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Ex2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3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4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1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ml.chartshapes+xml"/>
  <Override PartName="/xl/charts/chart12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8.xml" ContentType="application/vnd.openxmlformats-officedocument.drawingml.chartshapes+xml"/>
  <Override PartName="/xl/charts/chart13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9.xml" ContentType="application/vnd.openxmlformats-officedocument.drawingml.chartshapes+xml"/>
  <Override PartName="/xl/charts/chart14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15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91949\Downloads\"/>
    </mc:Choice>
  </mc:AlternateContent>
  <xr:revisionPtr revIDLastSave="0" documentId="8_{D6FAB914-B4BD-4F84-97FD-5719A7159957}" xr6:coauthVersionLast="47" xr6:coauthVersionMax="47" xr10:uidLastSave="{00000000-0000-0000-0000-000000000000}"/>
  <bookViews>
    <workbookView xWindow="-110" yWindow="-110" windowWidth="19420" windowHeight="10300" xr2:uid="{F2E62B1D-4B83-4B54-AFA1-7B47798D3601}"/>
  </bookViews>
  <sheets>
    <sheet name="DashBoard" sheetId="11" r:id="rId1"/>
    <sheet name="Raw Data" sheetId="13" r:id="rId2"/>
    <sheet name="Note" sheetId="17" r:id="rId3"/>
    <sheet name="formatted data" sheetId="2" r:id="rId4"/>
    <sheet name="contribution" sheetId="3" r:id="rId5"/>
    <sheet name="Y-o-y" sheetId="4" r:id="rId6"/>
    <sheet name="M-o-m" sheetId="5" r:id="rId7"/>
    <sheet name="Covid Impact" sheetId="8" r:id="rId8"/>
    <sheet name="Impact of crude oil prices " sheetId="7" r:id="rId9"/>
  </sheets>
  <definedNames>
    <definedName name="_xlnm._FilterDatabase" localSheetId="3" hidden="1">'formatted data'!$A$3:$DZ$84</definedName>
    <definedName name="_xlnm._FilterDatabase" localSheetId="8" hidden="1">'Impact of crude oil prices '!$AG$19:$AG$44</definedName>
    <definedName name="_xlchart.v1.0" hidden="1">'M-o-m'!$A$53:$A$63</definedName>
    <definedName name="_xlchart.v1.1" hidden="1">'M-o-m'!$G$53:$G$63</definedName>
    <definedName name="_xlchart.v1.2" hidden="1">'M-o-m'!$A$53:$A$63</definedName>
    <definedName name="_xlchart.v1.3" hidden="1">'M-o-m'!$F$53:$F$63</definedName>
    <definedName name="_xlchart.v1.4" hidden="1">'M-o-m'!$A$53:$A$63</definedName>
    <definedName name="_xlchart.v1.5" hidden="1">'M-o-m'!$G$53:$G$63</definedName>
    <definedName name="_xlchart.v1.6" hidden="1">'M-o-m'!$A$53:$A$63</definedName>
    <definedName name="_xlchart.v1.7" hidden="1">'M-o-m'!$E$53:$E$63</definedName>
    <definedName name="april19">'formatted data'!$CA$3:$CA$84</definedName>
    <definedName name="APRIL2020">'formatted data'!$CM$3:$CM$84</definedName>
    <definedName name="april21">'formatted data'!$CY$3:$CY$84</definedName>
    <definedName name="april22">'formatted data'!$DK$3:$DK$84</definedName>
    <definedName name="april23">'formatted data'!$DW$3:$DW$84</definedName>
    <definedName name="august19">'formatted data'!$CE$3:$CE$84</definedName>
    <definedName name="august20">'formatted data'!$CQ$3:$CQ$84</definedName>
    <definedName name="august21">'formatted data'!$DC$3:$DC$84</definedName>
    <definedName name="august22">'formatted data'!$DO$3:$DO$84</definedName>
    <definedName name="CAT">'formatted data'!$B$3:$B$84</definedName>
    <definedName name="Category">'formatted data'!$B$3:$B$83</definedName>
    <definedName name="Data">'formatted data'!$A$3:$DZ$84</definedName>
    <definedName name="december19">'formatted data'!$CI$3:$CI$84</definedName>
    <definedName name="december20">'formatted data'!$CU$3:$CU$84</definedName>
    <definedName name="december21">'formatted data'!$DG$3:$DG$84</definedName>
    <definedName name="december22">'formatted data'!$DS$3:$DS$84</definedName>
    <definedName name="february20">'formatted data'!$CK$3:$CK$84</definedName>
    <definedName name="february21">'formatted data'!$CW$3:$CW$84</definedName>
    <definedName name="february22">'formatted data'!$DI$3:$DI$84</definedName>
    <definedName name="February23">'formatted data'!$DU$3:$DU$84</definedName>
    <definedName name="februaury20">'formatted data'!$CW$3:$CW$84</definedName>
    <definedName name="februaury21">'formatted data'!$CW$3:$CW$84</definedName>
    <definedName name="january20">'formatted data'!$CJ$3:$CJ$84</definedName>
    <definedName name="january21">'formatted data'!$CJ$3:$CJ$84</definedName>
    <definedName name="january22">'formatted data'!$DH$3:$DH$84</definedName>
    <definedName name="january23">'formatted data'!$DT$3:$DT$84</definedName>
    <definedName name="januaury20">'formatted data'!$CV$3:$CV$84</definedName>
    <definedName name="januaury21">'formatted data'!$CV$3:$CV$84</definedName>
    <definedName name="july19">'formatted data'!$CD$3:$CD$84</definedName>
    <definedName name="july20">'formatted data'!$CP$3:$CP$84</definedName>
    <definedName name="july202">'formatted data'!$CP$3:$CP$84</definedName>
    <definedName name="july21">'formatted data'!$DB$3:$DB$84</definedName>
    <definedName name="july22">'formatted data'!$DN$3:$DN$84</definedName>
    <definedName name="june19">'formatted data'!$CC$3:$CC$84</definedName>
    <definedName name="june20">'formatted data'!$CO$3:$CO$84</definedName>
    <definedName name="june21">'formatted data'!$DA$3:$DA$84</definedName>
    <definedName name="June22data">'formatted data'!$DM$3:$DM$84</definedName>
    <definedName name="lastmonth">'formatted data'!$DX$3:$DX$83</definedName>
    <definedName name="march19">'formatted data'!$BZ$3:$BZ$84</definedName>
    <definedName name="march20">'formatted data'!$CL$3:$CL$84</definedName>
    <definedName name="march21">'formatted data'!$CX$3:$CX$84</definedName>
    <definedName name="march22">'formatted data'!$DJ$3:$DJ$84</definedName>
    <definedName name="March23">'formatted data'!$DV$3:$DV$84</definedName>
    <definedName name="maymonth19">'formatted data'!$CB$3:$CB$84</definedName>
    <definedName name="maymonth20">'formatted data'!$CN$3:$CN$84</definedName>
    <definedName name="maymonth21">'formatted data'!$CZ$3:$CZ$84</definedName>
    <definedName name="maymonth22">'formatted data'!$DL$3:$DL$84</definedName>
    <definedName name="maymonth23">'formatted data'!$DX$3:$DX$84</definedName>
    <definedName name="november19">'formatted data'!$CH$3:$CH$84</definedName>
    <definedName name="november20">'formatted data'!$CT$3:$CT$84</definedName>
    <definedName name="november21">'formatted data'!$DF$3:$DF$84</definedName>
    <definedName name="November22">'formatted data'!$DR$3:$DR$84</definedName>
    <definedName name="october19">'formatted data'!$CG$3:$CG$84</definedName>
    <definedName name="october20">'formatted data'!$CS$3:$CS$84</definedName>
    <definedName name="october21">'formatted data'!$DE$3:$DE$84</definedName>
    <definedName name="October22">'formatted data'!$DQ$3:$DQ$84</definedName>
    <definedName name="Othercat">'formatted data'!$A$1:$DX$83</definedName>
    <definedName name="RU">'formatted data'!$A$3:$DZ$70</definedName>
    <definedName name="Rural">'formatted data'!$A$3:$DZ$16</definedName>
    <definedName name="ruraltotal">'M-o-m'!$A$1:$O$14</definedName>
    <definedName name="SECTOR">'formatted data'!$A$3:$A$84</definedName>
    <definedName name="sectors">'formatted data'!$A$3:$A$83</definedName>
    <definedName name="sept19">'formatted data'!$CF$3:$CF$84</definedName>
    <definedName name="sept21">'formatted data'!$DD$3:$DD$84</definedName>
    <definedName name="sept22">'formatted data'!$DP$3:$DP$84</definedName>
    <definedName name="september20">'formatted data'!$CR$3:$CR$84</definedName>
    <definedName name="Subcategories">'formatted data'!$C$3:$C$84</definedName>
    <definedName name="Urban">'formatted data'!$A$3:$DZ$57</definedName>
    <definedName name="urbantotal">'M-o-m'!$A$18:$O$30</definedName>
  </definedNames>
  <calcPr calcId="191029"/>
  <pivotCaches>
    <pivotCache cacheId="55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" i="7" l="1"/>
  <c r="D31" i="7"/>
  <c r="E17" i="7"/>
  <c r="F17" i="7"/>
  <c r="D17" i="7"/>
  <c r="E3" i="7"/>
  <c r="F3" i="7"/>
  <c r="D3" i="7"/>
  <c r="D53" i="8"/>
  <c r="D28" i="8"/>
  <c r="D3" i="8"/>
  <c r="D4" i="8"/>
  <c r="D5" i="8"/>
  <c r="D6" i="8"/>
  <c r="G3" i="7"/>
  <c r="X17" i="8"/>
  <c r="D37" i="4"/>
  <c r="F30" i="4"/>
  <c r="D34" i="4" s="1"/>
  <c r="G30" i="4"/>
  <c r="D35" i="4" s="1"/>
  <c r="H30" i="4"/>
  <c r="D36" i="4" s="1"/>
  <c r="I30" i="4"/>
  <c r="J30" i="4"/>
  <c r="K30" i="4"/>
  <c r="D39" i="4" s="1"/>
  <c r="L30" i="4"/>
  <c r="D40" i="4" s="1"/>
  <c r="M30" i="4"/>
  <c r="D41" i="4" s="1"/>
  <c r="F29" i="4"/>
  <c r="G29" i="4"/>
  <c r="H29" i="4"/>
  <c r="I29" i="4"/>
  <c r="J29" i="4"/>
  <c r="K29" i="4"/>
  <c r="L29" i="4"/>
  <c r="M29" i="4"/>
  <c r="F28" i="4"/>
  <c r="G28" i="4"/>
  <c r="H28" i="4"/>
  <c r="I28" i="4"/>
  <c r="J28" i="4"/>
  <c r="K28" i="4"/>
  <c r="L28" i="4"/>
  <c r="M28" i="4"/>
  <c r="F27" i="4"/>
  <c r="G27" i="4"/>
  <c r="H27" i="4"/>
  <c r="I27" i="4"/>
  <c r="J27" i="4"/>
  <c r="K27" i="4"/>
  <c r="L27" i="4"/>
  <c r="M27" i="4"/>
  <c r="F26" i="4"/>
  <c r="G26" i="4"/>
  <c r="H26" i="4"/>
  <c r="I26" i="4"/>
  <c r="J26" i="4"/>
  <c r="K26" i="4"/>
  <c r="L26" i="4"/>
  <c r="M26" i="4"/>
  <c r="F25" i="4"/>
  <c r="G25" i="4"/>
  <c r="H25" i="4"/>
  <c r="I25" i="4"/>
  <c r="J25" i="4"/>
  <c r="K25" i="4"/>
  <c r="L25" i="4"/>
  <c r="M25" i="4"/>
  <c r="F24" i="4"/>
  <c r="G24" i="4"/>
  <c r="H24" i="4"/>
  <c r="I24" i="4"/>
  <c r="J24" i="4"/>
  <c r="K24" i="4"/>
  <c r="L24" i="4"/>
  <c r="M24" i="4"/>
  <c r="F23" i="4"/>
  <c r="G23" i="4"/>
  <c r="H23" i="4"/>
  <c r="I23" i="4"/>
  <c r="J23" i="4"/>
  <c r="K23" i="4"/>
  <c r="L23" i="4"/>
  <c r="M23" i="4"/>
  <c r="F22" i="4"/>
  <c r="G22" i="4"/>
  <c r="H22" i="4"/>
  <c r="I22" i="4"/>
  <c r="J22" i="4"/>
  <c r="K22" i="4"/>
  <c r="L22" i="4"/>
  <c r="M22" i="4"/>
  <c r="F21" i="4"/>
  <c r="G21" i="4"/>
  <c r="H21" i="4"/>
  <c r="I21" i="4"/>
  <c r="J21" i="4"/>
  <c r="K21" i="4"/>
  <c r="L21" i="4"/>
  <c r="M21" i="4"/>
  <c r="E30" i="4"/>
  <c r="E29" i="4"/>
  <c r="E28" i="4"/>
  <c r="E27" i="4"/>
  <c r="E26" i="4"/>
  <c r="E25" i="4"/>
  <c r="E24" i="4"/>
  <c r="E23" i="4"/>
  <c r="E22" i="4"/>
  <c r="E21" i="4"/>
  <c r="F20" i="4"/>
  <c r="G20" i="4"/>
  <c r="H20" i="4"/>
  <c r="I20" i="4"/>
  <c r="J20" i="4"/>
  <c r="K20" i="4"/>
  <c r="L20" i="4"/>
  <c r="M20" i="4"/>
  <c r="E20" i="4"/>
  <c r="F19" i="4"/>
  <c r="G19" i="4"/>
  <c r="H19" i="4"/>
  <c r="I19" i="4"/>
  <c r="J19" i="4"/>
  <c r="D38" i="4" s="1"/>
  <c r="K19" i="4"/>
  <c r="L19" i="4"/>
  <c r="M19" i="4"/>
  <c r="N19" i="4"/>
  <c r="E19" i="4"/>
  <c r="D33" i="4" s="1"/>
  <c r="D20" i="4"/>
  <c r="D21" i="4"/>
  <c r="D22" i="4"/>
  <c r="D23" i="4"/>
  <c r="D24" i="4"/>
  <c r="D25" i="4"/>
  <c r="D26" i="4"/>
  <c r="D27" i="4"/>
  <c r="D28" i="4"/>
  <c r="D29" i="4"/>
  <c r="D30" i="4"/>
  <c r="D19" i="4"/>
  <c r="B3" i="5"/>
  <c r="C35" i="5"/>
  <c r="D35" i="5"/>
  <c r="E35" i="5"/>
  <c r="F35" i="5"/>
  <c r="G35" i="5"/>
  <c r="H35" i="5"/>
  <c r="I35" i="5"/>
  <c r="J35" i="5"/>
  <c r="K35" i="5"/>
  <c r="L35" i="5"/>
  <c r="M35" i="5"/>
  <c r="N35" i="5"/>
  <c r="B46" i="5"/>
  <c r="B45" i="5"/>
  <c r="B44" i="5"/>
  <c r="B43" i="5"/>
  <c r="B42" i="5"/>
  <c r="B41" i="5"/>
  <c r="B39" i="5"/>
  <c r="B38" i="5"/>
  <c r="B37" i="5"/>
  <c r="B36" i="5"/>
  <c r="B35" i="5"/>
  <c r="B40" i="5"/>
  <c r="B30" i="5"/>
  <c r="B29" i="5"/>
  <c r="B28" i="5"/>
  <c r="B27" i="5"/>
  <c r="B25" i="5"/>
  <c r="B24" i="5"/>
  <c r="B26" i="5"/>
  <c r="B23" i="5"/>
  <c r="B22" i="5"/>
  <c r="B21" i="5"/>
  <c r="C20" i="5"/>
  <c r="D20" i="5"/>
  <c r="E20" i="5"/>
  <c r="F20" i="5"/>
  <c r="G20" i="5"/>
  <c r="H20" i="5"/>
  <c r="I20" i="5"/>
  <c r="J20" i="5"/>
  <c r="K20" i="5"/>
  <c r="L20" i="5"/>
  <c r="M20" i="5"/>
  <c r="N20" i="5"/>
  <c r="B20" i="5"/>
  <c r="C19" i="5"/>
  <c r="D19" i="5"/>
  <c r="E19" i="5"/>
  <c r="F19" i="5"/>
  <c r="G19" i="5"/>
  <c r="H19" i="5"/>
  <c r="I19" i="5"/>
  <c r="J19" i="5"/>
  <c r="K19" i="5"/>
  <c r="L19" i="5"/>
  <c r="M19" i="5"/>
  <c r="N19" i="5"/>
  <c r="B19" i="5"/>
  <c r="F4" i="3"/>
  <c r="F5" i="3"/>
  <c r="F6" i="3"/>
  <c r="F7" i="3"/>
  <c r="F8" i="3"/>
  <c r="F9" i="3"/>
  <c r="F10" i="3"/>
  <c r="F11" i="3"/>
  <c r="E4" i="3"/>
  <c r="E5" i="3"/>
  <c r="E6" i="3"/>
  <c r="E7" i="3"/>
  <c r="E8" i="3"/>
  <c r="E9" i="3"/>
  <c r="E10" i="3"/>
  <c r="E11" i="3"/>
  <c r="E3" i="3"/>
  <c r="F3" i="3"/>
  <c r="D4" i="3"/>
  <c r="D5" i="3"/>
  <c r="D7" i="3"/>
  <c r="D8" i="3"/>
  <c r="D9" i="3"/>
  <c r="D10" i="3"/>
  <c r="D11" i="3"/>
  <c r="D3" i="3"/>
  <c r="D72" i="8" l="1"/>
  <c r="D66" i="8"/>
  <c r="E51" i="8"/>
  <c r="D47" i="8"/>
  <c r="D41" i="8"/>
  <c r="E26" i="8"/>
  <c r="F26" i="8"/>
  <c r="D22" i="8"/>
  <c r="E76" i="8"/>
  <c r="D16" i="8"/>
  <c r="E17" i="8" s="1"/>
  <c r="G76" i="8"/>
  <c r="H76" i="8"/>
  <c r="I76" i="8"/>
  <c r="J76" i="8"/>
  <c r="K76" i="8"/>
  <c r="L76" i="8"/>
  <c r="M76" i="8"/>
  <c r="N76" i="8"/>
  <c r="O76" i="8"/>
  <c r="P76" i="8"/>
  <c r="Q76" i="8"/>
  <c r="R76" i="8"/>
  <c r="S76" i="8"/>
  <c r="T76" i="8"/>
  <c r="U76" i="8"/>
  <c r="V76" i="8"/>
  <c r="W76" i="8"/>
  <c r="X76" i="8"/>
  <c r="Y76" i="8"/>
  <c r="Z76" i="8"/>
  <c r="AA76" i="8"/>
  <c r="F76" i="8"/>
  <c r="U73" i="8"/>
  <c r="V73" i="8"/>
  <c r="AA73" i="8"/>
  <c r="F72" i="8"/>
  <c r="G72" i="8"/>
  <c r="H72" i="8"/>
  <c r="I72" i="8"/>
  <c r="I73" i="8" s="1"/>
  <c r="J72" i="8"/>
  <c r="K72" i="8"/>
  <c r="L72" i="8"/>
  <c r="M72" i="8"/>
  <c r="M73" i="8" s="1"/>
  <c r="N72" i="8"/>
  <c r="O72" i="8"/>
  <c r="O73" i="8" s="1"/>
  <c r="P72" i="8"/>
  <c r="P73" i="8" s="1"/>
  <c r="Q72" i="8"/>
  <c r="Q73" i="8" s="1"/>
  <c r="R72" i="8"/>
  <c r="S72" i="8"/>
  <c r="T72" i="8"/>
  <c r="U72" i="8"/>
  <c r="V72" i="8"/>
  <c r="W72" i="8"/>
  <c r="X72" i="8"/>
  <c r="Y72" i="8"/>
  <c r="Y73" i="8" s="1"/>
  <c r="Z72" i="8"/>
  <c r="AA72" i="8"/>
  <c r="E72" i="8"/>
  <c r="E73" i="8" s="1"/>
  <c r="O67" i="8"/>
  <c r="F66" i="8"/>
  <c r="G66" i="8"/>
  <c r="H66" i="8"/>
  <c r="H67" i="8" s="1"/>
  <c r="I66" i="8"/>
  <c r="J66" i="8"/>
  <c r="K66" i="8"/>
  <c r="L66" i="8"/>
  <c r="L67" i="8" s="1"/>
  <c r="M66" i="8"/>
  <c r="N66" i="8"/>
  <c r="O66" i="8"/>
  <c r="P66" i="8"/>
  <c r="P67" i="8" s="1"/>
  <c r="Q66" i="8"/>
  <c r="R66" i="8"/>
  <c r="S66" i="8"/>
  <c r="T66" i="8"/>
  <c r="U66" i="8"/>
  <c r="V66" i="8"/>
  <c r="W66" i="8"/>
  <c r="X66" i="8"/>
  <c r="X67" i="8" s="1"/>
  <c r="Y66" i="8"/>
  <c r="Z66" i="8"/>
  <c r="AA66" i="8"/>
  <c r="AA67" i="8" s="1"/>
  <c r="E66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F51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R48" i="8" s="1"/>
  <c r="S47" i="8"/>
  <c r="T47" i="8"/>
  <c r="U47" i="8"/>
  <c r="V47" i="8"/>
  <c r="W47" i="8"/>
  <c r="X47" i="8"/>
  <c r="Y47" i="8"/>
  <c r="Z47" i="8"/>
  <c r="AA47" i="8"/>
  <c r="E47" i="8"/>
  <c r="F41" i="8"/>
  <c r="G41" i="8"/>
  <c r="G42" i="8" s="1"/>
  <c r="H41" i="8"/>
  <c r="I41" i="8"/>
  <c r="J41" i="8"/>
  <c r="K41" i="8"/>
  <c r="L41" i="8"/>
  <c r="M41" i="8"/>
  <c r="N41" i="8"/>
  <c r="O41" i="8"/>
  <c r="P41" i="8"/>
  <c r="Q41" i="8"/>
  <c r="R41" i="8"/>
  <c r="S41" i="8"/>
  <c r="S42" i="8" s="1"/>
  <c r="T41" i="8"/>
  <c r="U41" i="8"/>
  <c r="V41" i="8"/>
  <c r="W41" i="8"/>
  <c r="X41" i="8"/>
  <c r="Y41" i="8"/>
  <c r="Z41" i="8"/>
  <c r="AA41" i="8"/>
  <c r="E41" i="8"/>
  <c r="E42" i="8" s="1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F22" i="8"/>
  <c r="G22" i="8"/>
  <c r="H22" i="8"/>
  <c r="I22" i="8"/>
  <c r="J22" i="8"/>
  <c r="K22" i="8"/>
  <c r="L22" i="8"/>
  <c r="L23" i="8" s="1"/>
  <c r="M22" i="8"/>
  <c r="N22" i="8"/>
  <c r="O22" i="8"/>
  <c r="P22" i="8"/>
  <c r="P23" i="8" s="1"/>
  <c r="Q22" i="8"/>
  <c r="R22" i="8"/>
  <c r="S22" i="8"/>
  <c r="T22" i="8"/>
  <c r="U22" i="8"/>
  <c r="V22" i="8"/>
  <c r="W22" i="8"/>
  <c r="X22" i="8"/>
  <c r="X23" i="8" s="1"/>
  <c r="Y22" i="8"/>
  <c r="Z22" i="8"/>
  <c r="AA22" i="8"/>
  <c r="E22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E16" i="8"/>
  <c r="CM3" i="2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BF4" i="7"/>
  <c r="BG4" i="7"/>
  <c r="BH4" i="7"/>
  <c r="BI4" i="7"/>
  <c r="BJ4" i="7"/>
  <c r="BK4" i="7"/>
  <c r="BL4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BF5" i="7"/>
  <c r="BG5" i="7"/>
  <c r="BH5" i="7"/>
  <c r="BI5" i="7"/>
  <c r="BJ5" i="7"/>
  <c r="BK5" i="7"/>
  <c r="BL5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BF6" i="7"/>
  <c r="BG6" i="7"/>
  <c r="BH6" i="7"/>
  <c r="BI6" i="7"/>
  <c r="BJ6" i="7"/>
  <c r="BK6" i="7"/>
  <c r="BL6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BF7" i="7"/>
  <c r="BG7" i="7"/>
  <c r="BH7" i="7"/>
  <c r="BI7" i="7"/>
  <c r="BJ7" i="7"/>
  <c r="BK7" i="7"/>
  <c r="BL7" i="7"/>
  <c r="AN8" i="7"/>
  <c r="AO8" i="7"/>
  <c r="AP8" i="7"/>
  <c r="AQ8" i="7"/>
  <c r="AR8" i="7"/>
  <c r="AS8" i="7"/>
  <c r="AT8" i="7"/>
  <c r="AU8" i="7"/>
  <c r="AV8" i="7"/>
  <c r="AW8" i="7"/>
  <c r="AX8" i="7"/>
  <c r="AY8" i="7"/>
  <c r="AZ8" i="7"/>
  <c r="BA8" i="7"/>
  <c r="BB8" i="7"/>
  <c r="BC8" i="7"/>
  <c r="BD8" i="7"/>
  <c r="BE8" i="7"/>
  <c r="BF8" i="7"/>
  <c r="BG8" i="7"/>
  <c r="BH8" i="7"/>
  <c r="BI8" i="7"/>
  <c r="BJ8" i="7"/>
  <c r="BK8" i="7"/>
  <c r="BL8" i="7"/>
  <c r="AN9" i="7"/>
  <c r="AO9" i="7"/>
  <c r="AP9" i="7"/>
  <c r="AQ9" i="7"/>
  <c r="AR9" i="7"/>
  <c r="AS9" i="7"/>
  <c r="AT9" i="7"/>
  <c r="AU9" i="7"/>
  <c r="AV9" i="7"/>
  <c r="AW9" i="7"/>
  <c r="AX9" i="7"/>
  <c r="AY9" i="7"/>
  <c r="AZ9" i="7"/>
  <c r="BA9" i="7"/>
  <c r="BB9" i="7"/>
  <c r="BC9" i="7"/>
  <c r="BD9" i="7"/>
  <c r="BE9" i="7"/>
  <c r="BF9" i="7"/>
  <c r="BG9" i="7"/>
  <c r="BH9" i="7"/>
  <c r="BI9" i="7"/>
  <c r="BJ9" i="7"/>
  <c r="BK9" i="7"/>
  <c r="BL9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K10" i="7"/>
  <c r="BL10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K11" i="7"/>
  <c r="BL11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K12" i="7"/>
  <c r="BL12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K13" i="7"/>
  <c r="BL13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BF14" i="7"/>
  <c r="BG14" i="7"/>
  <c r="BH14" i="7"/>
  <c r="BI14" i="7"/>
  <c r="BJ14" i="7"/>
  <c r="BK14" i="7"/>
  <c r="BL14" i="7"/>
  <c r="AO3" i="7"/>
  <c r="AP3" i="7"/>
  <c r="AQ3" i="7"/>
  <c r="AR3" i="7"/>
  <c r="AS3" i="7"/>
  <c r="AT3" i="7"/>
  <c r="AG23" i="7" s="1"/>
  <c r="AU3" i="7"/>
  <c r="AV3" i="7"/>
  <c r="AG26" i="7" s="1"/>
  <c r="AW3" i="7"/>
  <c r="AX3" i="7"/>
  <c r="AY3" i="7"/>
  <c r="AZ3" i="7"/>
  <c r="AG37" i="7" s="1"/>
  <c r="BA3" i="7"/>
  <c r="BB3" i="7"/>
  <c r="BC3" i="7"/>
  <c r="BD3" i="7"/>
  <c r="BE3" i="7"/>
  <c r="BF3" i="7"/>
  <c r="BG3" i="7"/>
  <c r="BH3" i="7"/>
  <c r="AG36" i="7" s="1"/>
  <c r="BI3" i="7"/>
  <c r="BJ3" i="7"/>
  <c r="BK3" i="7"/>
  <c r="BL3" i="7"/>
  <c r="AG34" i="7" s="1"/>
  <c r="AN3" i="7"/>
  <c r="AM3" i="7"/>
  <c r="AM4" i="7"/>
  <c r="AM5" i="7"/>
  <c r="AM6" i="7"/>
  <c r="AM7" i="7"/>
  <c r="AM8" i="7"/>
  <c r="AM9" i="7"/>
  <c r="AM10" i="7"/>
  <c r="AM11" i="7"/>
  <c r="AM12" i="7"/>
  <c r="AM13" i="7"/>
  <c r="AM14" i="7"/>
  <c r="AJ14" i="7"/>
  <c r="AJ13" i="7"/>
  <c r="AJ12" i="7"/>
  <c r="AJ11" i="7"/>
  <c r="AJ10" i="7"/>
  <c r="AJ9" i="7"/>
  <c r="AJ8" i="7"/>
  <c r="AJ7" i="7"/>
  <c r="AJ6" i="7"/>
  <c r="AJ5" i="7"/>
  <c r="AJ4" i="7"/>
  <c r="AG21" i="7" s="1"/>
  <c r="AJ3" i="7"/>
  <c r="AG38" i="7" s="1"/>
  <c r="DZ75" i="2"/>
  <c r="DZ76" i="2"/>
  <c r="DZ78" i="2"/>
  <c r="E67" i="8" l="1"/>
  <c r="AG25" i="7"/>
  <c r="BK15" i="7"/>
  <c r="AG31" i="7"/>
  <c r="AG30" i="7"/>
  <c r="AW15" i="7"/>
  <c r="AG29" i="7"/>
  <c r="AG44" i="7"/>
  <c r="BG15" i="7"/>
  <c r="BF15" i="7"/>
  <c r="BE15" i="7"/>
  <c r="AR15" i="7"/>
  <c r="AQ15" i="7"/>
  <c r="AG22" i="7"/>
  <c r="AG28" i="7"/>
  <c r="AG39" i="7"/>
  <c r="BJ15" i="7"/>
  <c r="AG19" i="7"/>
  <c r="AG20" i="7"/>
  <c r="AV15" i="7"/>
  <c r="AG24" i="7"/>
  <c r="AG43" i="7"/>
  <c r="AT15" i="7"/>
  <c r="AG33" i="7"/>
  <c r="BD15" i="7"/>
  <c r="BC15" i="7"/>
  <c r="BB15" i="7"/>
  <c r="AP15" i="7"/>
  <c r="AG32" i="7"/>
  <c r="AG40" i="7"/>
  <c r="AY15" i="7"/>
  <c r="AX15" i="7"/>
  <c r="BI15" i="7"/>
  <c r="BH15" i="7"/>
  <c r="AU15" i="7"/>
  <c r="AS15" i="7"/>
  <c r="AG42" i="7"/>
  <c r="AN15" i="7"/>
  <c r="AG27" i="7"/>
  <c r="AG41" i="7"/>
  <c r="AG35" i="7"/>
  <c r="G23" i="8"/>
  <c r="W73" i="8"/>
  <c r="K73" i="8"/>
  <c r="P17" i="8"/>
  <c r="AA23" i="8"/>
  <c r="O23" i="8"/>
  <c r="E23" i="8"/>
  <c r="Z42" i="8"/>
  <c r="N42" i="8"/>
  <c r="Y48" i="8"/>
  <c r="M48" i="8"/>
  <c r="V67" i="8"/>
  <c r="J67" i="8"/>
  <c r="U67" i="8"/>
  <c r="I67" i="8"/>
  <c r="J73" i="8"/>
  <c r="E48" i="8"/>
  <c r="Q67" i="8"/>
  <c r="R73" i="8"/>
  <c r="F73" i="8"/>
  <c r="V42" i="8"/>
  <c r="J42" i="8"/>
  <c r="U48" i="8"/>
  <c r="I48" i="8"/>
  <c r="R67" i="8"/>
  <c r="F67" i="8"/>
  <c r="S73" i="8"/>
  <c r="G73" i="8"/>
  <c r="H73" i="8"/>
  <c r="T73" i="8"/>
  <c r="S67" i="8"/>
  <c r="G67" i="8"/>
  <c r="Z73" i="8"/>
  <c r="N73" i="8"/>
  <c r="T23" i="8"/>
  <c r="H23" i="8"/>
  <c r="Q42" i="8"/>
  <c r="P48" i="8"/>
  <c r="Y67" i="8"/>
  <c r="M67" i="8"/>
  <c r="X73" i="8"/>
  <c r="L73" i="8"/>
  <c r="N67" i="8"/>
  <c r="Z67" i="8"/>
  <c r="F48" i="8"/>
  <c r="R42" i="8"/>
  <c r="F42" i="8"/>
  <c r="Q48" i="8"/>
  <c r="O42" i="8"/>
  <c r="N48" i="8"/>
  <c r="W67" i="8"/>
  <c r="K67" i="8"/>
  <c r="AA42" i="8"/>
  <c r="Z48" i="8"/>
  <c r="X48" i="8"/>
  <c r="L48" i="8"/>
  <c r="T67" i="8"/>
  <c r="V48" i="8"/>
  <c r="J48" i="8"/>
  <c r="W48" i="8"/>
  <c r="K48" i="8"/>
  <c r="T42" i="8"/>
  <c r="H42" i="8"/>
  <c r="S48" i="8"/>
  <c r="G48" i="8"/>
  <c r="O48" i="8"/>
  <c r="AA48" i="8"/>
  <c r="S17" i="8"/>
  <c r="G17" i="8"/>
  <c r="P42" i="8"/>
  <c r="T48" i="8"/>
  <c r="H48" i="8"/>
  <c r="W23" i="8"/>
  <c r="K23" i="8"/>
  <c r="AA17" i="8"/>
  <c r="O17" i="8"/>
  <c r="X42" i="8"/>
  <c r="L42" i="8"/>
  <c r="Z17" i="8"/>
  <c r="Y23" i="8"/>
  <c r="M23" i="8"/>
  <c r="W42" i="8"/>
  <c r="K42" i="8"/>
  <c r="M42" i="8"/>
  <c r="Q23" i="8"/>
  <c r="Y42" i="8"/>
  <c r="U42" i="8"/>
  <c r="I42" i="8"/>
  <c r="V17" i="8"/>
  <c r="J17" i="8"/>
  <c r="V23" i="8"/>
  <c r="J23" i="8"/>
  <c r="S23" i="8"/>
  <c r="Q17" i="8"/>
  <c r="R23" i="8"/>
  <c r="F23" i="8"/>
  <c r="T17" i="8"/>
  <c r="H17" i="8"/>
  <c r="Z23" i="8"/>
  <c r="N23" i="8"/>
  <c r="N17" i="8"/>
  <c r="L17" i="8"/>
  <c r="U23" i="8"/>
  <c r="I23" i="8"/>
  <c r="R17" i="8"/>
  <c r="F17" i="8"/>
  <c r="U17" i="8"/>
  <c r="W17" i="8"/>
  <c r="K17" i="8"/>
  <c r="I17" i="8"/>
  <c r="M17" i="8"/>
  <c r="Y17" i="8"/>
  <c r="AM15" i="7"/>
  <c r="BA15" i="7"/>
  <c r="AO15" i="7"/>
  <c r="BL15" i="7"/>
  <c r="AZ15" i="7"/>
  <c r="I72" i="5"/>
  <c r="J72" i="5"/>
  <c r="K72" i="5" s="1"/>
  <c r="I73" i="5"/>
  <c r="J73" i="5"/>
  <c r="I74" i="5"/>
  <c r="J74" i="5"/>
  <c r="I75" i="5"/>
  <c r="J75" i="5"/>
  <c r="I76" i="5"/>
  <c r="J76" i="5"/>
  <c r="K76" i="5" s="1"/>
  <c r="I77" i="5"/>
  <c r="J77" i="5"/>
  <c r="I78" i="5"/>
  <c r="J78" i="5"/>
  <c r="I79" i="5"/>
  <c r="J79" i="5"/>
  <c r="I80" i="5"/>
  <c r="J80" i="5"/>
  <c r="I81" i="5"/>
  <c r="J81" i="5"/>
  <c r="I82" i="5"/>
  <c r="J82" i="5"/>
  <c r="K82" i="5" s="1"/>
  <c r="I83" i="5"/>
  <c r="J83" i="5"/>
  <c r="J71" i="5"/>
  <c r="I71" i="5"/>
  <c r="F72" i="5"/>
  <c r="G72" i="5"/>
  <c r="F73" i="5"/>
  <c r="G73" i="5"/>
  <c r="F74" i="5"/>
  <c r="G74" i="5"/>
  <c r="F75" i="5"/>
  <c r="G75" i="5"/>
  <c r="F76" i="5"/>
  <c r="G76" i="5"/>
  <c r="F77" i="5"/>
  <c r="G77" i="5"/>
  <c r="H77" i="5" s="1"/>
  <c r="F78" i="5"/>
  <c r="G78" i="5"/>
  <c r="F79" i="5"/>
  <c r="G79" i="5"/>
  <c r="F80" i="5"/>
  <c r="G80" i="5"/>
  <c r="F81" i="5"/>
  <c r="G81" i="5"/>
  <c r="H81" i="5" s="1"/>
  <c r="F82" i="5"/>
  <c r="G82" i="5"/>
  <c r="F83" i="5"/>
  <c r="G83" i="5"/>
  <c r="H83" i="5" s="1"/>
  <c r="F71" i="5"/>
  <c r="O19" i="5"/>
  <c r="C52" i="5" s="1"/>
  <c r="O35" i="5"/>
  <c r="D52" i="5" s="1"/>
  <c r="O36" i="5"/>
  <c r="D53" i="5" s="1"/>
  <c r="O37" i="5"/>
  <c r="D54" i="5" s="1"/>
  <c r="O38" i="5"/>
  <c r="D55" i="5" s="1"/>
  <c r="O39" i="5"/>
  <c r="D56" i="5" s="1"/>
  <c r="O40" i="5"/>
  <c r="D57" i="5" s="1"/>
  <c r="O41" i="5"/>
  <c r="D58" i="5" s="1"/>
  <c r="O42" i="5"/>
  <c r="D59" i="5" s="1"/>
  <c r="O43" i="5"/>
  <c r="D60" i="5" s="1"/>
  <c r="O44" i="5"/>
  <c r="D61" i="5" s="1"/>
  <c r="O45" i="5"/>
  <c r="D62" i="5" s="1"/>
  <c r="O46" i="5"/>
  <c r="D63" i="5" s="1"/>
  <c r="C11" i="4"/>
  <c r="C12" i="4"/>
  <c r="C13" i="4"/>
  <c r="C14" i="4"/>
  <c r="C15" i="4"/>
  <c r="C10" i="4"/>
  <c r="DZ6" i="2"/>
  <c r="DZ7" i="2"/>
  <c r="DZ8" i="2"/>
  <c r="DZ9" i="2"/>
  <c r="DZ10" i="2"/>
  <c r="DZ11" i="2"/>
  <c r="DZ12" i="2"/>
  <c r="DZ13" i="2"/>
  <c r="DZ14" i="2"/>
  <c r="DZ16" i="2"/>
  <c r="DZ22" i="2"/>
  <c r="DZ24" i="2"/>
  <c r="DZ31" i="2"/>
  <c r="DZ33" i="2"/>
  <c r="DZ34" i="2"/>
  <c r="DZ35" i="2"/>
  <c r="DZ36" i="2"/>
  <c r="DZ37" i="2"/>
  <c r="DZ38" i="2"/>
  <c r="DZ39" i="2"/>
  <c r="DZ40" i="2"/>
  <c r="DZ41" i="2"/>
  <c r="DZ43" i="2"/>
  <c r="DZ48" i="2"/>
  <c r="DZ49" i="2"/>
  <c r="DZ51" i="2"/>
  <c r="DZ58" i="2"/>
  <c r="DZ60" i="2"/>
  <c r="DZ61" i="2"/>
  <c r="DZ62" i="2"/>
  <c r="DZ63" i="2"/>
  <c r="DZ64" i="2"/>
  <c r="DZ65" i="2"/>
  <c r="DZ66" i="2"/>
  <c r="DZ67" i="2"/>
  <c r="DZ68" i="2"/>
  <c r="DZ70" i="2"/>
  <c r="CA4" i="2"/>
  <c r="CA3" i="2"/>
  <c r="BW3" i="2"/>
  <c r="CM15" i="2"/>
  <c r="CM84" i="2"/>
  <c r="DZ84" i="2" s="1"/>
  <c r="CM57" i="2"/>
  <c r="DZ57" i="2" s="1"/>
  <c r="CM56" i="2"/>
  <c r="DZ56" i="2" s="1"/>
  <c r="CM55" i="2"/>
  <c r="DZ55" i="2" s="1"/>
  <c r="CM54" i="2"/>
  <c r="DZ54" i="2" s="1"/>
  <c r="CM53" i="2"/>
  <c r="DZ53" i="2" s="1"/>
  <c r="CM52" i="2"/>
  <c r="DZ52" i="2" s="1"/>
  <c r="CM50" i="2"/>
  <c r="DZ50" i="2" s="1"/>
  <c r="CM47" i="2"/>
  <c r="DZ47" i="2" s="1"/>
  <c r="CM46" i="2"/>
  <c r="DZ46" i="2" s="1"/>
  <c r="CM45" i="2"/>
  <c r="DZ45" i="2" s="1"/>
  <c r="CM44" i="2"/>
  <c r="DZ44" i="2" s="1"/>
  <c r="CM42" i="2"/>
  <c r="DZ42" i="2" s="1"/>
  <c r="CM32" i="2"/>
  <c r="DZ32" i="2" s="1"/>
  <c r="CM30" i="2"/>
  <c r="DZ30" i="2" s="1"/>
  <c r="CM29" i="2"/>
  <c r="DZ29" i="2" s="1"/>
  <c r="CM28" i="2"/>
  <c r="DZ28" i="2" s="1"/>
  <c r="CM27" i="2"/>
  <c r="DZ27" i="2" s="1"/>
  <c r="CM26" i="2"/>
  <c r="DZ26" i="2" s="1"/>
  <c r="CM25" i="2"/>
  <c r="DZ25" i="2" s="1"/>
  <c r="CM23" i="2"/>
  <c r="DZ23" i="2" s="1"/>
  <c r="CM20" i="2"/>
  <c r="DZ20" i="2" s="1"/>
  <c r="CM19" i="2"/>
  <c r="CM18" i="2"/>
  <c r="CM17" i="2"/>
  <c r="CM5" i="2"/>
  <c r="CN4" i="2"/>
  <c r="DX21" i="2"/>
  <c r="D6" i="3" s="1"/>
  <c r="DW21" i="2"/>
  <c r="DV21" i="2"/>
  <c r="DU21" i="2"/>
  <c r="DT21" i="2"/>
  <c r="DS21" i="2"/>
  <c r="DR21" i="2"/>
  <c r="DQ21" i="2"/>
  <c r="DP21" i="2"/>
  <c r="DO21" i="2"/>
  <c r="DN21" i="2"/>
  <c r="DM21" i="2"/>
  <c r="DL21" i="2"/>
  <c r="DK21" i="2"/>
  <c r="DJ21" i="2"/>
  <c r="DI21" i="2"/>
  <c r="DH21" i="2"/>
  <c r="DG21" i="2"/>
  <c r="DF21" i="2"/>
  <c r="DE21" i="2"/>
  <c r="DD21" i="2"/>
  <c r="DC21" i="2"/>
  <c r="DB21" i="2"/>
  <c r="DA21" i="2"/>
  <c r="CZ21" i="2"/>
  <c r="CY21" i="2"/>
  <c r="CX21" i="2"/>
  <c r="CW21" i="2"/>
  <c r="CV21" i="2"/>
  <c r="CU21" i="2"/>
  <c r="CT21" i="2"/>
  <c r="CS21" i="2"/>
  <c r="CR21" i="2"/>
  <c r="CQ21" i="2"/>
  <c r="CP21" i="2"/>
  <c r="CO21" i="2"/>
  <c r="CM21" i="2"/>
  <c r="CL21" i="2"/>
  <c r="CK21" i="2"/>
  <c r="CJ21" i="2"/>
  <c r="CI21" i="2"/>
  <c r="CH21" i="2"/>
  <c r="CG21" i="2"/>
  <c r="CF21" i="2"/>
  <c r="CE21" i="2"/>
  <c r="CD21" i="2"/>
  <c r="CC21" i="2"/>
  <c r="CB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DX3" i="2"/>
  <c r="DW3" i="2"/>
  <c r="DV3" i="2"/>
  <c r="DU3" i="2"/>
  <c r="DT3" i="2"/>
  <c r="DS3" i="2"/>
  <c r="DR3" i="2"/>
  <c r="DQ3" i="2"/>
  <c r="DP3" i="2"/>
  <c r="DO3" i="2"/>
  <c r="DN3" i="2"/>
  <c r="DM3" i="2"/>
  <c r="DL3" i="2"/>
  <c r="DK3" i="2"/>
  <c r="DJ3" i="2"/>
  <c r="DI3" i="2"/>
  <c r="DH3" i="2"/>
  <c r="DG3" i="2"/>
  <c r="DF3" i="2"/>
  <c r="DE3" i="2"/>
  <c r="DD3" i="2"/>
  <c r="DC3" i="2"/>
  <c r="DB3" i="2"/>
  <c r="DA3" i="2"/>
  <c r="CZ3" i="2"/>
  <c r="CY3" i="2"/>
  <c r="CX3" i="2"/>
  <c r="CW3" i="2"/>
  <c r="CV3" i="2"/>
  <c r="CU3" i="2"/>
  <c r="CT3" i="2"/>
  <c r="CS3" i="2"/>
  <c r="CR3" i="2"/>
  <c r="CQ3" i="2"/>
  <c r="CP3" i="2"/>
  <c r="CO3" i="2"/>
  <c r="CN3" i="2"/>
  <c r="CL3" i="2"/>
  <c r="CK3" i="2"/>
  <c r="CJ3" i="2"/>
  <c r="CI3" i="2"/>
  <c r="CH3" i="2"/>
  <c r="CG3" i="2"/>
  <c r="CF3" i="2"/>
  <c r="CE3" i="2"/>
  <c r="CD3" i="2"/>
  <c r="CC3" i="2"/>
  <c r="CB3" i="2"/>
  <c r="BZ3" i="2"/>
  <c r="BY3" i="2"/>
  <c r="BX3" i="2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K83" i="5" l="1"/>
  <c r="K77" i="5"/>
  <c r="K78" i="5"/>
  <c r="K81" i="5"/>
  <c r="K75" i="5"/>
  <c r="H82" i="5"/>
  <c r="H76" i="5"/>
  <c r="K80" i="5"/>
  <c r="K74" i="5"/>
  <c r="H78" i="5"/>
  <c r="H72" i="5"/>
  <c r="K79" i="5"/>
  <c r="K73" i="5"/>
  <c r="H79" i="5"/>
  <c r="H73" i="5"/>
  <c r="H75" i="5"/>
  <c r="K71" i="5"/>
  <c r="H80" i="5"/>
  <c r="H74" i="5"/>
  <c r="E11" i="4"/>
  <c r="D14" i="5"/>
  <c r="D73" i="5" s="1"/>
  <c r="D13" i="5"/>
  <c r="D12" i="5"/>
  <c r="D11" i="5"/>
  <c r="D10" i="5"/>
  <c r="D9" i="5"/>
  <c r="D8" i="5"/>
  <c r="D7" i="5"/>
  <c r="D6" i="5"/>
  <c r="D5" i="5"/>
  <c r="D4" i="5"/>
  <c r="D3" i="5"/>
  <c r="C73" i="5" s="1"/>
  <c r="B4" i="5"/>
  <c r="C14" i="5"/>
  <c r="D72" i="5" s="1"/>
  <c r="C13" i="5"/>
  <c r="C12" i="5"/>
  <c r="C11" i="5"/>
  <c r="C10" i="5"/>
  <c r="C9" i="5"/>
  <c r="C8" i="5"/>
  <c r="C7" i="5"/>
  <c r="C6" i="5"/>
  <c r="C5" i="5"/>
  <c r="C4" i="5"/>
  <c r="C3" i="5"/>
  <c r="C72" i="5" s="1"/>
  <c r="N14" i="5"/>
  <c r="D83" i="5" s="1"/>
  <c r="N13" i="5"/>
  <c r="N12" i="5"/>
  <c r="N11" i="5"/>
  <c r="N10" i="5"/>
  <c r="N9" i="5"/>
  <c r="N8" i="5"/>
  <c r="N7" i="5"/>
  <c r="N6" i="5"/>
  <c r="N5" i="5"/>
  <c r="N4" i="5"/>
  <c r="N3" i="5"/>
  <c r="C83" i="5" s="1"/>
  <c r="B14" i="5"/>
  <c r="D71" i="5" s="1"/>
  <c r="M14" i="5"/>
  <c r="D82" i="5" s="1"/>
  <c r="M13" i="5"/>
  <c r="M12" i="5"/>
  <c r="M11" i="5"/>
  <c r="M10" i="5"/>
  <c r="M9" i="5"/>
  <c r="M8" i="5"/>
  <c r="M7" i="5"/>
  <c r="M6" i="5"/>
  <c r="M5" i="5"/>
  <c r="M4" i="5"/>
  <c r="M3" i="5"/>
  <c r="C82" i="5" s="1"/>
  <c r="B13" i="5"/>
  <c r="L14" i="5"/>
  <c r="D81" i="5" s="1"/>
  <c r="L13" i="5"/>
  <c r="L12" i="5"/>
  <c r="L11" i="5"/>
  <c r="L10" i="5"/>
  <c r="L9" i="5"/>
  <c r="L8" i="5"/>
  <c r="H13" i="5"/>
  <c r="J11" i="5"/>
  <c r="E10" i="5"/>
  <c r="G8" i="5"/>
  <c r="K6" i="5"/>
  <c r="G5" i="5"/>
  <c r="K3" i="5"/>
  <c r="C80" i="5" s="1"/>
  <c r="B7" i="5"/>
  <c r="G13" i="5"/>
  <c r="I11" i="5"/>
  <c r="K9" i="5"/>
  <c r="F8" i="5"/>
  <c r="J6" i="5"/>
  <c r="F5" i="5"/>
  <c r="J3" i="5"/>
  <c r="C79" i="5" s="1"/>
  <c r="B6" i="5"/>
  <c r="K14" i="5"/>
  <c r="D80" i="5" s="1"/>
  <c r="F13" i="5"/>
  <c r="H11" i="5"/>
  <c r="J9" i="5"/>
  <c r="E8" i="5"/>
  <c r="I6" i="5"/>
  <c r="E5" i="5"/>
  <c r="I3" i="5"/>
  <c r="C78" i="5" s="1"/>
  <c r="B5" i="5"/>
  <c r="J14" i="5"/>
  <c r="D79" i="5" s="1"/>
  <c r="E13" i="5"/>
  <c r="G11" i="5"/>
  <c r="I9" i="5"/>
  <c r="L7" i="5"/>
  <c r="H6" i="5"/>
  <c r="L4" i="5"/>
  <c r="H3" i="5"/>
  <c r="C77" i="5" s="1"/>
  <c r="I12" i="5"/>
  <c r="G10" i="5"/>
  <c r="I7" i="5"/>
  <c r="I5" i="5"/>
  <c r="E3" i="5"/>
  <c r="C74" i="5" s="1"/>
  <c r="G7" i="5"/>
  <c r="H14" i="5"/>
  <c r="D77" i="5" s="1"/>
  <c r="G9" i="5"/>
  <c r="F7" i="5"/>
  <c r="B10" i="5"/>
  <c r="E12" i="5"/>
  <c r="F9" i="5"/>
  <c r="E7" i="5"/>
  <c r="I4" i="5"/>
  <c r="F14" i="5"/>
  <c r="D75" i="5" s="1"/>
  <c r="K11" i="5"/>
  <c r="E9" i="5"/>
  <c r="L6" i="5"/>
  <c r="H4" i="5"/>
  <c r="B8" i="5"/>
  <c r="H12" i="5"/>
  <c r="F10" i="5"/>
  <c r="H7" i="5"/>
  <c r="H5" i="5"/>
  <c r="B12" i="5"/>
  <c r="I14" i="5"/>
  <c r="D78" i="5" s="1"/>
  <c r="G12" i="5"/>
  <c r="H9" i="5"/>
  <c r="K4" i="5"/>
  <c r="B11" i="5"/>
  <c r="F12" i="5"/>
  <c r="J4" i="5"/>
  <c r="G14" i="5"/>
  <c r="D76" i="5" s="1"/>
  <c r="B9" i="5"/>
  <c r="E14" i="5"/>
  <c r="D74" i="5" s="1"/>
  <c r="K8" i="5"/>
  <c r="J13" i="5"/>
  <c r="K10" i="5"/>
  <c r="I8" i="5"/>
  <c r="E6" i="5"/>
  <c r="E4" i="5"/>
  <c r="I13" i="5"/>
  <c r="J10" i="5"/>
  <c r="H8" i="5"/>
  <c r="L5" i="5"/>
  <c r="L3" i="5"/>
  <c r="C81" i="5" s="1"/>
  <c r="K12" i="5"/>
  <c r="I10" i="5"/>
  <c r="K7" i="5"/>
  <c r="K5" i="5"/>
  <c r="G3" i="5"/>
  <c r="C76" i="5" s="1"/>
  <c r="J12" i="5"/>
  <c r="H10" i="5"/>
  <c r="J7" i="5"/>
  <c r="J5" i="5"/>
  <c r="F3" i="5"/>
  <c r="C75" i="5" s="1"/>
  <c r="F11" i="5"/>
  <c r="G4" i="5"/>
  <c r="F6" i="5"/>
  <c r="F4" i="5"/>
  <c r="K13" i="5"/>
  <c r="E11" i="5"/>
  <c r="J8" i="5"/>
  <c r="G6" i="5"/>
  <c r="F12" i="3"/>
  <c r="I3" i="3" s="1"/>
  <c r="E12" i="3"/>
  <c r="H11" i="3" s="1"/>
  <c r="D12" i="3"/>
  <c r="G3" i="3" s="1"/>
  <c r="DZ19" i="2"/>
  <c r="DZ18" i="2"/>
  <c r="DZ17" i="2"/>
  <c r="DZ5" i="2"/>
  <c r="DZ15" i="2"/>
  <c r="G58" i="5"/>
  <c r="G54" i="5"/>
  <c r="G62" i="5"/>
  <c r="G60" i="5"/>
  <c r="G61" i="5"/>
  <c r="G53" i="5"/>
  <c r="G59" i="5"/>
  <c r="DZ21" i="2"/>
  <c r="DZ4" i="2"/>
  <c r="E79" i="5" l="1"/>
  <c r="E75" i="5"/>
  <c r="E82" i="5"/>
  <c r="E78" i="5"/>
  <c r="E74" i="5"/>
  <c r="E76" i="5"/>
  <c r="E81" i="5"/>
  <c r="E80" i="5"/>
  <c r="E77" i="5"/>
  <c r="E83" i="5"/>
  <c r="E72" i="5"/>
  <c r="E73" i="5"/>
  <c r="O13" i="5"/>
  <c r="B62" i="5" s="1"/>
  <c r="O11" i="5"/>
  <c r="B60" i="5" s="1"/>
  <c r="O5" i="5"/>
  <c r="B54" i="5" s="1"/>
  <c r="O14" i="5"/>
  <c r="B63" i="5" s="1"/>
  <c r="O7" i="5"/>
  <c r="B56" i="5" s="1"/>
  <c r="C71" i="5"/>
  <c r="O3" i="5"/>
  <c r="B52" i="5" s="1"/>
  <c r="O12" i="5"/>
  <c r="B61" i="5" s="1"/>
  <c r="O6" i="5"/>
  <c r="B55" i="5" s="1"/>
  <c r="O8" i="5"/>
  <c r="B57" i="5" s="1"/>
  <c r="O10" i="5"/>
  <c r="B59" i="5" s="1"/>
  <c r="O9" i="5"/>
  <c r="B58" i="5" s="1"/>
  <c r="O4" i="5"/>
  <c r="B53" i="5" s="1"/>
  <c r="H8" i="3"/>
  <c r="H10" i="3"/>
  <c r="H3" i="3"/>
  <c r="I8" i="3"/>
  <c r="I11" i="3"/>
  <c r="H4" i="3"/>
  <c r="H9" i="3"/>
  <c r="H5" i="3"/>
  <c r="H7" i="3"/>
  <c r="I5" i="3"/>
  <c r="I7" i="3"/>
  <c r="I10" i="3"/>
  <c r="I4" i="3"/>
  <c r="H6" i="3"/>
  <c r="I9" i="3"/>
  <c r="I6" i="3"/>
  <c r="G10" i="3"/>
  <c r="G7" i="3"/>
  <c r="G11" i="3"/>
  <c r="G6" i="3"/>
  <c r="G8" i="3"/>
  <c r="G4" i="3"/>
  <c r="G9" i="3"/>
  <c r="G5" i="3"/>
  <c r="G57" i="5"/>
  <c r="G56" i="5"/>
  <c r="G55" i="5"/>
  <c r="G63" i="5"/>
  <c r="E71" i="5" l="1"/>
  <c r="E53" i="5"/>
  <c r="E63" i="5"/>
  <c r="E57" i="5"/>
  <c r="E59" i="5"/>
  <c r="E55" i="5"/>
  <c r="E56" i="5"/>
  <c r="E60" i="5"/>
  <c r="E61" i="5"/>
  <c r="E58" i="5"/>
  <c r="E54" i="5"/>
  <c r="E62" i="5"/>
  <c r="CM74" i="2"/>
  <c r="DZ74" i="2" s="1"/>
  <c r="CM73" i="2"/>
  <c r="DZ73" i="2" s="1"/>
  <c r="CM72" i="2"/>
  <c r="DZ72" i="2" s="1"/>
  <c r="CM77" i="2"/>
  <c r="DZ77" i="2" s="1"/>
  <c r="CM83" i="2"/>
  <c r="DZ83" i="2" s="1"/>
  <c r="CM79" i="2"/>
  <c r="DZ79" i="2" s="1"/>
  <c r="CM82" i="2"/>
  <c r="DZ82" i="2" s="1"/>
  <c r="CM81" i="2"/>
  <c r="DZ81" i="2" s="1"/>
  <c r="CM80" i="2"/>
  <c r="DZ80" i="2" s="1"/>
  <c r="CM71" i="2"/>
  <c r="DZ71" i="2" s="1"/>
  <c r="CM69" i="2"/>
  <c r="DZ69" i="2" s="1"/>
  <c r="CM59" i="2"/>
  <c r="DZ59" i="2" s="1"/>
  <c r="O20" i="5" l="1"/>
  <c r="O21" i="5"/>
  <c r="C54" i="5" s="1"/>
  <c r="C53" i="5" l="1"/>
  <c r="F53" i="5" s="1"/>
  <c r="F54" i="5" l="1"/>
  <c r="O22" i="5"/>
  <c r="C55" i="5" l="1"/>
  <c r="F55" i="5" s="1"/>
  <c r="O23" i="5"/>
  <c r="C56" i="5" l="1"/>
  <c r="F56" i="5" s="1"/>
  <c r="O24" i="5"/>
  <c r="C57" i="5" l="1"/>
  <c r="F57" i="5" s="1"/>
  <c r="O25" i="5"/>
  <c r="C58" i="5" l="1"/>
  <c r="F58" i="5" s="1"/>
  <c r="O26" i="5"/>
  <c r="C59" i="5" l="1"/>
  <c r="F59" i="5" s="1"/>
  <c r="O27" i="5"/>
  <c r="C60" i="5" l="1"/>
  <c r="F60" i="5" s="1"/>
  <c r="O28" i="5"/>
  <c r="C61" i="5" l="1"/>
  <c r="F61" i="5" s="1"/>
  <c r="O29" i="5"/>
  <c r="C62" i="5" l="1"/>
  <c r="F62" i="5" s="1"/>
  <c r="O30" i="5"/>
  <c r="G71" i="5"/>
  <c r="H71" i="5" s="1"/>
  <c r="C63" i="5" l="1"/>
  <c r="F63" i="5" s="1"/>
</calcChain>
</file>

<file path=xl/sharedStrings.xml><?xml version="1.0" encoding="utf-8"?>
<sst xmlns="http://schemas.openxmlformats.org/spreadsheetml/2006/main" count="3192" uniqueCount="219">
  <si>
    <t>Sector</t>
  </si>
  <si>
    <t>Year</t>
  </si>
  <si>
    <t>Month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</si>
  <si>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</si>
  <si>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</si>
  <si>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</si>
  <si>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</si>
  <si>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</si>
  <si>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</si>
  <si>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</si>
  <si>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</si>
  <si>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</si>
  <si>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</si>
  <si>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</si>
  <si>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</si>
  <si>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</si>
  <si>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</si>
  <si>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</si>
  <si>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</si>
  <si>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</si>
  <si>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</si>
  <si>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</si>
  <si>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</si>
  <si>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</si>
  <si>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</si>
  <si>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</si>
  <si>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</si>
  <si>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</si>
  <si>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</si>
  <si>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</si>
  <si>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Rural</t>
  </si>
  <si>
    <t>January</t>
  </si>
  <si>
    <t>NA</t>
  </si>
  <si>
    <t>Urban</t>
  </si>
  <si>
    <t>Rural+Urban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</si>
  <si>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</si>
  <si>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</si>
  <si>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</si>
  <si>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</si>
  <si>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</si>
  <si>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</si>
  <si>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</si>
  <si>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</si>
  <si>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</si>
  <si>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November </t>
  </si>
  <si>
    <t>November</t>
  </si>
  <si>
    <t>December</t>
  </si>
  <si>
    <t>Marcrh</t>
  </si>
  <si>
    <t>-</t>
  </si>
  <si>
    <t>Month of Year</t>
  </si>
  <si>
    <t>Category</t>
  </si>
  <si>
    <t>Food</t>
  </si>
  <si>
    <t>Luxury</t>
  </si>
  <si>
    <t>Essentials</t>
  </si>
  <si>
    <t>count</t>
  </si>
  <si>
    <t>Total</t>
  </si>
  <si>
    <t>June-2022</t>
  </si>
  <si>
    <t>July-2022</t>
  </si>
  <si>
    <t>August-2022</t>
  </si>
  <si>
    <t>September-2022</t>
  </si>
  <si>
    <t>October-2022</t>
  </si>
  <si>
    <t>November-2022</t>
  </si>
  <si>
    <t>December-2022</t>
  </si>
  <si>
    <t>January-2023</t>
  </si>
  <si>
    <t>February-2023</t>
  </si>
  <si>
    <t>March-2023</t>
  </si>
  <si>
    <t>April-2023</t>
  </si>
  <si>
    <t>May-2023</t>
  </si>
  <si>
    <t>General Index</t>
  </si>
  <si>
    <t>In 2019 April data is missing</t>
  </si>
  <si>
    <t>Financial Year</t>
  </si>
  <si>
    <t>FY 17-18</t>
  </si>
  <si>
    <t>% Of Inflation</t>
  </si>
  <si>
    <t>FY 18-19</t>
  </si>
  <si>
    <t>FY 19-20</t>
  </si>
  <si>
    <t>FY 20-21</t>
  </si>
  <si>
    <t>FY 21-22</t>
  </si>
  <si>
    <t>FY 22-23</t>
  </si>
  <si>
    <t>Insights: Highest Inflation is seen in FY 20-21</t>
  </si>
  <si>
    <t>Rural Total</t>
  </si>
  <si>
    <t>Urban Total</t>
  </si>
  <si>
    <t>Rural+Urban Total</t>
  </si>
  <si>
    <t>Month Of Year</t>
  </si>
  <si>
    <t>Food Category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</si>
  <si>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</si>
  <si>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</si>
  <si>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</si>
  <si>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</si>
  <si>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</si>
  <si>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</si>
  <si>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</si>
  <si>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</si>
  <si>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</si>
  <si>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</si>
  <si>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</si>
  <si>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</si>
  <si>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22-23</t>
  </si>
  <si>
    <t>21-22</t>
  </si>
  <si>
    <t>20-21</t>
  </si>
  <si>
    <t>April-2020</t>
  </si>
  <si>
    <t>May-2020</t>
  </si>
  <si>
    <t>June-2020</t>
  </si>
  <si>
    <t>July-2020</t>
  </si>
  <si>
    <t>August-2020</t>
  </si>
  <si>
    <t>September-2020</t>
  </si>
  <si>
    <t>October-2020</t>
  </si>
  <si>
    <t>November-2020</t>
  </si>
  <si>
    <t>December-2020</t>
  </si>
  <si>
    <t>January-2021</t>
  </si>
  <si>
    <t>February-2021</t>
  </si>
  <si>
    <t>March-2021</t>
  </si>
  <si>
    <t>April-2021</t>
  </si>
  <si>
    <t>May-2021</t>
  </si>
  <si>
    <t>June-2021</t>
  </si>
  <si>
    <t>July-2021</t>
  </si>
  <si>
    <t>August-2021</t>
  </si>
  <si>
    <t>September-2021</t>
  </si>
  <si>
    <t>October-2021</t>
  </si>
  <si>
    <t>November-2021</t>
  </si>
  <si>
    <t>December-2021</t>
  </si>
  <si>
    <t>January-2022</t>
  </si>
  <si>
    <t>February-2022</t>
  </si>
  <si>
    <t>March-2022</t>
  </si>
  <si>
    <t>April-2022</t>
  </si>
  <si>
    <t>May-2022</t>
  </si>
  <si>
    <t>Correlation</t>
  </si>
  <si>
    <t>while Oils &amp; Fats and Vegetables have a deflationary effect, helping to counterbalance overall inflation.</t>
  </si>
  <si>
    <t xml:space="preserve">Rural </t>
  </si>
  <si>
    <t xml:space="preserve">Urban </t>
  </si>
  <si>
    <t xml:space="preserve">Rural+Urban </t>
  </si>
  <si>
    <t>FY 2020-2021</t>
  </si>
  <si>
    <t>Insights:</t>
  </si>
  <si>
    <t>Rural %</t>
  </si>
  <si>
    <r>
      <t xml:space="preserve">Urban </t>
    </r>
    <r>
      <rPr>
        <strike/>
        <sz val="11"/>
        <color theme="1"/>
        <rFont val="Calibri"/>
        <family val="2"/>
        <scheme val="minor"/>
      </rPr>
      <t>%</t>
    </r>
  </si>
  <si>
    <t xml:space="preserve">Rural+Urban % </t>
  </si>
  <si>
    <t>Between June 2022 and May 2023, significant inflation spikes were observed in October 2022 and May 2023.</t>
  </si>
  <si>
    <r>
      <t>Spices, Cereals, and Milk products</t>
    </r>
    <r>
      <rPr>
        <sz val="11"/>
        <color theme="1"/>
        <rFont val="Calibri"/>
        <family val="2"/>
        <scheme val="minor"/>
      </rPr>
      <t xml:space="preserve"> are the major contributors to the </t>
    </r>
    <r>
      <rPr>
        <b/>
        <sz val="11"/>
        <color theme="1"/>
        <rFont val="Calibri"/>
        <family val="2"/>
        <scheme val="minor"/>
      </rPr>
      <t xml:space="preserve">increased inflation </t>
    </r>
    <r>
      <rPr>
        <sz val="11"/>
        <color theme="1"/>
        <rFont val="Calibri"/>
        <family val="2"/>
        <scheme val="minor"/>
      </rPr>
      <t xml:space="preserve">during the period of </t>
    </r>
    <r>
      <rPr>
        <b/>
        <sz val="11"/>
        <color theme="1"/>
        <rFont val="Calibri"/>
        <family val="2"/>
        <scheme val="minor"/>
      </rPr>
      <t>june 22 to may 23.</t>
    </r>
  </si>
  <si>
    <t>The food category is the primary contributor to the inflation rate which is nearly 50%.</t>
  </si>
  <si>
    <t>April-2019</t>
  </si>
  <si>
    <t>March-2020</t>
  </si>
  <si>
    <t>AVERAGE</t>
  </si>
  <si>
    <t>IMPORT</t>
  </si>
  <si>
    <t>Milk and products, Oils and fats, fuel and light shows positive correlation with the imported oil prices</t>
  </si>
  <si>
    <t>Fruits, Vegetables and Sugar confectionery shows negative correlation.</t>
  </si>
  <si>
    <t>December-2019</t>
  </si>
  <si>
    <t>January-2020</t>
  </si>
  <si>
    <t>February-2020</t>
  </si>
  <si>
    <t>November-2019</t>
  </si>
  <si>
    <t>May-2019</t>
  </si>
  <si>
    <t>March-2019</t>
  </si>
  <si>
    <t>June-2019</t>
  </si>
  <si>
    <t>July-2019</t>
  </si>
  <si>
    <t>August-2019</t>
  </si>
  <si>
    <t>September-2019</t>
  </si>
  <si>
    <t>October-2019</t>
  </si>
  <si>
    <t>During pre-covid, the inflation rates are relatively stable with short up and downs</t>
  </si>
  <si>
    <t>Post-Covid time, a siginificant large spike observed during June 2020 around 4%</t>
  </si>
  <si>
    <t>Reasons:</t>
  </si>
  <si>
    <t>Supply Chain Disruptions</t>
  </si>
  <si>
    <t>shortage of supply</t>
  </si>
  <si>
    <t>Increase in Production cost and transportation cost.</t>
  </si>
  <si>
    <t>Insights</t>
  </si>
  <si>
    <t xml:space="preserve">During Pre -Covid there is stable inflation rate </t>
  </si>
  <si>
    <t>After covid a sharp rise in  inflation observed in June 2020 which is nearly 20%</t>
  </si>
  <si>
    <t>Reasons</t>
  </si>
  <si>
    <t>Shift in consumer demand</t>
  </si>
  <si>
    <t>FOOD BROADER CATEGORY</t>
  </si>
  <si>
    <t>INSIGHTS:</t>
  </si>
  <si>
    <t>Food Category is the major contributor to the rise in inflation rate.</t>
  </si>
  <si>
    <t xml:space="preserve">Conclusion: </t>
  </si>
  <si>
    <t>There are 26 categories in the given data out of this I have categorized into 9 broader categories</t>
  </si>
  <si>
    <t>Spices is the major contributor to the increased inflation during the period of june 22 to may 23.</t>
  </si>
  <si>
    <t>4. Investigated  how the onset and progression of the covid-19 pandemic affected inflation rates in India</t>
  </si>
  <si>
    <t xml:space="preserve">1. To identify the contribution of different boarder categories towards the CPI data based on the Last Month </t>
  </si>
  <si>
    <r>
      <rPr>
        <b/>
        <sz val="10"/>
        <color theme="1"/>
        <rFont val="Calibri"/>
        <family val="2"/>
        <scheme val="minor"/>
      </rPr>
      <t>Conclusion</t>
    </r>
    <r>
      <rPr>
        <sz val="10"/>
        <color theme="1"/>
        <rFont val="Calibri"/>
        <family val="2"/>
        <scheme val="minor"/>
      </rPr>
      <t>: The most recent period considered for analysis spans from June 2022 to May 2023</t>
    </r>
  </si>
  <si>
    <t>During Pre -Covid there is almost stable inflation rate in all the three sectors</t>
  </si>
  <si>
    <t>After covid a sharp rise in  inflation observed in June 2020 which is nearly 25% mainly in Essentials and Health Sector.</t>
  </si>
  <si>
    <r>
      <rPr>
        <b/>
        <sz val="10"/>
        <color theme="1"/>
        <rFont val="Calibri"/>
        <family val="2"/>
        <scheme val="minor"/>
      </rPr>
      <t>Conclusion</t>
    </r>
    <r>
      <rPr>
        <sz val="10"/>
        <color theme="1"/>
        <rFont val="Calibri"/>
        <family val="2"/>
        <scheme val="minor"/>
      </rPr>
      <t>:The COVID-19 impact analysis covers 12 months before and after March 2020.</t>
    </r>
  </si>
  <si>
    <t>Crude oil prices</t>
  </si>
  <si>
    <t>5. Investigated how major global economic events (Imported crude oil price fluctuations) have influenced India’s inflation</t>
  </si>
  <si>
    <t>Januaury</t>
  </si>
  <si>
    <t>Februaury</t>
  </si>
  <si>
    <t>Inflation %</t>
  </si>
  <si>
    <t>Highest Inflation is seen in FY 20-21 with 7%. The key contribution for rise in inflation is Transport and Communciation.</t>
  </si>
  <si>
    <r>
      <rPr>
        <b/>
        <sz val="10"/>
        <color theme="1"/>
        <rFont val="Calibri"/>
        <family val="2"/>
        <scheme val="minor"/>
      </rPr>
      <t>Conclusion</t>
    </r>
    <r>
      <rPr>
        <sz val="10"/>
        <color theme="1"/>
        <rFont val="Calibri"/>
        <family val="2"/>
        <scheme val="minor"/>
      </rPr>
      <t>: The period considered for analysis spans from April 2021 to March 2023</t>
    </r>
  </si>
  <si>
    <r>
      <rPr>
        <b/>
        <sz val="11"/>
        <color theme="1"/>
        <rFont val="Calibri"/>
        <family val="2"/>
        <scheme val="minor"/>
      </rPr>
      <t>Conclusion</t>
    </r>
    <r>
      <rPr>
        <sz val="11"/>
        <color theme="1"/>
        <rFont val="Calibri"/>
        <family val="2"/>
        <scheme val="minor"/>
      </rPr>
      <t>: The financial years considered for analysis span from April 2017 to March 2023.</t>
    </r>
  </si>
  <si>
    <t>Milk and products &amp; Oils and fats shows positive correlation with the imported oil prices</t>
  </si>
  <si>
    <t>Row Labels</t>
  </si>
  <si>
    <t>Grand Total</t>
  </si>
  <si>
    <t>Column Labels</t>
  </si>
  <si>
    <t>Count of Month</t>
  </si>
  <si>
    <t>Count of Year</t>
  </si>
  <si>
    <t>Do's</t>
  </si>
  <si>
    <t>Marcrh has to replace with march</t>
  </si>
  <si>
    <t>Trim the November to remove the space</t>
  </si>
  <si>
    <t>replace with moving average values</t>
  </si>
  <si>
    <t>done</t>
  </si>
  <si>
    <t>Count of Sector</t>
  </si>
  <si>
    <t>Sample is not Good</t>
  </si>
  <si>
    <t>2023-some months data are missing</t>
  </si>
  <si>
    <t>Year wise months data</t>
  </si>
  <si>
    <t>sample is not good</t>
  </si>
  <si>
    <t xml:space="preserve">In 2019 April data is missing </t>
  </si>
  <si>
    <t>In 2023 upto may month only the data is available</t>
  </si>
  <si>
    <t>sample is good</t>
  </si>
  <si>
    <t>Sectors</t>
  </si>
  <si>
    <t>Marcrh is to replace with March</t>
  </si>
  <si>
    <t xml:space="preserve">In Nov word space has to remove. </t>
  </si>
  <si>
    <t>Note</t>
  </si>
  <si>
    <t>Filled with Moving Average</t>
  </si>
  <si>
    <t>-do-</t>
  </si>
  <si>
    <t>Categories</t>
  </si>
  <si>
    <t>Rural Data for Housing is missing completely hence imputed with average of urban data and rural+urban data</t>
  </si>
  <si>
    <t>Missing Values</t>
  </si>
  <si>
    <t>After filling Missing values</t>
  </si>
  <si>
    <t>Subcategories</t>
  </si>
  <si>
    <t>INDIA  CPI  INFLATION  CASE  STUDY</t>
  </si>
  <si>
    <t>2. Year-on-Year Growth Rate Trend and Identification of the Year with the Highest Inflation Rate</t>
  </si>
  <si>
    <t>3. Investigation of trends in the price of broader food category and evaluate Month-On-Month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</si>
</sst>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000000"/>
      <name val="Californian FB"/>
      <family val="1"/>
    </font>
    <font>
      <b/>
      <sz val="14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0"/>
      <name val="Times New Roman"/>
      <family val="1"/>
    </font>
    <font>
      <sz val="36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2" fontId="0" fillId="0" borderId="0" xfId="0" applyNumberFormat="1"/>
    <xf numFmtId="164" fontId="0" fillId="0" borderId="0" xfId="0" applyNumberFormat="1"/>
    <xf numFmtId="164" fontId="0" fillId="5" borderId="0" xfId="0" applyNumberFormat="1" applyFill="1"/>
    <xf numFmtId="0" fontId="0" fillId="4" borderId="1" xfId="0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1" applyFont="1" applyBorder="1"/>
    <xf numFmtId="9" fontId="0" fillId="0" borderId="0" xfId="1" applyFont="1"/>
    <xf numFmtId="0" fontId="0" fillId="6" borderId="1" xfId="0" applyFill="1" applyBorder="1"/>
    <xf numFmtId="0" fontId="0" fillId="2" borderId="1" xfId="0" applyFill="1" applyBorder="1"/>
    <xf numFmtId="0" fontId="2" fillId="0" borderId="0" xfId="0" applyFont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165" fontId="0" fillId="0" borderId="1" xfId="1" applyNumberFormat="1" applyFont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2" fillId="6" borderId="1" xfId="0" applyFont="1" applyFill="1" applyBorder="1"/>
    <xf numFmtId="0" fontId="0" fillId="10" borderId="1" xfId="0" applyFill="1" applyBorder="1"/>
    <xf numFmtId="0" fontId="0" fillId="6" borderId="0" xfId="0" applyFill="1"/>
    <xf numFmtId="0" fontId="2" fillId="7" borderId="1" xfId="0" applyFont="1" applyFill="1" applyBorder="1"/>
    <xf numFmtId="9" fontId="0" fillId="0" borderId="1" xfId="1" applyFont="1" applyFill="1" applyBorder="1"/>
    <xf numFmtId="0" fontId="4" fillId="0" borderId="0" xfId="0" applyFont="1"/>
    <xf numFmtId="0" fontId="0" fillId="12" borderId="1" xfId="0" applyFill="1" applyBorder="1"/>
    <xf numFmtId="0" fontId="2" fillId="2" borderId="0" xfId="0" applyFont="1" applyFill="1"/>
    <xf numFmtId="0" fontId="5" fillId="0" borderId="0" xfId="0" applyFont="1"/>
    <xf numFmtId="9" fontId="0" fillId="0" borderId="0" xfId="0" applyNumberFormat="1"/>
    <xf numFmtId="0" fontId="0" fillId="13" borderId="0" xfId="0" applyFill="1"/>
    <xf numFmtId="0" fontId="6" fillId="13" borderId="0" xfId="0" applyFont="1" applyFill="1"/>
    <xf numFmtId="0" fontId="0" fillId="15" borderId="0" xfId="0" applyFill="1"/>
    <xf numFmtId="0" fontId="0" fillId="16" borderId="0" xfId="0" applyFill="1" applyAlignment="1">
      <alignment horizontal="left"/>
    </xf>
    <xf numFmtId="0" fontId="8" fillId="16" borderId="0" xfId="0" applyFont="1" applyFill="1" applyAlignment="1">
      <alignment horizontal="left"/>
    </xf>
    <xf numFmtId="0" fontId="8" fillId="15" borderId="0" xfId="0" applyFont="1" applyFill="1"/>
    <xf numFmtId="0" fontId="0" fillId="11" borderId="6" xfId="0" applyFill="1" applyBorder="1"/>
    <xf numFmtId="0" fontId="0" fillId="11" borderId="2" xfId="0" applyFill="1" applyBorder="1"/>
    <xf numFmtId="0" fontId="0" fillId="11" borderId="3" xfId="0" applyFill="1" applyBorder="1"/>
    <xf numFmtId="0" fontId="0" fillId="5" borderId="2" xfId="0" applyFill="1" applyBorder="1"/>
    <xf numFmtId="0" fontId="0" fillId="5" borderId="3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5" borderId="1" xfId="0" applyFill="1" applyBorder="1"/>
    <xf numFmtId="17" fontId="0" fillId="0" borderId="1" xfId="0" applyNumberFormat="1" applyBorder="1"/>
    <xf numFmtId="0" fontId="0" fillId="19" borderId="1" xfId="0" applyFill="1" applyBorder="1"/>
    <xf numFmtId="0" fontId="0" fillId="11" borderId="1" xfId="0" applyFill="1" applyBorder="1"/>
    <xf numFmtId="0" fontId="0" fillId="20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14" borderId="1" xfId="0" applyFill="1" applyBorder="1"/>
    <xf numFmtId="9" fontId="0" fillId="14" borderId="1" xfId="1" applyFont="1" applyFill="1" applyBorder="1"/>
    <xf numFmtId="164" fontId="0" fillId="14" borderId="1" xfId="0" applyNumberFormat="1" applyFill="1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9" fillId="16" borderId="0" xfId="0" applyFont="1" applyFill="1" applyAlignment="1">
      <alignment horizontal="left"/>
    </xf>
    <xf numFmtId="0" fontId="8" fillId="16" borderId="0" xfId="0" applyFont="1" applyFill="1" applyAlignment="1">
      <alignment horizontal="left"/>
    </xf>
    <xf numFmtId="0" fontId="8" fillId="15" borderId="0" xfId="0" applyFont="1" applyFill="1" applyAlignment="1">
      <alignment horizontal="left"/>
    </xf>
    <xf numFmtId="0" fontId="0" fillId="15" borderId="0" xfId="0" applyFill="1" applyAlignment="1">
      <alignment horizontal="left"/>
    </xf>
    <xf numFmtId="0" fontId="7" fillId="16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0" fillId="15" borderId="0" xfId="0" applyFont="1" applyFill="1"/>
    <xf numFmtId="0" fontId="0" fillId="0" borderId="0" xfId="0" applyAlignment="1">
      <alignment horizontal="center"/>
    </xf>
    <xf numFmtId="0" fontId="12" fillId="21" borderId="0" xfId="0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12" borderId="0" xfId="0" applyFill="1"/>
    <xf numFmtId="0" fontId="0" fillId="7" borderId="0" xfId="0" applyFill="1"/>
    <xf numFmtId="0" fontId="0" fillId="12" borderId="0" xfId="0" applyFill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11" fillId="2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17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>
                <a:latin typeface="Times New Roman" panose="02020603050405020304" pitchFamily="18" charset="0"/>
                <a:cs typeface="Times New Roman" panose="02020603050405020304" pitchFamily="18" charset="0"/>
              </a:rPr>
              <a:t>Food is the major contributor to rise in inflation rate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contribution!$I$2</c:f>
              <c:strCache>
                <c:ptCount val="1"/>
                <c:pt idx="0">
                  <c:v>Rural+Urban % </c:v>
                </c:pt>
              </c:strCache>
            </c:strRef>
          </c:tx>
          <c:spPr>
            <a:ln>
              <a:solidFill>
                <a:schemeClr val="lt1">
                  <a:alpha val="90000"/>
                </a:schemeClr>
              </a:solidFill>
            </a:ln>
            <a:effectLst>
              <a:glow rad="63500">
                <a:schemeClr val="accent3">
                  <a:satMod val="175000"/>
                  <a:alpha val="40000"/>
                </a:schemeClr>
              </a:glow>
              <a:outerShdw blurRad="25400" dir="4200000" sx="102000" sy="102000" algn="ctr" rotWithShape="0">
                <a:prstClr val="black">
                  <a:alpha val="17000"/>
                </a:prstClr>
              </a:outerShdw>
            </a:effectLst>
          </c:spPr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9B6-463A-8E6A-71CA1FA7866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9B6-463A-8E6A-71CA1FA7866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9B6-463A-8E6A-71CA1FA7866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9B6-463A-8E6A-71CA1FA7866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9B6-463A-8E6A-71CA1FA7866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9B6-463A-8E6A-71CA1FA78667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9B6-463A-8E6A-71CA1FA78667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9B6-463A-8E6A-71CA1FA78667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E9B6-463A-8E6A-71CA1FA78667}"/>
              </c:ext>
            </c:extLst>
          </c:dPt>
          <c:dLbls>
            <c:dLbl>
              <c:idx val="1"/>
              <c:layout>
                <c:manualLayout>
                  <c:x val="-7.0185460092901074E-3"/>
                  <c:y val="-3.51982885700931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9B6-463A-8E6A-71CA1FA78667}"/>
                </c:ext>
              </c:extLst>
            </c:dLbl>
            <c:dLbl>
              <c:idx val="2"/>
              <c:layout>
                <c:manualLayout>
                  <c:x val="1.331953727330565E-2"/>
                  <c:y val="-1.7585301837270341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9B6-463A-8E6A-71CA1FA78667}"/>
                </c:ext>
              </c:extLst>
            </c:dLbl>
            <c:dLbl>
              <c:idx val="3"/>
              <c:layout>
                <c:manualLayout>
                  <c:x val="-3.6745178790096936E-3"/>
                  <c:y val="2.4761802035019593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9B6-463A-8E6A-71CA1FA78667}"/>
                </c:ext>
              </c:extLst>
            </c:dLbl>
            <c:dLbl>
              <c:idx val="4"/>
              <c:layout>
                <c:manualLayout>
                  <c:x val="-2.1774971438735233E-4"/>
                  <c:y val="5.2601301549635065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9B6-463A-8E6A-71CA1FA78667}"/>
                </c:ext>
              </c:extLst>
            </c:dLbl>
            <c:dLbl>
              <c:idx val="5"/>
              <c:layout>
                <c:manualLayout>
                  <c:x val="-4.7651819369668282E-3"/>
                  <c:y val="9.8428792291374544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9B6-463A-8E6A-71CA1FA78667}"/>
                </c:ext>
              </c:extLst>
            </c:dLbl>
            <c:dLbl>
              <c:idx val="7"/>
              <c:layout>
                <c:manualLayout>
                  <c:x val="9.8044836054919718E-3"/>
                  <c:y val="-6.7019019882788621E-4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9B6-463A-8E6A-71CA1FA78667}"/>
                </c:ext>
              </c:extLst>
            </c:dLbl>
            <c:dLbl>
              <c:idx val="8"/>
              <c:layout>
                <c:manualLayout>
                  <c:x val="8.2675797150030435E-3"/>
                  <c:y val="-2.1413367849566749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9B6-463A-8E6A-71CA1FA786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Algerian" panose="04020705040A02060702" pitchFamily="8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contribution!$C$3:$C$11</c:f>
              <c:strCache>
                <c:ptCount val="9"/>
                <c:pt idx="0">
                  <c:v>Food</c:v>
                </c:pt>
                <c:pt idx="1">
                  <c:v>Luxury</c:v>
                </c:pt>
                <c:pt idx="2">
                  <c:v>Essentials</c:v>
                </c:pt>
                <c:pt idx="3">
                  <c:v>Housing</c:v>
                </c:pt>
                <c:pt idx="4">
                  <c:v>Fuel and light</c:v>
                </c:pt>
                <c:pt idx="5">
                  <c:v>Health</c:v>
                </c:pt>
                <c:pt idx="6">
                  <c:v>Transport and communication</c:v>
                </c:pt>
                <c:pt idx="7">
                  <c:v>Education</c:v>
                </c:pt>
                <c:pt idx="8">
                  <c:v>Miscellaneous</c:v>
                </c:pt>
              </c:strCache>
            </c:strRef>
          </c:cat>
          <c:val>
            <c:numRef>
              <c:f>contribution!$I$3:$I$11</c:f>
              <c:numCache>
                <c:formatCode>0%</c:formatCode>
                <c:ptCount val="9"/>
                <c:pt idx="0">
                  <c:v>0.49563853557923682</c:v>
                </c:pt>
                <c:pt idx="1">
                  <c:v>0.11975764867652113</c:v>
                </c:pt>
                <c:pt idx="2">
                  <c:v>0.11885527672739772</c:v>
                </c:pt>
                <c:pt idx="3">
                  <c:v>7.5369542798212424E-2</c:v>
                </c:pt>
                <c:pt idx="4">
                  <c:v>3.9274664833276039E-2</c:v>
                </c:pt>
                <c:pt idx="5">
                  <c:v>3.9897731179099338E-2</c:v>
                </c:pt>
                <c:pt idx="6">
                  <c:v>3.5407356479889997E-2</c:v>
                </c:pt>
                <c:pt idx="7">
                  <c:v>3.8050017188037119E-2</c:v>
                </c:pt>
                <c:pt idx="8">
                  <c:v>3.7749226538329315E-2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9B6-463A-8E6A-71CA1FA7866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361944765592399"/>
          <c:y val="0.18642433394455829"/>
          <c:w val="0.21482304841120051"/>
          <c:h val="0.697102948877758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>
      <a:softEdge rad="127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N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Change</a:t>
            </a:r>
            <a:r>
              <a:rPr lang="en-IN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in Trends of Inflation rate</a:t>
            </a:r>
            <a:endParaRPr lang="en-IN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IN"/>
        </a:p>
      </c:txPr>
    </c:title>
    <c:autoTitleDeleted val="0"/>
    <c:plotArea>
      <c:layout>
        <c:manualLayout>
          <c:layoutTarget val="inner"/>
          <c:xMode val="edge"/>
          <c:yMode val="edge"/>
          <c:x val="0.15816426071741033"/>
          <c:y val="0.17171296296296296"/>
          <c:w val="0.77239129483814528"/>
          <c:h val="0.62373468941382315"/>
        </c:manualLayout>
      </c:layout>
      <c:lineChart>
        <c:grouping val="standard"/>
        <c:varyColors val="0"/>
        <c:ser>
          <c:idx val="0"/>
          <c:order val="0"/>
          <c:tx>
            <c:strRef>
              <c:f>'Y-o-y'!$C$9</c:f>
              <c:strCache>
                <c:ptCount val="1"/>
                <c:pt idx="0">
                  <c:v>% Of Inflation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6097331583552053E-2"/>
                      <c:h val="9.252333041703120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87E5-4785-88DE-3B33FCAB73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'Y-o-y'!$B$10:$B$15</c:f>
              <c:strCache>
                <c:ptCount val="6"/>
                <c:pt idx="0">
                  <c:v>FY 17-18</c:v>
                </c:pt>
                <c:pt idx="1">
                  <c:v>FY 18-19</c:v>
                </c:pt>
                <c:pt idx="2">
                  <c:v>FY 19-20</c:v>
                </c:pt>
                <c:pt idx="3">
                  <c:v>FY 20-21</c:v>
                </c:pt>
                <c:pt idx="4">
                  <c:v>FY 21-22</c:v>
                </c:pt>
                <c:pt idx="5">
                  <c:v>FY 22-23</c:v>
                </c:pt>
              </c:strCache>
            </c:strRef>
          </c:cat>
          <c:val>
            <c:numRef>
              <c:f>'Y-o-y'!$C$10:$C$15</c:f>
              <c:numCache>
                <c:formatCode>0%</c:formatCode>
                <c:ptCount val="6"/>
                <c:pt idx="0">
                  <c:v>4.1189931350114464E-2</c:v>
                </c:pt>
                <c:pt idx="1">
                  <c:v>2.4070021881838159E-2</c:v>
                </c:pt>
                <c:pt idx="2">
                  <c:v>5.017667844522964E-2</c:v>
                </c:pt>
                <c:pt idx="3">
                  <c:v>7.2299684662436831E-2</c:v>
                </c:pt>
                <c:pt idx="4">
                  <c:v>6.2737642585551187E-2</c:v>
                </c:pt>
                <c:pt idx="5">
                  <c:v>4.174015285126393E-2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E5-4785-88DE-3B33FCAB737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3095839"/>
        <c:axId val="643093439"/>
      </c:lineChart>
      <c:catAx>
        <c:axId val="643095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Financial</a:t>
                </a:r>
                <a:r>
                  <a:rPr lang="en-IN" baseline="0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Year</a:t>
                </a:r>
                <a:endParaRPr lang="en-IN">
                  <a:solidFill>
                    <a:schemeClr val="bg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093439"/>
        <c:crosses val="autoZero"/>
        <c:auto val="1"/>
        <c:lblAlgn val="ctr"/>
        <c:lblOffset val="100"/>
        <c:noMultiLvlLbl val="0"/>
      </c:catAx>
      <c:valAx>
        <c:axId val="6430934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 b="1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Inflation</a:t>
                </a:r>
                <a:r>
                  <a:rPr lang="en-IN" b="1" baseline="0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Rate</a:t>
                </a:r>
              </a:p>
              <a:p>
                <a:pPr>
                  <a:defRPr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en-IN" b="1">
                  <a:solidFill>
                    <a:schemeClr val="bg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095839"/>
        <c:crosses val="autoZero"/>
        <c:crossBetween val="between"/>
      </c:valAx>
      <c:spPr>
        <a:noFill/>
        <a:ln w="3175">
          <a:solidFill>
            <a:schemeClr val="bg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50" b="1" i="0" u="none" strike="noStrike" kern="120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N" sz="1050" b="1" i="0" u="none" strike="noStrike" kern="1200" cap="all" spc="150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Monthly Inflation Trends in the food,Essentials and Health CATEGORY (April 2019 - February 2021).</a:t>
            </a:r>
            <a:endParaRPr lang="en-US" sz="1050" b="1" i="0" u="none" strike="noStrike" kern="1200" cap="all" spc="15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50" b="1" i="0" u="none" strike="noStrike" kern="1200" baseline="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082530435578827E-2"/>
          <c:y val="0.16445556940298964"/>
          <c:w val="0.89490982901793903"/>
          <c:h val="0.78815376825976935"/>
        </c:manualLayout>
      </c:layout>
      <c:areaChart>
        <c:grouping val="stacked"/>
        <c:varyColors val="0"/>
        <c:ser>
          <c:idx val="0"/>
          <c:order val="0"/>
          <c:tx>
            <c:strRef>
              <c:f>'Covid Impact'!$AH$1:$AH$2</c:f>
              <c:strCache>
                <c:ptCount val="2"/>
                <c:pt idx="0">
                  <c:v>Food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'Covid Impact'!$AE$3:$AE$25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Impact'!$AH$3:$AH$25</c:f>
              <c:numCache>
                <c:formatCode>0%</c:formatCode>
                <c:ptCount val="23"/>
                <c:pt idx="0">
                  <c:v>1.198046786282075E-2</c:v>
                </c:pt>
                <c:pt idx="1">
                  <c:v>3.2192145116592824E-3</c:v>
                </c:pt>
                <c:pt idx="2">
                  <c:v>1.2389084212288529E-2</c:v>
                </c:pt>
                <c:pt idx="3">
                  <c:v>1.289895816107153E-2</c:v>
                </c:pt>
                <c:pt idx="4">
                  <c:v>4.8979591836734691E-3</c:v>
                </c:pt>
                <c:pt idx="5">
                  <c:v>6.0655293799078353E-3</c:v>
                </c:pt>
                <c:pt idx="6">
                  <c:v>1.501857135167135E-2</c:v>
                </c:pt>
                <c:pt idx="7">
                  <c:v>1.3417479847263689E-2</c:v>
                </c:pt>
                <c:pt idx="8">
                  <c:v>1.8420639489245928E-2</c:v>
                </c:pt>
                <c:pt idx="9">
                  <c:v>-2.9289347926623878E-3</c:v>
                </c:pt>
                <c:pt idx="10">
                  <c:v>-1.4842300556586249E-2</c:v>
                </c:pt>
                <c:pt idx="11">
                  <c:v>-8.4745762711863452E-3</c:v>
                </c:pt>
                <c:pt idx="12">
                  <c:v>2.9712285885125238E-2</c:v>
                </c:pt>
                <c:pt idx="13">
                  <c:v>-3.0041928900199029E-2</c:v>
                </c:pt>
                <c:pt idx="14">
                  <c:v>3.8940000880398201E-2</c:v>
                </c:pt>
                <c:pt idx="15">
                  <c:v>0</c:v>
                </c:pt>
                <c:pt idx="16">
                  <c:v>1.4439699003457207E-2</c:v>
                </c:pt>
                <c:pt idx="17">
                  <c:v>5.9141940657579106E-3</c:v>
                </c:pt>
                <c:pt idx="18">
                  <c:v>2.0727453911310596E-2</c:v>
                </c:pt>
                <c:pt idx="19">
                  <c:v>2.2942497315239448E-2</c:v>
                </c:pt>
                <c:pt idx="20">
                  <c:v>6.4420690971559464E-3</c:v>
                </c:pt>
                <c:pt idx="21">
                  <c:v>-1.5456829927457167E-2</c:v>
                </c:pt>
                <c:pt idx="22">
                  <c:v>-1.7914760414158352E-2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39-4EA5-B153-D6F8C5462867}"/>
            </c:ext>
          </c:extLst>
        </c:ser>
        <c:ser>
          <c:idx val="1"/>
          <c:order val="1"/>
          <c:tx>
            <c:strRef>
              <c:f>'Covid Impact'!$BA$1:$BA$2</c:f>
              <c:strCache>
                <c:ptCount val="2"/>
                <c:pt idx="0">
                  <c:v>Essentials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'Covid Impact'!$AE$3:$AE$25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Impact'!$BA$3:$BA$25</c:f>
              <c:numCache>
                <c:formatCode>0.0%</c:formatCode>
                <c:ptCount val="23"/>
                <c:pt idx="0">
                  <c:v>1.495972382048279E-3</c:v>
                </c:pt>
                <c:pt idx="1">
                  <c:v>2.1831552338275203E-3</c:v>
                </c:pt>
                <c:pt idx="2">
                  <c:v>6.8791561568437175E-4</c:v>
                </c:pt>
                <c:pt idx="3">
                  <c:v>1.3748854262145343E-3</c:v>
                </c:pt>
                <c:pt idx="4">
                  <c:v>1.3729977116705326E-3</c:v>
                </c:pt>
                <c:pt idx="5">
                  <c:v>2.285191956122236E-4</c:v>
                </c:pt>
                <c:pt idx="6">
                  <c:v>1.5992689056433685E-3</c:v>
                </c:pt>
                <c:pt idx="7">
                  <c:v>2.5091240875911628E-3</c:v>
                </c:pt>
                <c:pt idx="8">
                  <c:v>2.5028441410694488E-3</c:v>
                </c:pt>
                <c:pt idx="9">
                  <c:v>1.3617793917384609E-3</c:v>
                </c:pt>
                <c:pt idx="10">
                  <c:v>1.8132366273798989E-3</c:v>
                </c:pt>
                <c:pt idx="11">
                  <c:v>2.0361990950227018E-3</c:v>
                </c:pt>
                <c:pt idx="12">
                  <c:v>-2.3738742128897847E-2</c:v>
                </c:pt>
                <c:pt idx="13">
                  <c:v>-0.14054439512010239</c:v>
                </c:pt>
                <c:pt idx="14">
                  <c:v>0.20635063012961372</c:v>
                </c:pt>
                <c:pt idx="15">
                  <c:v>0</c:v>
                </c:pt>
                <c:pt idx="16">
                  <c:v>-2.2306491188928376E-4</c:v>
                </c:pt>
                <c:pt idx="17">
                  <c:v>3.3467202141902208E-3</c:v>
                </c:pt>
                <c:pt idx="18">
                  <c:v>2.0013342228150329E-3</c:v>
                </c:pt>
                <c:pt idx="19">
                  <c:v>3.1069684864626964E-3</c:v>
                </c:pt>
                <c:pt idx="20">
                  <c:v>4.4247787610618202E-3</c:v>
                </c:pt>
                <c:pt idx="21">
                  <c:v>3.9647577092511268E-3</c:v>
                </c:pt>
                <c:pt idx="22">
                  <c:v>1.0092145677928965E-2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39-4EA5-B153-D6F8C5462867}"/>
            </c:ext>
          </c:extLst>
        </c:ser>
        <c:ser>
          <c:idx val="2"/>
          <c:order val="2"/>
          <c:tx>
            <c:strRef>
              <c:f>'Covid Impact'!$BT$1:$BT$2</c:f>
              <c:strCache>
                <c:ptCount val="2"/>
                <c:pt idx="0">
                  <c:v>Health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'Covid Impact'!$AE$3:$AE$25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Impact'!$BT$3:$BT$25</c:f>
              <c:numCache>
                <c:formatCode>0.0%</c:formatCode>
                <c:ptCount val="23"/>
                <c:pt idx="0">
                  <c:v>2.1659826721387916E-3</c:v>
                </c:pt>
                <c:pt idx="1">
                  <c:v>2.6163121374132114E-3</c:v>
                </c:pt>
                <c:pt idx="2">
                  <c:v>3.4036759700476512E-3</c:v>
                </c:pt>
                <c:pt idx="3">
                  <c:v>3.3921302578018993E-3</c:v>
                </c:pt>
                <c:pt idx="4">
                  <c:v>4.0567951318458036E-3</c:v>
                </c:pt>
                <c:pt idx="5">
                  <c:v>3.3670033670033669E-3</c:v>
                </c:pt>
                <c:pt idx="6">
                  <c:v>2.6845637583892998E-3</c:v>
                </c:pt>
                <c:pt idx="7">
                  <c:v>3.3467202141900937E-3</c:v>
                </c:pt>
                <c:pt idx="8">
                  <c:v>3.3355570380253501E-3</c:v>
                </c:pt>
                <c:pt idx="9">
                  <c:v>5.319148936170099E-3</c:v>
                </c:pt>
                <c:pt idx="10">
                  <c:v>3.3068783068783071E-3</c:v>
                </c:pt>
                <c:pt idx="11">
                  <c:v>3.9551746868821541E-3</c:v>
                </c:pt>
                <c:pt idx="12">
                  <c:v>-1.0505581089954186E-2</c:v>
                </c:pt>
                <c:pt idx="13">
                  <c:v>1.5815085158150992E-2</c:v>
                </c:pt>
                <c:pt idx="14">
                  <c:v>8.6009798584648633E-3</c:v>
                </c:pt>
                <c:pt idx="15">
                  <c:v>0</c:v>
                </c:pt>
                <c:pt idx="16">
                  <c:v>3.8860103626942636E-3</c:v>
                </c:pt>
                <c:pt idx="17">
                  <c:v>3.870967741935447E-3</c:v>
                </c:pt>
                <c:pt idx="18">
                  <c:v>4.4987146529564077E-3</c:v>
                </c:pt>
                <c:pt idx="19">
                  <c:v>5.7581573896351712E-3</c:v>
                </c:pt>
                <c:pt idx="20">
                  <c:v>6.9974554707380584E-3</c:v>
                </c:pt>
                <c:pt idx="21">
                  <c:v>6.3171193935565376E-3</c:v>
                </c:pt>
                <c:pt idx="22">
                  <c:v>1.2554927809165096E-2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39-4EA5-B153-D6F8C5462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133999"/>
        <c:axId val="1949140719"/>
      </c:areaChart>
      <c:catAx>
        <c:axId val="1949133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bg1"/>
                    </a:solidFill>
                  </a:rPr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140719"/>
        <c:crosses val="autoZero"/>
        <c:auto val="1"/>
        <c:lblAlgn val="ctr"/>
        <c:lblOffset val="100"/>
        <c:noMultiLvlLbl val="0"/>
      </c:catAx>
      <c:valAx>
        <c:axId val="19491407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bg1"/>
                    </a:solidFill>
                  </a:rPr>
                  <a:t>Inflation</a:t>
                </a:r>
                <a:r>
                  <a:rPr lang="en-IN" baseline="0">
                    <a:solidFill>
                      <a:schemeClr val="bg1"/>
                    </a:solidFill>
                  </a:rPr>
                  <a:t> Rate</a:t>
                </a:r>
                <a:endParaRPr lang="en-IN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0"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133999"/>
        <c:crosses val="autoZero"/>
        <c:crossBetween val="midCat"/>
      </c:valAx>
      <c:spPr>
        <a:noFill/>
        <a:ln w="12700">
          <a:solidFill>
            <a:schemeClr val="bg1"/>
          </a:solidFill>
        </a:ln>
        <a:effectLst/>
      </c:spPr>
    </c:plotArea>
    <c:legend>
      <c:legendPos val="r"/>
      <c:layout>
        <c:manualLayout>
          <c:xMode val="edge"/>
          <c:yMode val="edge"/>
          <c:x val="0.79553641639259354"/>
          <c:y val="0.17238351393123291"/>
          <c:w val="0.17551642925886876"/>
          <c:h val="0.202299388005679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2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Impact of Crude Oil Prices on CPI Categories (2021-2023): A Correlation Analysis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'Impact of crude oil prices '!$AG$18</c:f>
              <c:strCache>
                <c:ptCount val="1"/>
                <c:pt idx="0">
                  <c:v>Correlation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'Impact of crude oil prices '!$AF$19:$AF$44</c:f>
              <c:strCache>
                <c:ptCount val="26"/>
                <c:pt idx="0">
                  <c:v>Milk and products</c:v>
                </c:pt>
                <c:pt idx="1">
                  <c:v>Oils and fats</c:v>
                </c:pt>
                <c:pt idx="2">
                  <c:v>Fuel and light</c:v>
                </c:pt>
                <c:pt idx="3">
                  <c:v>Non-alcoholic beverages</c:v>
                </c:pt>
                <c:pt idx="4">
                  <c:v>Pulses and products</c:v>
                </c:pt>
                <c:pt idx="5">
                  <c:v>Housing</c:v>
                </c:pt>
                <c:pt idx="6">
                  <c:v>Health</c:v>
                </c:pt>
                <c:pt idx="7">
                  <c:v>Spices</c:v>
                </c:pt>
                <c:pt idx="8">
                  <c:v>Cereals and products</c:v>
                </c:pt>
                <c:pt idx="9">
                  <c:v>Recreation and amusement</c:v>
                </c:pt>
                <c:pt idx="10">
                  <c:v>Clothing and footwear</c:v>
                </c:pt>
                <c:pt idx="11">
                  <c:v>Footwear</c:v>
                </c:pt>
                <c:pt idx="12">
                  <c:v>Clothing</c:v>
                </c:pt>
                <c:pt idx="13">
                  <c:v>Prepared meals, snacks, sweets etc.</c:v>
                </c:pt>
                <c:pt idx="14">
                  <c:v>Household goods and services</c:v>
                </c:pt>
                <c:pt idx="15">
                  <c:v>Miscellaneous</c:v>
                </c:pt>
                <c:pt idx="16">
                  <c:v>Personal care and effects</c:v>
                </c:pt>
                <c:pt idx="17">
                  <c:v>Transport and communication</c:v>
                </c:pt>
                <c:pt idx="18">
                  <c:v>Pan, tobacco and intoxicants</c:v>
                </c:pt>
                <c:pt idx="19">
                  <c:v>Education</c:v>
                </c:pt>
                <c:pt idx="20">
                  <c:v>Egg</c:v>
                </c:pt>
                <c:pt idx="21">
                  <c:v>Meat and fish</c:v>
                </c:pt>
                <c:pt idx="22">
                  <c:v>Food and beverages</c:v>
                </c:pt>
                <c:pt idx="23">
                  <c:v>Sugar and Confectionery</c:v>
                </c:pt>
                <c:pt idx="24">
                  <c:v>Vegetables</c:v>
                </c:pt>
                <c:pt idx="25">
                  <c:v>Fruits</c:v>
                </c:pt>
              </c:strCache>
            </c:strRef>
          </c:cat>
          <c:val>
            <c:numRef>
              <c:f>'Impact of crude oil prices '!$AG$19:$AG$44</c:f>
              <c:numCache>
                <c:formatCode>0%</c:formatCode>
                <c:ptCount val="26"/>
                <c:pt idx="0">
                  <c:v>0.76065790168687697</c:v>
                </c:pt>
                <c:pt idx="1">
                  <c:v>0.74656408895923243</c:v>
                </c:pt>
                <c:pt idx="2">
                  <c:v>0.73631745107491797</c:v>
                </c:pt>
                <c:pt idx="3">
                  <c:v>0.72950449872470735</c:v>
                </c:pt>
                <c:pt idx="4">
                  <c:v>0.70576460433814625</c:v>
                </c:pt>
                <c:pt idx="5">
                  <c:v>0.70339163519795411</c:v>
                </c:pt>
                <c:pt idx="6">
                  <c:v>0.70014509408287151</c:v>
                </c:pt>
                <c:pt idx="7">
                  <c:v>0.68929494119616341</c:v>
                </c:pt>
                <c:pt idx="8">
                  <c:v>0.67677530245813067</c:v>
                </c:pt>
                <c:pt idx="9">
                  <c:v>0.66281757646636752</c:v>
                </c:pt>
                <c:pt idx="10">
                  <c:v>0.66163521484790255</c:v>
                </c:pt>
                <c:pt idx="11">
                  <c:v>0.66041671796721635</c:v>
                </c:pt>
                <c:pt idx="12">
                  <c:v>0.65846079341986286</c:v>
                </c:pt>
                <c:pt idx="13">
                  <c:v>0.64396412865787034</c:v>
                </c:pt>
                <c:pt idx="14">
                  <c:v>0.62238512432683535</c:v>
                </c:pt>
                <c:pt idx="15">
                  <c:v>0.62185207046372415</c:v>
                </c:pt>
                <c:pt idx="16">
                  <c:v>0.61247939985118138</c:v>
                </c:pt>
                <c:pt idx="17">
                  <c:v>0.61030962822773005</c:v>
                </c:pt>
                <c:pt idx="18">
                  <c:v>0.54266411562370398</c:v>
                </c:pt>
                <c:pt idx="19">
                  <c:v>0.53743148251172201</c:v>
                </c:pt>
                <c:pt idx="20">
                  <c:v>0.46990651742228889</c:v>
                </c:pt>
                <c:pt idx="21">
                  <c:v>0.32693630690381836</c:v>
                </c:pt>
                <c:pt idx="22">
                  <c:v>0.32508659927365813</c:v>
                </c:pt>
                <c:pt idx="23">
                  <c:v>-5.3948124465312414E-2</c:v>
                </c:pt>
                <c:pt idx="24">
                  <c:v>-0.20023847708761225</c:v>
                </c:pt>
                <c:pt idx="25">
                  <c:v>-0.21104930274418748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B9-4522-85F9-D4A13B56F4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59735279"/>
        <c:axId val="1459732879"/>
      </c:barChart>
      <c:catAx>
        <c:axId val="145973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732879"/>
        <c:crosses val="autoZero"/>
        <c:auto val="1"/>
        <c:lblAlgn val="ctr"/>
        <c:lblOffset val="100"/>
        <c:noMultiLvlLbl val="0"/>
      </c:catAx>
      <c:valAx>
        <c:axId val="1459732879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735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N" sz="8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rPr>
              <a:t>Analysis of Inflation Trends in FY 2020-21: Identifying Key Contributing Categories.</a:t>
            </a:r>
            <a:endParaRPr lang="en-US" sz="8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'Y-o-y'!$D$32</c:f>
              <c:strCache>
                <c:ptCount val="1"/>
                <c:pt idx="0">
                  <c:v>Inflation %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'Y-o-y'!$C$33:$C$41</c:f>
              <c:strCache>
                <c:ptCount val="9"/>
                <c:pt idx="0">
                  <c:v>Food</c:v>
                </c:pt>
                <c:pt idx="1">
                  <c:v>Luxury</c:v>
                </c:pt>
                <c:pt idx="2">
                  <c:v>Essentials</c:v>
                </c:pt>
                <c:pt idx="3">
                  <c:v>Housing</c:v>
                </c:pt>
                <c:pt idx="4">
                  <c:v>Fuel and light</c:v>
                </c:pt>
                <c:pt idx="5">
                  <c:v>Health</c:v>
                </c:pt>
                <c:pt idx="6">
                  <c:v>Transport and communication</c:v>
                </c:pt>
                <c:pt idx="7">
                  <c:v>Education</c:v>
                </c:pt>
                <c:pt idx="8">
                  <c:v>Miscellaneous</c:v>
                </c:pt>
              </c:strCache>
            </c:strRef>
          </c:cat>
          <c:val>
            <c:numRef>
              <c:f>'Y-o-y'!$D$33:$D$41</c:f>
              <c:numCache>
                <c:formatCode>0%</c:formatCode>
                <c:ptCount val="9"/>
                <c:pt idx="0">
                  <c:v>4.492626149628963E-2</c:v>
                </c:pt>
                <c:pt idx="1">
                  <c:v>8.5891703621468807E-2</c:v>
                </c:pt>
                <c:pt idx="2">
                  <c:v>6.8720729286452967E-2</c:v>
                </c:pt>
                <c:pt idx="3">
                  <c:v>4.4115453460620728E-2</c:v>
                </c:pt>
                <c:pt idx="4">
                  <c:v>7.9111727966689846E-2</c:v>
                </c:pt>
                <c:pt idx="5">
                  <c:v>7.2992700729927015E-2</c:v>
                </c:pt>
                <c:pt idx="6">
                  <c:v>0.13546048799430455</c:v>
                </c:pt>
                <c:pt idx="7">
                  <c:v>5.4178547927176926E-2</c:v>
                </c:pt>
                <c:pt idx="8">
                  <c:v>9.0092928020160848E-2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E4-457F-AEE7-6F7CED3803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94670271"/>
        <c:axId val="1894671711"/>
      </c:barChart>
      <c:catAx>
        <c:axId val="1894670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/>
                  <a:t>Boarder</a:t>
                </a:r>
                <a:r>
                  <a:rPr lang="en-IN" sz="800" baseline="0"/>
                  <a:t> Categories</a:t>
                </a:r>
                <a:endParaRPr lang="en-IN" sz="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671711"/>
        <c:crosses val="autoZero"/>
        <c:auto val="1"/>
        <c:lblAlgn val="ctr"/>
        <c:lblOffset val="100"/>
        <c:noMultiLvlLbl val="0"/>
      </c:catAx>
      <c:valAx>
        <c:axId val="18946717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700"/>
                  <a:t>INFLATION</a:t>
                </a:r>
                <a:r>
                  <a:rPr lang="en-IN" sz="700" baseline="0"/>
                  <a:t> RATE</a:t>
                </a:r>
                <a:endParaRPr lang="en-IN" sz="7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670271"/>
        <c:crosses val="autoZero"/>
        <c:crossBetween val="between"/>
      </c:valAx>
      <c:spPr>
        <a:noFill/>
        <a:ln>
          <a:solidFill>
            <a:schemeClr val="lt1">
              <a:shade val="50000"/>
              <a:alpha val="99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N" sz="1100">
                <a:latin typeface="Times New Roman" panose="02020603050405020304" pitchFamily="18" charset="0"/>
                <a:cs typeface="Times New Roman" panose="02020603050405020304" pitchFamily="18" charset="0"/>
              </a:rPr>
              <a:t>Increase in Spice price</a:t>
            </a:r>
            <a:r>
              <a:rPr lang="en-IN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IN" sz="1100">
                <a:latin typeface="Times New Roman" panose="02020603050405020304" pitchFamily="18" charset="0"/>
                <a:cs typeface="Times New Roman" panose="02020603050405020304" pitchFamily="18" charset="0"/>
              </a:rPr>
              <a:t>majorly led to rising inflation rates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'M-o-m'!$E$69:$E$70</c:f>
              <c:strCache>
                <c:ptCount val="2"/>
                <c:pt idx="0">
                  <c:v>Rural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'M-o-m'!$B$71:$B$83</c:f>
              <c:strCache>
                <c:ptCount val="13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</c:strCache>
            </c:strRef>
          </c:cat>
          <c:val>
            <c:numRef>
              <c:f>'M-o-m'!$E$71:$E$83</c:f>
              <c:numCache>
                <c:formatCode>0%</c:formatCode>
                <c:ptCount val="13"/>
                <c:pt idx="0">
                  <c:v>0.11200923787528856</c:v>
                </c:pt>
                <c:pt idx="1">
                  <c:v>-2.6950354609929023E-2</c:v>
                </c:pt>
                <c:pt idx="2">
                  <c:v>8.1871345029240102E-3</c:v>
                </c:pt>
                <c:pt idx="3">
                  <c:v>7.9064587973273884E-2</c:v>
                </c:pt>
                <c:pt idx="4">
                  <c:v>-0.20080784766301202</c:v>
                </c:pt>
                <c:pt idx="5">
                  <c:v>1.8934911242603485E-2</c:v>
                </c:pt>
                <c:pt idx="6">
                  <c:v>-0.12508406186953613</c:v>
                </c:pt>
                <c:pt idx="7">
                  <c:v>5.8890794739851406E-2</c:v>
                </c:pt>
                <c:pt idx="8">
                  <c:v>2.2969647251845866E-2</c:v>
                </c:pt>
                <c:pt idx="9">
                  <c:v>0.14524886877828053</c:v>
                </c:pt>
                <c:pt idx="10">
                  <c:v>2.5181869054280919E-2</c:v>
                </c:pt>
                <c:pt idx="11">
                  <c:v>4.8142333856619514E-2</c:v>
                </c:pt>
                <c:pt idx="12">
                  <c:v>2.4886877828054328E-2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A5-4E8B-B6A3-E07D5487E879}"/>
            </c:ext>
          </c:extLst>
        </c:ser>
        <c:ser>
          <c:idx val="1"/>
          <c:order val="1"/>
          <c:tx>
            <c:strRef>
              <c:f>'M-o-m'!$H$69:$H$70</c:f>
              <c:strCache>
                <c:ptCount val="2"/>
                <c:pt idx="0">
                  <c:v>Urban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'M-o-m'!$B$71:$B$83</c:f>
              <c:strCache>
                <c:ptCount val="13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</c:strCache>
            </c:strRef>
          </c:cat>
          <c:val>
            <c:numRef>
              <c:f>'M-o-m'!$H$71:$H$83</c:f>
              <c:numCache>
                <c:formatCode>0%</c:formatCode>
                <c:ptCount val="13"/>
                <c:pt idx="0">
                  <c:v>9.8454493417286723E-2</c:v>
                </c:pt>
                <c:pt idx="1">
                  <c:v>-1.8231540565177756E-2</c:v>
                </c:pt>
                <c:pt idx="2">
                  <c:v>2.207130730050921E-2</c:v>
                </c:pt>
                <c:pt idx="3">
                  <c:v>7.2463768115942032E-2</c:v>
                </c:pt>
                <c:pt idx="4">
                  <c:v>-0.1472019464720194</c:v>
                </c:pt>
                <c:pt idx="5">
                  <c:v>9.670079635950039E-3</c:v>
                </c:pt>
                <c:pt idx="6">
                  <c:v>-0.14324324324324325</c:v>
                </c:pt>
                <c:pt idx="7">
                  <c:v>7.5183719615602093E-2</c:v>
                </c:pt>
                <c:pt idx="8">
                  <c:v>2.2544283413848606E-2</c:v>
                </c:pt>
                <c:pt idx="9">
                  <c:v>0.13402548371873527</c:v>
                </c:pt>
                <c:pt idx="10">
                  <c:v>4.0988547317661307E-2</c:v>
                </c:pt>
                <c:pt idx="11">
                  <c:v>5.7663125948406564E-2</c:v>
                </c:pt>
                <c:pt idx="12">
                  <c:v>2.0753686510103675E-2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A5-4E8B-B6A3-E07D5487E879}"/>
            </c:ext>
          </c:extLst>
        </c:ser>
        <c:ser>
          <c:idx val="2"/>
          <c:order val="2"/>
          <c:tx>
            <c:strRef>
              <c:f>'M-o-m'!$K$69:$K$70</c:f>
              <c:strCache>
                <c:ptCount val="2"/>
                <c:pt idx="0">
                  <c:v>Rural+Urban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'M-o-m'!$B$71:$B$83</c:f>
              <c:strCache>
                <c:ptCount val="13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</c:strCache>
            </c:strRef>
          </c:cat>
          <c:val>
            <c:numRef>
              <c:f>'M-o-m'!$K$71:$K$83</c:f>
              <c:numCache>
                <c:formatCode>0%</c:formatCode>
                <c:ptCount val="13"/>
                <c:pt idx="0">
                  <c:v>0.10765687967760501</c:v>
                </c:pt>
                <c:pt idx="1">
                  <c:v>-2.3798413439104032E-2</c:v>
                </c:pt>
                <c:pt idx="2">
                  <c:v>1.3856812933025273E-2</c:v>
                </c:pt>
                <c:pt idx="3">
                  <c:v>7.6323119777158707E-2</c:v>
                </c:pt>
                <c:pt idx="4">
                  <c:v>-0.18176470588235297</c:v>
                </c:pt>
                <c:pt idx="5">
                  <c:v>1.4518002322880372E-2</c:v>
                </c:pt>
                <c:pt idx="6">
                  <c:v>-0.13229813664596279</c:v>
                </c:pt>
                <c:pt idx="7">
                  <c:v>6.4350797266514714E-2</c:v>
                </c:pt>
                <c:pt idx="8">
                  <c:v>2.2819885900570474E-2</c:v>
                </c:pt>
                <c:pt idx="9">
                  <c:v>0.14174311926605507</c:v>
                </c:pt>
                <c:pt idx="10">
                  <c:v>3.1718569780853516E-2</c:v>
                </c:pt>
                <c:pt idx="11">
                  <c:v>5.3038105046343889E-2</c:v>
                </c:pt>
                <c:pt idx="12">
                  <c:v>2.3450586264656553E-2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A5-4E8B-B6A3-E07D5487E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33772175"/>
        <c:axId val="1033761615"/>
      </c:barChart>
      <c:catAx>
        <c:axId val="1033772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33761615"/>
        <c:crosses val="autoZero"/>
        <c:auto val="1"/>
        <c:lblAlgn val="ctr"/>
        <c:lblOffset val="100"/>
        <c:noMultiLvlLbl val="0"/>
      </c:catAx>
      <c:valAx>
        <c:axId val="1033761615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3377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Food</a:t>
            </a:r>
            <a:r>
              <a:rPr lang="en-US" b="1" baseline="0">
                <a:solidFill>
                  <a:sysClr val="windowText" lastClr="000000"/>
                </a:solidFill>
              </a:rPr>
              <a:t> is the major contributor to rise in inflation rate</a:t>
            </a:r>
            <a:r>
              <a:rPr lang="en-US" b="1">
                <a:solidFill>
                  <a:sysClr val="windowText" lastClr="000000"/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contribution!$I$2</c:f>
              <c:strCache>
                <c:ptCount val="1"/>
                <c:pt idx="0">
                  <c:v>Rural+Urban % </c:v>
                </c:pt>
              </c:strCache>
            </c:strRef>
          </c:tx>
          <c:spPr>
            <a:ln w="12700"/>
          </c:spPr>
          <c:dPt>
            <c:idx val="0"/>
            <c:bubble3D val="0"/>
            <c:spPr>
              <a:solidFill>
                <a:schemeClr val="accent1"/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88-44EA-A160-B4C81B47859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0E7-41FD-BE3D-008C0E459A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0E7-41FD-BE3D-008C0E459A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0E7-41FD-BE3D-008C0E459A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0E7-41FD-BE3D-008C0E459A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0E7-41FD-BE3D-008C0E459A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0E7-41FD-BE3D-008C0E459A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0E7-41FD-BE3D-008C0E459A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0E7-41FD-BE3D-008C0E459A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contribution!$C$3:$C$11</c:f>
              <c:strCache>
                <c:ptCount val="9"/>
                <c:pt idx="0">
                  <c:v>Food</c:v>
                </c:pt>
                <c:pt idx="1">
                  <c:v>Luxury</c:v>
                </c:pt>
                <c:pt idx="2">
                  <c:v>Essentials</c:v>
                </c:pt>
                <c:pt idx="3">
                  <c:v>Housing</c:v>
                </c:pt>
                <c:pt idx="4">
                  <c:v>Fuel and light</c:v>
                </c:pt>
                <c:pt idx="5">
                  <c:v>Health</c:v>
                </c:pt>
                <c:pt idx="6">
                  <c:v>Transport and communication</c:v>
                </c:pt>
                <c:pt idx="7">
                  <c:v>Education</c:v>
                </c:pt>
                <c:pt idx="8">
                  <c:v>Miscellaneous</c:v>
                </c:pt>
              </c:strCache>
            </c:strRef>
          </c:cat>
          <c:val>
            <c:numRef>
              <c:f>contribution!$I$3:$I$11</c:f>
              <c:numCache>
                <c:formatCode>0%</c:formatCode>
                <c:ptCount val="9"/>
                <c:pt idx="0">
                  <c:v>0.49563853557923682</c:v>
                </c:pt>
                <c:pt idx="1">
                  <c:v>0.11975764867652113</c:v>
                </c:pt>
                <c:pt idx="2">
                  <c:v>0.11885527672739772</c:v>
                </c:pt>
                <c:pt idx="3">
                  <c:v>7.5369542798212424E-2</c:v>
                </c:pt>
                <c:pt idx="4">
                  <c:v>3.9274664833276039E-2</c:v>
                </c:pt>
                <c:pt idx="5">
                  <c:v>3.9897731179099338E-2</c:v>
                </c:pt>
                <c:pt idx="6">
                  <c:v>3.5407356479889997E-2</c:v>
                </c:pt>
                <c:pt idx="7">
                  <c:v>3.8050017188037119E-2</c:v>
                </c:pt>
                <c:pt idx="8">
                  <c:v>3.7749226538329315E-2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88-44EA-A160-B4C81B47859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Change</a:t>
            </a:r>
            <a:r>
              <a:rPr lang="en-IN" baseline="0"/>
              <a:t> in Trends of Inflation rate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>
        <c:manualLayout>
          <c:layoutTarget val="inner"/>
          <c:xMode val="edge"/>
          <c:yMode val="edge"/>
          <c:x val="0.15816426071741033"/>
          <c:y val="0.17171296296296296"/>
          <c:w val="0.77239129483814528"/>
          <c:h val="0.62373468941382315"/>
        </c:manualLayout>
      </c:layout>
      <c:lineChart>
        <c:grouping val="standard"/>
        <c:varyColors val="0"/>
        <c:ser>
          <c:idx val="0"/>
          <c:order val="0"/>
          <c:tx>
            <c:strRef>
              <c:f>'Y-o-y'!$C$9</c:f>
              <c:strCache>
                <c:ptCount val="1"/>
                <c:pt idx="0">
                  <c:v>% Of Inflation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6097331583552053E-2"/>
                      <c:h val="9.252333041703120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D058-48E2-BDD2-767EA850CA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'Y-o-y'!$B$10:$B$15</c:f>
              <c:strCache>
                <c:ptCount val="6"/>
                <c:pt idx="0">
                  <c:v>FY 17-18</c:v>
                </c:pt>
                <c:pt idx="1">
                  <c:v>FY 18-19</c:v>
                </c:pt>
                <c:pt idx="2">
                  <c:v>FY 19-20</c:v>
                </c:pt>
                <c:pt idx="3">
                  <c:v>FY 20-21</c:v>
                </c:pt>
                <c:pt idx="4">
                  <c:v>FY 21-22</c:v>
                </c:pt>
                <c:pt idx="5">
                  <c:v>FY 22-23</c:v>
                </c:pt>
              </c:strCache>
            </c:strRef>
          </c:cat>
          <c:val>
            <c:numRef>
              <c:f>'Y-o-y'!$C$10:$C$15</c:f>
              <c:numCache>
                <c:formatCode>0%</c:formatCode>
                <c:ptCount val="6"/>
                <c:pt idx="0">
                  <c:v>4.1189931350114464E-2</c:v>
                </c:pt>
                <c:pt idx="1">
                  <c:v>2.4070021881838159E-2</c:v>
                </c:pt>
                <c:pt idx="2">
                  <c:v>5.017667844522964E-2</c:v>
                </c:pt>
                <c:pt idx="3">
                  <c:v>7.2299684662436831E-2</c:v>
                </c:pt>
                <c:pt idx="4">
                  <c:v>6.2737642585551187E-2</c:v>
                </c:pt>
                <c:pt idx="5">
                  <c:v>4.174015285126393E-2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8-48E2-BDD2-767EA850CA4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3095839"/>
        <c:axId val="643093439"/>
      </c:lineChart>
      <c:catAx>
        <c:axId val="643095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Financial</a:t>
                </a:r>
                <a:r>
                  <a:rPr lang="en-IN" baseline="0"/>
                  <a:t> Year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093439"/>
        <c:crosses val="autoZero"/>
        <c:auto val="1"/>
        <c:lblAlgn val="ctr"/>
        <c:lblOffset val="100"/>
        <c:noMultiLvlLbl val="0"/>
      </c:catAx>
      <c:valAx>
        <c:axId val="64309343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Inflation</a:t>
                </a:r>
                <a:r>
                  <a:rPr lang="en-IN" b="1" baseline="0"/>
                  <a:t> Rate</a:t>
                </a:r>
              </a:p>
              <a:p>
                <a:pPr>
                  <a:defRPr/>
                </a:pPr>
                <a:endParaRPr lang="en-IN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095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05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Analysis of Inflation Trends in FY 2020-21: Identifying Key Contributing Categories.</a:t>
            </a:r>
            <a:endParaRPr lang="en-US" sz="105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'Y-o-y'!$D$32</c:f>
              <c:strCache>
                <c:ptCount val="1"/>
                <c:pt idx="0">
                  <c:v>Inflation %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'Y-o-y'!$C$33:$C$41</c:f>
              <c:strCache>
                <c:ptCount val="9"/>
                <c:pt idx="0">
                  <c:v>Food</c:v>
                </c:pt>
                <c:pt idx="1">
                  <c:v>Luxury</c:v>
                </c:pt>
                <c:pt idx="2">
                  <c:v>Essentials</c:v>
                </c:pt>
                <c:pt idx="3">
                  <c:v>Housing</c:v>
                </c:pt>
                <c:pt idx="4">
                  <c:v>Fuel and light</c:v>
                </c:pt>
                <c:pt idx="5">
                  <c:v>Health</c:v>
                </c:pt>
                <c:pt idx="6">
                  <c:v>Transport and communication</c:v>
                </c:pt>
                <c:pt idx="7">
                  <c:v>Education</c:v>
                </c:pt>
                <c:pt idx="8">
                  <c:v>Miscellaneous</c:v>
                </c:pt>
              </c:strCache>
            </c:strRef>
          </c:cat>
          <c:val>
            <c:numRef>
              <c:f>'Y-o-y'!$D$33:$D$41</c:f>
              <c:numCache>
                <c:formatCode>0%</c:formatCode>
                <c:ptCount val="9"/>
                <c:pt idx="0">
                  <c:v>4.492626149628963E-2</c:v>
                </c:pt>
                <c:pt idx="1">
                  <c:v>8.5891703621468807E-2</c:v>
                </c:pt>
                <c:pt idx="2">
                  <c:v>6.8720729286452967E-2</c:v>
                </c:pt>
                <c:pt idx="3">
                  <c:v>4.4115453460620728E-2</c:v>
                </c:pt>
                <c:pt idx="4">
                  <c:v>7.9111727966689846E-2</c:v>
                </c:pt>
                <c:pt idx="5">
                  <c:v>7.2992700729927015E-2</c:v>
                </c:pt>
                <c:pt idx="6">
                  <c:v>0.13546048799430455</c:v>
                </c:pt>
                <c:pt idx="7">
                  <c:v>5.4178547927176926E-2</c:v>
                </c:pt>
                <c:pt idx="8">
                  <c:v>9.0092928020160848E-2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6D-4D84-8ED5-5F61DA55DD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94670271"/>
        <c:axId val="1894671711"/>
      </c:barChart>
      <c:catAx>
        <c:axId val="1894670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Boarder</a:t>
                </a:r>
                <a:r>
                  <a:rPr lang="en-IN" baseline="0"/>
                  <a:t> Categories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671711"/>
        <c:crosses val="autoZero"/>
        <c:auto val="1"/>
        <c:lblAlgn val="ctr"/>
        <c:lblOffset val="100"/>
        <c:noMultiLvlLbl val="0"/>
      </c:catAx>
      <c:valAx>
        <c:axId val="18946717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INFLATION</a:t>
                </a:r>
                <a:r>
                  <a:rPr lang="en-IN" baseline="0"/>
                  <a:t> RATE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670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Increase in Spice price</a:t>
            </a:r>
            <a:r>
              <a:rPr lang="en-IN" baseline="0"/>
              <a:t> </a:t>
            </a:r>
            <a:r>
              <a:rPr lang="en-IN"/>
              <a:t>majorly led to rising inflation rates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'M-o-m'!$E$69:$E$70</c:f>
              <c:strCache>
                <c:ptCount val="2"/>
                <c:pt idx="0">
                  <c:v>Rural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'M-o-m'!$B$71:$B$83</c:f>
              <c:strCache>
                <c:ptCount val="13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</c:strCache>
            </c:strRef>
          </c:cat>
          <c:val>
            <c:numRef>
              <c:f>'M-o-m'!$E$71:$E$83</c:f>
              <c:numCache>
                <c:formatCode>0%</c:formatCode>
                <c:ptCount val="13"/>
                <c:pt idx="0">
                  <c:v>0.11200923787528856</c:v>
                </c:pt>
                <c:pt idx="1">
                  <c:v>-2.6950354609929023E-2</c:v>
                </c:pt>
                <c:pt idx="2">
                  <c:v>8.1871345029240102E-3</c:v>
                </c:pt>
                <c:pt idx="3">
                  <c:v>7.9064587973273884E-2</c:v>
                </c:pt>
                <c:pt idx="4">
                  <c:v>-0.20080784766301202</c:v>
                </c:pt>
                <c:pt idx="5">
                  <c:v>1.8934911242603485E-2</c:v>
                </c:pt>
                <c:pt idx="6">
                  <c:v>-0.12508406186953613</c:v>
                </c:pt>
                <c:pt idx="7">
                  <c:v>5.8890794739851406E-2</c:v>
                </c:pt>
                <c:pt idx="8">
                  <c:v>2.2969647251845866E-2</c:v>
                </c:pt>
                <c:pt idx="9">
                  <c:v>0.14524886877828053</c:v>
                </c:pt>
                <c:pt idx="10">
                  <c:v>2.5181869054280919E-2</c:v>
                </c:pt>
                <c:pt idx="11">
                  <c:v>4.8142333856619514E-2</c:v>
                </c:pt>
                <c:pt idx="12">
                  <c:v>2.4886877828054328E-2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4-4D13-8E28-B8F051CB6AE6}"/>
            </c:ext>
          </c:extLst>
        </c:ser>
        <c:ser>
          <c:idx val="1"/>
          <c:order val="1"/>
          <c:tx>
            <c:strRef>
              <c:f>'M-o-m'!$H$69:$H$70</c:f>
              <c:strCache>
                <c:ptCount val="2"/>
                <c:pt idx="0">
                  <c:v>Urban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'M-o-m'!$B$71:$B$83</c:f>
              <c:strCache>
                <c:ptCount val="13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</c:strCache>
            </c:strRef>
          </c:cat>
          <c:val>
            <c:numRef>
              <c:f>'M-o-m'!$H$71:$H$83</c:f>
              <c:numCache>
                <c:formatCode>0%</c:formatCode>
                <c:ptCount val="13"/>
                <c:pt idx="0">
                  <c:v>9.8454493417286723E-2</c:v>
                </c:pt>
                <c:pt idx="1">
                  <c:v>-1.8231540565177756E-2</c:v>
                </c:pt>
                <c:pt idx="2">
                  <c:v>2.207130730050921E-2</c:v>
                </c:pt>
                <c:pt idx="3">
                  <c:v>7.2463768115942032E-2</c:v>
                </c:pt>
                <c:pt idx="4">
                  <c:v>-0.1472019464720194</c:v>
                </c:pt>
                <c:pt idx="5">
                  <c:v>9.670079635950039E-3</c:v>
                </c:pt>
                <c:pt idx="6">
                  <c:v>-0.14324324324324325</c:v>
                </c:pt>
                <c:pt idx="7">
                  <c:v>7.5183719615602093E-2</c:v>
                </c:pt>
                <c:pt idx="8">
                  <c:v>2.2544283413848606E-2</c:v>
                </c:pt>
                <c:pt idx="9">
                  <c:v>0.13402548371873527</c:v>
                </c:pt>
                <c:pt idx="10">
                  <c:v>4.0988547317661307E-2</c:v>
                </c:pt>
                <c:pt idx="11">
                  <c:v>5.7663125948406564E-2</c:v>
                </c:pt>
                <c:pt idx="12">
                  <c:v>2.0753686510103675E-2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64-4D13-8E28-B8F051CB6AE6}"/>
            </c:ext>
          </c:extLst>
        </c:ser>
        <c:ser>
          <c:idx val="2"/>
          <c:order val="2"/>
          <c:tx>
            <c:strRef>
              <c:f>'M-o-m'!$K$69:$K$70</c:f>
              <c:strCache>
                <c:ptCount val="2"/>
                <c:pt idx="0">
                  <c:v>Rural+Urban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'M-o-m'!$B$71:$B$83</c:f>
              <c:strCache>
                <c:ptCount val="13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</c:strCache>
            </c:strRef>
          </c:cat>
          <c:val>
            <c:numRef>
              <c:f>'M-o-m'!$K$71:$K$83</c:f>
              <c:numCache>
                <c:formatCode>0%</c:formatCode>
                <c:ptCount val="13"/>
                <c:pt idx="0">
                  <c:v>0.10765687967760501</c:v>
                </c:pt>
                <c:pt idx="1">
                  <c:v>-2.3798413439104032E-2</c:v>
                </c:pt>
                <c:pt idx="2">
                  <c:v>1.3856812933025273E-2</c:v>
                </c:pt>
                <c:pt idx="3">
                  <c:v>7.6323119777158707E-2</c:v>
                </c:pt>
                <c:pt idx="4">
                  <c:v>-0.18176470588235297</c:v>
                </c:pt>
                <c:pt idx="5">
                  <c:v>1.4518002322880372E-2</c:v>
                </c:pt>
                <c:pt idx="6">
                  <c:v>-0.13229813664596279</c:v>
                </c:pt>
                <c:pt idx="7">
                  <c:v>6.4350797266514714E-2</c:v>
                </c:pt>
                <c:pt idx="8">
                  <c:v>2.2819885900570474E-2</c:v>
                </c:pt>
                <c:pt idx="9">
                  <c:v>0.14174311926605507</c:v>
                </c:pt>
                <c:pt idx="10">
                  <c:v>3.1718569780853516E-2</c:v>
                </c:pt>
                <c:pt idx="11">
                  <c:v>5.3038105046343889E-2</c:v>
                </c:pt>
                <c:pt idx="12">
                  <c:v>2.3450586264656553E-2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64-4D13-8E28-B8F051CB6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33772175"/>
        <c:axId val="1033761615"/>
      </c:barChart>
      <c:catAx>
        <c:axId val="103377217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761615"/>
        <c:crosses val="autoZero"/>
        <c:auto val="1"/>
        <c:lblAlgn val="ctr"/>
        <c:lblOffset val="100"/>
        <c:noMultiLvlLbl val="0"/>
      </c:catAx>
      <c:valAx>
        <c:axId val="1033761615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77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cap="all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200">
                <a:solidFill>
                  <a:sysClr val="windowText" lastClr="000000"/>
                </a:solidFill>
              </a:rPr>
              <a:t>Monthly Inflation Trends in the Essentials CATEGORY (April 2019 - February 2021)</a:t>
            </a:r>
            <a:endParaRPr lang="en-US" sz="1050" b="1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'Covid Impact'!$AY$2</c:f>
              <c:strCache>
                <c:ptCount val="1"/>
                <c:pt idx="0">
                  <c:v>Rural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cat>
            <c:strRef>
              <c:f>'Covid Impact'!$AX$3:$AX$25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Impact'!$AY$3:$AY$25</c:f>
              <c:numCache>
                <c:formatCode>0.0%</c:formatCode>
                <c:ptCount val="23"/>
                <c:pt idx="0">
                  <c:v>1.2677106636836825E-3</c:v>
                </c:pt>
                <c:pt idx="1">
                  <c:v>2.3087808147762567E-3</c:v>
                </c:pt>
                <c:pt idx="2">
                  <c:v>0</c:v>
                </c:pt>
                <c:pt idx="3">
                  <c:v>1.1145786892555883E-3</c:v>
                </c:pt>
                <c:pt idx="4">
                  <c:v>8.9067022934753335E-4</c:v>
                </c:pt>
                <c:pt idx="5">
                  <c:v>-4.4493882091222576E-4</c:v>
                </c:pt>
                <c:pt idx="6">
                  <c:v>2.2256843979528767E-4</c:v>
                </c:pt>
                <c:pt idx="7">
                  <c:v>3.1152647975078644E-3</c:v>
                </c:pt>
                <c:pt idx="8">
                  <c:v>2.2182786157940175E-3</c:v>
                </c:pt>
                <c:pt idx="9">
                  <c:v>1.1066843736168962E-3</c:v>
                </c:pt>
                <c:pt idx="10">
                  <c:v>1.105460977227378E-3</c:v>
                </c:pt>
                <c:pt idx="11">
                  <c:v>1.5459363957596921E-3</c:v>
                </c:pt>
                <c:pt idx="12">
                  <c:v>-2.3655518804361102E-2</c:v>
                </c:pt>
                <c:pt idx="13">
                  <c:v>-0.14079223076826564</c:v>
                </c:pt>
                <c:pt idx="14">
                  <c:v>0.2059931656882501</c:v>
                </c:pt>
                <c:pt idx="15">
                  <c:v>0</c:v>
                </c:pt>
                <c:pt idx="16">
                  <c:v>-2.179598953791759E-4</c:v>
                </c:pt>
                <c:pt idx="17">
                  <c:v>2.6160889470241743E-3</c:v>
                </c:pt>
                <c:pt idx="18">
                  <c:v>3.0441400304413511E-3</c:v>
                </c:pt>
                <c:pt idx="19">
                  <c:v>3.2516800346847107E-3</c:v>
                </c:pt>
                <c:pt idx="20">
                  <c:v>4.5375972342264967E-3</c:v>
                </c:pt>
                <c:pt idx="21">
                  <c:v>3.8718003871799408E-3</c:v>
                </c:pt>
                <c:pt idx="22">
                  <c:v>1.0070709235054615E-2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B7-4AFA-9175-0D500E111426}"/>
            </c:ext>
          </c:extLst>
        </c:ser>
        <c:ser>
          <c:idx val="1"/>
          <c:order val="1"/>
          <c:tx>
            <c:strRef>
              <c:f>'Covid Impact'!$AZ$2</c:f>
              <c:strCache>
                <c:ptCount val="1"/>
                <c:pt idx="0">
                  <c:v>Urban</c:v>
                </c:pt>
              </c:strCache>
            </c:strRef>
          </c:tx>
          <c:spPr>
            <a:ln w="38100" cap="flat" cmpd="dbl" algn="ctr">
              <a:solidFill>
                <a:schemeClr val="accent4"/>
              </a:solidFill>
              <a:miter lim="800000"/>
            </a:ln>
            <a:effectLst/>
          </c:spPr>
          <c:marker>
            <c:symbol val="none"/>
          </c:marker>
          <c:cat>
            <c:strRef>
              <c:f>'Covid Impact'!$AX$3:$AX$25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Impact'!$AZ$3:$AZ$25</c:f>
              <c:numCache>
                <c:formatCode>0.0%</c:formatCode>
                <c:ptCount val="23"/>
                <c:pt idx="0">
                  <c:v>1.6414444711347442E-3</c:v>
                </c:pt>
                <c:pt idx="1">
                  <c:v>2.1983292697548952E-3</c:v>
                </c:pt>
                <c:pt idx="2">
                  <c:v>1.1964584828906438E-3</c:v>
                </c:pt>
                <c:pt idx="3">
                  <c:v>2.1510516252390872E-3</c:v>
                </c:pt>
                <c:pt idx="4">
                  <c:v>2.1464345337466662E-3</c:v>
                </c:pt>
                <c:pt idx="5">
                  <c:v>1.4278914802475554E-3</c:v>
                </c:pt>
                <c:pt idx="6">
                  <c:v>3.3269961977187121E-3</c:v>
                </c:pt>
                <c:pt idx="7">
                  <c:v>2.131691141638845E-3</c:v>
                </c:pt>
                <c:pt idx="8">
                  <c:v>2.5998581895534854E-3</c:v>
                </c:pt>
                <c:pt idx="9">
                  <c:v>2.1216407355020678E-3</c:v>
                </c:pt>
                <c:pt idx="10">
                  <c:v>2.1171489061396782E-3</c:v>
                </c:pt>
                <c:pt idx="11">
                  <c:v>2.5821596244131988E-3</c:v>
                </c:pt>
                <c:pt idx="12">
                  <c:v>-2.3394209006477814E-2</c:v>
                </c:pt>
                <c:pt idx="13">
                  <c:v>-0.14015143947415734</c:v>
                </c:pt>
                <c:pt idx="14">
                  <c:v>0.20702634880802995</c:v>
                </c:pt>
                <c:pt idx="15">
                  <c:v>0</c:v>
                </c:pt>
                <c:pt idx="16">
                  <c:v>2.3100023100028355E-4</c:v>
                </c:pt>
                <c:pt idx="17">
                  <c:v>3.6951501154734935E-3</c:v>
                </c:pt>
                <c:pt idx="18">
                  <c:v>6.9028992176716831E-4</c:v>
                </c:pt>
                <c:pt idx="19">
                  <c:v>3.2191308346745853E-3</c:v>
                </c:pt>
                <c:pt idx="20">
                  <c:v>4.354801741920775E-3</c:v>
                </c:pt>
                <c:pt idx="21">
                  <c:v>4.1077133728889877E-3</c:v>
                </c:pt>
                <c:pt idx="22">
                  <c:v>9.5454545454545202E-3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B7-4AFA-9175-0D500E111426}"/>
            </c:ext>
          </c:extLst>
        </c:ser>
        <c:ser>
          <c:idx val="2"/>
          <c:order val="2"/>
          <c:tx>
            <c:strRef>
              <c:f>'Covid Impact'!$BA$2</c:f>
              <c:strCache>
                <c:ptCount val="1"/>
              </c:strCache>
            </c:strRef>
          </c:tx>
          <c:spPr>
            <a:ln w="38100" cap="flat" cmpd="dbl" algn="ctr">
              <a:solidFill>
                <a:schemeClr val="accent6"/>
              </a:solidFill>
              <a:miter lim="800000"/>
            </a:ln>
            <a:effectLst/>
          </c:spPr>
          <c:marker>
            <c:symbol val="none"/>
          </c:marker>
          <c:cat>
            <c:strRef>
              <c:f>'Covid Impact'!$AX$3:$AX$25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Impact'!$AZ$3:$AZ$25</c:f>
              <c:numCache>
                <c:formatCode>0.0%</c:formatCode>
                <c:ptCount val="23"/>
                <c:pt idx="0">
                  <c:v>1.6414444711347442E-3</c:v>
                </c:pt>
                <c:pt idx="1">
                  <c:v>2.1983292697548952E-3</c:v>
                </c:pt>
                <c:pt idx="2">
                  <c:v>1.1964584828906438E-3</c:v>
                </c:pt>
                <c:pt idx="3">
                  <c:v>2.1510516252390872E-3</c:v>
                </c:pt>
                <c:pt idx="4">
                  <c:v>2.1464345337466662E-3</c:v>
                </c:pt>
                <c:pt idx="5">
                  <c:v>1.4278914802475554E-3</c:v>
                </c:pt>
                <c:pt idx="6">
                  <c:v>3.3269961977187121E-3</c:v>
                </c:pt>
                <c:pt idx="7">
                  <c:v>2.131691141638845E-3</c:v>
                </c:pt>
                <c:pt idx="8">
                  <c:v>2.5998581895534854E-3</c:v>
                </c:pt>
                <c:pt idx="9">
                  <c:v>2.1216407355020678E-3</c:v>
                </c:pt>
                <c:pt idx="10">
                  <c:v>2.1171489061396782E-3</c:v>
                </c:pt>
                <c:pt idx="11">
                  <c:v>2.5821596244131988E-3</c:v>
                </c:pt>
                <c:pt idx="12">
                  <c:v>-2.3394209006477814E-2</c:v>
                </c:pt>
                <c:pt idx="13">
                  <c:v>-0.14015143947415734</c:v>
                </c:pt>
                <c:pt idx="14">
                  <c:v>0.20702634880802995</c:v>
                </c:pt>
                <c:pt idx="15">
                  <c:v>0</c:v>
                </c:pt>
                <c:pt idx="16">
                  <c:v>2.3100023100028355E-4</c:v>
                </c:pt>
                <c:pt idx="17">
                  <c:v>3.6951501154734935E-3</c:v>
                </c:pt>
                <c:pt idx="18">
                  <c:v>6.9028992176716831E-4</c:v>
                </c:pt>
                <c:pt idx="19">
                  <c:v>3.2191308346745853E-3</c:v>
                </c:pt>
                <c:pt idx="20">
                  <c:v>4.354801741920775E-3</c:v>
                </c:pt>
                <c:pt idx="21">
                  <c:v>4.1077133728889877E-3</c:v>
                </c:pt>
                <c:pt idx="22">
                  <c:v>9.5454545454545202E-3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B7-4AFA-9175-0D500E111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3790895"/>
        <c:axId val="1033788975"/>
      </c:lineChart>
      <c:catAx>
        <c:axId val="103379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788975"/>
        <c:crosses val="autoZero"/>
        <c:auto val="1"/>
        <c:lblAlgn val="ctr"/>
        <c:lblOffset val="100"/>
        <c:noMultiLvlLbl val="0"/>
      </c:catAx>
      <c:valAx>
        <c:axId val="103378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790895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kern="1200" cap="all" spc="150" baseline="0">
                <a:solidFill>
                  <a:sysClr val="windowText" lastClr="000000"/>
                </a:solidFill>
              </a:rPr>
              <a:t>Monthly Inflation Trends in the Health CATEGORY (April 2019 - February 2021)</a:t>
            </a:r>
            <a:endParaRPr lang="en-US" sz="1100" b="1" i="0" u="none" strike="noStrike" kern="1200" cap="all" spc="150" baseline="0">
              <a:solidFill>
                <a:sysClr val="windowText" lastClr="000000"/>
              </a:solidFill>
              <a:latin typeface="+mn-lt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554051546116115E-2"/>
          <c:y val="0.18208366370493748"/>
          <c:w val="0.94171365986231936"/>
          <c:h val="0.70193089789812213"/>
        </c:manualLayout>
      </c:layout>
      <c:lineChart>
        <c:grouping val="standard"/>
        <c:varyColors val="0"/>
        <c:ser>
          <c:idx val="0"/>
          <c:order val="0"/>
          <c:tx>
            <c:strRef>
              <c:f>'Covid Impact'!$BR$2</c:f>
              <c:strCache>
                <c:ptCount val="1"/>
                <c:pt idx="0">
                  <c:v>Rural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'Covid Impact'!$BQ$3:$BQ$25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Impact'!$BR$3:$BR$25</c:f>
              <c:numCache>
                <c:formatCode>0.0%</c:formatCode>
                <c:ptCount val="23"/>
                <c:pt idx="0">
                  <c:v>2.9920212765956688E-3</c:v>
                </c:pt>
                <c:pt idx="1">
                  <c:v>2.9830957905204974E-3</c:v>
                </c:pt>
                <c:pt idx="2">
                  <c:v>2.6437541308656789E-3</c:v>
                </c:pt>
                <c:pt idx="3">
                  <c:v>3.2959789057350037E-3</c:v>
                </c:pt>
                <c:pt idx="4">
                  <c:v>3.28515111695138E-3</c:v>
                </c:pt>
                <c:pt idx="5">
                  <c:v>4.5841519318927122E-3</c:v>
                </c:pt>
                <c:pt idx="6">
                  <c:v>1.9556714471967596E-3</c:v>
                </c:pt>
                <c:pt idx="7">
                  <c:v>3.9037085230970905E-3</c:v>
                </c:pt>
                <c:pt idx="8">
                  <c:v>3.2404406999351908E-3</c:v>
                </c:pt>
                <c:pt idx="9">
                  <c:v>5.8139534883719455E-3</c:v>
                </c:pt>
                <c:pt idx="10">
                  <c:v>3.2113037893384717E-3</c:v>
                </c:pt>
                <c:pt idx="11">
                  <c:v>3.2010243277848915E-3</c:v>
                </c:pt>
                <c:pt idx="12">
                  <c:v>-1.5315890236119831E-2</c:v>
                </c:pt>
                <c:pt idx="13">
                  <c:v>1.7930438539641293E-2</c:v>
                </c:pt>
                <c:pt idx="14">
                  <c:v>7.2156196943972354E-3</c:v>
                </c:pt>
                <c:pt idx="15">
                  <c:v>0</c:v>
                </c:pt>
                <c:pt idx="16">
                  <c:v>3.7926675094818126E-3</c:v>
                </c:pt>
                <c:pt idx="17">
                  <c:v>1.8891687657429654E-3</c:v>
                </c:pt>
                <c:pt idx="18">
                  <c:v>2.5141420490258056E-3</c:v>
                </c:pt>
                <c:pt idx="19">
                  <c:v>5.6426332288401614E-3</c:v>
                </c:pt>
                <c:pt idx="20">
                  <c:v>7.4812967581046668E-3</c:v>
                </c:pt>
                <c:pt idx="21">
                  <c:v>5.5693069306931046E-3</c:v>
                </c:pt>
                <c:pt idx="22">
                  <c:v>1.1076923076923147E-2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05-4795-976D-D689495EB7AD}"/>
            </c:ext>
          </c:extLst>
        </c:ser>
        <c:ser>
          <c:idx val="1"/>
          <c:order val="1"/>
          <c:tx>
            <c:strRef>
              <c:f>'Covid Impact'!$BS$2</c:f>
              <c:strCache>
                <c:ptCount val="1"/>
                <c:pt idx="0">
                  <c:v>Urban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'Covid Impact'!$BQ$3:$BQ$25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Impact'!$BS$3:$BS$25</c:f>
              <c:numCache>
                <c:formatCode>0.0%</c:formatCode>
                <c:ptCount val="23"/>
                <c:pt idx="0">
                  <c:v>1.436781609195525E-3</c:v>
                </c:pt>
                <c:pt idx="1">
                  <c:v>2.8694404591105139E-3</c:v>
                </c:pt>
                <c:pt idx="2">
                  <c:v>3.5765379113018594E-3</c:v>
                </c:pt>
                <c:pt idx="3">
                  <c:v>3.5637918745545258E-3</c:v>
                </c:pt>
                <c:pt idx="4">
                  <c:v>4.9715909090908283E-3</c:v>
                </c:pt>
                <c:pt idx="5">
                  <c:v>2.8268551236749519E-3</c:v>
                </c:pt>
                <c:pt idx="6">
                  <c:v>3.5236081747709652E-3</c:v>
                </c:pt>
                <c:pt idx="7">
                  <c:v>2.8089887640449836E-3</c:v>
                </c:pt>
                <c:pt idx="8">
                  <c:v>2.8011204481791121E-3</c:v>
                </c:pt>
                <c:pt idx="9">
                  <c:v>4.1899441340783718E-3</c:v>
                </c:pt>
                <c:pt idx="10">
                  <c:v>4.1724617524338961E-3</c:v>
                </c:pt>
                <c:pt idx="11">
                  <c:v>4.1551246537395725E-3</c:v>
                </c:pt>
                <c:pt idx="12">
                  <c:v>-1.3793103448275078E-3</c:v>
                </c:pt>
                <c:pt idx="13">
                  <c:v>1.1855432780846961E-2</c:v>
                </c:pt>
                <c:pt idx="14">
                  <c:v>1.080650665453311E-2</c:v>
                </c:pt>
                <c:pt idx="15">
                  <c:v>0</c:v>
                </c:pt>
                <c:pt idx="16">
                  <c:v>4.051316677920286E-3</c:v>
                </c:pt>
                <c:pt idx="17">
                  <c:v>8.7424344317418388E-3</c:v>
                </c:pt>
                <c:pt idx="18">
                  <c:v>6.6666666666666671E-3</c:v>
                </c:pt>
                <c:pt idx="19">
                  <c:v>6.6225165562913907E-3</c:v>
                </c:pt>
                <c:pt idx="20">
                  <c:v>5.9210526315789849E-3</c:v>
                </c:pt>
                <c:pt idx="21">
                  <c:v>7.848266841072522E-3</c:v>
                </c:pt>
                <c:pt idx="22">
                  <c:v>1.4276443867618541E-2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05-4795-976D-D689495EB7AD}"/>
            </c:ext>
          </c:extLst>
        </c:ser>
        <c:ser>
          <c:idx val="2"/>
          <c:order val="2"/>
          <c:tx>
            <c:strRef>
              <c:f>'Covid Impact'!$BT$2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'Covid Impact'!$BQ$3:$BQ$25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Impact'!$BT$3:$BT$25</c:f>
              <c:numCache>
                <c:formatCode>0.0%</c:formatCode>
                <c:ptCount val="23"/>
                <c:pt idx="0">
                  <c:v>2.1659826721387916E-3</c:v>
                </c:pt>
                <c:pt idx="1">
                  <c:v>2.6163121374132114E-3</c:v>
                </c:pt>
                <c:pt idx="2">
                  <c:v>3.4036759700476512E-3</c:v>
                </c:pt>
                <c:pt idx="3">
                  <c:v>3.3921302578018993E-3</c:v>
                </c:pt>
                <c:pt idx="4">
                  <c:v>4.0567951318458036E-3</c:v>
                </c:pt>
                <c:pt idx="5">
                  <c:v>3.3670033670033669E-3</c:v>
                </c:pt>
                <c:pt idx="6">
                  <c:v>2.6845637583892998E-3</c:v>
                </c:pt>
                <c:pt idx="7">
                  <c:v>3.3467202141900937E-3</c:v>
                </c:pt>
                <c:pt idx="8">
                  <c:v>3.3355570380253501E-3</c:v>
                </c:pt>
                <c:pt idx="9">
                  <c:v>5.319148936170099E-3</c:v>
                </c:pt>
                <c:pt idx="10">
                  <c:v>3.3068783068783071E-3</c:v>
                </c:pt>
                <c:pt idx="11">
                  <c:v>3.9551746868821541E-3</c:v>
                </c:pt>
                <c:pt idx="12">
                  <c:v>-1.0505581089954186E-2</c:v>
                </c:pt>
                <c:pt idx="13">
                  <c:v>1.5815085158150992E-2</c:v>
                </c:pt>
                <c:pt idx="14">
                  <c:v>8.6009798584648633E-3</c:v>
                </c:pt>
                <c:pt idx="15">
                  <c:v>0</c:v>
                </c:pt>
                <c:pt idx="16">
                  <c:v>3.8860103626942636E-3</c:v>
                </c:pt>
                <c:pt idx="17">
                  <c:v>3.870967741935447E-3</c:v>
                </c:pt>
                <c:pt idx="18">
                  <c:v>4.4987146529564077E-3</c:v>
                </c:pt>
                <c:pt idx="19">
                  <c:v>5.7581573896351712E-3</c:v>
                </c:pt>
                <c:pt idx="20">
                  <c:v>6.9974554707380584E-3</c:v>
                </c:pt>
                <c:pt idx="21">
                  <c:v>6.3171193935565376E-3</c:v>
                </c:pt>
                <c:pt idx="22">
                  <c:v>1.2554927809165096E-2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05-4795-976D-D689495EB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0721935"/>
        <c:axId val="1030720015"/>
      </c:lineChart>
      <c:catAx>
        <c:axId val="103072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720015"/>
        <c:crosses val="autoZero"/>
        <c:auto val="1"/>
        <c:lblAlgn val="ctr"/>
        <c:lblOffset val="100"/>
        <c:noMultiLvlLbl val="0"/>
      </c:catAx>
      <c:valAx>
        <c:axId val="1030720015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721935"/>
        <c:crosses val="autoZero"/>
        <c:crossBetween val="between"/>
      </c:valAx>
      <c:spPr>
        <a:noFill/>
        <a:ln>
          <a:solidFill>
            <a:schemeClr val="accent6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kern="1200" cap="all" spc="150" baseline="0">
                <a:solidFill>
                  <a:sysClr val="windowText" lastClr="000000"/>
                </a:solidFill>
              </a:rPr>
              <a:t>Monthly Inflation Trends in the food CATEGORY (April 2019 - February 2021)</a:t>
            </a:r>
            <a:endParaRPr lang="en-US" sz="1100" b="1" i="0" u="none" strike="noStrike" kern="1200" cap="all" spc="150" baseline="0">
              <a:solidFill>
                <a:sysClr val="windowText" lastClr="000000"/>
              </a:solidFill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'Covid Impact'!$AF$2</c:f>
              <c:strCache>
                <c:ptCount val="1"/>
                <c:pt idx="0">
                  <c:v>Rural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'Covid Impact'!$AE$3:$AE$25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Impact'!$AF$3:$AF$25</c:f>
              <c:numCache>
                <c:formatCode>0%</c:formatCode>
                <c:ptCount val="23"/>
                <c:pt idx="0">
                  <c:v>1.198046786282075E-2</c:v>
                </c:pt>
                <c:pt idx="1">
                  <c:v>-1.1221455422770883E-4</c:v>
                </c:pt>
                <c:pt idx="2">
                  <c:v>1.2401099826047741E-2</c:v>
                </c:pt>
                <c:pt idx="3">
                  <c:v>1.2581753685844167E-2</c:v>
                </c:pt>
                <c:pt idx="4">
                  <c:v>4.1600525480323851E-3</c:v>
                </c:pt>
                <c:pt idx="5">
                  <c:v>7.7405287544288996E-3</c:v>
                </c:pt>
                <c:pt idx="6">
                  <c:v>1.5253962243738622E-2</c:v>
                </c:pt>
                <c:pt idx="7">
                  <c:v>1.4758378176781132E-2</c:v>
                </c:pt>
                <c:pt idx="8">
                  <c:v>1.9111624488081177E-2</c:v>
                </c:pt>
                <c:pt idx="9">
                  <c:v>-1.2364760432764744E-3</c:v>
                </c:pt>
                <c:pt idx="10">
                  <c:v>-1.485608170844949E-2</c:v>
                </c:pt>
                <c:pt idx="11">
                  <c:v>-7.9589485810032719E-3</c:v>
                </c:pt>
                <c:pt idx="12">
                  <c:v>2.5449523206305901E-2</c:v>
                </c:pt>
                <c:pt idx="13">
                  <c:v>-3.0634216644219645E-2</c:v>
                </c:pt>
                <c:pt idx="14">
                  <c:v>3.594753889449398E-2</c:v>
                </c:pt>
                <c:pt idx="15">
                  <c:v>0</c:v>
                </c:pt>
                <c:pt idx="16">
                  <c:v>1.4146591491542753E-2</c:v>
                </c:pt>
                <c:pt idx="17">
                  <c:v>4.4475892044879986E-3</c:v>
                </c:pt>
                <c:pt idx="18">
                  <c:v>2.1887893730502279E-2</c:v>
                </c:pt>
                <c:pt idx="19">
                  <c:v>2.5358215569451965E-2</c:v>
                </c:pt>
                <c:pt idx="20">
                  <c:v>8.6918939684978436E-3</c:v>
                </c:pt>
                <c:pt idx="21">
                  <c:v>-1.6567483932397136E-2</c:v>
                </c:pt>
                <c:pt idx="22">
                  <c:v>-1.9557534976037114E-2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B7-4B09-AD0D-1709BB449AF8}"/>
            </c:ext>
          </c:extLst>
        </c:ser>
        <c:ser>
          <c:idx val="1"/>
          <c:order val="1"/>
          <c:tx>
            <c:strRef>
              <c:f>'Covid Impact'!$AG$2</c:f>
              <c:strCache>
                <c:ptCount val="1"/>
                <c:pt idx="0">
                  <c:v>Urban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'Covid Impact'!$AE$3:$AE$25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Impact'!$AG$3:$AG$25</c:f>
              <c:numCache>
                <c:formatCode>0%</c:formatCode>
                <c:ptCount val="23"/>
                <c:pt idx="0">
                  <c:v>1.198046786282075E-2</c:v>
                </c:pt>
                <c:pt idx="1">
                  <c:v>9.2577976284438836E-3</c:v>
                </c:pt>
                <c:pt idx="2">
                  <c:v>1.203422577974027E-2</c:v>
                </c:pt>
                <c:pt idx="3">
                  <c:v>1.3145693558064768E-2</c:v>
                </c:pt>
                <c:pt idx="4">
                  <c:v>6.2991278130720609E-3</c:v>
                </c:pt>
                <c:pt idx="5">
                  <c:v>3.1030977475791461E-3</c:v>
                </c:pt>
                <c:pt idx="6">
                  <c:v>1.4774121286468635E-2</c:v>
                </c:pt>
                <c:pt idx="7">
                  <c:v>1.124776621465344E-2</c:v>
                </c:pt>
                <c:pt idx="8">
                  <c:v>1.6995841995842139E-2</c:v>
                </c:pt>
                <c:pt idx="9">
                  <c:v>-5.7750293862115715E-3</c:v>
                </c:pt>
                <c:pt idx="10">
                  <c:v>-1.4804153387478132E-2</c:v>
                </c:pt>
                <c:pt idx="11">
                  <c:v>-9.4438067411039914E-3</c:v>
                </c:pt>
                <c:pt idx="12">
                  <c:v>3.6389839932110202E-2</c:v>
                </c:pt>
                <c:pt idx="13">
                  <c:v>-2.8699859246595506E-2</c:v>
                </c:pt>
                <c:pt idx="14">
                  <c:v>4.3892314266528482E-2</c:v>
                </c:pt>
                <c:pt idx="15">
                  <c:v>0</c:v>
                </c:pt>
                <c:pt idx="16">
                  <c:v>1.4987468671679246E-2</c:v>
                </c:pt>
                <c:pt idx="17">
                  <c:v>8.2473208553510164E-3</c:v>
                </c:pt>
                <c:pt idx="18">
                  <c:v>1.8906739811912068E-2</c:v>
                </c:pt>
                <c:pt idx="19">
                  <c:v>1.9469281799826942E-2</c:v>
                </c:pt>
                <c:pt idx="20">
                  <c:v>2.2162493516293077E-3</c:v>
                </c:pt>
                <c:pt idx="21">
                  <c:v>-1.336219064646659E-2</c:v>
                </c:pt>
                <c:pt idx="22">
                  <c:v>-1.4783023366714354E-2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B7-4B09-AD0D-1709BB449AF8}"/>
            </c:ext>
          </c:extLst>
        </c:ser>
        <c:ser>
          <c:idx val="2"/>
          <c:order val="2"/>
          <c:tx>
            <c:strRef>
              <c:f>'Covid Impact'!$AH$2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'Covid Impact'!$AE$3:$AE$25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Impact'!$AH$3:$AH$25</c:f>
              <c:numCache>
                <c:formatCode>0%</c:formatCode>
                <c:ptCount val="23"/>
                <c:pt idx="0">
                  <c:v>1.198046786282075E-2</c:v>
                </c:pt>
                <c:pt idx="1">
                  <c:v>3.2192145116592824E-3</c:v>
                </c:pt>
                <c:pt idx="2">
                  <c:v>1.2389084212288529E-2</c:v>
                </c:pt>
                <c:pt idx="3">
                  <c:v>1.289895816107153E-2</c:v>
                </c:pt>
                <c:pt idx="4">
                  <c:v>4.8979591836734691E-3</c:v>
                </c:pt>
                <c:pt idx="5">
                  <c:v>6.0655293799078353E-3</c:v>
                </c:pt>
                <c:pt idx="6">
                  <c:v>1.501857135167135E-2</c:v>
                </c:pt>
                <c:pt idx="7">
                  <c:v>1.3417479847263689E-2</c:v>
                </c:pt>
                <c:pt idx="8">
                  <c:v>1.8420639489245928E-2</c:v>
                </c:pt>
                <c:pt idx="9">
                  <c:v>-2.9289347926623878E-3</c:v>
                </c:pt>
                <c:pt idx="10">
                  <c:v>-1.4842300556586249E-2</c:v>
                </c:pt>
                <c:pt idx="11">
                  <c:v>-8.4745762711863452E-3</c:v>
                </c:pt>
                <c:pt idx="12">
                  <c:v>2.9712285885125238E-2</c:v>
                </c:pt>
                <c:pt idx="13">
                  <c:v>-3.0041928900199029E-2</c:v>
                </c:pt>
                <c:pt idx="14">
                  <c:v>3.8940000880398201E-2</c:v>
                </c:pt>
                <c:pt idx="15">
                  <c:v>0</c:v>
                </c:pt>
                <c:pt idx="16">
                  <c:v>1.4439699003457207E-2</c:v>
                </c:pt>
                <c:pt idx="17">
                  <c:v>5.9141940657579106E-3</c:v>
                </c:pt>
                <c:pt idx="18">
                  <c:v>2.0727453911310596E-2</c:v>
                </c:pt>
                <c:pt idx="19">
                  <c:v>2.2942497315239448E-2</c:v>
                </c:pt>
                <c:pt idx="20">
                  <c:v>6.4420690971559464E-3</c:v>
                </c:pt>
                <c:pt idx="21">
                  <c:v>-1.5456829927457167E-2</c:v>
                </c:pt>
                <c:pt idx="22">
                  <c:v>-1.7914760414158352E-2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B7-4B09-AD0D-1709BB449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0710895"/>
        <c:axId val="1030714735"/>
      </c:lineChart>
      <c:catAx>
        <c:axId val="103071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714735"/>
        <c:crosses val="autoZero"/>
        <c:auto val="1"/>
        <c:lblAlgn val="ctr"/>
        <c:lblOffset val="100"/>
        <c:noMultiLvlLbl val="0"/>
      </c:catAx>
      <c:valAx>
        <c:axId val="1030714735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710895"/>
        <c:crosses val="autoZero"/>
        <c:crossBetween val="between"/>
      </c:valAx>
      <c:spPr>
        <a:noFill/>
        <a:ln>
          <a:solidFill>
            <a:schemeClr val="dk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600" b="1" i="0" u="none" strike="noStrike" kern="1200" cap="all" spc="150" baseline="0">
                <a:solidFill>
                  <a:sysClr val="windowText" lastClr="000000"/>
                </a:solidFill>
              </a:rPr>
              <a:t>Monthly Inflation Trends in the food,Essentials and Health CATEGORY (April 2019 - February 2021).</a:t>
            </a:r>
            <a:endParaRPr lang="en-US" sz="1600" b="1" i="0" u="none" strike="noStrike" kern="1200" cap="all" spc="150" baseline="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082530435578827E-2"/>
          <c:y val="0.16445556940298964"/>
          <c:w val="0.91918336485714858"/>
          <c:h val="0.78815376825976935"/>
        </c:manualLayout>
      </c:layout>
      <c:areaChart>
        <c:grouping val="stacked"/>
        <c:varyColors val="0"/>
        <c:ser>
          <c:idx val="0"/>
          <c:order val="0"/>
          <c:tx>
            <c:strRef>
              <c:f>'Covid Impact'!$AH$1:$AH$2</c:f>
              <c:strCache>
                <c:ptCount val="2"/>
                <c:pt idx="0">
                  <c:v>Food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'Covid Impact'!$AE$3:$AE$25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Impact'!$AH$3:$AH$25</c:f>
              <c:numCache>
                <c:formatCode>0%</c:formatCode>
                <c:ptCount val="23"/>
                <c:pt idx="0">
                  <c:v>1.198046786282075E-2</c:v>
                </c:pt>
                <c:pt idx="1">
                  <c:v>3.2192145116592824E-3</c:v>
                </c:pt>
                <c:pt idx="2">
                  <c:v>1.2389084212288529E-2</c:v>
                </c:pt>
                <c:pt idx="3">
                  <c:v>1.289895816107153E-2</c:v>
                </c:pt>
                <c:pt idx="4">
                  <c:v>4.8979591836734691E-3</c:v>
                </c:pt>
                <c:pt idx="5">
                  <c:v>6.0655293799078353E-3</c:v>
                </c:pt>
                <c:pt idx="6">
                  <c:v>1.501857135167135E-2</c:v>
                </c:pt>
                <c:pt idx="7">
                  <c:v>1.3417479847263689E-2</c:v>
                </c:pt>
                <c:pt idx="8">
                  <c:v>1.8420639489245928E-2</c:v>
                </c:pt>
                <c:pt idx="9">
                  <c:v>-2.9289347926623878E-3</c:v>
                </c:pt>
                <c:pt idx="10">
                  <c:v>-1.4842300556586249E-2</c:v>
                </c:pt>
                <c:pt idx="11">
                  <c:v>-8.4745762711863452E-3</c:v>
                </c:pt>
                <c:pt idx="12">
                  <c:v>2.9712285885125238E-2</c:v>
                </c:pt>
                <c:pt idx="13">
                  <c:v>-3.0041928900199029E-2</c:v>
                </c:pt>
                <c:pt idx="14">
                  <c:v>3.8940000880398201E-2</c:v>
                </c:pt>
                <c:pt idx="15">
                  <c:v>0</c:v>
                </c:pt>
                <c:pt idx="16">
                  <c:v>1.4439699003457207E-2</c:v>
                </c:pt>
                <c:pt idx="17">
                  <c:v>5.9141940657579106E-3</c:v>
                </c:pt>
                <c:pt idx="18">
                  <c:v>2.0727453911310596E-2</c:v>
                </c:pt>
                <c:pt idx="19">
                  <c:v>2.2942497315239448E-2</c:v>
                </c:pt>
                <c:pt idx="20">
                  <c:v>6.4420690971559464E-3</c:v>
                </c:pt>
                <c:pt idx="21">
                  <c:v>-1.5456829927457167E-2</c:v>
                </c:pt>
                <c:pt idx="22">
                  <c:v>-1.7914760414158352E-2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50-4658-AD22-48D1A8CA5DEF}"/>
            </c:ext>
          </c:extLst>
        </c:ser>
        <c:ser>
          <c:idx val="1"/>
          <c:order val="1"/>
          <c:tx>
            <c:strRef>
              <c:f>'Covid Impact'!$BA$1:$BA$2</c:f>
              <c:strCache>
                <c:ptCount val="2"/>
                <c:pt idx="0">
                  <c:v>Essentials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'Covid Impact'!$AE$3:$AE$25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Impact'!$BA$3:$BA$25</c:f>
              <c:numCache>
                <c:formatCode>0.0%</c:formatCode>
                <c:ptCount val="23"/>
                <c:pt idx="0">
                  <c:v>1.495972382048279E-3</c:v>
                </c:pt>
                <c:pt idx="1">
                  <c:v>2.1831552338275203E-3</c:v>
                </c:pt>
                <c:pt idx="2">
                  <c:v>6.8791561568437175E-4</c:v>
                </c:pt>
                <c:pt idx="3">
                  <c:v>1.3748854262145343E-3</c:v>
                </c:pt>
                <c:pt idx="4">
                  <c:v>1.3729977116705326E-3</c:v>
                </c:pt>
                <c:pt idx="5">
                  <c:v>2.285191956122236E-4</c:v>
                </c:pt>
                <c:pt idx="6">
                  <c:v>1.5992689056433685E-3</c:v>
                </c:pt>
                <c:pt idx="7">
                  <c:v>2.5091240875911628E-3</c:v>
                </c:pt>
                <c:pt idx="8">
                  <c:v>2.5028441410694488E-3</c:v>
                </c:pt>
                <c:pt idx="9">
                  <c:v>1.3617793917384609E-3</c:v>
                </c:pt>
                <c:pt idx="10">
                  <c:v>1.8132366273798989E-3</c:v>
                </c:pt>
                <c:pt idx="11">
                  <c:v>2.0361990950227018E-3</c:v>
                </c:pt>
                <c:pt idx="12">
                  <c:v>-2.3738742128897847E-2</c:v>
                </c:pt>
                <c:pt idx="13">
                  <c:v>-0.14054439512010239</c:v>
                </c:pt>
                <c:pt idx="14">
                  <c:v>0.20635063012961372</c:v>
                </c:pt>
                <c:pt idx="15">
                  <c:v>0</c:v>
                </c:pt>
                <c:pt idx="16">
                  <c:v>-2.2306491188928376E-4</c:v>
                </c:pt>
                <c:pt idx="17">
                  <c:v>3.3467202141902208E-3</c:v>
                </c:pt>
                <c:pt idx="18">
                  <c:v>2.0013342228150329E-3</c:v>
                </c:pt>
                <c:pt idx="19">
                  <c:v>3.1069684864626964E-3</c:v>
                </c:pt>
                <c:pt idx="20">
                  <c:v>4.4247787610618202E-3</c:v>
                </c:pt>
                <c:pt idx="21">
                  <c:v>3.9647577092511268E-3</c:v>
                </c:pt>
                <c:pt idx="22">
                  <c:v>1.0092145677928965E-2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50-4658-AD22-48D1A8CA5DEF}"/>
            </c:ext>
          </c:extLst>
        </c:ser>
        <c:ser>
          <c:idx val="2"/>
          <c:order val="2"/>
          <c:tx>
            <c:strRef>
              <c:f>'Covid Impact'!$BT$1:$BT$2</c:f>
              <c:strCache>
                <c:ptCount val="2"/>
                <c:pt idx="0">
                  <c:v>Health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'Covid Impact'!$AE$3:$AE$25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Impact'!$BT$3:$BT$25</c:f>
              <c:numCache>
                <c:formatCode>0.0%</c:formatCode>
                <c:ptCount val="23"/>
                <c:pt idx="0">
                  <c:v>2.1659826721387916E-3</c:v>
                </c:pt>
                <c:pt idx="1">
                  <c:v>2.6163121374132114E-3</c:v>
                </c:pt>
                <c:pt idx="2">
                  <c:v>3.4036759700476512E-3</c:v>
                </c:pt>
                <c:pt idx="3">
                  <c:v>3.3921302578018993E-3</c:v>
                </c:pt>
                <c:pt idx="4">
                  <c:v>4.0567951318458036E-3</c:v>
                </c:pt>
                <c:pt idx="5">
                  <c:v>3.3670033670033669E-3</c:v>
                </c:pt>
                <c:pt idx="6">
                  <c:v>2.6845637583892998E-3</c:v>
                </c:pt>
                <c:pt idx="7">
                  <c:v>3.3467202141900937E-3</c:v>
                </c:pt>
                <c:pt idx="8">
                  <c:v>3.3355570380253501E-3</c:v>
                </c:pt>
                <c:pt idx="9">
                  <c:v>5.319148936170099E-3</c:v>
                </c:pt>
                <c:pt idx="10">
                  <c:v>3.3068783068783071E-3</c:v>
                </c:pt>
                <c:pt idx="11">
                  <c:v>3.9551746868821541E-3</c:v>
                </c:pt>
                <c:pt idx="12">
                  <c:v>-1.0505581089954186E-2</c:v>
                </c:pt>
                <c:pt idx="13">
                  <c:v>1.5815085158150992E-2</c:v>
                </c:pt>
                <c:pt idx="14">
                  <c:v>8.6009798584648633E-3</c:v>
                </c:pt>
                <c:pt idx="15">
                  <c:v>0</c:v>
                </c:pt>
                <c:pt idx="16">
                  <c:v>3.8860103626942636E-3</c:v>
                </c:pt>
                <c:pt idx="17">
                  <c:v>3.870967741935447E-3</c:v>
                </c:pt>
                <c:pt idx="18">
                  <c:v>4.4987146529564077E-3</c:v>
                </c:pt>
                <c:pt idx="19">
                  <c:v>5.7581573896351712E-3</c:v>
                </c:pt>
                <c:pt idx="20">
                  <c:v>6.9974554707380584E-3</c:v>
                </c:pt>
                <c:pt idx="21">
                  <c:v>6.3171193935565376E-3</c:v>
                </c:pt>
                <c:pt idx="22">
                  <c:v>1.2554927809165096E-2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50-4658-AD22-48D1A8CA5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133999"/>
        <c:axId val="1949140719"/>
      </c:areaChart>
      <c:catAx>
        <c:axId val="1949133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140719"/>
        <c:crosses val="autoZero"/>
        <c:auto val="1"/>
        <c:lblAlgn val="ctr"/>
        <c:lblOffset val="100"/>
        <c:noMultiLvlLbl val="0"/>
      </c:catAx>
      <c:valAx>
        <c:axId val="19491407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Inflation</a:t>
                </a:r>
                <a:r>
                  <a:rPr lang="en-IN" baseline="0">
                    <a:solidFill>
                      <a:sysClr val="windowText" lastClr="000000"/>
                    </a:solidFill>
                  </a:rPr>
                  <a:t> Rate</a:t>
                </a:r>
                <a:endParaRPr lang="en-IN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133999"/>
        <c:crosses val="autoZero"/>
        <c:crossBetween val="midCat"/>
      </c:valAx>
      <c:spPr>
        <a:noFill/>
        <a:ln w="28575">
          <a:solidFill>
            <a:schemeClr val="dk1"/>
          </a:solidFill>
        </a:ln>
        <a:effectLst/>
      </c:spPr>
    </c:plotArea>
    <c:legend>
      <c:legendPos val="r"/>
      <c:layout>
        <c:manualLayout>
          <c:xMode val="edge"/>
          <c:yMode val="edge"/>
          <c:x val="0.79553641639259354"/>
          <c:y val="0.17238351393123291"/>
          <c:w val="0.17551642925886876"/>
          <c:h val="0.202299388005679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'Impact of crude oil prices '!$AG$18</c:f>
              <c:strCache>
                <c:ptCount val="1"/>
                <c:pt idx="0">
                  <c:v>Correlation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'Impact of crude oil prices '!$AF$19:$AF$44</c:f>
              <c:strCache>
                <c:ptCount val="26"/>
                <c:pt idx="0">
                  <c:v>Milk and products</c:v>
                </c:pt>
                <c:pt idx="1">
                  <c:v>Oils and fats</c:v>
                </c:pt>
                <c:pt idx="2">
                  <c:v>Fuel and light</c:v>
                </c:pt>
                <c:pt idx="3">
                  <c:v>Non-alcoholic beverages</c:v>
                </c:pt>
                <c:pt idx="4">
                  <c:v>Pulses and products</c:v>
                </c:pt>
                <c:pt idx="5">
                  <c:v>Housing</c:v>
                </c:pt>
                <c:pt idx="6">
                  <c:v>Health</c:v>
                </c:pt>
                <c:pt idx="7">
                  <c:v>Spices</c:v>
                </c:pt>
                <c:pt idx="8">
                  <c:v>Cereals and products</c:v>
                </c:pt>
                <c:pt idx="9">
                  <c:v>Recreation and amusement</c:v>
                </c:pt>
                <c:pt idx="10">
                  <c:v>Clothing and footwear</c:v>
                </c:pt>
                <c:pt idx="11">
                  <c:v>Footwear</c:v>
                </c:pt>
                <c:pt idx="12">
                  <c:v>Clothing</c:v>
                </c:pt>
                <c:pt idx="13">
                  <c:v>Prepared meals, snacks, sweets etc.</c:v>
                </c:pt>
                <c:pt idx="14">
                  <c:v>Household goods and services</c:v>
                </c:pt>
                <c:pt idx="15">
                  <c:v>Miscellaneous</c:v>
                </c:pt>
                <c:pt idx="16">
                  <c:v>Personal care and effects</c:v>
                </c:pt>
                <c:pt idx="17">
                  <c:v>Transport and communication</c:v>
                </c:pt>
                <c:pt idx="18">
                  <c:v>Pan, tobacco and intoxicants</c:v>
                </c:pt>
                <c:pt idx="19">
                  <c:v>Education</c:v>
                </c:pt>
                <c:pt idx="20">
                  <c:v>Egg</c:v>
                </c:pt>
                <c:pt idx="21">
                  <c:v>Meat and fish</c:v>
                </c:pt>
                <c:pt idx="22">
                  <c:v>Food and beverages</c:v>
                </c:pt>
                <c:pt idx="23">
                  <c:v>Sugar and Confectionery</c:v>
                </c:pt>
                <c:pt idx="24">
                  <c:v>Vegetables</c:v>
                </c:pt>
                <c:pt idx="25">
                  <c:v>Fruits</c:v>
                </c:pt>
              </c:strCache>
            </c:strRef>
          </c:cat>
          <c:val>
            <c:numRef>
              <c:f>'Impact of crude oil prices '!$AG$19:$AG$44</c:f>
              <c:numCache>
                <c:formatCode>0%</c:formatCode>
                <c:ptCount val="26"/>
                <c:pt idx="0">
                  <c:v>0.76065790168687697</c:v>
                </c:pt>
                <c:pt idx="1">
                  <c:v>0.74656408895923243</c:v>
                </c:pt>
                <c:pt idx="2">
                  <c:v>0.73631745107491797</c:v>
                </c:pt>
                <c:pt idx="3">
                  <c:v>0.72950449872470735</c:v>
                </c:pt>
                <c:pt idx="4">
                  <c:v>0.70576460433814625</c:v>
                </c:pt>
                <c:pt idx="5">
                  <c:v>0.70339163519795411</c:v>
                </c:pt>
                <c:pt idx="6">
                  <c:v>0.70014509408287151</c:v>
                </c:pt>
                <c:pt idx="7">
                  <c:v>0.68929494119616341</c:v>
                </c:pt>
                <c:pt idx="8">
                  <c:v>0.67677530245813067</c:v>
                </c:pt>
                <c:pt idx="9">
                  <c:v>0.66281757646636752</c:v>
                </c:pt>
                <c:pt idx="10">
                  <c:v>0.66163521484790255</c:v>
                </c:pt>
                <c:pt idx="11">
                  <c:v>0.66041671796721635</c:v>
                </c:pt>
                <c:pt idx="12">
                  <c:v>0.65846079341986286</c:v>
                </c:pt>
                <c:pt idx="13">
                  <c:v>0.64396412865787034</c:v>
                </c:pt>
                <c:pt idx="14">
                  <c:v>0.62238512432683535</c:v>
                </c:pt>
                <c:pt idx="15">
                  <c:v>0.62185207046372415</c:v>
                </c:pt>
                <c:pt idx="16">
                  <c:v>0.61247939985118138</c:v>
                </c:pt>
                <c:pt idx="17">
                  <c:v>0.61030962822773005</c:v>
                </c:pt>
                <c:pt idx="18">
                  <c:v>0.54266411562370398</c:v>
                </c:pt>
                <c:pt idx="19">
                  <c:v>0.53743148251172201</c:v>
                </c:pt>
                <c:pt idx="20">
                  <c:v>0.46990651742228889</c:v>
                </c:pt>
                <c:pt idx="21">
                  <c:v>0.32693630690381836</c:v>
                </c:pt>
                <c:pt idx="22">
                  <c:v>0.32508659927365813</c:v>
                </c:pt>
                <c:pt idx="23">
                  <c:v>-5.3948124465312414E-2</c:v>
                </c:pt>
                <c:pt idx="24">
                  <c:v>-0.20023847708761225</c:v>
                </c:pt>
                <c:pt idx="25">
                  <c:v>-0.21104930274418748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AD-4AC9-80F3-E6945DB593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59735279"/>
        <c:axId val="1459732879"/>
      </c:barChart>
      <c:catAx>
        <c:axId val="145973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732879"/>
        <c:crosses val="autoZero"/>
        <c:auto val="1"/>
        <c:lblAlgn val="ctr"/>
        <c:lblOffset val="100"/>
        <c:noMultiLvlLbl val="0"/>
      </c:catAx>
      <c:valAx>
        <c:axId val="1459732879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735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sz="900"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900" b="1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Change in Month wise Inflationrate(Rural+Urban)</a:t>
            </a:r>
            <a:endParaRPr lang="en-IN" sz="900" b="1" i="0" baseline="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rtl="0">
              <a:defRPr sz="900"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900" b="1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	Yoy(June-22 to May-23)</a:t>
            </a:r>
            <a:endParaRPr lang="en-IN" sz="900" b="1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ctr" rtl="0">
              <a:defRPr sz="900"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waterfall" uniqueId="{6D5077C5-0D83-41E4-8202-9D904AFAC867}"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bg1"/>
                    </a:solidFill>
                  </a:defRPr>
                </a:pPr>
                <a:endParaRPr lang="en-US" sz="900" b="0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/>
                </a:solidFill>
                <a:latin typeface="Calibri" panose="020F0502020204030204"/>
              </a:rPr>
              <a:t>Change in Month wise Inflation rate (Rural)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/>
                </a:solidFill>
                <a:latin typeface="Calibri" panose="020F0502020204030204"/>
              </a:rPr>
              <a:t>Yoy(June-22 to May-23)</a:t>
            </a:r>
          </a:p>
        </cx:rich>
      </cx:tx>
    </cx:title>
    <cx:plotArea>
      <cx:plotAreaRegion>
        <cx:series layoutId="waterfall" uniqueId="{4DB9E39B-5CB8-468B-9474-2F2DF4A197CB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Change in Month wise Inflation rate(Urban</a:t>
            </a:r>
            <a:endParaRPr lang="en-IN" sz="1100">
              <a:effectLst/>
            </a:endParaRPr>
          </a:p>
          <a:p>
            <a:pPr rtl="0"/>
            <a:r>
              <a:rPr lang="en-US" sz="1400" b="0" i="0" baseline="0">
                <a:effectLst/>
              </a:rPr>
              <a:t>	Yoy(June-22 to May-23)</a:t>
            </a:r>
            <a:endParaRPr lang="en-IN" sz="1100">
              <a:effectLst/>
            </a:endParaRPr>
          </a:p>
          <a:p>
            <a:pPr algn="ctr" rtl="0">
              <a:defRPr/>
            </a:pPr>
            <a:endParaRPr lang="en-US" sz="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waterfall" uniqueId="{FEA0774D-C966-4E00-A537-ADF75B15DA82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Change in Month wise Inflation rate(Rural+Urban)</a:t>
            </a:r>
            <a:endParaRPr lang="en-IN" sz="1100">
              <a:effectLst/>
            </a:endParaRPr>
          </a:p>
          <a:p>
            <a:pPr rtl="0"/>
            <a:r>
              <a:rPr lang="en-US" sz="1400" b="0" i="0" baseline="0">
                <a:effectLst/>
              </a:rPr>
              <a:t>	Yoy(June-22 to May-23)</a:t>
            </a:r>
            <a:endParaRPr lang="en-IN" sz="1100">
              <a:effectLst/>
            </a:endParaRP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waterfall" uniqueId="{6D5077C5-0D83-41E4-8202-9D904AFAC867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tle>
          <cx:tx>
            <cx:txData>
              <cx:v>Months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Months</a:t>
              </a:r>
            </a:p>
          </cx:txPr>
        </cx:title>
        <cx:tickLabels/>
      </cx:axis>
      <cx:axis id="1">
        <cx:valScaling/>
        <cx:title>
          <cx:tx>
            <cx:txData>
              <cx:v>Inflation rate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Inflation rate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2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4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microsoft.com/office/2014/relationships/chartEx" Target="../charts/chartEx2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11</xdr:col>
      <xdr:colOff>596900</xdr:colOff>
      <xdr:row>20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F5659C-B446-4B89-A47F-6AFCA2270A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44450</xdr:colOff>
      <xdr:row>23</xdr:row>
      <xdr:rowOff>88900</xdr:rowOff>
    </xdr:from>
    <xdr:to>
      <xdr:col>5</xdr:col>
      <xdr:colOff>482600</xdr:colOff>
      <xdr:row>26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DE5AAA8-5E79-F2F1-D666-4BD0A283894F}"/>
            </a:ext>
          </a:extLst>
        </xdr:cNvPr>
        <xdr:cNvSpPr txBox="1"/>
      </xdr:nvSpPr>
      <xdr:spPr>
        <a:xfrm>
          <a:off x="44450" y="4140200"/>
          <a:ext cx="363855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Duration: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05-09-2024 to 13-09-2024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Potential Dataset: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372 X 30 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Caveats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IN" sz="800"/>
            <a:t>Housing data for the rural sector was unavailable; hence, values were estimated using the average of urban and total (urban + rural) sector data.</a:t>
          </a:r>
        </a:p>
      </xdr:txBody>
    </xdr:sp>
    <xdr:clientData/>
  </xdr:twoCellAnchor>
  <xdr:twoCellAnchor>
    <xdr:from>
      <xdr:col>6</xdr:col>
      <xdr:colOff>31750</xdr:colOff>
      <xdr:row>23</xdr:row>
      <xdr:rowOff>88900</xdr:rowOff>
    </xdr:from>
    <xdr:to>
      <xdr:col>11</xdr:col>
      <xdr:colOff>552450</xdr:colOff>
      <xdr:row>26</xdr:row>
      <xdr:rowOff>127000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5AB02E1-C6CB-4160-968B-5EB8EA5DA616}"/>
            </a:ext>
          </a:extLst>
        </xdr:cNvPr>
        <xdr:cNvSpPr txBox="1"/>
      </xdr:nvSpPr>
      <xdr:spPr>
        <a:xfrm>
          <a:off x="3841750" y="4140200"/>
          <a:ext cx="3568700" cy="5905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ood :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Cereals and products,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Meat and fish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Egg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Milk and products,Oils and fats,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Fruits,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Vegetables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Pulses and products,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Sugar and Confectionery,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Spices,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Non-alcoholic beverages,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Prepared meals, snacks, sweets etc.,Food and beverages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 sz="800">
            <a:effectLst/>
          </a:endParaRPr>
        </a:p>
      </xdr:txBody>
    </xdr:sp>
    <xdr:clientData/>
  </xdr:twoCellAnchor>
  <xdr:twoCellAnchor>
    <xdr:from>
      <xdr:col>13</xdr:col>
      <xdr:colOff>44450</xdr:colOff>
      <xdr:row>23</xdr:row>
      <xdr:rowOff>88900</xdr:rowOff>
    </xdr:from>
    <xdr:to>
      <xdr:col>18</xdr:col>
      <xdr:colOff>482600</xdr:colOff>
      <xdr:row>26</xdr:row>
      <xdr:rowOff>133350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A5BDF22-0C11-43CE-9004-E623BD733E41}"/>
            </a:ext>
          </a:extLst>
        </xdr:cNvPr>
        <xdr:cNvSpPr txBox="1"/>
      </xdr:nvSpPr>
      <xdr:spPr>
        <a:xfrm>
          <a:off x="44450" y="4140200"/>
          <a:ext cx="363855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Duration: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05-09-2024 to 13-09-2024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Potential Dataset: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372 X 30 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Caveats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IN" sz="800"/>
            <a:t>Six missing values in the General Index column were imputed using the moving average method and april 2019 data was missed,</a:t>
          </a:r>
          <a:r>
            <a:rPr lang="en-IN" sz="800" baseline="0"/>
            <a:t> imputed with MA values</a:t>
          </a:r>
          <a:endParaRPr lang="en-IN" sz="800"/>
        </a:p>
      </xdr:txBody>
    </xdr:sp>
    <xdr:clientData/>
  </xdr:twoCellAnchor>
  <xdr:twoCellAnchor>
    <xdr:from>
      <xdr:col>19</xdr:col>
      <xdr:colOff>31750</xdr:colOff>
      <xdr:row>23</xdr:row>
      <xdr:rowOff>88900</xdr:rowOff>
    </xdr:from>
    <xdr:to>
      <xdr:col>24</xdr:col>
      <xdr:colOff>552450</xdr:colOff>
      <xdr:row>26</xdr:row>
      <xdr:rowOff>127000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5019D98-8DE6-4529-95FD-5F7C22A12E6B}"/>
            </a:ext>
          </a:extLst>
        </xdr:cNvPr>
        <xdr:cNvSpPr txBox="1"/>
      </xdr:nvSpPr>
      <xdr:spPr>
        <a:xfrm>
          <a:off x="3841750" y="4140200"/>
          <a:ext cx="3568700" cy="5905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effectLst/>
            </a:rPr>
            <a:t>Reasons: </a:t>
          </a:r>
          <a:r>
            <a:rPr lang="en-IN" sz="800" b="0">
              <a:effectLst/>
            </a:rPr>
            <a:t>Due to impact</a:t>
          </a:r>
          <a:r>
            <a:rPr lang="en-IN" sz="800" b="0" baseline="0">
              <a:effectLst/>
            </a:rPr>
            <a:t> of covid-19, the inflation rates changes</a:t>
          </a:r>
        </a:p>
      </xdr:txBody>
    </xdr:sp>
    <xdr:clientData/>
  </xdr:twoCellAnchor>
  <xdr:twoCellAnchor>
    <xdr:from>
      <xdr:col>13</xdr:col>
      <xdr:colOff>1</xdr:colOff>
      <xdr:row>5</xdr:row>
      <xdr:rowOff>15301</xdr:rowOff>
    </xdr:from>
    <xdr:to>
      <xdr:col>19</xdr:col>
      <xdr:colOff>22952</xdr:colOff>
      <xdr:row>19</xdr:row>
      <xdr:rowOff>168312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1322B70-0125-4257-9FBC-688446C62B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44450</xdr:colOff>
      <xdr:row>52</xdr:row>
      <xdr:rowOff>88900</xdr:rowOff>
    </xdr:from>
    <xdr:to>
      <xdr:col>5</xdr:col>
      <xdr:colOff>482600</xdr:colOff>
      <xdr:row>55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CC396FE-4099-4852-8E33-6DFB4D1A41CA}"/>
            </a:ext>
          </a:extLst>
        </xdr:cNvPr>
        <xdr:cNvSpPr txBox="1"/>
      </xdr:nvSpPr>
      <xdr:spPr>
        <a:xfrm>
          <a:off x="44450" y="4140200"/>
          <a:ext cx="363855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Duration: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05-09-2024 to 13-09-2024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Potential Dataset: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372 X 30 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Caveats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There were Missing values in the Dataset which I filled with Moving Average</a:t>
          </a:r>
          <a:endParaRPr lang="en-IN" sz="800"/>
        </a:p>
      </xdr:txBody>
    </xdr:sp>
    <xdr:clientData/>
  </xdr:twoCellAnchor>
  <xdr:twoCellAnchor>
    <xdr:from>
      <xdr:col>6</xdr:col>
      <xdr:colOff>31750</xdr:colOff>
      <xdr:row>52</xdr:row>
      <xdr:rowOff>88900</xdr:rowOff>
    </xdr:from>
    <xdr:to>
      <xdr:col>11</xdr:col>
      <xdr:colOff>552450</xdr:colOff>
      <xdr:row>55</xdr:row>
      <xdr:rowOff>127000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C20C9A2-1028-490D-A5D1-DAF037CB1279}"/>
            </a:ext>
          </a:extLst>
        </xdr:cNvPr>
        <xdr:cNvSpPr txBox="1"/>
      </xdr:nvSpPr>
      <xdr:spPr>
        <a:xfrm>
          <a:off x="3841750" y="4140200"/>
          <a:ext cx="3568700" cy="5905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ood :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Cereals and products,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Meat and fish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Egg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Milk and products,Oils and fats,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Fruits,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Vegetables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Pulses and products,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Sugar and Confectionery,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Spices,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Non-alcoholic beverages,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Prepared meals, snacks, sweets etc.,Food and beverages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 sz="800">
            <a:effectLst/>
          </a:endParaRPr>
        </a:p>
      </xdr:txBody>
    </xdr:sp>
    <xdr:clientData/>
  </xdr:twoCellAnchor>
  <xdr:twoCellAnchor>
    <xdr:from>
      <xdr:col>0</xdr:col>
      <xdr:colOff>19050</xdr:colOff>
      <xdr:row>30</xdr:row>
      <xdr:rowOff>0</xdr:rowOff>
    </xdr:from>
    <xdr:to>
      <xdr:col>5</xdr:col>
      <xdr:colOff>285750</xdr:colOff>
      <xdr:row>48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BE4079F2-3194-49DD-94D2-2457C607BB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" y="5340350"/>
              <a:ext cx="3467100" cy="3314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44450</xdr:colOff>
      <xdr:row>52</xdr:row>
      <xdr:rowOff>88900</xdr:rowOff>
    </xdr:from>
    <xdr:to>
      <xdr:col>18</xdr:col>
      <xdr:colOff>482600</xdr:colOff>
      <xdr:row>55</xdr:row>
      <xdr:rowOff>133350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2F386C6-D4D6-4856-BDF1-0E429F27D347}"/>
            </a:ext>
          </a:extLst>
        </xdr:cNvPr>
        <xdr:cNvSpPr txBox="1"/>
      </xdr:nvSpPr>
      <xdr:spPr>
        <a:xfrm>
          <a:off x="44450" y="9480550"/>
          <a:ext cx="363855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Duration: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05-09-2024 to 13-09-2024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Potential Dataset: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372 X 30 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Caveats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There were Missing values in the Dataset which I filled with Moving Average</a:t>
          </a:r>
          <a:endParaRPr lang="en-IN" sz="800"/>
        </a:p>
      </xdr:txBody>
    </xdr:sp>
    <xdr:clientData/>
  </xdr:twoCellAnchor>
  <xdr:twoCellAnchor>
    <xdr:from>
      <xdr:col>19</xdr:col>
      <xdr:colOff>31750</xdr:colOff>
      <xdr:row>52</xdr:row>
      <xdr:rowOff>88900</xdr:rowOff>
    </xdr:from>
    <xdr:to>
      <xdr:col>24</xdr:col>
      <xdr:colOff>552450</xdr:colOff>
      <xdr:row>55</xdr:row>
      <xdr:rowOff>127000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60D61AD-7B0D-44D5-879B-36D673D6212A}"/>
            </a:ext>
          </a:extLst>
        </xdr:cNvPr>
        <xdr:cNvSpPr txBox="1"/>
      </xdr:nvSpPr>
      <xdr:spPr>
        <a:xfrm>
          <a:off x="3841750" y="9480550"/>
          <a:ext cx="3568700" cy="5905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effectLst/>
            </a:rPr>
            <a:t>Reasons: </a:t>
          </a:r>
          <a:r>
            <a:rPr lang="en-IN" sz="800" b="0">
              <a:effectLst/>
            </a:rPr>
            <a:t>Supply Chain Disruptions, Increase in Production costs and transportation</a:t>
          </a:r>
          <a:r>
            <a:rPr lang="en-IN" sz="800" b="0" baseline="0">
              <a:effectLst/>
            </a:rPr>
            <a:t> costs, shift in cosumer demand</a:t>
          </a:r>
          <a:endParaRPr lang="en-IN" sz="800" b="0">
            <a:effectLst/>
          </a:endParaRPr>
        </a:p>
      </xdr:txBody>
    </xdr:sp>
    <xdr:clientData/>
  </xdr:twoCellAnchor>
  <xdr:twoCellAnchor>
    <xdr:from>
      <xdr:col>12</xdr:col>
      <xdr:colOff>600046</xdr:colOff>
      <xdr:row>30</xdr:row>
      <xdr:rowOff>13805</xdr:rowOff>
    </xdr:from>
    <xdr:to>
      <xdr:col>25</xdr:col>
      <xdr:colOff>0</xdr:colOff>
      <xdr:row>47</xdr:row>
      <xdr:rowOff>168945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E46FB7B-27B6-4CC5-B48F-10A7E3528F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44450</xdr:colOff>
      <xdr:row>79</xdr:row>
      <xdr:rowOff>88900</xdr:rowOff>
    </xdr:from>
    <xdr:to>
      <xdr:col>11</xdr:col>
      <xdr:colOff>443735</xdr:colOff>
      <xdr:row>82</xdr:row>
      <xdr:rowOff>99458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598FF94-0890-4CF2-8D58-11A9F1823FB2}"/>
            </a:ext>
          </a:extLst>
        </xdr:cNvPr>
        <xdr:cNvSpPr txBox="1"/>
      </xdr:nvSpPr>
      <xdr:spPr>
        <a:xfrm>
          <a:off x="44450" y="13859984"/>
          <a:ext cx="7284827" cy="561402"/>
        </a:xfrm>
        <a:prstGeom prst="rect">
          <a:avLst/>
        </a:prstGeom>
        <a:solidFill>
          <a:schemeClr val="lt1"/>
        </a:solidFill>
        <a:ln w="952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Duration: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05-09-2024 to 13-09-2024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Potential Dataset: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372 X 30 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Caveats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There were Missing values in the Dataset which was filled with Moving Average</a:t>
          </a:r>
          <a:endParaRPr lang="en-IN" sz="800"/>
        </a:p>
      </xdr:txBody>
    </xdr:sp>
    <xdr:clientData/>
  </xdr:twoCellAnchor>
  <xdr:twoCellAnchor>
    <xdr:from>
      <xdr:col>0</xdr:col>
      <xdr:colOff>0</xdr:colOff>
      <xdr:row>59</xdr:row>
      <xdr:rowOff>15301</xdr:rowOff>
    </xdr:from>
    <xdr:to>
      <xdr:col>12</xdr:col>
      <xdr:colOff>15302</xdr:colOff>
      <xdr:row>75</xdr:row>
      <xdr:rowOff>38253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E7A2EC86-B891-4250-9363-54A8D667F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38253</xdr:colOff>
      <xdr:row>5</xdr:row>
      <xdr:rowOff>0</xdr:rowOff>
    </xdr:from>
    <xdr:to>
      <xdr:col>24</xdr:col>
      <xdr:colOff>558494</xdr:colOff>
      <xdr:row>19</xdr:row>
      <xdr:rowOff>160663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108C0775-C705-4CBA-B3BB-99AB9A79DB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290722</xdr:colOff>
      <xdr:row>30</xdr:row>
      <xdr:rowOff>1</xdr:rowOff>
    </xdr:from>
    <xdr:to>
      <xdr:col>12</xdr:col>
      <xdr:colOff>15300</xdr:colOff>
      <xdr:row>47</xdr:row>
      <xdr:rowOff>168313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655F62-82F5-415E-9BDA-CFDD2B72E7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0.51553</cdr:x>
      <cdr:y>0.16408</cdr:y>
    </cdr:from>
    <cdr:to>
      <cdr:x>0.51708</cdr:x>
      <cdr:y>0.63374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D4985C31-B7CF-EE1B-AE5A-D2DC030A2940}"/>
            </a:ext>
          </a:extLst>
        </cdr:cNvPr>
        <cdr:cNvCxnSpPr/>
      </cdr:nvCxnSpPr>
      <cdr:spPr>
        <a:xfrm xmlns:a="http://schemas.openxmlformats.org/drawingml/2006/main" flipH="1" flipV="1">
          <a:off x="3868257" y="545461"/>
          <a:ext cx="11651" cy="1561284"/>
        </a:xfrm>
        <a:prstGeom xmlns:a="http://schemas.openxmlformats.org/drawingml/2006/main" prst="line">
          <a:avLst/>
        </a:prstGeom>
        <a:ln xmlns:a="http://schemas.openxmlformats.org/drawingml/2006/main" w="12700" cap="flat" cmpd="sng" algn="ctr">
          <a:solidFill>
            <a:schemeClr val="bg2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0.19491</cdr:x>
      <cdr:y>0.27897</cdr:y>
    </cdr:from>
    <cdr:to>
      <cdr:x>0.35831</cdr:x>
      <cdr:y>0.38529</cdr:y>
    </cdr:to>
    <cdr:sp macro="" textlink="">
      <cdr:nvSpPr>
        <cdr:cNvPr id="13" name="Speech Bubble: Rectangle 12">
          <a:extLst xmlns:a="http://schemas.openxmlformats.org/drawingml/2006/main">
            <a:ext uri="{FF2B5EF4-FFF2-40B4-BE49-F238E27FC236}">
              <a16:creationId xmlns:a16="http://schemas.microsoft.com/office/drawing/2014/main" id="{F38992BF-ACD6-2647-D025-8F6B760001EC}"/>
            </a:ext>
          </a:extLst>
        </cdr:cNvPr>
        <cdr:cNvSpPr/>
      </cdr:nvSpPr>
      <cdr:spPr>
        <a:xfrm xmlns:a="http://schemas.openxmlformats.org/drawingml/2006/main" flipH="1">
          <a:off x="2479927" y="1482070"/>
          <a:ext cx="2078972" cy="564847"/>
        </a:xfrm>
        <a:prstGeom xmlns:a="http://schemas.openxmlformats.org/drawingml/2006/main" prst="wedgeRectCallout">
          <a:avLst/>
        </a:prstGeom>
        <a:ln xmlns:a="http://schemas.openxmlformats.org/drawingml/2006/main" w="34925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IN" sz="1100"/>
            <a:t>Before</a:t>
          </a:r>
          <a:r>
            <a:rPr lang="en-IN" sz="1100" baseline="0"/>
            <a:t> Covid</a:t>
          </a:r>
          <a:endParaRPr lang="en-IN" sz="1100"/>
        </a:p>
      </cdr:txBody>
    </cdr:sp>
  </cdr:relSizeAnchor>
  <cdr:relSizeAnchor xmlns:cdr="http://schemas.openxmlformats.org/drawingml/2006/chartDrawing">
    <cdr:from>
      <cdr:x>0.69638</cdr:x>
      <cdr:y>0.30553</cdr:y>
    </cdr:from>
    <cdr:to>
      <cdr:x>0.83126</cdr:x>
      <cdr:y>0.40996</cdr:y>
    </cdr:to>
    <cdr:sp macro="" textlink="">
      <cdr:nvSpPr>
        <cdr:cNvPr id="14" name="Speech Bubble: Rectangle 13">
          <a:extLst xmlns:a="http://schemas.openxmlformats.org/drawingml/2006/main">
            <a:ext uri="{FF2B5EF4-FFF2-40B4-BE49-F238E27FC236}">
              <a16:creationId xmlns:a16="http://schemas.microsoft.com/office/drawing/2014/main" id="{52615AD9-FAD3-4F17-3C24-968BDF67EE47}"/>
            </a:ext>
          </a:extLst>
        </cdr:cNvPr>
        <cdr:cNvSpPr/>
      </cdr:nvSpPr>
      <cdr:spPr>
        <a:xfrm xmlns:a="http://schemas.openxmlformats.org/drawingml/2006/main" flipH="1">
          <a:off x="8860164" y="1623181"/>
          <a:ext cx="1716115" cy="554768"/>
        </a:xfrm>
        <a:prstGeom xmlns:a="http://schemas.openxmlformats.org/drawingml/2006/main" prst="wedgeRectCallout">
          <a:avLst/>
        </a:prstGeom>
        <a:ln xmlns:a="http://schemas.openxmlformats.org/drawingml/2006/main" w="31750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IN" sz="1100" baseline="0"/>
            <a:t>After Covid</a:t>
          </a:r>
          <a:endParaRPr lang="en-IN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187324</xdr:colOff>
      <xdr:row>1</xdr:row>
      <xdr:rowOff>120650</xdr:rowOff>
    </xdr:from>
    <xdr:to>
      <xdr:col>19</xdr:col>
      <xdr:colOff>298449</xdr:colOff>
      <xdr:row>16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BC53C5-84A9-6D91-47B6-37AEC00DC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733424</xdr:colOff>
      <xdr:row>1</xdr:row>
      <xdr:rowOff>38100</xdr:rowOff>
    </xdr:from>
    <xdr:to>
      <xdr:col>12</xdr:col>
      <xdr:colOff>393699</xdr:colOff>
      <xdr:row>15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45CDFF-18CA-DDDD-FF94-679EB319D5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746125</xdr:colOff>
      <xdr:row>31</xdr:row>
      <xdr:rowOff>130175</xdr:rowOff>
    </xdr:from>
    <xdr:to>
      <xdr:col>9</xdr:col>
      <xdr:colOff>479425</xdr:colOff>
      <xdr:row>46</xdr:row>
      <xdr:rowOff>111125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0A5E48-1AE0-FE9D-EA70-F1B06A9CB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327025</xdr:colOff>
      <xdr:row>48</xdr:row>
      <xdr:rowOff>158750</xdr:rowOff>
    </xdr:from>
    <xdr:to>
      <xdr:col>13</xdr:col>
      <xdr:colOff>352425</xdr:colOff>
      <xdr:row>63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11ACA8BE-E5B5-4AF6-7179-3BAF873EEB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83425" y="9048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123825</xdr:colOff>
      <xdr:row>48</xdr:row>
      <xdr:rowOff>158750</xdr:rowOff>
    </xdr:from>
    <xdr:to>
      <xdr:col>21</xdr:col>
      <xdr:colOff>428625</xdr:colOff>
      <xdr:row>63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1E479CDF-B701-61B1-1D60-D280E79015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36425" y="9048750"/>
              <a:ext cx="61087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180974</xdr:colOff>
      <xdr:row>48</xdr:row>
      <xdr:rowOff>165100</xdr:rowOff>
    </xdr:from>
    <xdr:to>
      <xdr:col>30</xdr:col>
      <xdr:colOff>584200</xdr:colOff>
      <xdr:row>65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F5585C7C-B920-B4AA-07C3-FFEFA5250F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07074" y="9055100"/>
              <a:ext cx="5413376" cy="306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441324</xdr:colOff>
      <xdr:row>67</xdr:row>
      <xdr:rowOff>127000</xdr:rowOff>
    </xdr:from>
    <xdr:to>
      <xdr:col>21</xdr:col>
      <xdr:colOff>419100</xdr:colOff>
      <xdr:row>85</xdr:row>
      <xdr:rowOff>171450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0147E67-0C03-0A11-F054-FD7A06973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485775</xdr:colOff>
      <xdr:row>0</xdr:row>
      <xdr:rowOff>100794</xdr:rowOff>
    </xdr:from>
    <xdr:to>
      <xdr:col>67</xdr:col>
      <xdr:colOff>493889</xdr:colOff>
      <xdr:row>22</xdr:row>
      <xdr:rowOff>131030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09BD83-2947-5538-B5A8-5EED01444F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73</xdr:col>
      <xdr:colOff>506791</xdr:colOff>
      <xdr:row>20</xdr:row>
      <xdr:rowOff>50397</xdr:rowOff>
    </xdr:from>
    <xdr:to>
      <xdr:col>75</xdr:col>
      <xdr:colOff>403175</xdr:colOff>
      <xdr:row>22</xdr:row>
      <xdr:rowOff>29532</xdr:rowOff>
    </xdr:to>
    <xdr:sp macro="" textlink="">
      <xdr:nvSpPr>
        <xdr:cNvPr id="11" name="Speech Bubble: Rectangle 10">
          <a:extLst>
            <a:ext uri="{FF2B5EF4-FFF2-40B4-BE49-F238E27FC236}">
              <a16:creationId xmlns:a16="http://schemas.microsoft.com/office/drawing/2014/main" id="{AFB5DD49-AB0E-65DA-5719-593437981707}"/>
            </a:ext>
          </a:extLst>
        </xdr:cNvPr>
        <xdr:cNvSpPr/>
      </xdr:nvSpPr>
      <xdr:spPr>
        <a:xfrm flipH="1">
          <a:off x="47527029" y="3678968"/>
          <a:ext cx="1105908" cy="341993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Before</a:t>
          </a:r>
          <a:r>
            <a:rPr lang="en-IN" sz="1100" baseline="0"/>
            <a:t> Covid</a:t>
          </a:r>
          <a:endParaRPr lang="en-IN" sz="1100"/>
        </a:p>
      </xdr:txBody>
    </xdr:sp>
    <xdr:clientData/>
  </xdr:twoCellAnchor>
  <xdr:twoCellAnchor>
    <xdr:from>
      <xdr:col>82</xdr:col>
      <xdr:colOff>22627</xdr:colOff>
      <xdr:row>9</xdr:row>
      <xdr:rowOff>93335</xdr:rowOff>
    </xdr:from>
    <xdr:to>
      <xdr:col>83</xdr:col>
      <xdr:colOff>441727</xdr:colOff>
      <xdr:row>11</xdr:row>
      <xdr:rowOff>806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68EF407D-385D-4747-A5F3-61A0FF5502C7}"/>
            </a:ext>
          </a:extLst>
        </xdr:cNvPr>
        <xdr:cNvSpPr/>
      </xdr:nvSpPr>
      <xdr:spPr>
        <a:xfrm>
          <a:off x="52485722" y="1726192"/>
          <a:ext cx="1023862" cy="270328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After Covid</a:t>
          </a:r>
          <a:endParaRPr lang="en-IN" sz="1100"/>
        </a:p>
      </xdr:txBody>
    </xdr:sp>
    <xdr:clientData/>
  </xdr:twoCellAnchor>
  <xdr:twoCellAnchor>
    <xdr:from>
      <xdr:col>73</xdr:col>
      <xdr:colOff>362857</xdr:colOff>
      <xdr:row>4</xdr:row>
      <xdr:rowOff>0</xdr:rowOff>
    </xdr:from>
    <xdr:to>
      <xdr:col>89</xdr:col>
      <xdr:colOff>433411</xdr:colOff>
      <xdr:row>25</xdr:row>
      <xdr:rowOff>70556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2605D8-F196-7548-C161-031F3787EB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231824</xdr:colOff>
      <xdr:row>1</xdr:row>
      <xdr:rowOff>80634</xdr:rowOff>
    </xdr:from>
    <xdr:to>
      <xdr:col>48</xdr:col>
      <xdr:colOff>463650</xdr:colOff>
      <xdr:row>21</xdr:row>
      <xdr:rowOff>90714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32F127F-AC12-F4C0-465B-5A6DDB2B51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63</xdr:col>
      <xdr:colOff>591657</xdr:colOff>
      <xdr:row>36</xdr:row>
      <xdr:rowOff>59670</xdr:rowOff>
    </xdr:from>
    <xdr:to>
      <xdr:col>84</xdr:col>
      <xdr:colOff>201588</xdr:colOff>
      <xdr:row>65</xdr:row>
      <xdr:rowOff>110873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741DEBE-2C19-435B-E7C4-40CD69118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0.51201</cdr:x>
      <cdr:y>0.21714</cdr:y>
    </cdr:from>
    <cdr:to>
      <cdr:x>0.51423</cdr:x>
      <cdr:y>0.61524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605812F6-0C41-C787-979E-FFC1BD3E4353}"/>
            </a:ext>
          </a:extLst>
        </cdr:cNvPr>
        <cdr:cNvCxnSpPr/>
      </cdr:nvCxnSpPr>
      <cdr:spPr>
        <a:xfrm xmlns:a="http://schemas.openxmlformats.org/drawingml/2006/main" flipH="1" flipV="1">
          <a:off x="4397376" y="723900"/>
          <a:ext cx="19050" cy="1327150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0.17349</cdr:x>
      <cdr:y>0.37681</cdr:y>
    </cdr:from>
    <cdr:to>
      <cdr:x>0.35793</cdr:x>
      <cdr:y>0.49517</cdr:y>
    </cdr:to>
    <cdr:sp macro="" textlink="">
      <cdr:nvSpPr>
        <cdr:cNvPr id="4" name="Speech Bubble: Rectangle 3">
          <a:extLst xmlns:a="http://schemas.openxmlformats.org/drawingml/2006/main">
            <a:ext uri="{FF2B5EF4-FFF2-40B4-BE49-F238E27FC236}">
              <a16:creationId xmlns:a16="http://schemas.microsoft.com/office/drawing/2014/main" id="{2521EE61-8D67-EB77-4F03-B24C35C22FD7}"/>
            </a:ext>
          </a:extLst>
        </cdr:cNvPr>
        <cdr:cNvSpPr/>
      </cdr:nvSpPr>
      <cdr:spPr>
        <a:xfrm xmlns:a="http://schemas.openxmlformats.org/drawingml/2006/main">
          <a:off x="955676" y="990600"/>
          <a:ext cx="1016000" cy="311150"/>
        </a:xfrm>
        <a:prstGeom xmlns:a="http://schemas.openxmlformats.org/drawingml/2006/main" prst="wedgeRectCallou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IN" kern="1200">
              <a:solidFill>
                <a:sysClr val="windowText" lastClr="000000"/>
              </a:solidFill>
            </a:rPr>
            <a:t>Before</a:t>
          </a:r>
          <a:r>
            <a:rPr lang="en-IN" kern="1200" baseline="0">
              <a:solidFill>
                <a:sysClr val="windowText" lastClr="000000"/>
              </a:solidFill>
            </a:rPr>
            <a:t> Covid</a:t>
          </a:r>
          <a:endParaRPr lang="en-IN" kern="120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0.7562</cdr:x>
      <cdr:y>0.36957</cdr:y>
    </cdr:from>
    <cdr:to>
      <cdr:x>0.94697</cdr:x>
      <cdr:y>0.49517</cdr:y>
    </cdr:to>
    <cdr:sp macro="" textlink="">
      <cdr:nvSpPr>
        <cdr:cNvPr id="5" name="Speech Bubble: Rectangle 4">
          <a:extLst xmlns:a="http://schemas.openxmlformats.org/drawingml/2006/main">
            <a:ext uri="{FF2B5EF4-FFF2-40B4-BE49-F238E27FC236}">
              <a16:creationId xmlns:a16="http://schemas.microsoft.com/office/drawing/2014/main" id="{E05BBEAC-9CDC-374A-6688-9857114524D0}"/>
            </a:ext>
          </a:extLst>
        </cdr:cNvPr>
        <cdr:cNvSpPr/>
      </cdr:nvSpPr>
      <cdr:spPr>
        <a:xfrm xmlns:a="http://schemas.openxmlformats.org/drawingml/2006/main">
          <a:off x="4165600" y="971550"/>
          <a:ext cx="1050926" cy="330200"/>
        </a:xfrm>
        <a:prstGeom xmlns:a="http://schemas.openxmlformats.org/drawingml/2006/main" prst="wedgeRectCallout">
          <a:avLst>
            <a:gd name="adj1" fmla="val -19271"/>
            <a:gd name="adj2" fmla="val 93453"/>
          </a:avLst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kern="1200" baseline="0">
              <a:solidFill>
                <a:sysClr val="windowText" lastClr="000000"/>
              </a:solidFill>
            </a:rPr>
            <a:t>After Covid</a:t>
          </a:r>
          <a:endParaRPr lang="en-IN" kern="1200">
            <a:solidFill>
              <a:sysClr val="windowText" lastClr="000000"/>
            </a:solidFill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0.51352</cdr:x>
      <cdr:y>0.17935</cdr:y>
    </cdr:from>
    <cdr:to>
      <cdr:x>0.5165</cdr:x>
      <cdr:y>0.8587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BE170480-83B5-6851-84F0-67A44C49AB4D}"/>
            </a:ext>
          </a:extLst>
        </cdr:cNvPr>
        <cdr:cNvCxnSpPr/>
      </cdr:nvCxnSpPr>
      <cdr:spPr>
        <a:xfrm xmlns:a="http://schemas.openxmlformats.org/drawingml/2006/main" flipH="1" flipV="1">
          <a:off x="5224135" y="665239"/>
          <a:ext cx="30239" cy="2519841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0.23287</cdr:x>
      <cdr:y>0.26098</cdr:y>
    </cdr:from>
    <cdr:to>
      <cdr:x>0.34158</cdr:x>
      <cdr:y>0.35318</cdr:y>
    </cdr:to>
    <cdr:sp macro="" textlink="">
      <cdr:nvSpPr>
        <cdr:cNvPr id="6" name="Speech Bubble: Rectangle 5">
          <a:extLst xmlns:a="http://schemas.openxmlformats.org/drawingml/2006/main">
            <a:ext uri="{FF2B5EF4-FFF2-40B4-BE49-F238E27FC236}">
              <a16:creationId xmlns:a16="http://schemas.microsoft.com/office/drawing/2014/main" id="{AFB5DD49-AB0E-65DA-5719-593437981707}"/>
            </a:ext>
          </a:extLst>
        </cdr:cNvPr>
        <cdr:cNvSpPr/>
      </cdr:nvSpPr>
      <cdr:spPr>
        <a:xfrm xmlns:a="http://schemas.openxmlformats.org/drawingml/2006/main" flipH="1">
          <a:off x="2369054" y="968022"/>
          <a:ext cx="1105908" cy="341993"/>
        </a:xfrm>
        <a:prstGeom xmlns:a="http://schemas.openxmlformats.org/drawingml/2006/main" prst="wedgeRectCallout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IN" sz="1100"/>
            <a:t>Before</a:t>
          </a:r>
          <a:r>
            <a:rPr lang="en-IN" sz="1100" baseline="0"/>
            <a:t> Covid</a:t>
          </a:r>
          <a:endParaRPr lang="en-IN" sz="1100"/>
        </a:p>
      </cdr:txBody>
    </cdr:sp>
  </cdr:relSizeAnchor>
  <cdr:relSizeAnchor xmlns:cdr="http://schemas.openxmlformats.org/drawingml/2006/chartDrawing">
    <cdr:from>
      <cdr:x>0.70449</cdr:x>
      <cdr:y>0.24196</cdr:y>
    </cdr:from>
    <cdr:to>
      <cdr:x>0.8132</cdr:x>
      <cdr:y>0.33416</cdr:y>
    </cdr:to>
    <cdr:sp macro="" textlink="">
      <cdr:nvSpPr>
        <cdr:cNvPr id="7" name="Speech Bubble: Rectangle 6">
          <a:extLst xmlns:a="http://schemas.openxmlformats.org/drawingml/2006/main">
            <a:ext uri="{FF2B5EF4-FFF2-40B4-BE49-F238E27FC236}">
              <a16:creationId xmlns:a16="http://schemas.microsoft.com/office/drawing/2014/main" id="{AFB5DD49-AB0E-65DA-5719-593437981707}"/>
            </a:ext>
          </a:extLst>
        </cdr:cNvPr>
        <cdr:cNvSpPr/>
      </cdr:nvSpPr>
      <cdr:spPr>
        <a:xfrm xmlns:a="http://schemas.openxmlformats.org/drawingml/2006/main" flipH="1">
          <a:off x="7166833" y="897466"/>
          <a:ext cx="1105908" cy="341993"/>
        </a:xfrm>
        <a:prstGeom xmlns:a="http://schemas.openxmlformats.org/drawingml/2006/main" prst="wedgeRectCallout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IN" sz="1100" baseline="0"/>
            <a:t>After Covid</a:t>
          </a:r>
          <a:endParaRPr lang="en-IN" sz="1100"/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0.51382</cdr:x>
      <cdr:y>0.1856</cdr:y>
    </cdr:from>
    <cdr:to>
      <cdr:x>0.51564</cdr:x>
      <cdr:y>0.87202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AEE9B166-A861-6534-BF10-536041E8A13C}"/>
            </a:ext>
          </a:extLst>
        </cdr:cNvPr>
        <cdr:cNvCxnSpPr/>
      </cdr:nvCxnSpPr>
      <cdr:spPr>
        <a:xfrm xmlns:a="http://schemas.openxmlformats.org/drawingml/2006/main" flipV="1">
          <a:off x="4469503" y="675318"/>
          <a:ext cx="15816" cy="2497673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0.15648</cdr:x>
      <cdr:y>0.21618</cdr:y>
    </cdr:from>
    <cdr:to>
      <cdr:x>0.33617</cdr:x>
      <cdr:y>0.347</cdr:y>
    </cdr:to>
    <cdr:sp macro="" textlink="">
      <cdr:nvSpPr>
        <cdr:cNvPr id="7" name="Speech Bubble: Rectangle 6">
          <a:extLst xmlns:a="http://schemas.openxmlformats.org/drawingml/2006/main">
            <a:ext uri="{FF2B5EF4-FFF2-40B4-BE49-F238E27FC236}">
              <a16:creationId xmlns:a16="http://schemas.microsoft.com/office/drawing/2014/main" id="{639967FD-FB6D-D97A-DD83-60360AE5F2D9}"/>
            </a:ext>
          </a:extLst>
        </cdr:cNvPr>
        <cdr:cNvSpPr/>
      </cdr:nvSpPr>
      <cdr:spPr>
        <a:xfrm xmlns:a="http://schemas.openxmlformats.org/drawingml/2006/main">
          <a:off x="1361118" y="786593"/>
          <a:ext cx="1563088" cy="476004"/>
        </a:xfrm>
        <a:prstGeom xmlns:a="http://schemas.openxmlformats.org/drawingml/2006/main" prst="wedgeRectCallou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kern="1200" baseline="0">
              <a:solidFill>
                <a:sysClr val="windowText" lastClr="000000"/>
              </a:solidFill>
            </a:rPr>
            <a:t>Pre Covid</a:t>
          </a:r>
          <a:endParaRPr lang="en-IN" kern="120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0.68834</cdr:x>
      <cdr:y>0.20787</cdr:y>
    </cdr:from>
    <cdr:to>
      <cdr:x>0.87421</cdr:x>
      <cdr:y>0.34669</cdr:y>
    </cdr:to>
    <cdr:sp macro="" textlink="">
      <cdr:nvSpPr>
        <cdr:cNvPr id="8" name="Speech Bubble: Rectangle 7">
          <a:extLst xmlns:a="http://schemas.openxmlformats.org/drawingml/2006/main">
            <a:ext uri="{FF2B5EF4-FFF2-40B4-BE49-F238E27FC236}">
              <a16:creationId xmlns:a16="http://schemas.microsoft.com/office/drawing/2014/main" id="{C42122AA-D6B0-DE0B-FF62-6AA78D3D17C0}"/>
            </a:ext>
          </a:extLst>
        </cdr:cNvPr>
        <cdr:cNvSpPr/>
      </cdr:nvSpPr>
      <cdr:spPr>
        <a:xfrm xmlns:a="http://schemas.openxmlformats.org/drawingml/2006/main">
          <a:off x="5987546" y="756356"/>
          <a:ext cx="1616734" cy="505121"/>
        </a:xfrm>
        <a:prstGeom xmlns:a="http://schemas.openxmlformats.org/drawingml/2006/main" prst="wedgeRectCallout">
          <a:avLst>
            <a:gd name="adj1" fmla="val -19271"/>
            <a:gd name="adj2" fmla="val 93453"/>
          </a:avLst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kern="1200" baseline="0">
              <a:solidFill>
                <a:sysClr val="windowText" lastClr="000000"/>
              </a:solidFill>
            </a:rPr>
            <a:t>Post Covid</a:t>
          </a:r>
          <a:endParaRPr lang="en-IN" kern="1200">
            <a:solidFill>
              <a:sysClr val="windowText" lastClr="000000"/>
            </a:solidFill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0.53735</cdr:x>
      <cdr:y>0.16142</cdr:y>
    </cdr:from>
    <cdr:to>
      <cdr:x>0.53735</cdr:x>
      <cdr:y>0.63763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D4985C31-B7CF-EE1B-AE5A-D2DC030A2940}"/>
            </a:ext>
          </a:extLst>
        </cdr:cNvPr>
        <cdr:cNvCxnSpPr/>
      </cdr:nvCxnSpPr>
      <cdr:spPr>
        <a:xfrm xmlns:a="http://schemas.openxmlformats.org/drawingml/2006/main" flipV="1">
          <a:off x="6836835" y="857553"/>
          <a:ext cx="0" cy="2529920"/>
        </a:xfrm>
        <a:prstGeom xmlns:a="http://schemas.openxmlformats.org/drawingml/2006/main" prst="line">
          <a:avLst/>
        </a:prstGeom>
        <a:ln xmlns:a="http://schemas.openxmlformats.org/drawingml/2006/main" w="222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0.19491</cdr:x>
      <cdr:y>0.27897</cdr:y>
    </cdr:from>
    <cdr:to>
      <cdr:x>0.35831</cdr:x>
      <cdr:y>0.38529</cdr:y>
    </cdr:to>
    <cdr:sp macro="" textlink="">
      <cdr:nvSpPr>
        <cdr:cNvPr id="13" name="Speech Bubble: Rectangle 12">
          <a:extLst xmlns:a="http://schemas.openxmlformats.org/drawingml/2006/main">
            <a:ext uri="{FF2B5EF4-FFF2-40B4-BE49-F238E27FC236}">
              <a16:creationId xmlns:a16="http://schemas.microsoft.com/office/drawing/2014/main" id="{F38992BF-ACD6-2647-D025-8F6B760001EC}"/>
            </a:ext>
          </a:extLst>
        </cdr:cNvPr>
        <cdr:cNvSpPr/>
      </cdr:nvSpPr>
      <cdr:spPr>
        <a:xfrm xmlns:a="http://schemas.openxmlformats.org/drawingml/2006/main" flipH="1">
          <a:off x="2479927" y="1482070"/>
          <a:ext cx="2078972" cy="564847"/>
        </a:xfrm>
        <a:prstGeom xmlns:a="http://schemas.openxmlformats.org/drawingml/2006/main" prst="wedgeRectCallout">
          <a:avLst/>
        </a:prstGeom>
        <a:ln xmlns:a="http://schemas.openxmlformats.org/drawingml/2006/main" w="41275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IN" sz="1100"/>
            <a:t>Before</a:t>
          </a:r>
          <a:r>
            <a:rPr lang="en-IN" sz="1100" baseline="0"/>
            <a:t> Covid</a:t>
          </a:r>
          <a:endParaRPr lang="en-IN" sz="1100"/>
        </a:p>
      </cdr:txBody>
    </cdr:sp>
  </cdr:relSizeAnchor>
  <cdr:relSizeAnchor xmlns:cdr="http://schemas.openxmlformats.org/drawingml/2006/chartDrawing">
    <cdr:from>
      <cdr:x>0.69638</cdr:x>
      <cdr:y>0.30553</cdr:y>
    </cdr:from>
    <cdr:to>
      <cdr:x>0.83126</cdr:x>
      <cdr:y>0.40996</cdr:y>
    </cdr:to>
    <cdr:sp macro="" textlink="">
      <cdr:nvSpPr>
        <cdr:cNvPr id="14" name="Speech Bubble: Rectangle 13">
          <a:extLst xmlns:a="http://schemas.openxmlformats.org/drawingml/2006/main">
            <a:ext uri="{FF2B5EF4-FFF2-40B4-BE49-F238E27FC236}">
              <a16:creationId xmlns:a16="http://schemas.microsoft.com/office/drawing/2014/main" id="{52615AD9-FAD3-4F17-3C24-968BDF67EE47}"/>
            </a:ext>
          </a:extLst>
        </cdr:cNvPr>
        <cdr:cNvSpPr/>
      </cdr:nvSpPr>
      <cdr:spPr>
        <a:xfrm xmlns:a="http://schemas.openxmlformats.org/drawingml/2006/main" flipH="1">
          <a:off x="8860164" y="1623181"/>
          <a:ext cx="1716115" cy="554768"/>
        </a:xfrm>
        <a:prstGeom xmlns:a="http://schemas.openxmlformats.org/drawingml/2006/main" prst="wedgeRectCallout">
          <a:avLst/>
        </a:prstGeom>
        <a:ln xmlns:a="http://schemas.openxmlformats.org/drawingml/2006/main" w="31750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IN" sz="1100" baseline="0"/>
            <a:t>After Covid</a:t>
          </a:r>
          <a:endParaRPr lang="en-IN" sz="1100"/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104774</xdr:colOff>
      <xdr:row>28</xdr:row>
      <xdr:rowOff>82550</xdr:rowOff>
    </xdr:from>
    <xdr:to>
      <xdr:col>42</xdr:col>
      <xdr:colOff>171449</xdr:colOff>
      <xdr:row>43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329E52-3D82-A844-FD6D-72EEB07F04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49" refreshedDate="45728.493287268517" createdVersion="8" refreshedVersion="8" minRefreshableVersion="3" recordCount="372" xr:uid="{F57EF57E-0185-4C4C-835A-14D04F03E982}">
  <cacheSource type="worksheet">
    <worksheetSource ref="A1:AD373" sheet="Note"/>
  </cacheSource>
  <cacheFields count="30">
    <cacheField name="Sector" numFmtId="0">
      <sharedItems count="3">
        <s v="Rural"/>
        <s v="Urban"/>
        <s v="Rural+Urban"/>
      </sharedItems>
    </cacheField>
    <cacheField name="Year" numFmtId="0">
      <sharedItems containsSemiMixedTypes="0" containsString="0" containsNumber="1" containsInteger="1" minValue="2013" maxValue="2023" count="11">
        <n v="2013"/>
        <n v="2014"/>
        <n v="2015"/>
        <n v="2016"/>
        <n v="2017"/>
        <n v="2018"/>
        <n v="2019"/>
        <n v="2020"/>
        <n v="2021"/>
        <n v="2022"/>
        <n v="2023"/>
      </sharedItems>
    </cacheField>
    <cacheField name="Month" numFmtId="0">
      <sharedItems count="14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  <s v="November " u="1"/>
        <s v="Marcrh" u="1"/>
      </sharedItems>
    </cacheField>
    <cacheField name="Cereals and products" numFmtId="0">
      <sharedItems containsMixedTypes="1" containsNumber="1" minValue="107.5" maxValue="174.8" count="253">
        <n v="107.5"/>
        <n v="110.5"/>
        <n v="108.4"/>
        <n v="109.2"/>
        <n v="112.9"/>
        <n v="110.4"/>
        <n v="110.2"/>
        <n v="113.9"/>
        <n v="111.4"/>
        <n v="114.6"/>
        <n v="111.6"/>
        <n v="110.9"/>
        <n v="115.4"/>
        <n v="112.3"/>
        <n v="117"/>
        <n v="113.8"/>
        <n v="113.4"/>
        <n v="117.8"/>
        <n v="114.8"/>
        <n v="114.3"/>
        <n v="118.3"/>
        <n v="115.6"/>
        <n v="118.6"/>
        <n v="116.4"/>
        <n v="116.3"/>
        <n v="118.9"/>
        <n v="117.1"/>
        <n v="117.3"/>
        <n v="119.8"/>
        <n v="118.1"/>
        <n v="118.4"/>
        <n v="120.5"/>
        <n v="119.1"/>
        <n v="121.2"/>
        <n v="119.6"/>
        <n v="119.4"/>
        <n v="121.9"/>
        <n v="120.2"/>
        <n v="120.1"/>
        <n v="122.1"/>
        <n v="120.7"/>
        <n v="122.5"/>
        <n v="120.9"/>
        <n v="120.3"/>
        <n v="122.7"/>
        <n v="121.1"/>
        <n v="123.1"/>
        <n v="121.5"/>
        <n v="121.7"/>
        <n v="123.8"/>
        <n v="122.4"/>
        <n v="121.8"/>
        <n v="124.8"/>
        <n v="122.3"/>
        <n v="124.2"/>
        <n v="122.9"/>
        <n v="122.6"/>
        <n v="124.6"/>
        <n v="123.2"/>
        <n v="124.5"/>
        <n v="123.3"/>
        <n v="124"/>
        <n v="123.4"/>
        <n v="124.3"/>
        <n v="123.7"/>
        <n v="123.5"/>
        <n v="123.6"/>
        <n v="124.1"/>
        <n v="123.9"/>
        <n v="124.7"/>
        <n v="125.1"/>
        <n v="125.6"/>
        <n v="125"/>
        <n v="126.1"/>
        <n v="125.4"/>
        <n v="126.3"/>
        <n v="125.7"/>
        <n v="126.8"/>
        <n v="127.1"/>
        <n v="126.4"/>
        <n v="127.3"/>
        <n v="126.5"/>
        <n v="127.4"/>
        <n v="124.9"/>
        <n v="126.6"/>
        <n v="127.6"/>
        <n v="128.6"/>
        <n v="125.9"/>
        <n v="127.7"/>
        <n v="129.30000000000001"/>
        <n v="128.5"/>
        <n v="130.1"/>
        <n v="130.80000000000001"/>
        <n v="128.1"/>
        <n v="129.9"/>
        <n v="131.30000000000001"/>
        <n v="128.69999999999999"/>
        <n v="130.5"/>
        <n v="132"/>
        <n v="130.19999999999999"/>
        <n v="131.4"/>
        <n v="132.6"/>
        <n v="131.6"/>
        <n v="132.30000000000001"/>
        <n v="133.1"/>
        <n v="132.19999999999999"/>
        <n v="132.80000000000001"/>
        <n v="133.30000000000001"/>
        <n v="133.6"/>
        <n v="132.69999999999999"/>
        <n v="133.19999999999999"/>
        <n v="133"/>
        <n v="132.9"/>
        <n v="133.5"/>
        <n v="134"/>
        <n v="134.80000000000001"/>
        <n v="134.30000000000001"/>
        <n v="135.19999999999999"/>
        <n v="134.69999999999999"/>
        <n v="135.9"/>
        <n v="133.9"/>
        <n v="135.30000000000001"/>
        <n v="136.30000000000001"/>
        <n v="135.69999999999999"/>
        <n v="136.4"/>
        <n v="134.4"/>
        <n v="135.80000000000001"/>
        <n v="136.6"/>
        <n v="134.6"/>
        <n v="136"/>
        <n v="136.80000000000001"/>
        <n v="135"/>
        <n v="136.19999999999999"/>
        <n v="137.1"/>
        <n v="137.4"/>
        <n v="137.6"/>
        <n v="136.9"/>
        <n v="138.4"/>
        <n v="135.6"/>
        <n v="137.5"/>
        <n v="139.19999999999999"/>
        <n v="136.5"/>
        <n v="138.30000000000001"/>
        <n v="139.4"/>
        <n v="137"/>
        <n v="138.6"/>
        <n v="139.30000000000001"/>
        <n v="138.1"/>
        <n v="138.5"/>
        <n v="139.69999999999999"/>
        <n v="137.80000000000001"/>
        <n v="140.4"/>
        <n v="140.69999999999999"/>
        <n v="138.69999999999999"/>
        <n v="141.4"/>
        <n v="142.1"/>
        <n v="140.1"/>
        <n v="142.69999999999999"/>
        <n v="140.9"/>
        <n v="141"/>
        <n v="143.5"/>
        <n v="141.80000000000001"/>
        <n v="144.1"/>
        <n v="142.5"/>
        <n v="142.80000000000001"/>
        <n v="144.9"/>
        <n v="143.69999999999999"/>
        <n v="145.6"/>
        <n v="144.30000000000001"/>
        <n v="144.19999999999999"/>
        <n v="146.19999999999999"/>
        <n v="144.80000000000001"/>
        <n v="144.4"/>
        <n v="146.5"/>
        <n v="145.1"/>
        <n v="147.19999999999999"/>
        <n v="151.80000000000001"/>
        <n v="148.69999999999999"/>
        <s v="NA"/>
        <n v="148.19999999999999"/>
        <n v="152.69999999999999"/>
        <n v="149.6"/>
        <n v="147.6"/>
        <n v="151.6"/>
        <n v="148.9"/>
        <n v="146.9"/>
        <n v="151.5"/>
        <n v="148.4"/>
        <n v="146"/>
        <n v="150.6"/>
        <n v="147.5"/>
        <n v="145.4"/>
        <n v="149.69999999999999"/>
        <n v="146.80000000000001"/>
        <n v="144.6"/>
        <n v="149"/>
        <n v="143.4"/>
        <n v="148"/>
        <n v="148.80000000000001"/>
        <n v="146.30000000000001"/>
        <n v="149.19999999999999"/>
        <n v="146.69999999999999"/>
        <n v="149.1"/>
        <n v="146.4"/>
        <n v="149.30000000000001"/>
        <n v="146.6"/>
        <n v="146.1"/>
        <n v="150.1"/>
        <n v="147.4"/>
        <n v="151"/>
        <n v="148.30000000000001"/>
        <n v="152.19999999999999"/>
        <n v="149.5"/>
        <n v="152.5"/>
        <n v="150"/>
        <n v="150.19999999999999"/>
        <n v="153.69999999999999"/>
        <n v="151.30000000000001"/>
        <n v="155.4"/>
        <n v="152.9"/>
        <n v="156.69999999999999"/>
        <n v="154.1"/>
        <n v="153.80000000000001"/>
        <n v="157.5"/>
        <n v="155"/>
        <n v="155.19999999999999"/>
        <n v="159.30000000000001"/>
        <n v="156.5"/>
        <n v="159.5"/>
        <n v="162.1"/>
        <n v="160.30000000000001"/>
        <n v="162.9"/>
        <n v="164.9"/>
        <n v="163.5"/>
        <n v="164.7"/>
        <n v="166.4"/>
        <n v="165.2"/>
        <n v="166.9"/>
        <n v="168.4"/>
        <n v="167.4"/>
        <n v="168.8"/>
        <n v="170.2"/>
        <n v="169.2"/>
        <n v="174"/>
        <n v="173.3"/>
        <n v="173.8"/>
        <n v="174.2"/>
        <n v="174.7"/>
        <n v="174.4"/>
        <n v="174.3"/>
        <n v="174.8"/>
        <n v="173.2"/>
        <n v="173.7"/>
      </sharedItems>
    </cacheField>
    <cacheField name="Meat and fish" numFmtId="0">
      <sharedItems containsMixedTypes="1" containsNumber="1" minValue="106.3" maxValue="223.4" count="291">
        <n v="106.3"/>
        <n v="109.1"/>
        <n v="107.3"/>
        <n v="108.7"/>
        <n v="112.9"/>
        <n v="110.2"/>
        <n v="108.8"/>
        <n v="111.4"/>
        <n v="109.7"/>
        <n v="109.5"/>
        <n v="113.4"/>
        <n v="110.9"/>
        <n v="109.8"/>
        <n v="114.2"/>
        <n v="111.3"/>
        <n v="112.1"/>
        <n v="120.1"/>
        <n v="114.9"/>
        <n v="119.2"/>
        <n v="116.4"/>
        <n v="115.4"/>
        <n v="120.4"/>
        <n v="117.2"/>
        <n v="115.7"/>
        <n v="119.1"/>
        <n v="116.9"/>
        <n v="118.1"/>
        <n v="116.3"/>
        <n v="115.9"/>
        <n v="116.7"/>
        <n v="117.1"/>
        <n v="122"/>
        <n v="118.8"/>
        <n v="117.7"/>
        <n v="121.4"/>
        <n v="119.3"/>
        <n v="118.9"/>
        <n v="121.7"/>
        <n v="119.9"/>
        <n v="120.2"/>
        <n v="124.1"/>
        <n v="121.6"/>
        <n v="125.9"/>
        <n v="123.1"/>
        <n v="122.5"/>
        <n v="126.4"/>
        <n v="123.9"/>
        <n v="122.8"/>
        <n v="127.3"/>
        <n v="124.4"/>
        <n v="122.4"/>
        <n v="125.4"/>
        <n v="123.5"/>
        <n v="126.1"/>
        <n v="123.8"/>
        <n v="122.6"/>
        <n v="125.6"/>
        <n v="123.7"/>
        <n v="124.7"/>
        <n v="123.2"/>
        <n v="125.5"/>
        <n v="126.5"/>
        <n v="125.1"/>
        <n v="126.7"/>
        <n v="128.19999999999999"/>
        <n v="127.1"/>
        <n v="129.69999999999999"/>
        <n v="128"/>
        <n v="130.4"/>
        <n v="134.4"/>
        <n v="131.80000000000001"/>
        <n v="131.5"/>
        <n v="134.30000000000001"/>
        <n v="132.5"/>
        <n v="131.30000000000001"/>
        <n v="131.69999999999999"/>
        <n v="131.4"/>
        <n v="131.1"/>
        <n v="129"/>
        <n v="128.6"/>
        <n v="129.80000000000001"/>
        <n v="130.6"/>
        <n v="130.30000000000001"/>
        <n v="133.19999999999999"/>
        <n v="135.9"/>
        <n v="134.1"/>
        <n v="133.69999999999999"/>
        <n v="135.1"/>
        <n v="134.19999999999999"/>
        <n v="136.30000000000001"/>
        <n v="135.4"/>
        <n v="139.30000000000001"/>
        <n v="136.80000000000001"/>
        <n v="137.5"/>
        <n v="142.1"/>
        <n v="139.1"/>
        <n v="138.6"/>
        <n v="143.9"/>
        <n v="140.5"/>
        <n v="139.5"/>
        <n v="144.19999999999999"/>
        <n v="141.19999999999999"/>
        <n v="138.80000000000001"/>
        <n v="140.30000000000001"/>
        <n v="138.19999999999999"/>
        <n v="137.69999999999999"/>
        <n v="138"/>
        <n v="137.6"/>
        <n v="138.4"/>
        <n v="137.9"/>
        <n v="137.4"/>
        <n v="138.5"/>
        <n v="137.80000000000001"/>
        <n v="137.30000000000001"/>
        <n v="138.9"/>
        <n v="138.30000000000001"/>
        <n v="139.80000000000001"/>
        <n v="139.4"/>
        <n v="139"/>
        <n v="138.69999999999999"/>
        <n v="140.6"/>
        <n v="144.1"/>
        <n v="141.6"/>
        <n v="143.69999999999999"/>
        <n v="148.69999999999999"/>
        <n v="145.5"/>
        <n v="148.4"/>
        <n v="145.69999999999999"/>
        <n v="143.1"/>
        <n v="143.4"/>
        <n v="142"/>
        <n v="143"/>
        <n v="142.4"/>
        <n v="141.9"/>
        <n v="142.80000000000001"/>
        <n v="142.19999999999999"/>
        <n v="142.5"/>
        <n v="142.6"/>
        <n v="143.30000000000001"/>
        <n v="144.4"/>
        <n v="143.5"/>
        <n v="143.80000000000001"/>
        <n v="143.6"/>
        <n v="144.5"/>
        <n v="144.30000000000001"/>
        <n v="148.19999999999999"/>
        <n v="146.6"/>
        <n v="148.1"/>
        <n v="149.69999999999999"/>
        <n v="149.30000000000001"/>
        <n v="148.6"/>
        <n v="149.1"/>
        <n v="148.80000000000001"/>
        <n v="146.4"/>
        <n v="148"/>
        <n v="147.19999999999999"/>
        <n v="145.80000000000001"/>
        <n v="147.6"/>
        <n v="144.9"/>
        <n v="149.5"/>
        <n v="150.80000000000001"/>
        <n v="146.30000000000001"/>
        <n v="149.19999999999999"/>
        <n v="151.9"/>
        <n v="147.80000000000001"/>
        <n v="150.5"/>
        <n v="152.5"/>
        <n v="149.4"/>
        <n v="151.4"/>
        <n v="153"/>
        <n v="150.1"/>
        <n v="152"/>
        <n v="154.1"/>
        <n v="151.1"/>
        <n v="159.5"/>
        <n v="156.69999999999999"/>
        <n v="158.5"/>
        <n v="163.5"/>
        <n v="159.6"/>
        <n v="162.1"/>
        <n v="164"/>
        <n v="160.19999999999999"/>
        <n v="162.69999999999999"/>
        <n v="161.9"/>
        <n v="158.30000000000001"/>
        <n v="160.6"/>
        <n v="158.69999999999999"/>
        <n v="160.80000000000001"/>
        <n v="161.6"/>
        <n v="159.80000000000001"/>
        <n v="161"/>
        <n v="163.69999999999999"/>
        <n v="162.4"/>
        <n v="163.19999999999999"/>
        <n v="165.3"/>
        <n v="164.5"/>
        <n v="165"/>
        <n v="167.3"/>
        <n v="167.6"/>
        <n v="167.4"/>
        <n v="167.5"/>
        <n v="166.8"/>
        <n v="167"/>
        <s v="NA"/>
        <n v="190.3"/>
        <n v="197"/>
        <n v="192.7"/>
        <n v="187.2"/>
        <n v="197.8"/>
        <n v="190.9"/>
        <n v="183.9"/>
        <n v="193.1"/>
        <n v="187.1"/>
        <n v="186.3"/>
        <n v="193.7"/>
        <n v="188.9"/>
        <n v="188.6"/>
        <n v="195.5"/>
        <n v="191"/>
        <n v="188.5"/>
        <n v="195.7"/>
        <n v="187.5"/>
        <n v="194.8"/>
        <n v="190.1"/>
        <n v="184"/>
        <n v="191.2"/>
        <n v="186.5"/>
        <n v="189.4"/>
        <n v="197.5"/>
        <n v="192.2"/>
        <n v="202.5"/>
        <n v="198"/>
        <n v="198.5"/>
        <n v="204.3"/>
        <n v="200.5"/>
        <n v="200.1"/>
        <n v="205.5"/>
        <n v="202"/>
        <n v="204.5"/>
        <n v="210.9"/>
        <n v="206.8"/>
        <n v="202.3"/>
        <n v="207.4"/>
        <n v="204"/>
        <n v="202.1"/>
        <n v="208.4"/>
        <n v="204.6"/>
        <n v="199.8"/>
        <n v="204.9"/>
        <n v="201.6"/>
        <n v="202.2"/>
        <n v="198.8"/>
        <n v="196.9"/>
        <n v="198.7"/>
        <n v="198.1"/>
        <n v="205.2"/>
        <n v="200.6"/>
        <n v="208"/>
        <n v="215.8"/>
        <n v="210.7"/>
        <n v="209.7"/>
        <n v="211.8"/>
        <n v="214.7"/>
        <n v="221.2"/>
        <n v="217"/>
        <n v="217.2"/>
        <n v="223.4"/>
        <n v="219.4"/>
        <n v="210.8"/>
        <n v="217.1"/>
        <n v="213"/>
        <n v="204.1"/>
        <n v="206.5"/>
        <n v="206.7"/>
        <n v="213.7"/>
        <n v="209.2"/>
        <n v="208.8"/>
        <n v="214.9"/>
        <n v="207.2"/>
        <n v="213.4"/>
        <n v="209.4"/>
        <n v="206.9"/>
        <n v="212.9"/>
        <n v="209"/>
        <n v="208.3"/>
        <n v="215.2"/>
        <n v="212.2"/>
        <n v="207.7"/>
        <n v="209.3"/>
        <n v="211.5"/>
        <n v="214.3"/>
      </sharedItems>
    </cacheField>
    <cacheField name="Egg" numFmtId="0">
      <sharedItems containsMixedTypes="1" containsNumber="1" minValue="102.7" maxValue="197"/>
    </cacheField>
    <cacheField name="Milk and products" numFmtId="0">
      <sharedItems containsMixedTypes="1" containsNumber="1" minValue="103.6" maxValue="179.6"/>
    </cacheField>
    <cacheField name="Oils and fats" numFmtId="0">
      <sharedItems containsMixedTypes="1" containsNumber="1" minValue="101.1" maxValue="209.9"/>
    </cacheField>
    <cacheField name="Fruits" numFmtId="0">
      <sharedItems containsMixedTypes="1" containsNumber="1" minValue="102.3" maxValue="179.5"/>
    </cacheField>
    <cacheField name="Vegetables" numFmtId="0">
      <sharedItems containsMixedTypes="1" containsNumber="1" minValue="101.4" maxValue="245.3"/>
    </cacheField>
    <cacheField name="Pulses and products" numFmtId="0">
      <sharedItems containsMixedTypes="1" containsNumber="1" minValue="103.5" maxValue="191.6"/>
    </cacheField>
    <cacheField name="Sugar and Confectionery" numFmtId="0">
      <sharedItems containsMixedTypes="1" containsNumber="1" minValue="85.3" maxValue="124.2"/>
    </cacheField>
    <cacheField name="Spices" numFmtId="0">
      <sharedItems containsMixedTypes="1" containsNumber="1" minValue="101.8" maxValue="221"/>
    </cacheField>
    <cacheField name="Non-alcoholic beverages" numFmtId="0">
      <sharedItems containsMixedTypes="1" containsNumber="1" minValue="104.8" maxValue="178.7"/>
    </cacheField>
    <cacheField name="Prepared meals, snacks, sweets etc." numFmtId="0">
      <sharedItems containsMixedTypes="1" containsNumber="1" minValue="106.7" maxValue="197.7"/>
    </cacheField>
    <cacheField name="Food and beverages" numFmtId="0">
      <sharedItems containsMixedTypes="1" containsNumber="1" minValue="105.5" maxValue="183.3"/>
    </cacheField>
    <cacheField name="Pan, tobacco and intoxicants" numFmtId="0">
      <sharedItems containsMixedTypes="1" containsNumber="1" minValue="105.1" maxValue="204.2"/>
    </cacheField>
    <cacheField name="Clothing" numFmtId="0">
      <sharedItems containsMixedTypes="1" containsNumber="1" minValue="105.9" maxValue="191.2"/>
    </cacheField>
    <cacheField name="Footwear" numFmtId="0">
      <sharedItems containsMixedTypes="1" containsNumber="1" minValue="105" maxValue="187.9"/>
    </cacheField>
    <cacheField name="Clothing and footwear" numFmtId="0">
      <sharedItems containsMixedTypes="1" containsNumber="1" minValue="105.8" maxValue="190.8"/>
    </cacheField>
    <cacheField name="Housing" numFmtId="0">
      <sharedItems containsMixedTypes="1" containsNumber="1" minValue="100.3" maxValue="175.6"/>
    </cacheField>
    <cacheField name="Fuel and light" numFmtId="0">
      <sharedItems containsMixedTypes="1" containsNumber="1" minValue="105.4" maxValue="183.4"/>
    </cacheField>
    <cacheField name="Household goods and services" numFmtId="0">
      <sharedItems containsMixedTypes="1" containsNumber="1" minValue="104.8" maxValue="179.8"/>
    </cacheField>
    <cacheField name="Health" numFmtId="0">
      <sharedItems containsMixedTypes="1" containsNumber="1" minValue="104" maxValue="187.8"/>
    </cacheField>
    <cacheField name="Transport and communication" numFmtId="0">
      <sharedItems containsMixedTypes="1" containsNumber="1" minValue="103.2" maxValue="169.7"/>
    </cacheField>
    <cacheField name="Recreation and amusement" numFmtId="0">
      <sharedItems containsMixedTypes="1" containsNumber="1" minValue="102.9" maxValue="173.8"/>
    </cacheField>
    <cacheField name="Education" numFmtId="0">
      <sharedItems containsMixedTypes="1" containsNumber="1" minValue="103.5" maxValue="180.3"/>
    </cacheField>
    <cacheField name="Personal care and effects" numFmtId="0">
      <sharedItems containsMixedTypes="1" containsNumber="1" minValue="102.1" maxValue="185.6"/>
    </cacheField>
    <cacheField name="Miscellaneous" numFmtId="0">
      <sharedItems containsMixedTypes="1" containsNumber="1" minValue="103.7" maxValue="179.5"/>
    </cacheField>
    <cacheField name="General index" numFmtId="0">
      <sharedItems containsMixedTypes="1" containsNumber="1" minValue="104" maxValue="179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">
  <r>
    <x v="0"/>
    <x v="0"/>
    <x v="0"/>
    <x v="0"/>
    <x v="0"/>
    <n v="108.1"/>
    <n v="104.9"/>
    <n v="106.1"/>
    <n v="103.9"/>
    <n v="101.9"/>
    <n v="106.1"/>
    <n v="106.8"/>
    <n v="103.1"/>
    <n v="104.8"/>
    <n v="106.7"/>
    <n v="105.5"/>
    <n v="105.1"/>
    <n v="106.5"/>
    <n v="105.8"/>
    <n v="106.4"/>
    <s v="NA"/>
    <n v="105.5"/>
    <n v="104.8"/>
    <n v="104"/>
    <n v="103.3"/>
    <n v="103.4"/>
    <n v="103.8"/>
    <n v="104.7"/>
    <n v="104"/>
    <n v="105.1"/>
  </r>
  <r>
    <x v="1"/>
    <x v="0"/>
    <x v="0"/>
    <x v="1"/>
    <x v="1"/>
    <n v="113"/>
    <n v="103.6"/>
    <n v="103.4"/>
    <n v="102.3"/>
    <n v="102.9"/>
    <n v="105.8"/>
    <n v="105.1"/>
    <n v="101.8"/>
    <n v="105.1"/>
    <n v="107.9"/>
    <n v="105.9"/>
    <n v="105.2"/>
    <n v="105.9"/>
    <n v="105"/>
    <n v="105.8"/>
    <n v="100.3"/>
    <n v="105.4"/>
    <n v="104.8"/>
    <n v="104.1"/>
    <n v="103.2"/>
    <n v="102.9"/>
    <n v="103.5"/>
    <n v="104.3"/>
    <n v="103.7"/>
    <n v="104"/>
  </r>
  <r>
    <x v="2"/>
    <x v="0"/>
    <x v="0"/>
    <x v="2"/>
    <x v="2"/>
    <n v="110"/>
    <n v="104.4"/>
    <n v="105.1"/>
    <n v="103.2"/>
    <n v="102.2"/>
    <n v="106"/>
    <n v="106.2"/>
    <n v="102.7"/>
    <n v="104.9"/>
    <n v="107.3"/>
    <n v="105.6"/>
    <n v="105.1"/>
    <n v="106.3"/>
    <n v="105.5"/>
    <n v="106.2"/>
    <n v="100.3"/>
    <n v="105.5"/>
    <n v="104.8"/>
    <n v="104"/>
    <n v="103.2"/>
    <n v="103.1"/>
    <n v="103.6"/>
    <n v="104.5"/>
    <n v="103.9"/>
    <n v="104.6"/>
  </r>
  <r>
    <x v="0"/>
    <x v="0"/>
    <x v="1"/>
    <x v="3"/>
    <x v="3"/>
    <n v="110.2"/>
    <n v="105.4"/>
    <n v="106.7"/>
    <n v="104"/>
    <n v="102.4"/>
    <n v="105.9"/>
    <n v="105.7"/>
    <n v="103.1"/>
    <n v="105.1"/>
    <n v="107.7"/>
    <n v="106.3"/>
    <n v="105.6"/>
    <n v="107.1"/>
    <n v="106.3"/>
    <n v="107"/>
    <s v="NA"/>
    <n v="106.2"/>
    <n v="105.2"/>
    <n v="104.4"/>
    <n v="103.9"/>
    <n v="104"/>
    <n v="104.1"/>
    <n v="104.6"/>
    <n v="104.4"/>
    <n v="105.8"/>
  </r>
  <r>
    <x v="1"/>
    <x v="0"/>
    <x v="1"/>
    <x v="4"/>
    <x v="4"/>
    <n v="116.9"/>
    <n v="104"/>
    <n v="103.5"/>
    <n v="103.1"/>
    <n v="104.9"/>
    <n v="104.1"/>
    <n v="103.8"/>
    <n v="102.3"/>
    <n v="106"/>
    <n v="109"/>
    <n v="107.2"/>
    <n v="106"/>
    <n v="106.6"/>
    <n v="105.5"/>
    <n v="106.4"/>
    <n v="100.4"/>
    <n v="105.7"/>
    <n v="105.2"/>
    <n v="104.7"/>
    <n v="104.4"/>
    <n v="103.3"/>
    <n v="103.7"/>
    <n v="104.3"/>
    <n v="104.3"/>
    <n v="104.7"/>
  </r>
  <r>
    <x v="2"/>
    <x v="0"/>
    <x v="1"/>
    <x v="5"/>
    <x v="5"/>
    <n v="112.8"/>
    <n v="104.9"/>
    <n v="105.5"/>
    <n v="103.6"/>
    <n v="103.2"/>
    <n v="105.3"/>
    <n v="105.1"/>
    <n v="102.8"/>
    <n v="105.5"/>
    <n v="108.3"/>
    <n v="106.6"/>
    <n v="105.7"/>
    <n v="106.9"/>
    <n v="106"/>
    <n v="106.8"/>
    <n v="100.4"/>
    <n v="106"/>
    <n v="105.2"/>
    <n v="104.5"/>
    <n v="104.2"/>
    <n v="103.6"/>
    <n v="103.9"/>
    <n v="104.5"/>
    <n v="104.4"/>
    <n v="105.3"/>
  </r>
  <r>
    <x v="0"/>
    <x v="0"/>
    <x v="2"/>
    <x v="6"/>
    <x v="6"/>
    <n v="109.9"/>
    <n v="105.6"/>
    <n v="106.2"/>
    <n v="105.7"/>
    <n v="101.4"/>
    <n v="105.7"/>
    <n v="105"/>
    <n v="103.3"/>
    <n v="105.6"/>
    <n v="108.2"/>
    <n v="106.6"/>
    <n v="106.5"/>
    <n v="107.6"/>
    <n v="106.8"/>
    <n v="107.5"/>
    <s v="NA"/>
    <n v="106.1"/>
    <n v="105.6"/>
    <n v="104.7"/>
    <n v="104.6"/>
    <n v="104"/>
    <n v="104.3"/>
    <n v="104.3"/>
    <n v="104.6"/>
    <n v="106"/>
  </r>
  <r>
    <x v="1"/>
    <x v="0"/>
    <x v="2"/>
    <x v="7"/>
    <x v="7"/>
    <n v="113.2"/>
    <n v="104.3"/>
    <n v="102.7"/>
    <n v="104.9"/>
    <n v="103.8"/>
    <n v="103.5"/>
    <n v="102.6"/>
    <n v="102.4"/>
    <n v="107"/>
    <n v="109.8"/>
    <n v="107.3"/>
    <n v="106.8"/>
    <n v="107.2"/>
    <n v="106"/>
    <n v="107"/>
    <n v="100.4"/>
    <n v="106"/>
    <n v="105.7"/>
    <n v="105.2"/>
    <n v="105.5"/>
    <n v="103.5"/>
    <n v="103.8"/>
    <n v="104.2"/>
    <n v="104.9"/>
    <n v="105"/>
  </r>
  <r>
    <x v="2"/>
    <x v="0"/>
    <x v="2"/>
    <x v="8"/>
    <x v="8"/>
    <n v="111.2"/>
    <n v="105.1"/>
    <n v="104.9"/>
    <n v="105.3"/>
    <n v="102.2"/>
    <n v="105"/>
    <n v="104.2"/>
    <n v="103"/>
    <n v="106.2"/>
    <n v="108.9"/>
    <n v="106.9"/>
    <n v="106.6"/>
    <n v="107.4"/>
    <n v="106.5"/>
    <n v="107.3"/>
    <n v="100.4"/>
    <n v="106.1"/>
    <n v="105.6"/>
    <n v="104.9"/>
    <n v="105.1"/>
    <n v="103.7"/>
    <n v="104"/>
    <n v="104.3"/>
    <n v="104.7"/>
    <n v="105.5"/>
  </r>
  <r>
    <x v="0"/>
    <x v="0"/>
    <x v="3"/>
    <x v="6"/>
    <x v="9"/>
    <n v="106.9"/>
    <n v="106.3"/>
    <n v="105.7"/>
    <n v="108.3"/>
    <n v="103.4"/>
    <n v="105.7"/>
    <n v="104.2"/>
    <n v="103.2"/>
    <n v="106.5"/>
    <n v="108.8"/>
    <n v="107.1"/>
    <n v="107.1"/>
    <n v="108.1"/>
    <n v="107.4"/>
    <n v="108"/>
    <s v="NA"/>
    <n v="106.5"/>
    <n v="106.1"/>
    <n v="105.1"/>
    <n v="104.4"/>
    <n v="104.5"/>
    <n v="104.8"/>
    <n v="102.7"/>
    <n v="104.6"/>
    <n v="106.4"/>
  </r>
  <r>
    <x v="1"/>
    <x v="0"/>
    <x v="3"/>
    <x v="9"/>
    <x v="10"/>
    <n v="106"/>
    <n v="104.7"/>
    <n v="102.1"/>
    <n v="109.5"/>
    <n v="109.7"/>
    <n v="104.6"/>
    <n v="102"/>
    <n v="103.5"/>
    <n v="108.2"/>
    <n v="110.6"/>
    <n v="108.8"/>
    <n v="108.5"/>
    <n v="107.9"/>
    <n v="106.4"/>
    <n v="107.7"/>
    <n v="100.5"/>
    <n v="106.4"/>
    <n v="106.5"/>
    <n v="105.7"/>
    <n v="105"/>
    <n v="104"/>
    <n v="105.2"/>
    <n v="103.2"/>
    <n v="105.1"/>
    <n v="105.7"/>
  </r>
  <r>
    <x v="2"/>
    <x v="0"/>
    <x v="3"/>
    <x v="10"/>
    <x v="11"/>
    <n v="106.6"/>
    <n v="105.7"/>
    <n v="104.4"/>
    <n v="108.9"/>
    <n v="105.5"/>
    <n v="105.3"/>
    <n v="103.5"/>
    <n v="103.3"/>
    <n v="107.2"/>
    <n v="109.6"/>
    <n v="107.7"/>
    <n v="107.5"/>
    <n v="108"/>
    <n v="107"/>
    <n v="107.9"/>
    <n v="100.5"/>
    <n v="106.5"/>
    <n v="106.3"/>
    <n v="105.3"/>
    <n v="104.7"/>
    <n v="104.2"/>
    <n v="105"/>
    <n v="102.9"/>
    <n v="104.8"/>
    <n v="106.1"/>
  </r>
  <r>
    <x v="0"/>
    <x v="0"/>
    <x v="4"/>
    <x v="11"/>
    <x v="12"/>
    <n v="105.9"/>
    <n v="107.5"/>
    <n v="105.3"/>
    <n v="108.1"/>
    <n v="107.3"/>
    <n v="106.1"/>
    <n v="103.7"/>
    <n v="104"/>
    <n v="107.4"/>
    <n v="109.9"/>
    <n v="108.1"/>
    <n v="108.1"/>
    <n v="108.8"/>
    <n v="107.9"/>
    <n v="108.6"/>
    <s v="NA"/>
    <n v="107.5"/>
    <n v="106.8"/>
    <n v="105.7"/>
    <n v="104.1"/>
    <n v="105"/>
    <n v="105.5"/>
    <n v="102.1"/>
    <n v="104.8"/>
    <n v="107.2"/>
  </r>
  <r>
    <x v="1"/>
    <x v="0"/>
    <x v="4"/>
    <x v="12"/>
    <x v="13"/>
    <n v="102.7"/>
    <n v="105.5"/>
    <n v="101.5"/>
    <n v="110.6"/>
    <n v="123.7"/>
    <n v="105.2"/>
    <n v="101.9"/>
    <n v="105"/>
    <n v="109.1"/>
    <n v="111.3"/>
    <n v="111.1"/>
    <n v="109.8"/>
    <n v="108.5"/>
    <n v="106.7"/>
    <n v="108.3"/>
    <n v="100.5"/>
    <n v="107.2"/>
    <n v="107.1"/>
    <n v="106.2"/>
    <n v="103.9"/>
    <n v="104.6"/>
    <n v="105.7"/>
    <n v="102.6"/>
    <n v="104.9"/>
    <n v="106.6"/>
  </r>
  <r>
    <x v="2"/>
    <x v="0"/>
    <x v="4"/>
    <x v="13"/>
    <x v="14"/>
    <n v="104.7"/>
    <n v="106.8"/>
    <n v="103.9"/>
    <n v="109.3"/>
    <n v="112.9"/>
    <n v="105.8"/>
    <n v="103.1"/>
    <n v="104.3"/>
    <n v="108.1"/>
    <n v="110.5"/>
    <n v="109.2"/>
    <n v="108.6"/>
    <n v="108.7"/>
    <n v="107.4"/>
    <n v="108.5"/>
    <n v="100.5"/>
    <n v="107.4"/>
    <n v="106.9"/>
    <n v="105.9"/>
    <n v="104"/>
    <n v="104.8"/>
    <n v="105.6"/>
    <n v="102.3"/>
    <n v="104.8"/>
    <n v="106.9"/>
  </r>
  <r>
    <x v="0"/>
    <x v="0"/>
    <x v="5"/>
    <x v="13"/>
    <x v="15"/>
    <n v="108.1"/>
    <n v="108.3"/>
    <n v="105.9"/>
    <n v="109.2"/>
    <n v="118"/>
    <n v="106.8"/>
    <n v="104.1"/>
    <n v="105.4"/>
    <n v="108.2"/>
    <n v="111"/>
    <n v="110.6"/>
    <n v="109"/>
    <n v="109.7"/>
    <n v="108.8"/>
    <n v="109.5"/>
    <s v="NA"/>
    <n v="108.5"/>
    <n v="107.5"/>
    <n v="106.3"/>
    <n v="105"/>
    <n v="105.6"/>
    <n v="106.5"/>
    <n v="102.5"/>
    <n v="105.5"/>
    <n v="108.9"/>
  </r>
  <r>
    <x v="1"/>
    <x v="0"/>
    <x v="5"/>
    <x v="14"/>
    <x v="16"/>
    <n v="112.5"/>
    <n v="107.3"/>
    <n v="101.3"/>
    <n v="112.4"/>
    <n v="143.6"/>
    <n v="105.4"/>
    <n v="101.4"/>
    <n v="106.4"/>
    <n v="110"/>
    <n v="112.2"/>
    <n v="115"/>
    <n v="110.9"/>
    <n v="109.2"/>
    <n v="107.2"/>
    <n v="108.9"/>
    <n v="106.6"/>
    <n v="108"/>
    <n v="107.7"/>
    <n v="106.5"/>
    <n v="105.2"/>
    <n v="105.2"/>
    <n v="108.1"/>
    <n v="103.3"/>
    <n v="106.1"/>
    <n v="109.7"/>
  </r>
  <r>
    <x v="2"/>
    <x v="0"/>
    <x v="5"/>
    <x v="15"/>
    <x v="17"/>
    <n v="109.8"/>
    <n v="107.9"/>
    <n v="104.2"/>
    <n v="110.7"/>
    <n v="126.7"/>
    <n v="106.3"/>
    <n v="103.2"/>
    <n v="105.7"/>
    <n v="109"/>
    <n v="111.6"/>
    <n v="112.2"/>
    <n v="109.5"/>
    <n v="109.5"/>
    <n v="108.1"/>
    <n v="109.3"/>
    <n v="106.6"/>
    <n v="108.3"/>
    <n v="107.6"/>
    <n v="106.4"/>
    <n v="105.1"/>
    <n v="105.4"/>
    <n v="107.4"/>
    <n v="102.8"/>
    <n v="105.8"/>
    <n v="109.3"/>
  </r>
  <r>
    <x v="0"/>
    <x v="0"/>
    <x v="6"/>
    <x v="16"/>
    <x v="17"/>
    <n v="110.5"/>
    <n v="109.3"/>
    <n v="106.2"/>
    <n v="110.3"/>
    <n v="129.19999999999999"/>
    <n v="107.1"/>
    <n v="104.3"/>
    <n v="106.4"/>
    <n v="109.1"/>
    <n v="112.1"/>
    <n v="113.1"/>
    <n v="109.8"/>
    <n v="110.5"/>
    <n v="109.5"/>
    <n v="110.3"/>
    <s v="NA"/>
    <n v="109.5"/>
    <n v="108.3"/>
    <n v="106.9"/>
    <n v="106.8"/>
    <n v="106.4"/>
    <n v="107.8"/>
    <n v="102.5"/>
    <n v="106.5"/>
    <n v="110.7"/>
  </r>
  <r>
    <x v="1"/>
    <x v="0"/>
    <x v="6"/>
    <x v="17"/>
    <x v="18"/>
    <n v="114"/>
    <n v="108.3"/>
    <n v="101.1"/>
    <n v="113.2"/>
    <n v="160.9"/>
    <n v="105.1"/>
    <n v="101.3"/>
    <n v="107.5"/>
    <n v="110.4"/>
    <n v="113.1"/>
    <n v="117.5"/>
    <n v="111.7"/>
    <n v="109.8"/>
    <n v="107.8"/>
    <n v="109.5"/>
    <n v="107.7"/>
    <n v="108.6"/>
    <n v="108.1"/>
    <n v="107.1"/>
    <n v="107.3"/>
    <n v="105.9"/>
    <n v="110.1"/>
    <n v="103.2"/>
    <n v="107.3"/>
    <n v="111.4"/>
  </r>
  <r>
    <x v="2"/>
    <x v="0"/>
    <x v="6"/>
    <x v="18"/>
    <x v="19"/>
    <n v="111.9"/>
    <n v="108.9"/>
    <n v="104.3"/>
    <n v="111.7"/>
    <n v="140"/>
    <n v="106.4"/>
    <n v="103.3"/>
    <n v="106.8"/>
    <n v="109.6"/>
    <n v="112.6"/>
    <n v="114.7"/>
    <n v="110.3"/>
    <n v="110.2"/>
    <n v="108.8"/>
    <n v="110"/>
    <n v="107.7"/>
    <n v="109.2"/>
    <n v="108.2"/>
    <n v="107"/>
    <n v="107.1"/>
    <n v="106.1"/>
    <n v="109.1"/>
    <n v="102.8"/>
    <n v="106.9"/>
    <n v="111"/>
  </r>
  <r>
    <x v="0"/>
    <x v="0"/>
    <x v="7"/>
    <x v="19"/>
    <x v="20"/>
    <n v="111.1"/>
    <n v="110"/>
    <n v="106.4"/>
    <n v="110.8"/>
    <n v="138.9"/>
    <n v="107.4"/>
    <n v="104.1"/>
    <n v="106.9"/>
    <n v="109.7"/>
    <n v="112.6"/>
    <n v="114.9"/>
    <n v="110.7"/>
    <n v="111.3"/>
    <n v="110.2"/>
    <n v="111.1"/>
    <s v="NA"/>
    <n v="109.9"/>
    <n v="108.7"/>
    <n v="107.5"/>
    <n v="107.8"/>
    <n v="106.8"/>
    <n v="108.7"/>
    <n v="105"/>
    <n v="107.5"/>
    <n v="112.1"/>
  </r>
  <r>
    <x v="1"/>
    <x v="0"/>
    <x v="7"/>
    <x v="20"/>
    <x v="21"/>
    <n v="112.7"/>
    <n v="108.9"/>
    <n v="101.1"/>
    <n v="108.7"/>
    <n v="177"/>
    <n v="104.7"/>
    <n v="101"/>
    <n v="108.5"/>
    <n v="110.9"/>
    <n v="114.3"/>
    <n v="119.6"/>
    <n v="112.4"/>
    <n v="110.6"/>
    <n v="108.3"/>
    <n v="110.2"/>
    <n v="108.9"/>
    <n v="109.3"/>
    <n v="108.7"/>
    <n v="107.6"/>
    <n v="108.1"/>
    <n v="106.5"/>
    <n v="110.8"/>
    <n v="106"/>
    <n v="108.3"/>
    <n v="112.7"/>
  </r>
  <r>
    <x v="2"/>
    <x v="0"/>
    <x v="7"/>
    <x v="21"/>
    <x v="22"/>
    <n v="111.7"/>
    <n v="109.6"/>
    <n v="104.5"/>
    <n v="109.8"/>
    <n v="151.80000000000001"/>
    <n v="106.5"/>
    <n v="103.1"/>
    <n v="107.4"/>
    <n v="110.2"/>
    <n v="113.4"/>
    <n v="116.6"/>
    <n v="111.2"/>
    <n v="111"/>
    <n v="109.4"/>
    <n v="110.7"/>
    <n v="108.9"/>
    <n v="109.7"/>
    <n v="108.7"/>
    <n v="107.5"/>
    <n v="108"/>
    <n v="106.6"/>
    <n v="109.9"/>
    <n v="105.4"/>
    <n v="107.9"/>
    <n v="112.4"/>
  </r>
  <r>
    <x v="0"/>
    <x v="0"/>
    <x v="8"/>
    <x v="12"/>
    <x v="23"/>
    <n v="111.7"/>
    <n v="111"/>
    <n v="107.4"/>
    <n v="110.9"/>
    <n v="154"/>
    <n v="108.1"/>
    <n v="104.2"/>
    <n v="107.9"/>
    <n v="110.4"/>
    <n v="114"/>
    <n v="117.8"/>
    <n v="111.7"/>
    <n v="112.7"/>
    <n v="111.4"/>
    <n v="112.5"/>
    <s v="NA"/>
    <n v="111.1"/>
    <n v="109.6"/>
    <n v="108.3"/>
    <n v="109.3"/>
    <n v="107.7"/>
    <n v="109.8"/>
    <n v="106.7"/>
    <n v="108.7"/>
    <n v="114.2"/>
  </r>
  <r>
    <x v="1"/>
    <x v="0"/>
    <x v="8"/>
    <x v="22"/>
    <x v="24"/>
    <n v="113.2"/>
    <n v="109.6"/>
    <n v="101.7"/>
    <n v="103.2"/>
    <n v="174.3"/>
    <n v="105.1"/>
    <n v="100.8"/>
    <n v="109.1"/>
    <n v="111.1"/>
    <n v="115.4"/>
    <n v="119.2"/>
    <n v="112.9"/>
    <n v="111.4"/>
    <n v="109"/>
    <n v="111.1"/>
    <n v="109.7"/>
    <n v="109.5"/>
    <n v="109.6"/>
    <n v="107.9"/>
    <n v="110.4"/>
    <n v="107.4"/>
    <n v="111.2"/>
    <n v="106.9"/>
    <n v="109.4"/>
    <n v="113.2"/>
  </r>
  <r>
    <x v="2"/>
    <x v="0"/>
    <x v="8"/>
    <x v="23"/>
    <x v="25"/>
    <n v="112.3"/>
    <n v="110.5"/>
    <n v="105.3"/>
    <n v="107.3"/>
    <n v="160.9"/>
    <n v="107.1"/>
    <n v="103.1"/>
    <n v="108.3"/>
    <n v="110.7"/>
    <n v="114.6"/>
    <n v="118.3"/>
    <n v="112"/>
    <n v="112.2"/>
    <n v="110.4"/>
    <n v="111.9"/>
    <n v="109.7"/>
    <n v="110.5"/>
    <n v="109.6"/>
    <n v="108.1"/>
    <n v="109.9"/>
    <n v="107.5"/>
    <n v="110.6"/>
    <n v="106.8"/>
    <n v="109"/>
    <n v="113.7"/>
  </r>
  <r>
    <x v="0"/>
    <x v="0"/>
    <x v="9"/>
    <x v="24"/>
    <x v="20"/>
    <n v="112.6"/>
    <n v="111.7"/>
    <n v="107.7"/>
    <n v="113.2"/>
    <n v="164.9"/>
    <n v="108.3"/>
    <n v="103.9"/>
    <n v="108.2"/>
    <n v="111.1"/>
    <n v="114.9"/>
    <n v="119.8"/>
    <n v="112.2"/>
    <n v="113.6"/>
    <n v="112.3"/>
    <n v="113.4"/>
    <s v="NA"/>
    <n v="111.6"/>
    <n v="110.4"/>
    <n v="108.9"/>
    <n v="109.3"/>
    <n v="108.3"/>
    <n v="110.2"/>
    <n v="107.5"/>
    <n v="109.1"/>
    <n v="115.5"/>
  </r>
  <r>
    <x v="1"/>
    <x v="0"/>
    <x v="9"/>
    <x v="25"/>
    <x v="26"/>
    <n v="114.5"/>
    <n v="110.4"/>
    <n v="102.3"/>
    <n v="106.2"/>
    <n v="183.5"/>
    <n v="105.3"/>
    <n v="100.2"/>
    <n v="109.6"/>
    <n v="111.4"/>
    <n v="116"/>
    <n v="120.8"/>
    <n v="113.5"/>
    <n v="112.5"/>
    <n v="109.7"/>
    <n v="112"/>
    <n v="110.5"/>
    <n v="109.7"/>
    <n v="110.2"/>
    <n v="108.2"/>
    <n v="109.7"/>
    <n v="108"/>
    <n v="111.3"/>
    <n v="107.3"/>
    <n v="109.4"/>
    <n v="114"/>
  </r>
  <r>
    <x v="2"/>
    <x v="0"/>
    <x v="9"/>
    <x v="26"/>
    <x v="27"/>
    <n v="113.3"/>
    <n v="111.2"/>
    <n v="105.7"/>
    <n v="109.9"/>
    <n v="171.2"/>
    <n v="107.3"/>
    <n v="102.7"/>
    <n v="108.7"/>
    <n v="111.2"/>
    <n v="115.4"/>
    <n v="120.2"/>
    <n v="112.5"/>
    <n v="113.2"/>
    <n v="111.2"/>
    <n v="112.8"/>
    <n v="110.5"/>
    <n v="110.9"/>
    <n v="110.3"/>
    <n v="108.6"/>
    <n v="109.5"/>
    <n v="108.1"/>
    <n v="110.8"/>
    <n v="107.4"/>
    <n v="109.2"/>
    <n v="114.8"/>
  </r>
  <r>
    <x v="0"/>
    <x v="0"/>
    <x v="10"/>
    <x v="27"/>
    <x v="17"/>
    <n v="116.2"/>
    <n v="112.8"/>
    <n v="108.9"/>
    <n v="116.6"/>
    <n v="178.1"/>
    <n v="109.1"/>
    <n v="103.6"/>
    <n v="109"/>
    <n v="111.8"/>
    <n v="116"/>
    <n v="122.5"/>
    <n v="112.8"/>
    <n v="114.6"/>
    <n v="113.1"/>
    <n v="114.4"/>
    <s v="NA"/>
    <n v="112.6"/>
    <n v="111.3"/>
    <n v="109.7"/>
    <n v="109.6"/>
    <n v="108.7"/>
    <n v="111"/>
    <n v="108.2"/>
    <n v="109.8"/>
    <n v="117.4"/>
  </r>
  <r>
    <x v="1"/>
    <x v="0"/>
    <x v="10"/>
    <x v="28"/>
    <x v="27"/>
    <n v="122.6"/>
    <n v="112"/>
    <n v="103.2"/>
    <n v="110"/>
    <n v="192.8"/>
    <n v="106.3"/>
    <n v="99.5"/>
    <n v="110.3"/>
    <n v="111.8"/>
    <n v="117.1"/>
    <n v="122.9"/>
    <n v="114.1"/>
    <n v="113.5"/>
    <n v="110.3"/>
    <n v="113"/>
    <n v="111.1"/>
    <n v="110"/>
    <n v="110.9"/>
    <n v="108.6"/>
    <n v="109.5"/>
    <n v="108.5"/>
    <n v="111.3"/>
    <n v="107.9"/>
    <n v="109.6"/>
    <n v="115"/>
  </r>
  <r>
    <x v="2"/>
    <x v="0"/>
    <x v="10"/>
    <x v="29"/>
    <x v="20"/>
    <n v="118.7"/>
    <n v="112.5"/>
    <n v="106.8"/>
    <n v="113.5"/>
    <n v="183.1"/>
    <n v="108.2"/>
    <n v="102.2"/>
    <n v="109.4"/>
    <n v="111.8"/>
    <n v="116.5"/>
    <n v="122.6"/>
    <n v="113.1"/>
    <n v="114.2"/>
    <n v="111.9"/>
    <n v="113.8"/>
    <n v="111.1"/>
    <n v="111.6"/>
    <n v="111.1"/>
    <n v="109.3"/>
    <n v="109.5"/>
    <n v="108.6"/>
    <n v="111.2"/>
    <n v="108.1"/>
    <n v="109.7"/>
    <n v="116.3"/>
  </r>
  <r>
    <x v="0"/>
    <x v="0"/>
    <x v="11"/>
    <x v="30"/>
    <x v="28"/>
    <n v="120.4"/>
    <n v="113.8"/>
    <n v="109.5"/>
    <n v="115.5"/>
    <n v="145.69999999999999"/>
    <n v="109.5"/>
    <n v="102.9"/>
    <n v="109.8"/>
    <n v="112.1"/>
    <n v="116.8"/>
    <n v="118.7"/>
    <n v="113.6"/>
    <n v="115.8"/>
    <n v="114"/>
    <n v="115.5"/>
    <s v="NA"/>
    <n v="112.8"/>
    <n v="112.1"/>
    <n v="110.1"/>
    <n v="109.9"/>
    <n v="109.2"/>
    <n v="111.6"/>
    <n v="108.1"/>
    <n v="110.1"/>
    <n v="115.5"/>
  </r>
  <r>
    <x v="1"/>
    <x v="0"/>
    <x v="11"/>
    <x v="31"/>
    <x v="26"/>
    <n v="128.5"/>
    <n v="112.8"/>
    <n v="103.4"/>
    <n v="110.7"/>
    <n v="144.80000000000001"/>
    <n v="107.1"/>
    <n v="98.6"/>
    <n v="111.9"/>
    <n v="112.1"/>
    <n v="118.1"/>
    <n v="117.8"/>
    <n v="115"/>
    <n v="114.2"/>
    <n v="110.9"/>
    <n v="113.7"/>
    <n v="110.7"/>
    <n v="110.4"/>
    <n v="111.3"/>
    <n v="109"/>
    <n v="109.7"/>
    <n v="108.9"/>
    <n v="111.4"/>
    <n v="107.7"/>
    <n v="109.8"/>
    <n v="113.3"/>
  </r>
  <r>
    <x v="2"/>
    <x v="0"/>
    <x v="11"/>
    <x v="32"/>
    <x v="29"/>
    <n v="123.5"/>
    <n v="113.4"/>
    <n v="107.3"/>
    <n v="113.3"/>
    <n v="145.4"/>
    <n v="108.7"/>
    <n v="101.5"/>
    <n v="110.5"/>
    <n v="112.1"/>
    <n v="117.4"/>
    <n v="118.4"/>
    <n v="114"/>
    <n v="115.2"/>
    <n v="112.7"/>
    <n v="114.8"/>
    <n v="110.7"/>
    <n v="111.9"/>
    <n v="111.7"/>
    <n v="109.7"/>
    <n v="109.8"/>
    <n v="109"/>
    <n v="111.5"/>
    <n v="107.9"/>
    <n v="110"/>
    <n v="114.5"/>
  </r>
  <r>
    <x v="0"/>
    <x v="1"/>
    <x v="0"/>
    <x v="25"/>
    <x v="30"/>
    <n v="120.5"/>
    <n v="114.4"/>
    <n v="109"/>
    <n v="115.5"/>
    <n v="123.9"/>
    <n v="109.6"/>
    <n v="101.8"/>
    <n v="110.2"/>
    <n v="112.4"/>
    <n v="117.3"/>
    <n v="116"/>
    <n v="114"/>
    <n v="116.5"/>
    <n v="114.5"/>
    <n v="116.2"/>
    <s v="NA"/>
    <n v="113"/>
    <n v="112.6"/>
    <n v="110.6"/>
    <n v="110.5"/>
    <n v="109.6"/>
    <n v="111.8"/>
    <n v="108.3"/>
    <n v="110.6"/>
    <n v="114.2"/>
  </r>
  <r>
    <x v="1"/>
    <x v="1"/>
    <x v="0"/>
    <x v="33"/>
    <x v="31"/>
    <n v="129.9"/>
    <n v="113.6"/>
    <n v="102.9"/>
    <n v="112.1"/>
    <n v="118.9"/>
    <n v="107.5"/>
    <n v="96.9"/>
    <n v="112.7"/>
    <n v="112.1"/>
    <n v="119"/>
    <n v="115.5"/>
    <n v="115.7"/>
    <n v="114.8"/>
    <n v="111.3"/>
    <n v="114.3"/>
    <n v="111.6"/>
    <n v="111"/>
    <n v="111.9"/>
    <n v="109.7"/>
    <n v="110.8"/>
    <n v="109.8"/>
    <n v="111.5"/>
    <n v="108"/>
    <n v="110.5"/>
    <n v="112.9"/>
  </r>
  <r>
    <x v="2"/>
    <x v="1"/>
    <x v="0"/>
    <x v="34"/>
    <x v="32"/>
    <n v="124.1"/>
    <n v="114.1"/>
    <n v="106.8"/>
    <n v="113.9"/>
    <n v="122.2"/>
    <n v="108.9"/>
    <n v="100.2"/>
    <n v="111"/>
    <n v="112.3"/>
    <n v="118.1"/>
    <n v="115.8"/>
    <n v="114.5"/>
    <n v="115.8"/>
    <n v="113.2"/>
    <n v="115.4"/>
    <n v="111.6"/>
    <n v="112.2"/>
    <n v="112.3"/>
    <n v="110.3"/>
    <n v="110.7"/>
    <n v="109.7"/>
    <n v="111.6"/>
    <n v="108.2"/>
    <n v="110.6"/>
    <n v="113.6"/>
  </r>
  <r>
    <x v="0"/>
    <x v="1"/>
    <x v="1"/>
    <x v="35"/>
    <x v="33"/>
    <n v="121.2"/>
    <n v="115"/>
    <n v="109"/>
    <n v="116.6"/>
    <n v="116"/>
    <n v="109.8"/>
    <n v="101.1"/>
    <n v="110.4"/>
    <n v="112.9"/>
    <n v="117.8"/>
    <n v="115.3"/>
    <n v="114.2"/>
    <n v="117.1"/>
    <n v="114.5"/>
    <n v="116.7"/>
    <s v="NA"/>
    <n v="113.2"/>
    <n v="112.9"/>
    <n v="110.9"/>
    <n v="110.8"/>
    <n v="109.9"/>
    <n v="112"/>
    <n v="108.7"/>
    <n v="110.9"/>
    <n v="114"/>
  </r>
  <r>
    <x v="1"/>
    <x v="1"/>
    <x v="1"/>
    <x v="36"/>
    <x v="31"/>
    <n v="124.5"/>
    <n v="115.2"/>
    <n v="102.5"/>
    <n v="114.1"/>
    <n v="111.5"/>
    <n v="108.2"/>
    <n v="95.4"/>
    <n v="113.5"/>
    <n v="112.1"/>
    <n v="119.9"/>
    <n v="115.2"/>
    <n v="116.2"/>
    <n v="115.3"/>
    <n v="111.7"/>
    <n v="114.7"/>
    <n v="112.5"/>
    <n v="111.1"/>
    <n v="112.6"/>
    <n v="110.4"/>
    <n v="111.3"/>
    <n v="110.3"/>
    <n v="111.6"/>
    <n v="108.7"/>
    <n v="111"/>
    <n v="113.1"/>
  </r>
  <r>
    <x v="2"/>
    <x v="1"/>
    <x v="1"/>
    <x v="37"/>
    <x v="18"/>
    <n v="122.5"/>
    <n v="115.1"/>
    <n v="106.6"/>
    <n v="115.4"/>
    <n v="114.5"/>
    <n v="109.3"/>
    <n v="99.2"/>
    <n v="111.4"/>
    <n v="112.6"/>
    <n v="118.8"/>
    <n v="115.3"/>
    <n v="114.7"/>
    <n v="116.4"/>
    <n v="113.3"/>
    <n v="115.9"/>
    <n v="112.5"/>
    <n v="112.4"/>
    <n v="112.8"/>
    <n v="110.7"/>
    <n v="111.1"/>
    <n v="110.1"/>
    <n v="111.8"/>
    <n v="108.7"/>
    <n v="110.9"/>
    <n v="113.6"/>
  </r>
  <r>
    <x v="0"/>
    <x v="1"/>
    <x v="2"/>
    <x v="38"/>
    <x v="26"/>
    <n v="120.7"/>
    <n v="116.1"/>
    <n v="109.3"/>
    <n v="119.6"/>
    <n v="117.9"/>
    <n v="110.2"/>
    <n v="101.2"/>
    <n v="110.7"/>
    <n v="113"/>
    <n v="118.3"/>
    <n v="116.2"/>
    <n v="114.6"/>
    <n v="117.5"/>
    <n v="114.9"/>
    <n v="117.2"/>
    <s v="NA"/>
    <n v="113.4"/>
    <n v="113.4"/>
    <n v="111.4"/>
    <n v="111.2"/>
    <n v="110.2"/>
    <n v="112.4"/>
    <n v="108.9"/>
    <n v="111.3"/>
    <n v="114.6"/>
  </r>
  <r>
    <x v="1"/>
    <x v="1"/>
    <x v="2"/>
    <x v="39"/>
    <x v="34"/>
    <n v="121.5"/>
    <n v="116.2"/>
    <n v="102.8"/>
    <n v="117.7"/>
    <n v="113.3"/>
    <n v="108.9"/>
    <n v="96.3"/>
    <n v="114.1"/>
    <n v="112.2"/>
    <n v="120.5"/>
    <n v="116"/>
    <n v="116.7"/>
    <n v="115.8"/>
    <n v="112.1"/>
    <n v="115.2"/>
    <n v="113.2"/>
    <n v="110.9"/>
    <n v="113"/>
    <n v="110.8"/>
    <n v="111.6"/>
    <n v="110.9"/>
    <n v="111.8"/>
    <n v="109.2"/>
    <n v="111.4"/>
    <n v="113.7"/>
  </r>
  <r>
    <x v="2"/>
    <x v="1"/>
    <x v="2"/>
    <x v="40"/>
    <x v="35"/>
    <n v="121"/>
    <n v="116.1"/>
    <n v="106.9"/>
    <n v="118.7"/>
    <n v="116.3"/>
    <n v="109.8"/>
    <n v="99.6"/>
    <n v="111.8"/>
    <n v="112.7"/>
    <n v="119.3"/>
    <n v="116.1"/>
    <n v="115.2"/>
    <n v="116.8"/>
    <n v="113.7"/>
    <n v="116.4"/>
    <n v="113.2"/>
    <n v="112.5"/>
    <n v="113.2"/>
    <n v="111.2"/>
    <n v="111.4"/>
    <n v="110.6"/>
    <n v="112"/>
    <n v="109"/>
    <n v="111.3"/>
    <n v="114.2"/>
  </r>
  <r>
    <x v="0"/>
    <x v="1"/>
    <x v="3"/>
    <x v="37"/>
    <x v="36"/>
    <n v="118.1"/>
    <n v="117"/>
    <n v="109.7"/>
    <n v="125.5"/>
    <n v="120.5"/>
    <n v="111"/>
    <n v="102.6"/>
    <n v="111.2"/>
    <n v="113.5"/>
    <n v="118.7"/>
    <n v="117.2"/>
    <n v="115.4"/>
    <n v="118.1"/>
    <n v="116.1"/>
    <n v="117.8"/>
    <s v="NA"/>
    <n v="113.4"/>
    <n v="113.7"/>
    <n v="111.8"/>
    <n v="111.2"/>
    <n v="110.5"/>
    <n v="113"/>
    <n v="108.9"/>
    <n v="111.5"/>
    <n v="115.4"/>
  </r>
  <r>
    <x v="1"/>
    <x v="1"/>
    <x v="3"/>
    <x v="41"/>
    <x v="37"/>
    <n v="113.3"/>
    <n v="117"/>
    <n v="103.1"/>
    <n v="126.7"/>
    <n v="121.2"/>
    <n v="111"/>
    <n v="100.3"/>
    <n v="115.3"/>
    <n v="112.7"/>
    <n v="121"/>
    <n v="118.2"/>
    <n v="117.6"/>
    <n v="116.3"/>
    <n v="112.5"/>
    <n v="115.7"/>
    <n v="113.9"/>
    <n v="110.9"/>
    <n v="113.4"/>
    <n v="111"/>
    <n v="111.2"/>
    <n v="111.2"/>
    <n v="112.5"/>
    <n v="109.1"/>
    <n v="111.4"/>
    <n v="114.7"/>
  </r>
  <r>
    <x v="2"/>
    <x v="1"/>
    <x v="3"/>
    <x v="42"/>
    <x v="38"/>
    <n v="116.2"/>
    <n v="117"/>
    <n v="107.3"/>
    <n v="126.1"/>
    <n v="120.7"/>
    <n v="111"/>
    <n v="101.8"/>
    <n v="112.6"/>
    <n v="113.2"/>
    <n v="119.8"/>
    <n v="117.6"/>
    <n v="116"/>
    <n v="117.4"/>
    <n v="114.6"/>
    <n v="117"/>
    <n v="113.9"/>
    <n v="112.5"/>
    <n v="113.6"/>
    <n v="111.5"/>
    <n v="111.2"/>
    <n v="110.9"/>
    <n v="112.7"/>
    <n v="109"/>
    <n v="111.5"/>
    <n v="115.1"/>
  </r>
  <r>
    <x v="0"/>
    <x v="1"/>
    <x v="4"/>
    <x v="43"/>
    <x v="39"/>
    <n v="116.9"/>
    <n v="118"/>
    <n v="110.1"/>
    <n v="126.3"/>
    <n v="123.9"/>
    <n v="111.5"/>
    <n v="103.5"/>
    <n v="111.6"/>
    <n v="114.2"/>
    <n v="119.2"/>
    <n v="118.2"/>
    <n v="116.3"/>
    <n v="118.7"/>
    <n v="116.8"/>
    <n v="118.5"/>
    <s v="NA"/>
    <n v="113.4"/>
    <n v="114.1"/>
    <n v="112.1"/>
    <n v="111.4"/>
    <n v="110.9"/>
    <n v="113.1"/>
    <n v="108.9"/>
    <n v="111.8"/>
    <n v="116"/>
  </r>
  <r>
    <x v="1"/>
    <x v="1"/>
    <x v="4"/>
    <x v="44"/>
    <x v="40"/>
    <n v="114.2"/>
    <n v="119.1"/>
    <n v="103.5"/>
    <n v="129.19999999999999"/>
    <n v="127"/>
    <n v="112.6"/>
    <n v="101.3"/>
    <n v="117"/>
    <n v="112.9"/>
    <n v="121.7"/>
    <n v="120"/>
    <n v="118.3"/>
    <n v="116.8"/>
    <n v="112.9"/>
    <n v="116.2"/>
    <n v="114.3"/>
    <n v="111.1"/>
    <n v="114.1"/>
    <n v="111.2"/>
    <n v="111.3"/>
    <n v="111.5"/>
    <n v="112.9"/>
    <n v="109.3"/>
    <n v="111.7"/>
    <n v="115.6"/>
  </r>
  <r>
    <x v="2"/>
    <x v="1"/>
    <x v="4"/>
    <x v="45"/>
    <x v="41"/>
    <n v="115.9"/>
    <n v="118.4"/>
    <n v="107.7"/>
    <n v="127.7"/>
    <n v="125"/>
    <n v="111.9"/>
    <n v="102.8"/>
    <n v="113.4"/>
    <n v="113.7"/>
    <n v="120.4"/>
    <n v="118.9"/>
    <n v="116.8"/>
    <n v="118"/>
    <n v="115.2"/>
    <n v="117.6"/>
    <n v="114.3"/>
    <n v="112.5"/>
    <n v="114.1"/>
    <n v="111.8"/>
    <n v="111.3"/>
    <n v="111.2"/>
    <n v="113"/>
    <n v="109.1"/>
    <n v="111.8"/>
    <n v="115.8"/>
  </r>
  <r>
    <x v="0"/>
    <x v="1"/>
    <x v="5"/>
    <x v="40"/>
    <x v="41"/>
    <n v="116.1"/>
    <n v="119.3"/>
    <n v="110.3"/>
    <n v="125.8"/>
    <n v="129.30000000000001"/>
    <n v="112.2"/>
    <n v="103.6"/>
    <n v="112.3"/>
    <n v="114.9"/>
    <n v="120.1"/>
    <n v="119.5"/>
    <n v="117.3"/>
    <n v="119.7"/>
    <n v="117.3"/>
    <n v="119.3"/>
    <s v="NA"/>
    <n v="114.4"/>
    <n v="114.9"/>
    <n v="112.8"/>
    <n v="112.2"/>
    <n v="111.4"/>
    <n v="114.3"/>
    <n v="108"/>
    <n v="112.3"/>
    <n v="117"/>
  </r>
  <r>
    <x v="1"/>
    <x v="1"/>
    <x v="5"/>
    <x v="46"/>
    <x v="42"/>
    <n v="115.4"/>
    <n v="120.4"/>
    <n v="103.4"/>
    <n v="131.19999999999999"/>
    <n v="137.5"/>
    <n v="112.8"/>
    <n v="101.4"/>
    <n v="118.3"/>
    <n v="113.2"/>
    <n v="122.4"/>
    <n v="122"/>
    <n v="119"/>
    <n v="117.4"/>
    <n v="113.2"/>
    <n v="116.7"/>
    <n v="113.9"/>
    <n v="111.2"/>
    <n v="114.3"/>
    <n v="111.4"/>
    <n v="111.5"/>
    <n v="111.8"/>
    <n v="115.1"/>
    <n v="108.7"/>
    <n v="112.2"/>
    <n v="116.4"/>
  </r>
  <r>
    <x v="2"/>
    <x v="1"/>
    <x v="5"/>
    <x v="47"/>
    <x v="43"/>
    <n v="115.8"/>
    <n v="119.7"/>
    <n v="107.8"/>
    <n v="128.30000000000001"/>
    <n v="132.1"/>
    <n v="112.4"/>
    <n v="102.9"/>
    <n v="114.3"/>
    <n v="114.2"/>
    <n v="121.2"/>
    <n v="120.4"/>
    <n v="117.8"/>
    <n v="118.8"/>
    <n v="115.6"/>
    <n v="118.3"/>
    <n v="113.9"/>
    <n v="113.2"/>
    <n v="114.6"/>
    <n v="112.3"/>
    <n v="111.8"/>
    <n v="111.6"/>
    <n v="114.8"/>
    <n v="108.3"/>
    <n v="112.3"/>
    <n v="116.7"/>
  </r>
  <r>
    <x v="0"/>
    <x v="1"/>
    <x v="6"/>
    <x v="48"/>
    <x v="44"/>
    <n v="117.7"/>
    <n v="120.6"/>
    <n v="110.4"/>
    <n v="129.1"/>
    <n v="150.1"/>
    <n v="113.2"/>
    <n v="104.8"/>
    <n v="113.3"/>
    <n v="115.6"/>
    <n v="120.9"/>
    <n v="123.3"/>
    <n v="118"/>
    <n v="120.7"/>
    <n v="118.3"/>
    <n v="120.3"/>
    <s v="NA"/>
    <n v="115.3"/>
    <n v="115.4"/>
    <n v="113.4"/>
    <n v="113.2"/>
    <n v="111.8"/>
    <n v="115.5"/>
    <n v="108.8"/>
    <n v="113.1"/>
    <n v="119.5"/>
  </r>
  <r>
    <x v="1"/>
    <x v="1"/>
    <x v="6"/>
    <x v="49"/>
    <x v="45"/>
    <n v="118"/>
    <n v="121.6"/>
    <n v="103.5"/>
    <n v="133.69999999999999"/>
    <n v="172.4"/>
    <n v="113.1"/>
    <n v="102.7"/>
    <n v="120"/>
    <n v="113.8"/>
    <n v="123.4"/>
    <n v="127.1"/>
    <n v="121"/>
    <n v="118"/>
    <n v="113.6"/>
    <n v="117.4"/>
    <n v="114.8"/>
    <n v="111.6"/>
    <n v="114.9"/>
    <n v="111.5"/>
    <n v="113"/>
    <n v="112.4"/>
    <n v="117.8"/>
    <n v="109.7"/>
    <n v="113.5"/>
    <n v="118.9"/>
  </r>
  <r>
    <x v="2"/>
    <x v="1"/>
    <x v="6"/>
    <x v="50"/>
    <x v="46"/>
    <n v="117.8"/>
    <n v="121"/>
    <n v="107.9"/>
    <n v="131.19999999999999"/>
    <n v="157.69999999999999"/>
    <n v="113.2"/>
    <n v="104.1"/>
    <n v="115.5"/>
    <n v="114.8"/>
    <n v="122.1"/>
    <n v="124.7"/>
    <n v="118.8"/>
    <n v="119.6"/>
    <n v="116.3"/>
    <n v="119.1"/>
    <n v="114.8"/>
    <n v="113.9"/>
    <n v="115.2"/>
    <n v="112.7"/>
    <n v="113.1"/>
    <n v="112.1"/>
    <n v="116.8"/>
    <n v="109.2"/>
    <n v="113.3"/>
    <n v="119.2"/>
  </r>
  <r>
    <x v="0"/>
    <x v="1"/>
    <x v="7"/>
    <x v="51"/>
    <x v="47"/>
    <n v="117.8"/>
    <n v="121.9"/>
    <n v="110.6"/>
    <n v="129.69999999999999"/>
    <n v="161.1"/>
    <n v="114.1"/>
    <n v="105.1"/>
    <n v="114.6"/>
    <n v="115.8"/>
    <n v="121.7"/>
    <n v="125.3"/>
    <n v="118.8"/>
    <n v="120.9"/>
    <n v="118.8"/>
    <n v="120.7"/>
    <s v="NA"/>
    <n v="115.4"/>
    <n v="115.9"/>
    <n v="114"/>
    <n v="113.2"/>
    <n v="112.2"/>
    <n v="116.2"/>
    <n v="109.4"/>
    <n v="113.5"/>
    <n v="120.7"/>
  </r>
  <r>
    <x v="1"/>
    <x v="1"/>
    <x v="7"/>
    <x v="52"/>
    <x v="48"/>
    <n v="116.5"/>
    <n v="122.2"/>
    <n v="103.6"/>
    <n v="132.69999999999999"/>
    <n v="181.9"/>
    <n v="115.2"/>
    <n v="102.7"/>
    <n v="122.1"/>
    <n v="114.4"/>
    <n v="124.7"/>
    <n v="128.9"/>
    <n v="123"/>
    <n v="118.6"/>
    <n v="114.1"/>
    <n v="117.9"/>
    <n v="115.5"/>
    <n v="111.8"/>
    <n v="115.3"/>
    <n v="112.2"/>
    <n v="112.5"/>
    <n v="112.9"/>
    <n v="119.2"/>
    <n v="110.5"/>
    <n v="113.9"/>
    <n v="119.9"/>
  </r>
  <r>
    <x v="2"/>
    <x v="1"/>
    <x v="7"/>
    <x v="44"/>
    <x v="49"/>
    <n v="117.3"/>
    <n v="122"/>
    <n v="108"/>
    <n v="131.1"/>
    <n v="168.2"/>
    <n v="114.5"/>
    <n v="104.3"/>
    <n v="117.1"/>
    <n v="115.2"/>
    <n v="123.1"/>
    <n v="126.6"/>
    <n v="119.9"/>
    <n v="120"/>
    <n v="116.8"/>
    <n v="119.6"/>
    <n v="115.5"/>
    <n v="114"/>
    <n v="115.6"/>
    <n v="113.3"/>
    <n v="112.8"/>
    <n v="112.6"/>
    <n v="118"/>
    <n v="109.9"/>
    <n v="113.7"/>
    <n v="120.3"/>
  </r>
  <r>
    <x v="0"/>
    <x v="1"/>
    <x v="8"/>
    <x v="53"/>
    <x v="50"/>
    <n v="117.8"/>
    <n v="122.7"/>
    <n v="110.4"/>
    <n v="129.80000000000001"/>
    <n v="158.80000000000001"/>
    <n v="115"/>
    <n v="104.7"/>
    <n v="114.9"/>
    <n v="116.5"/>
    <n v="122.6"/>
    <n v="125.3"/>
    <n v="119.5"/>
    <n v="121.7"/>
    <n v="119.2"/>
    <n v="121.3"/>
    <s v="NA"/>
    <n v="115.8"/>
    <n v="116.7"/>
    <n v="114.5"/>
    <n v="112.8"/>
    <n v="112.6"/>
    <n v="116.6"/>
    <n v="109.1"/>
    <n v="113.7"/>
    <n v="120.9"/>
  </r>
  <r>
    <x v="1"/>
    <x v="1"/>
    <x v="8"/>
    <x v="54"/>
    <x v="51"/>
    <n v="116.4"/>
    <n v="122.7"/>
    <n v="103.5"/>
    <n v="124.5"/>
    <n v="168.6"/>
    <n v="116.9"/>
    <n v="101.9"/>
    <n v="122.9"/>
    <n v="114.8"/>
    <n v="125.2"/>
    <n v="126.7"/>
    <n v="124.3"/>
    <n v="119.2"/>
    <n v="114.5"/>
    <n v="118.4"/>
    <n v="116.1"/>
    <n v="111.8"/>
    <n v="115.5"/>
    <n v="112.3"/>
    <n v="111.2"/>
    <n v="113.4"/>
    <n v="120"/>
    <n v="110"/>
    <n v="113.6"/>
    <n v="119.2"/>
  </r>
  <r>
    <x v="2"/>
    <x v="1"/>
    <x v="8"/>
    <x v="55"/>
    <x v="52"/>
    <n v="117.3"/>
    <n v="122.7"/>
    <n v="107.9"/>
    <n v="127.3"/>
    <n v="162.1"/>
    <n v="115.6"/>
    <n v="103.8"/>
    <n v="117.6"/>
    <n v="115.8"/>
    <n v="123.8"/>
    <n v="125.8"/>
    <n v="120.8"/>
    <n v="120.7"/>
    <n v="117.2"/>
    <n v="120.1"/>
    <n v="116.1"/>
    <n v="114.3"/>
    <n v="116.1"/>
    <n v="113.7"/>
    <n v="112"/>
    <n v="113.1"/>
    <n v="118.6"/>
    <n v="109.5"/>
    <n v="113.7"/>
    <n v="120.1"/>
  </r>
  <r>
    <x v="0"/>
    <x v="1"/>
    <x v="9"/>
    <x v="56"/>
    <x v="44"/>
    <n v="118.3"/>
    <n v="123.2"/>
    <n v="110.5"/>
    <n v="128.9"/>
    <n v="155.30000000000001"/>
    <n v="115.5"/>
    <n v="104"/>
    <n v="115.3"/>
    <n v="116.8"/>
    <n v="123.2"/>
    <n v="125.1"/>
    <n v="120"/>
    <n v="122.7"/>
    <n v="120.3"/>
    <n v="122.3"/>
    <s v="NA"/>
    <n v="116.4"/>
    <n v="117.5"/>
    <n v="115.3"/>
    <n v="112.6"/>
    <n v="113"/>
    <n v="116.9"/>
    <n v="109.3"/>
    <n v="114"/>
    <n v="121"/>
  </r>
  <r>
    <x v="1"/>
    <x v="1"/>
    <x v="9"/>
    <x v="57"/>
    <x v="53"/>
    <n v="117.8"/>
    <n v="123.1"/>
    <n v="103.5"/>
    <n v="123.5"/>
    <n v="159.6"/>
    <n v="117.4"/>
    <n v="101.2"/>
    <n v="123.8"/>
    <n v="115.2"/>
    <n v="125.9"/>
    <n v="125.8"/>
    <n v="124.3"/>
    <n v="119.6"/>
    <n v="114.9"/>
    <n v="118.9"/>
    <n v="116.7"/>
    <n v="112"/>
    <n v="115.8"/>
    <n v="112.6"/>
    <n v="111"/>
    <n v="113.6"/>
    <n v="120.2"/>
    <n v="110.1"/>
    <n v="113.7"/>
    <n v="119.1"/>
  </r>
  <r>
    <x v="2"/>
    <x v="1"/>
    <x v="9"/>
    <x v="58"/>
    <x v="54"/>
    <n v="118.1"/>
    <n v="123.2"/>
    <n v="107.9"/>
    <n v="126.4"/>
    <n v="156.80000000000001"/>
    <n v="116.1"/>
    <n v="103.1"/>
    <n v="118.1"/>
    <n v="116.1"/>
    <n v="124.5"/>
    <n v="125.4"/>
    <n v="121.1"/>
    <n v="121.5"/>
    <n v="118.1"/>
    <n v="121"/>
    <n v="116.7"/>
    <n v="114.7"/>
    <n v="116.7"/>
    <n v="114.3"/>
    <n v="111.8"/>
    <n v="113.3"/>
    <n v="118.8"/>
    <n v="109.6"/>
    <n v="113.9"/>
    <n v="120.1"/>
  </r>
  <r>
    <x v="0"/>
    <x v="1"/>
    <x v="10"/>
    <x v="44"/>
    <x v="55"/>
    <n v="119.9"/>
    <n v="124"/>
    <n v="110.5"/>
    <n v="128.80000000000001"/>
    <n v="152"/>
    <n v="116.2"/>
    <n v="103.3"/>
    <n v="115.8"/>
    <n v="116.8"/>
    <n v="124.5"/>
    <n v="124.9"/>
    <n v="120.8"/>
    <n v="123.3"/>
    <n v="120.5"/>
    <n v="122.9"/>
    <s v="NA"/>
    <n v="117.3"/>
    <n v="118.1"/>
    <n v="115.9"/>
    <n v="112"/>
    <n v="113.3"/>
    <n v="117.2"/>
    <n v="108.8"/>
    <n v="114.1"/>
    <n v="121.1"/>
  </r>
  <r>
    <x v="1"/>
    <x v="1"/>
    <x v="10"/>
    <x v="59"/>
    <x v="56"/>
    <n v="122.7"/>
    <n v="124.6"/>
    <n v="103.2"/>
    <n v="122.2"/>
    <n v="153.19999999999999"/>
    <n v="119.3"/>
    <n v="99.8"/>
    <n v="124.6"/>
    <n v="115.8"/>
    <n v="126.9"/>
    <n v="125.4"/>
    <n v="125.8"/>
    <n v="120.3"/>
    <n v="115.4"/>
    <n v="119.5"/>
    <n v="117.1"/>
    <n v="112.6"/>
    <n v="116.4"/>
    <n v="113"/>
    <n v="109.7"/>
    <n v="114"/>
    <n v="120.3"/>
    <n v="109.6"/>
    <n v="113.4"/>
    <n v="119"/>
  </r>
  <r>
    <x v="2"/>
    <x v="1"/>
    <x v="10"/>
    <x v="60"/>
    <x v="57"/>
    <n v="121"/>
    <n v="124.2"/>
    <n v="107.8"/>
    <n v="125.7"/>
    <n v="152.4"/>
    <n v="117.2"/>
    <n v="102.1"/>
    <n v="118.7"/>
    <n v="116.4"/>
    <n v="125.6"/>
    <n v="125.1"/>
    <n v="122.1"/>
    <n v="122.1"/>
    <n v="118.4"/>
    <n v="121.6"/>
    <n v="117.1"/>
    <n v="115.5"/>
    <n v="117.3"/>
    <n v="114.8"/>
    <n v="110.8"/>
    <n v="113.7"/>
    <n v="119"/>
    <n v="109.1"/>
    <n v="113.8"/>
    <n v="120.1"/>
  </r>
  <r>
    <x v="0"/>
    <x v="1"/>
    <x v="11"/>
    <x v="50"/>
    <x v="50"/>
    <n v="121.8"/>
    <n v="124.2"/>
    <n v="110.2"/>
    <n v="128.6"/>
    <n v="140.30000000000001"/>
    <n v="116.3"/>
    <n v="102"/>
    <n v="116"/>
    <n v="117.3"/>
    <n v="124.8"/>
    <n v="123.3"/>
    <n v="121.7"/>
    <n v="123.8"/>
    <n v="120.6"/>
    <n v="123.3"/>
    <s v="NA"/>
    <n v="117.4"/>
    <n v="118.2"/>
    <n v="116.2"/>
    <n v="111.5"/>
    <n v="113.3"/>
    <n v="117.7"/>
    <n v="109.4"/>
    <n v="114.2"/>
    <n v="120.3"/>
  </r>
  <r>
    <x v="1"/>
    <x v="1"/>
    <x v="11"/>
    <x v="61"/>
    <x v="58"/>
    <n v="126.3"/>
    <n v="124.9"/>
    <n v="103"/>
    <n v="122.3"/>
    <n v="141"/>
    <n v="120.1"/>
    <n v="97.8"/>
    <n v="125.4"/>
    <n v="116.1"/>
    <n v="127.6"/>
    <n v="124"/>
    <n v="126.4"/>
    <n v="120.7"/>
    <n v="115.8"/>
    <n v="120"/>
    <n v="116.5"/>
    <n v="113"/>
    <n v="116.8"/>
    <n v="113.2"/>
    <n v="108.8"/>
    <n v="114.3"/>
    <n v="120.7"/>
    <n v="110.4"/>
    <n v="113.4"/>
    <n v="118.4"/>
  </r>
  <r>
    <x v="2"/>
    <x v="1"/>
    <x v="11"/>
    <x v="55"/>
    <x v="59"/>
    <n v="123.5"/>
    <n v="124.5"/>
    <n v="107.6"/>
    <n v="125.7"/>
    <n v="140.5"/>
    <n v="117.6"/>
    <n v="100.6"/>
    <n v="119.1"/>
    <n v="116.8"/>
    <n v="126.1"/>
    <n v="123.6"/>
    <n v="123"/>
    <n v="122.6"/>
    <n v="118.6"/>
    <n v="122"/>
    <n v="116.5"/>
    <n v="115.7"/>
    <n v="117.5"/>
    <n v="115.1"/>
    <n v="110.1"/>
    <n v="113.9"/>
    <n v="119.5"/>
    <n v="109.8"/>
    <n v="113.8"/>
    <n v="119.4"/>
  </r>
  <r>
    <x v="0"/>
    <x v="2"/>
    <x v="0"/>
    <x v="46"/>
    <x v="43"/>
    <n v="122.1"/>
    <n v="124.9"/>
    <n v="111"/>
    <n v="130.4"/>
    <n v="132.30000000000001"/>
    <n v="117.2"/>
    <n v="100.5"/>
    <n v="117.2"/>
    <n v="117.9"/>
    <n v="125.6"/>
    <n v="122.8"/>
    <n v="122.7"/>
    <n v="124.4"/>
    <n v="121.6"/>
    <n v="124"/>
    <s v="NA"/>
    <n v="118.4"/>
    <n v="118.9"/>
    <n v="116.6"/>
    <n v="111"/>
    <n v="114"/>
    <n v="118.2"/>
    <n v="110.2"/>
    <n v="114.5"/>
    <n v="120.3"/>
  </r>
  <r>
    <x v="1"/>
    <x v="2"/>
    <x v="0"/>
    <x v="61"/>
    <x v="60"/>
    <n v="126.6"/>
    <n v="125.2"/>
    <n v="104.3"/>
    <n v="121.3"/>
    <n v="134.4"/>
    <n v="122.9"/>
    <n v="96.1"/>
    <n v="126.6"/>
    <n v="116.5"/>
    <n v="128"/>
    <n v="123.5"/>
    <n v="127.4"/>
    <n v="121"/>
    <n v="116.1"/>
    <n v="120.2"/>
    <n v="117.3"/>
    <n v="113.4"/>
    <n v="117.2"/>
    <n v="113.7"/>
    <n v="107.9"/>
    <n v="114.6"/>
    <n v="120.8"/>
    <n v="111.4"/>
    <n v="113.4"/>
    <n v="118.5"/>
  </r>
  <r>
    <x v="2"/>
    <x v="2"/>
    <x v="0"/>
    <x v="62"/>
    <x v="46"/>
    <n v="123.8"/>
    <n v="125"/>
    <n v="108.5"/>
    <n v="126.2"/>
    <n v="133"/>
    <n v="119.1"/>
    <n v="99"/>
    <n v="120.3"/>
    <n v="117.3"/>
    <n v="126.7"/>
    <n v="123.1"/>
    <n v="124"/>
    <n v="123.1"/>
    <n v="119.3"/>
    <n v="122.5"/>
    <n v="117.3"/>
    <n v="116.5"/>
    <n v="118.1"/>
    <n v="115.5"/>
    <n v="109.4"/>
    <n v="114.3"/>
    <n v="119.7"/>
    <n v="110.7"/>
    <n v="114"/>
    <n v="119.5"/>
  </r>
  <r>
    <x v="0"/>
    <x v="2"/>
    <x v="1"/>
    <x v="62"/>
    <x v="49"/>
    <n v="122.1"/>
    <n v="125.8"/>
    <n v="111.5"/>
    <n v="129.4"/>
    <n v="128.19999999999999"/>
    <n v="118.8"/>
    <n v="100"/>
    <n v="118.6"/>
    <n v="118.8"/>
    <n v="126.8"/>
    <n v="122.8"/>
    <n v="124.2"/>
    <n v="125.4"/>
    <n v="122.7"/>
    <n v="125"/>
    <s v="NA"/>
    <n v="120"/>
    <n v="119.6"/>
    <n v="117.7"/>
    <n v="110.9"/>
    <n v="114.8"/>
    <n v="118.7"/>
    <n v="110.8"/>
    <n v="115"/>
    <n v="120.6"/>
  </r>
  <r>
    <x v="1"/>
    <x v="2"/>
    <x v="1"/>
    <x v="63"/>
    <x v="61"/>
    <n v="119.5"/>
    <n v="125.6"/>
    <n v="104.9"/>
    <n v="121.6"/>
    <n v="131.80000000000001"/>
    <n v="125.1"/>
    <n v="95"/>
    <n v="127.7"/>
    <n v="116.8"/>
    <n v="128.6"/>
    <n v="123.7"/>
    <n v="128.1"/>
    <n v="121.3"/>
    <n v="116.5"/>
    <n v="120.6"/>
    <n v="118.1"/>
    <n v="114"/>
    <n v="117.7"/>
    <n v="114.1"/>
    <n v="106.8"/>
    <n v="114.9"/>
    <n v="120.4"/>
    <n v="111.7"/>
    <n v="113.2"/>
    <n v="118.7"/>
  </r>
  <r>
    <x v="2"/>
    <x v="2"/>
    <x v="1"/>
    <x v="64"/>
    <x v="62"/>
    <n v="121.1"/>
    <n v="125.7"/>
    <n v="109.1"/>
    <n v="125.8"/>
    <n v="129.4"/>
    <n v="120.9"/>
    <n v="98.3"/>
    <n v="121.6"/>
    <n v="118"/>
    <n v="127.6"/>
    <n v="123.1"/>
    <n v="125.2"/>
    <n v="123.8"/>
    <n v="120.1"/>
    <n v="123.3"/>
    <n v="118.1"/>
    <n v="117.7"/>
    <n v="118.7"/>
    <n v="116.3"/>
    <n v="108.7"/>
    <n v="114.9"/>
    <n v="119.7"/>
    <n v="111.2"/>
    <n v="114.1"/>
    <n v="119.7"/>
  </r>
  <r>
    <x v="0"/>
    <x v="2"/>
    <x v="2"/>
    <x v="60"/>
    <x v="58"/>
    <n v="118.9"/>
    <n v="126"/>
    <n v="111.8"/>
    <n v="130.9"/>
    <n v="128"/>
    <n v="119.9"/>
    <n v="98.9"/>
    <n v="119.4"/>
    <n v="118.9"/>
    <n v="127.7"/>
    <n v="123.1"/>
    <n v="124.7"/>
    <n v="126"/>
    <n v="122.9"/>
    <n v="125.5"/>
    <s v="NA"/>
    <n v="120.6"/>
    <n v="120.2"/>
    <n v="118.2"/>
    <n v="111.6"/>
    <n v="115.5"/>
    <n v="119.4"/>
    <n v="110.8"/>
    <n v="115.5"/>
    <n v="121.1"/>
  </r>
  <r>
    <x v="1"/>
    <x v="2"/>
    <x v="2"/>
    <x v="61"/>
    <x v="63"/>
    <n v="113.5"/>
    <n v="125.9"/>
    <n v="104.8"/>
    <n v="123.8"/>
    <n v="131.4"/>
    <n v="127.2"/>
    <n v="93.2"/>
    <n v="127.4"/>
    <n v="117"/>
    <n v="129.19999999999999"/>
    <n v="123.9"/>
    <n v="128.80000000000001"/>
    <n v="121.7"/>
    <n v="116.9"/>
    <n v="120.9"/>
    <n v="118.6"/>
    <n v="114.4"/>
    <n v="118"/>
    <n v="114.3"/>
    <n v="108.4"/>
    <n v="115.4"/>
    <n v="120.6"/>
    <n v="111.3"/>
    <n v="113.8"/>
    <n v="119.1"/>
  </r>
  <r>
    <x v="2"/>
    <x v="2"/>
    <x v="2"/>
    <x v="65"/>
    <x v="51"/>
    <n v="116.8"/>
    <n v="126"/>
    <n v="109.2"/>
    <n v="127.6"/>
    <n v="129.19999999999999"/>
    <n v="122.4"/>
    <n v="97"/>
    <n v="122.1"/>
    <n v="118.1"/>
    <n v="128.4"/>
    <n v="123.4"/>
    <n v="125.8"/>
    <n v="124.3"/>
    <n v="120.4"/>
    <n v="123.7"/>
    <n v="118.6"/>
    <n v="118.3"/>
    <n v="119.2"/>
    <n v="116.7"/>
    <n v="109.9"/>
    <n v="115.4"/>
    <n v="120.1"/>
    <n v="111"/>
    <n v="114.7"/>
    <n v="120.2"/>
  </r>
  <r>
    <x v="0"/>
    <x v="2"/>
    <x v="3"/>
    <x v="60"/>
    <x v="60"/>
    <n v="117.2"/>
    <n v="126.8"/>
    <n v="111.9"/>
    <n v="134.19999999999999"/>
    <n v="127.5"/>
    <n v="121.5"/>
    <n v="97.8"/>
    <n v="119.8"/>
    <n v="119.4"/>
    <n v="128.69999999999999"/>
    <n v="123.6"/>
    <n v="125.7"/>
    <n v="126.4"/>
    <n v="123.3"/>
    <n v="126"/>
    <s v="NA"/>
    <n v="121.2"/>
    <n v="120.9"/>
    <n v="118.6"/>
    <n v="111.9"/>
    <n v="116.2"/>
    <n v="119.9"/>
    <n v="111.6"/>
    <n v="116"/>
    <n v="121.5"/>
  </r>
  <r>
    <x v="1"/>
    <x v="2"/>
    <x v="3"/>
    <x v="49"/>
    <x v="64"/>
    <n v="110"/>
    <n v="126.3"/>
    <n v="104.5"/>
    <n v="130.6"/>
    <n v="130.80000000000001"/>
    <n v="131.30000000000001"/>
    <n v="91.6"/>
    <n v="127.7"/>
    <n v="117.2"/>
    <n v="129.5"/>
    <n v="124.6"/>
    <n v="130.1"/>
    <n v="122.1"/>
    <n v="117.2"/>
    <n v="121.3"/>
    <n v="119.2"/>
    <n v="114.7"/>
    <n v="118.4"/>
    <n v="114.6"/>
    <n v="108.4"/>
    <n v="115.6"/>
    <n v="121.7"/>
    <n v="111.8"/>
    <n v="114.2"/>
    <n v="119.7"/>
  </r>
  <r>
    <x v="2"/>
    <x v="2"/>
    <x v="3"/>
    <x v="65"/>
    <x v="45"/>
    <n v="114.4"/>
    <n v="126.6"/>
    <n v="109.2"/>
    <n v="132.5"/>
    <n v="128.6"/>
    <n v="124.8"/>
    <n v="95.7"/>
    <n v="122.4"/>
    <n v="118.5"/>
    <n v="129.1"/>
    <n v="124"/>
    <n v="126.9"/>
    <n v="124.7"/>
    <n v="120.8"/>
    <n v="124.1"/>
    <n v="119.2"/>
    <n v="118.7"/>
    <n v="119.7"/>
    <n v="117.1"/>
    <n v="110.1"/>
    <n v="115.9"/>
    <n v="121"/>
    <n v="111.7"/>
    <n v="115.1"/>
    <n v="120.7"/>
  </r>
  <r>
    <x v="0"/>
    <x v="2"/>
    <x v="4"/>
    <x v="65"/>
    <x v="65"/>
    <n v="117.3"/>
    <n v="127.7"/>
    <n v="112.5"/>
    <n v="134.1"/>
    <n v="128.5"/>
    <n v="124.3"/>
    <n v="97.6"/>
    <n v="120.7"/>
    <n v="120.2"/>
    <n v="129.80000000000001"/>
    <n v="124.4"/>
    <n v="126.7"/>
    <n v="127.3"/>
    <n v="124.1"/>
    <n v="126.8"/>
    <s v="NA"/>
    <n v="121.9"/>
    <n v="121.5"/>
    <n v="119.4"/>
    <n v="113.3"/>
    <n v="116.7"/>
    <n v="120.5"/>
    <n v="112.3"/>
    <n v="116.9"/>
    <n v="122.4"/>
  </r>
  <r>
    <x v="1"/>
    <x v="2"/>
    <x v="4"/>
    <x v="49"/>
    <x v="66"/>
    <n v="111.3"/>
    <n v="126.6"/>
    <n v="105.2"/>
    <n v="130.80000000000001"/>
    <n v="135.6"/>
    <n v="142.6"/>
    <n v="90.8"/>
    <n v="128.80000000000001"/>
    <n v="117.7"/>
    <n v="129.9"/>
    <n v="126.1"/>
    <n v="131.30000000000001"/>
    <n v="122.4"/>
    <n v="117.4"/>
    <n v="121.6"/>
    <n v="119.6"/>
    <n v="114.9"/>
    <n v="118.7"/>
    <n v="114.9"/>
    <n v="110.8"/>
    <n v="116"/>
    <n v="122"/>
    <n v="112.4"/>
    <n v="115.2"/>
    <n v="120.7"/>
  </r>
  <r>
    <x v="2"/>
    <x v="2"/>
    <x v="4"/>
    <x v="66"/>
    <x v="67"/>
    <n v="115"/>
    <n v="127.3"/>
    <n v="109.8"/>
    <n v="132.6"/>
    <n v="130.9"/>
    <n v="130.5"/>
    <n v="95.3"/>
    <n v="123.4"/>
    <n v="119.2"/>
    <n v="129.80000000000001"/>
    <n v="125"/>
    <n v="127.9"/>
    <n v="125.4"/>
    <n v="121.3"/>
    <n v="124.7"/>
    <n v="119.6"/>
    <n v="119.2"/>
    <n v="120.2"/>
    <n v="117.7"/>
    <n v="112"/>
    <n v="116.3"/>
    <n v="121.4"/>
    <n v="112.3"/>
    <n v="116.1"/>
    <n v="121.6"/>
  </r>
  <r>
    <x v="0"/>
    <x v="2"/>
    <x v="5"/>
    <x v="67"/>
    <x v="68"/>
    <n v="122.1"/>
    <n v="128.69999999999999"/>
    <n v="114.1"/>
    <n v="133.19999999999999"/>
    <n v="135.19999999999999"/>
    <n v="131.9"/>
    <n v="96.3"/>
    <n v="123"/>
    <n v="121.1"/>
    <n v="131.19999999999999"/>
    <n v="126.6"/>
    <n v="128.19999999999999"/>
    <n v="128.4"/>
    <n v="125.1"/>
    <n v="128"/>
    <s v="NA"/>
    <n v="122.6"/>
    <n v="122.8"/>
    <n v="120.4"/>
    <n v="114.2"/>
    <n v="117.9"/>
    <n v="122"/>
    <n v="113"/>
    <n v="117.9"/>
    <n v="124.1"/>
  </r>
  <r>
    <x v="1"/>
    <x v="2"/>
    <x v="5"/>
    <x v="66"/>
    <x v="69"/>
    <n v="120.9"/>
    <n v="127.3"/>
    <n v="106"/>
    <n v="132.30000000000001"/>
    <n v="146.69999999999999"/>
    <n v="148.1"/>
    <n v="89.8"/>
    <n v="130.5"/>
    <n v="118"/>
    <n v="130.5"/>
    <n v="128.5"/>
    <n v="132.1"/>
    <n v="123.2"/>
    <n v="117.6"/>
    <n v="122.3"/>
    <n v="119"/>
    <n v="115.1"/>
    <n v="119.2"/>
    <n v="115.4"/>
    <n v="111.7"/>
    <n v="116.2"/>
    <n v="123.8"/>
    <n v="112.5"/>
    <n v="116"/>
    <n v="121.7"/>
  </r>
  <r>
    <x v="2"/>
    <x v="2"/>
    <x v="5"/>
    <x v="68"/>
    <x v="70"/>
    <n v="121.6"/>
    <n v="128.19999999999999"/>
    <n v="111.1"/>
    <n v="132.80000000000001"/>
    <n v="139.1"/>
    <n v="137.4"/>
    <n v="94.1"/>
    <n v="125.5"/>
    <n v="119.8"/>
    <n v="130.9"/>
    <n v="127.3"/>
    <n v="129.19999999999999"/>
    <n v="126.4"/>
    <n v="122"/>
    <n v="125.7"/>
    <n v="119"/>
    <n v="119.8"/>
    <n v="121.1"/>
    <n v="118.5"/>
    <n v="112.9"/>
    <n v="116.9"/>
    <n v="123.1"/>
    <n v="112.8"/>
    <n v="117"/>
    <n v="123"/>
  </r>
  <r>
    <x v="0"/>
    <x v="2"/>
    <x v="6"/>
    <x v="61"/>
    <x v="71"/>
    <n v="122"/>
    <n v="128.69999999999999"/>
    <n v="113.5"/>
    <n v="133.30000000000001"/>
    <n v="140.80000000000001"/>
    <n v="133.80000000000001"/>
    <n v="94.1"/>
    <n v="123.4"/>
    <n v="121"/>
    <n v="131.69999999999999"/>
    <n v="127.5"/>
    <n v="129.4"/>
    <n v="128.80000000000001"/>
    <n v="125.5"/>
    <n v="128.30000000000001"/>
    <s v="NA"/>
    <n v="123"/>
    <n v="123"/>
    <n v="120.8"/>
    <n v="114.1"/>
    <n v="118"/>
    <n v="122.9"/>
    <n v="112.7"/>
    <n v="118.1"/>
    <n v="124.7"/>
  </r>
  <r>
    <x v="1"/>
    <x v="2"/>
    <x v="6"/>
    <x v="58"/>
    <x v="72"/>
    <n v="119.5"/>
    <n v="127.7"/>
    <n v="106.3"/>
    <n v="132.80000000000001"/>
    <n v="153.5"/>
    <n v="149.5"/>
    <n v="85.7"/>
    <n v="131.5"/>
    <n v="118.3"/>
    <n v="131.1"/>
    <n v="129.5"/>
    <n v="133.1"/>
    <n v="123.5"/>
    <n v="117.9"/>
    <n v="122.7"/>
    <n v="119.9"/>
    <n v="115.3"/>
    <n v="119.5"/>
    <n v="116"/>
    <n v="111.5"/>
    <n v="116.6"/>
    <n v="125.4"/>
    <n v="111.7"/>
    <n v="116.3"/>
    <n v="122.4"/>
  </r>
  <r>
    <x v="2"/>
    <x v="2"/>
    <x v="6"/>
    <x v="64"/>
    <x v="73"/>
    <n v="121"/>
    <n v="128.30000000000001"/>
    <n v="110.9"/>
    <n v="133.1"/>
    <n v="145.1"/>
    <n v="139.1"/>
    <n v="91.3"/>
    <n v="126.1"/>
    <n v="119.9"/>
    <n v="131.4"/>
    <n v="128.19999999999999"/>
    <n v="130.4"/>
    <n v="126.7"/>
    <n v="122.3"/>
    <n v="126.1"/>
    <n v="119.9"/>
    <n v="120.1"/>
    <n v="121.3"/>
    <n v="119"/>
    <n v="112.7"/>
    <n v="117.2"/>
    <n v="124.4"/>
    <n v="112.3"/>
    <n v="117.2"/>
    <n v="123.6"/>
  </r>
  <r>
    <x v="0"/>
    <x v="2"/>
    <x v="7"/>
    <x v="69"/>
    <x v="74"/>
    <n v="121.3"/>
    <n v="128.80000000000001"/>
    <n v="114"/>
    <n v="134.19999999999999"/>
    <n v="153.6"/>
    <n v="137.9"/>
    <n v="93.1"/>
    <n v="123.9"/>
    <n v="121.5"/>
    <n v="132.5"/>
    <n v="129.80000000000001"/>
    <n v="130.1"/>
    <n v="129.5"/>
    <n v="126.3"/>
    <n v="129"/>
    <s v="NA"/>
    <n v="123.8"/>
    <n v="123.7"/>
    <n v="121.1"/>
    <n v="113.6"/>
    <n v="118.5"/>
    <n v="123.6"/>
    <n v="112.5"/>
    <n v="118.2"/>
    <n v="126.1"/>
  </r>
  <r>
    <x v="1"/>
    <x v="2"/>
    <x v="7"/>
    <x v="46"/>
    <x v="75"/>
    <n v="118.1"/>
    <n v="128"/>
    <n v="106.8"/>
    <n v="130.1"/>
    <n v="165.5"/>
    <n v="156"/>
    <n v="85.3"/>
    <n v="132.69999999999999"/>
    <n v="118.8"/>
    <n v="131.69999999999999"/>
    <n v="131.1"/>
    <n v="134.19999999999999"/>
    <n v="123.7"/>
    <n v="118.2"/>
    <n v="122.9"/>
    <n v="120.9"/>
    <n v="115.3"/>
    <n v="120"/>
    <n v="116.6"/>
    <n v="109.9"/>
    <n v="117.2"/>
    <n v="126.2"/>
    <n v="112"/>
    <n v="116.2"/>
    <n v="123.2"/>
  </r>
  <r>
    <x v="2"/>
    <x v="2"/>
    <x v="7"/>
    <x v="54"/>
    <x v="76"/>
    <n v="120.1"/>
    <n v="128.5"/>
    <n v="111.4"/>
    <n v="132.30000000000001"/>
    <n v="157.6"/>
    <n v="144"/>
    <n v="90.5"/>
    <n v="126.8"/>
    <n v="120.4"/>
    <n v="132.1"/>
    <n v="130.30000000000001"/>
    <n v="131.19999999999999"/>
    <n v="127.2"/>
    <n v="122.9"/>
    <n v="126.6"/>
    <n v="120.9"/>
    <n v="120.6"/>
    <n v="122"/>
    <n v="119.4"/>
    <n v="111.7"/>
    <n v="117.8"/>
    <n v="125.1"/>
    <n v="112.3"/>
    <n v="117.2"/>
    <n v="124.8"/>
  </r>
  <r>
    <x v="0"/>
    <x v="2"/>
    <x v="8"/>
    <x v="70"/>
    <x v="77"/>
    <n v="120.7"/>
    <n v="129.19999999999999"/>
    <n v="114.7"/>
    <n v="132.30000000000001"/>
    <n v="158.9"/>
    <n v="142.1"/>
    <n v="92.5"/>
    <n v="125.4"/>
    <n v="121.9"/>
    <n v="132.69999999999999"/>
    <n v="131"/>
    <n v="131"/>
    <n v="130.4"/>
    <n v="126.8"/>
    <n v="129.9"/>
    <s v="NA"/>
    <n v="123.7"/>
    <n v="124.5"/>
    <n v="121.4"/>
    <n v="113.8"/>
    <n v="119.6"/>
    <n v="124.5"/>
    <n v="113.7"/>
    <n v="118.8"/>
    <n v="127"/>
  </r>
  <r>
    <x v="1"/>
    <x v="2"/>
    <x v="8"/>
    <x v="62"/>
    <x v="78"/>
    <n v="115.6"/>
    <n v="128.30000000000001"/>
    <n v="107"/>
    <n v="124"/>
    <n v="168.5"/>
    <n v="165.4"/>
    <n v="86.3"/>
    <n v="134.4"/>
    <n v="119.1"/>
    <n v="132.30000000000001"/>
    <n v="131.5"/>
    <n v="134.69999999999999"/>
    <n v="124"/>
    <n v="118.6"/>
    <n v="123.2"/>
    <n v="121.6"/>
    <n v="115.1"/>
    <n v="120.4"/>
    <n v="117.1"/>
    <n v="109.1"/>
    <n v="117.3"/>
    <n v="126.5"/>
    <n v="112.9"/>
    <n v="116.2"/>
    <n v="123.5"/>
  </r>
  <r>
    <x v="2"/>
    <x v="2"/>
    <x v="8"/>
    <x v="57"/>
    <x v="68"/>
    <n v="118.7"/>
    <n v="128.9"/>
    <n v="111.9"/>
    <n v="128.4"/>
    <n v="162.19999999999999"/>
    <n v="150"/>
    <n v="90.4"/>
    <n v="128.4"/>
    <n v="120.7"/>
    <n v="132.5"/>
    <n v="131.19999999999999"/>
    <n v="132"/>
    <n v="127.9"/>
    <n v="123.4"/>
    <n v="127.2"/>
    <n v="121.6"/>
    <n v="120.4"/>
    <n v="122.6"/>
    <n v="119.8"/>
    <n v="111.3"/>
    <n v="118.3"/>
    <n v="125.7"/>
    <n v="113.4"/>
    <n v="117.5"/>
    <n v="125.4"/>
  </r>
  <r>
    <x v="0"/>
    <x v="2"/>
    <x v="9"/>
    <x v="71"/>
    <x v="68"/>
    <n v="120.8"/>
    <n v="129.4"/>
    <n v="115.8"/>
    <n v="133.19999999999999"/>
    <n v="157.69999999999999"/>
    <n v="154.19999999999999"/>
    <n v="93.7"/>
    <n v="126.6"/>
    <n v="122.3"/>
    <n v="133.1"/>
    <n v="131.80000000000001"/>
    <n v="131.5"/>
    <n v="131.1"/>
    <n v="127.3"/>
    <n v="130.6"/>
    <s v="NA"/>
    <n v="124.4"/>
    <n v="125.1"/>
    <n v="122"/>
    <n v="113.8"/>
    <n v="120.1"/>
    <n v="125.1"/>
    <n v="114.2"/>
    <n v="119.2"/>
    <n v="127.7"/>
  </r>
  <r>
    <x v="1"/>
    <x v="2"/>
    <x v="9"/>
    <x v="66"/>
    <x v="79"/>
    <n v="115.9"/>
    <n v="128.5"/>
    <n v="109"/>
    <n v="124.1"/>
    <n v="165.8"/>
    <n v="187.2"/>
    <n v="89.4"/>
    <n v="135.80000000000001"/>
    <n v="119.4"/>
    <n v="132.9"/>
    <n v="132.6"/>
    <n v="135.30000000000001"/>
    <n v="124.4"/>
    <n v="118.8"/>
    <n v="123.6"/>
    <n v="122.4"/>
    <n v="114.9"/>
    <n v="120.7"/>
    <n v="117.7"/>
    <n v="109.3"/>
    <n v="117.7"/>
    <n v="126.5"/>
    <n v="113.5"/>
    <n v="116.5"/>
    <n v="124.2"/>
  </r>
  <r>
    <x v="2"/>
    <x v="2"/>
    <x v="9"/>
    <x v="72"/>
    <x v="80"/>
    <n v="118.9"/>
    <n v="129.1"/>
    <n v="113.3"/>
    <n v="129"/>
    <n v="160.4"/>
    <n v="165.3"/>
    <n v="92.3"/>
    <n v="129.69999999999999"/>
    <n v="121.1"/>
    <n v="133"/>
    <n v="132.1"/>
    <n v="132.5"/>
    <n v="128.5"/>
    <n v="123.8"/>
    <n v="127.8"/>
    <n v="122.4"/>
    <n v="120.8"/>
    <n v="123"/>
    <n v="120.4"/>
    <n v="111.4"/>
    <n v="118.7"/>
    <n v="125.9"/>
    <n v="113.9"/>
    <n v="117.9"/>
    <n v="126.1"/>
  </r>
  <r>
    <x v="0"/>
    <x v="2"/>
    <x v="10"/>
    <x v="73"/>
    <x v="81"/>
    <n v="121.7"/>
    <n v="129.5"/>
    <n v="117.8"/>
    <n v="132.1"/>
    <n v="155.19999999999999"/>
    <n v="160.80000000000001"/>
    <n v="94.5"/>
    <n v="128.30000000000001"/>
    <n v="123.1"/>
    <n v="134.19999999999999"/>
    <n v="132.4"/>
    <n v="132.19999999999999"/>
    <n v="132.1"/>
    <n v="128.19999999999999"/>
    <n v="131.5"/>
    <s v="NA"/>
    <n v="125.6"/>
    <n v="125.6"/>
    <n v="122.6"/>
    <n v="114"/>
    <n v="120.9"/>
    <n v="125.8"/>
    <n v="114.2"/>
    <n v="119.6"/>
    <n v="128.30000000000001"/>
  </r>
  <r>
    <x v="1"/>
    <x v="2"/>
    <x v="10"/>
    <x v="61"/>
    <x v="80"/>
    <n v="121.5"/>
    <n v="128.6"/>
    <n v="110"/>
    <n v="123.7"/>
    <n v="164.6"/>
    <n v="191.6"/>
    <n v="90.8"/>
    <n v="137.1"/>
    <n v="119.8"/>
    <n v="133.69999999999999"/>
    <n v="133.30000000000001"/>
    <n v="137.6"/>
    <n v="125"/>
    <n v="119.3"/>
    <n v="124.2"/>
    <n v="122.9"/>
    <n v="115.1"/>
    <n v="121"/>
    <n v="118.1"/>
    <n v="109.3"/>
    <n v="117.9"/>
    <n v="126.6"/>
    <n v="113.3"/>
    <n v="116.6"/>
    <n v="124.6"/>
  </r>
  <r>
    <x v="2"/>
    <x v="2"/>
    <x v="10"/>
    <x v="74"/>
    <x v="82"/>
    <n v="121.6"/>
    <n v="129.19999999999999"/>
    <n v="114.9"/>
    <n v="128.19999999999999"/>
    <n v="158.4"/>
    <n v="171.2"/>
    <n v="93.3"/>
    <n v="131.19999999999999"/>
    <n v="121.7"/>
    <n v="134"/>
    <n v="132.69999999999999"/>
    <n v="133.6"/>
    <n v="129.30000000000001"/>
    <n v="124.5"/>
    <n v="128.6"/>
    <n v="122.9"/>
    <n v="121.6"/>
    <n v="123.4"/>
    <n v="120.9"/>
    <n v="111.5"/>
    <n v="119.2"/>
    <n v="126.3"/>
    <n v="113.8"/>
    <n v="118.1"/>
    <n v="126.6"/>
  </r>
  <r>
    <x v="0"/>
    <x v="2"/>
    <x v="11"/>
    <x v="75"/>
    <x v="74"/>
    <n v="123.3"/>
    <n v="129.80000000000001"/>
    <n v="118.3"/>
    <n v="131.6"/>
    <n v="145.5"/>
    <n v="162.1"/>
    <n v="95.4"/>
    <n v="128.9"/>
    <n v="123.3"/>
    <n v="135.1"/>
    <n v="131.4"/>
    <n v="133.1"/>
    <n v="132.5"/>
    <n v="128.5"/>
    <n v="131.9"/>
    <s v="NA"/>
    <n v="125.7"/>
    <n v="126"/>
    <n v="123.1"/>
    <n v="114"/>
    <n v="121.6"/>
    <n v="125.6"/>
    <n v="114.1"/>
    <n v="119.8"/>
    <n v="127.9"/>
  </r>
  <r>
    <x v="1"/>
    <x v="2"/>
    <x v="11"/>
    <x v="63"/>
    <x v="75"/>
    <n v="127.1"/>
    <n v="128.6"/>
    <n v="110"/>
    <n v="120.8"/>
    <n v="149"/>
    <n v="190.1"/>
    <n v="92.7"/>
    <n v="138.6"/>
    <n v="120.2"/>
    <n v="134.19999999999999"/>
    <n v="131.5"/>
    <n v="138.19999999999999"/>
    <n v="125.4"/>
    <n v="119.5"/>
    <n v="124.5"/>
    <n v="122.4"/>
    <n v="116"/>
    <n v="121"/>
    <n v="118.6"/>
    <n v="109.3"/>
    <n v="118.1"/>
    <n v="126.6"/>
    <n v="113.2"/>
    <n v="116.7"/>
    <n v="124"/>
  </r>
  <r>
    <x v="2"/>
    <x v="2"/>
    <x v="11"/>
    <x v="76"/>
    <x v="76"/>
    <n v="124.8"/>
    <n v="129.4"/>
    <n v="115.3"/>
    <n v="126.6"/>
    <n v="146.69999999999999"/>
    <n v="171.5"/>
    <n v="94.5"/>
    <n v="132.1"/>
    <n v="122"/>
    <n v="134.69999999999999"/>
    <n v="131.4"/>
    <n v="134.5"/>
    <n v="129.69999999999999"/>
    <n v="124.8"/>
    <n v="129"/>
    <n v="122.4"/>
    <n v="122"/>
    <n v="123.6"/>
    <n v="121.4"/>
    <n v="111.5"/>
    <n v="119.6"/>
    <n v="126.2"/>
    <n v="113.7"/>
    <n v="118.3"/>
    <n v="126.1"/>
  </r>
  <r>
    <x v="0"/>
    <x v="3"/>
    <x v="0"/>
    <x v="77"/>
    <x v="83"/>
    <n v="126.5"/>
    <n v="130.30000000000001"/>
    <n v="118.9"/>
    <n v="131.6"/>
    <n v="140.1"/>
    <n v="163.80000000000001"/>
    <n v="97.7"/>
    <n v="129.6"/>
    <n v="124.3"/>
    <n v="135.9"/>
    <n v="131.4"/>
    <n v="133.6"/>
    <n v="133.19999999999999"/>
    <n v="128.9"/>
    <n v="132.6"/>
    <s v="NA"/>
    <n v="126.2"/>
    <n v="126.6"/>
    <n v="123.7"/>
    <n v="113.6"/>
    <n v="121.4"/>
    <n v="126.2"/>
    <n v="114.9"/>
    <n v="120.1"/>
    <n v="128.1"/>
  </r>
  <r>
    <x v="1"/>
    <x v="3"/>
    <x v="0"/>
    <x v="69"/>
    <x v="84"/>
    <n v="132"/>
    <n v="129.19999999999999"/>
    <n v="109.7"/>
    <n v="119"/>
    <n v="144.1"/>
    <n v="184.2"/>
    <n v="96.7"/>
    <n v="139.5"/>
    <n v="120.5"/>
    <n v="134.69999999999999"/>
    <n v="131.19999999999999"/>
    <n v="139.5"/>
    <n v="125.8"/>
    <n v="119.8"/>
    <n v="124.9"/>
    <n v="123.4"/>
    <n v="116.9"/>
    <n v="121.6"/>
    <n v="119.1"/>
    <n v="108.9"/>
    <n v="118.5"/>
    <n v="126.4"/>
    <n v="114"/>
    <n v="116.8"/>
    <n v="124.2"/>
  </r>
  <r>
    <x v="2"/>
    <x v="3"/>
    <x v="0"/>
    <x v="73"/>
    <x v="85"/>
    <n v="128.6"/>
    <n v="129.9"/>
    <n v="115.5"/>
    <n v="125.7"/>
    <n v="141.5"/>
    <n v="170.7"/>
    <n v="97.4"/>
    <n v="132.9"/>
    <n v="122.7"/>
    <n v="135.30000000000001"/>
    <n v="131.30000000000001"/>
    <n v="135.19999999999999"/>
    <n v="130.30000000000001"/>
    <n v="125.1"/>
    <n v="129.5"/>
    <n v="123.4"/>
    <n v="122.7"/>
    <n v="124.2"/>
    <n v="122"/>
    <n v="111.1"/>
    <n v="119.8"/>
    <n v="126.3"/>
    <n v="114.5"/>
    <n v="118.5"/>
    <n v="126.3"/>
  </r>
  <r>
    <x v="0"/>
    <x v="3"/>
    <x v="1"/>
    <x v="78"/>
    <x v="86"/>
    <n v="127.7"/>
    <n v="130.69999999999999"/>
    <n v="118.5"/>
    <n v="130.4"/>
    <n v="130.9"/>
    <n v="162.80000000000001"/>
    <n v="98.7"/>
    <n v="130.6"/>
    <n v="124.8"/>
    <n v="136.4"/>
    <n v="130.30000000000001"/>
    <n v="134.4"/>
    <n v="133.9"/>
    <n v="129.80000000000001"/>
    <n v="133.4"/>
    <s v="NA"/>
    <n v="127.5"/>
    <n v="127.1"/>
    <n v="124.3"/>
    <n v="113.9"/>
    <n v="122.3"/>
    <n v="127.1"/>
    <n v="116.8"/>
    <n v="120.9"/>
    <n v="127.9"/>
  </r>
  <r>
    <x v="1"/>
    <x v="3"/>
    <x v="1"/>
    <x v="52"/>
    <x v="87"/>
    <n v="130.30000000000001"/>
    <n v="129.6"/>
    <n v="108.4"/>
    <n v="118.6"/>
    <n v="129.19999999999999"/>
    <n v="176.4"/>
    <n v="99.1"/>
    <n v="139.69999999999999"/>
    <n v="120.6"/>
    <n v="135.19999999999999"/>
    <n v="129.1"/>
    <n v="140"/>
    <n v="126.2"/>
    <n v="120.1"/>
    <n v="125.3"/>
    <n v="124.4"/>
    <n v="116"/>
    <n v="121.8"/>
    <n v="119.5"/>
    <n v="109.1"/>
    <n v="118.8"/>
    <n v="126.3"/>
    <n v="116.2"/>
    <n v="117.2"/>
    <n v="123.8"/>
  </r>
  <r>
    <x v="2"/>
    <x v="3"/>
    <x v="1"/>
    <x v="79"/>
    <x v="88"/>
    <n v="128.69999999999999"/>
    <n v="130.30000000000001"/>
    <n v="114.8"/>
    <n v="124.9"/>
    <n v="130.30000000000001"/>
    <n v="167.4"/>
    <n v="98.8"/>
    <n v="133.6"/>
    <n v="123"/>
    <n v="135.80000000000001"/>
    <n v="129.9"/>
    <n v="135.9"/>
    <n v="130.9"/>
    <n v="125.8"/>
    <n v="130.19999999999999"/>
    <n v="124.4"/>
    <n v="123.1"/>
    <n v="124.6"/>
    <n v="122.5"/>
    <n v="111.4"/>
    <n v="120.3"/>
    <n v="126.6"/>
    <n v="116.6"/>
    <n v="119.1"/>
    <n v="126"/>
  </r>
  <r>
    <x v="0"/>
    <x v="3"/>
    <x v="2"/>
    <x v="80"/>
    <x v="69"/>
    <n v="125.1"/>
    <n v="130.5"/>
    <n v="118.3"/>
    <n v="131.69999999999999"/>
    <n v="130.69999999999999"/>
    <n v="161.19999999999999"/>
    <n v="100.4"/>
    <n v="130.80000000000001"/>
    <n v="124.9"/>
    <n v="137"/>
    <n v="130.4"/>
    <n v="135"/>
    <n v="134.4"/>
    <n v="130.19999999999999"/>
    <n v="133.80000000000001"/>
    <s v="NA"/>
    <n v="127"/>
    <n v="127.7"/>
    <n v="124.8"/>
    <n v="113.6"/>
    <n v="122.5"/>
    <n v="127.5"/>
    <n v="117.4"/>
    <n v="121.1"/>
    <n v="128"/>
  </r>
  <r>
    <x v="1"/>
    <x v="3"/>
    <x v="2"/>
    <x v="52"/>
    <x v="89"/>
    <n v="123.7"/>
    <n v="129.69999999999999"/>
    <n v="107.9"/>
    <n v="119.9"/>
    <n v="128.1"/>
    <n v="170.3"/>
    <n v="101.8"/>
    <n v="140.1"/>
    <n v="120.7"/>
    <n v="135.4"/>
    <n v="128.9"/>
    <n v="140.6"/>
    <n v="126.4"/>
    <n v="120.3"/>
    <n v="125.5"/>
    <n v="124.9"/>
    <n v="114.8"/>
    <n v="122.3"/>
    <n v="119.7"/>
    <n v="108.5"/>
    <n v="119.1"/>
    <n v="126.4"/>
    <n v="117.1"/>
    <n v="117.3"/>
    <n v="123.8"/>
  </r>
  <r>
    <x v="2"/>
    <x v="3"/>
    <x v="2"/>
    <x v="81"/>
    <x v="87"/>
    <n v="124.6"/>
    <n v="130.19999999999999"/>
    <n v="114.5"/>
    <n v="126.2"/>
    <n v="129.80000000000001"/>
    <n v="164.3"/>
    <n v="100.9"/>
    <n v="133.9"/>
    <n v="123.1"/>
    <n v="136.30000000000001"/>
    <n v="129.80000000000001"/>
    <n v="136.5"/>
    <n v="131.30000000000001"/>
    <n v="126.1"/>
    <n v="130.5"/>
    <n v="124.9"/>
    <n v="122.4"/>
    <n v="125.1"/>
    <n v="122.9"/>
    <n v="110.9"/>
    <n v="120.6"/>
    <n v="126.9"/>
    <n v="117.3"/>
    <n v="119.3"/>
    <n v="126"/>
  </r>
  <r>
    <x v="0"/>
    <x v="3"/>
    <x v="3"/>
    <x v="82"/>
    <x v="90"/>
    <n v="123.4"/>
    <n v="131.30000000000001"/>
    <n v="118.2"/>
    <n v="138.1"/>
    <n v="134.1"/>
    <n v="162.69999999999999"/>
    <n v="105"/>
    <n v="131.4"/>
    <n v="125.4"/>
    <n v="137.4"/>
    <n v="131.80000000000001"/>
    <n v="135.5"/>
    <n v="135"/>
    <n v="130.6"/>
    <n v="134.4"/>
    <s v="NA"/>
    <n v="127"/>
    <n v="128"/>
    <n v="125.2"/>
    <n v="114.4"/>
    <n v="123.2"/>
    <n v="127.9"/>
    <n v="118.4"/>
    <n v="121.7"/>
    <n v="129"/>
  </r>
  <r>
    <x v="1"/>
    <x v="3"/>
    <x v="3"/>
    <x v="83"/>
    <x v="91"/>
    <n v="119.9"/>
    <n v="130.19999999999999"/>
    <n v="108.9"/>
    <n v="131.1"/>
    <n v="136.80000000000001"/>
    <n v="176.9"/>
    <n v="109.1"/>
    <n v="140.4"/>
    <n v="121.1"/>
    <n v="135.9"/>
    <n v="131.80000000000001"/>
    <n v="141.5"/>
    <n v="126.8"/>
    <n v="120.5"/>
    <n v="125.8"/>
    <n v="125.6"/>
    <n v="114.6"/>
    <n v="122.8"/>
    <n v="120"/>
    <n v="110"/>
    <n v="119.5"/>
    <n v="127.6"/>
    <n v="117.6"/>
    <n v="118.2"/>
    <n v="125.3"/>
  </r>
  <r>
    <x v="2"/>
    <x v="3"/>
    <x v="3"/>
    <x v="84"/>
    <x v="92"/>
    <n v="122"/>
    <n v="130.9"/>
    <n v="114.8"/>
    <n v="134.80000000000001"/>
    <n v="135"/>
    <n v="167.5"/>
    <n v="106.4"/>
    <n v="134.4"/>
    <n v="123.6"/>
    <n v="136.69999999999999"/>
    <n v="131.80000000000001"/>
    <n v="137.1"/>
    <n v="131.80000000000001"/>
    <n v="126.4"/>
    <n v="131"/>
    <n v="125.6"/>
    <n v="122.3"/>
    <n v="125.5"/>
    <n v="123.2"/>
    <n v="112.1"/>
    <n v="121.1"/>
    <n v="127.7"/>
    <n v="118.1"/>
    <n v="120"/>
    <n v="127.3"/>
  </r>
  <r>
    <x v="0"/>
    <x v="3"/>
    <x v="4"/>
    <x v="85"/>
    <x v="93"/>
    <n v="124.4"/>
    <n v="132.4"/>
    <n v="118.2"/>
    <n v="138.1"/>
    <n v="141.80000000000001"/>
    <n v="166"/>
    <n v="107.5"/>
    <n v="132.19999999999999"/>
    <n v="126.1"/>
    <n v="138.30000000000001"/>
    <n v="133.6"/>
    <n v="136"/>
    <n v="135.4"/>
    <n v="131.1"/>
    <n v="134.80000000000001"/>
    <s v="NA"/>
    <n v="127.4"/>
    <n v="128.5"/>
    <n v="125.8"/>
    <n v="115.1"/>
    <n v="123.6"/>
    <n v="129.1"/>
    <n v="119.7"/>
    <n v="122.5"/>
    <n v="130.30000000000001"/>
  </r>
  <r>
    <x v="1"/>
    <x v="3"/>
    <x v="4"/>
    <x v="72"/>
    <x v="94"/>
    <n v="127"/>
    <n v="130.4"/>
    <n v="109.6"/>
    <n v="133.5"/>
    <n v="151.4"/>
    <n v="182.8"/>
    <n v="111.1"/>
    <n v="141.5"/>
    <n v="121.5"/>
    <n v="136.30000000000001"/>
    <n v="134.6"/>
    <n v="142.19999999999999"/>
    <n v="127.2"/>
    <n v="120.7"/>
    <n v="126.2"/>
    <n v="126"/>
    <n v="115"/>
    <n v="123.2"/>
    <n v="120.3"/>
    <n v="110.7"/>
    <n v="119.8"/>
    <n v="128"/>
    <n v="118.5"/>
    <n v="118.7"/>
    <n v="126.6"/>
  </r>
  <r>
    <x v="2"/>
    <x v="3"/>
    <x v="4"/>
    <x v="77"/>
    <x v="95"/>
    <n v="125.4"/>
    <n v="131.69999999999999"/>
    <n v="115"/>
    <n v="136"/>
    <n v="145.1"/>
    <n v="171.7"/>
    <n v="108.7"/>
    <n v="135.30000000000001"/>
    <n v="124.2"/>
    <n v="137.4"/>
    <n v="134"/>
    <n v="137.69999999999999"/>
    <n v="132.19999999999999"/>
    <n v="126.8"/>
    <n v="131.4"/>
    <n v="126"/>
    <n v="122.7"/>
    <n v="126"/>
    <n v="123.7"/>
    <n v="112.8"/>
    <n v="121.5"/>
    <n v="128.5"/>
    <n v="119.2"/>
    <n v="120.7"/>
    <n v="128.6"/>
  </r>
  <r>
    <x v="0"/>
    <x v="3"/>
    <x v="5"/>
    <x v="86"/>
    <x v="96"/>
    <n v="126.6"/>
    <n v="133.6"/>
    <n v="118.6"/>
    <n v="137.4"/>
    <n v="152.5"/>
    <n v="169.2"/>
    <n v="108.8"/>
    <n v="133.1"/>
    <n v="126.4"/>
    <n v="139.19999999999999"/>
    <n v="136"/>
    <n v="137.19999999999999"/>
    <n v="136.30000000000001"/>
    <n v="131.6"/>
    <n v="135.6"/>
    <s v="NA"/>
    <n v="128"/>
    <n v="129.30000000000001"/>
    <n v="126.2"/>
    <n v="116.3"/>
    <n v="124.1"/>
    <n v="130.19999999999999"/>
    <n v="119.9"/>
    <n v="123.3"/>
    <n v="131.9"/>
  </r>
  <r>
    <x v="1"/>
    <x v="3"/>
    <x v="5"/>
    <x v="87"/>
    <x v="97"/>
    <n v="130.9"/>
    <n v="131"/>
    <n v="110.2"/>
    <n v="135.5"/>
    <n v="173.7"/>
    <n v="184.4"/>
    <n v="112"/>
    <n v="142.80000000000001"/>
    <n v="121.6"/>
    <n v="136.9"/>
    <n v="138.19999999999999"/>
    <n v="142.69999999999999"/>
    <n v="127.6"/>
    <n v="121.1"/>
    <n v="126.6"/>
    <n v="125.5"/>
    <n v="115.5"/>
    <n v="123.2"/>
    <n v="120.6"/>
    <n v="112.3"/>
    <n v="119.9"/>
    <n v="129.30000000000001"/>
    <n v="118.8"/>
    <n v="119.6"/>
    <n v="128.1"/>
  </r>
  <r>
    <x v="2"/>
    <x v="3"/>
    <x v="5"/>
    <x v="88"/>
    <x v="98"/>
    <n v="128.30000000000001"/>
    <n v="132.6"/>
    <n v="115.5"/>
    <n v="136.5"/>
    <n v="159.69999999999999"/>
    <n v="174.3"/>
    <n v="109.9"/>
    <n v="136.30000000000001"/>
    <n v="124.4"/>
    <n v="138.1"/>
    <n v="136.80000000000001"/>
    <n v="138.69999999999999"/>
    <n v="132.9"/>
    <n v="127.2"/>
    <n v="132"/>
    <n v="125.5"/>
    <n v="123.3"/>
    <n v="126.4"/>
    <n v="124.1"/>
    <n v="114.2"/>
    <n v="121.7"/>
    <n v="129.69999999999999"/>
    <n v="119.4"/>
    <n v="121.5"/>
    <n v="130.1"/>
  </r>
  <r>
    <x v="0"/>
    <x v="3"/>
    <x v="6"/>
    <x v="89"/>
    <x v="99"/>
    <n v="129.6"/>
    <n v="134.5"/>
    <n v="119.5"/>
    <n v="138.5"/>
    <n v="158.19999999999999"/>
    <n v="171.8"/>
    <n v="110.3"/>
    <n v="134.30000000000001"/>
    <n v="127.3"/>
    <n v="139.9"/>
    <n v="137.6"/>
    <n v="138"/>
    <n v="137.19999999999999"/>
    <n v="132.19999999999999"/>
    <n v="136.5"/>
    <s v="NA"/>
    <n v="128.19999999999999"/>
    <n v="130"/>
    <n v="126.7"/>
    <n v="116.4"/>
    <n v="125.2"/>
    <n v="130.80000000000001"/>
    <n v="120.9"/>
    <n v="123.8"/>
    <n v="133"/>
  </r>
  <r>
    <x v="1"/>
    <x v="3"/>
    <x v="6"/>
    <x v="77"/>
    <x v="100"/>
    <n v="136.6"/>
    <n v="131.80000000000001"/>
    <n v="111"/>
    <n v="137"/>
    <n v="179.5"/>
    <n v="188.4"/>
    <n v="113.3"/>
    <n v="143.9"/>
    <n v="121.7"/>
    <n v="137.5"/>
    <n v="139.80000000000001"/>
    <n v="142.9"/>
    <n v="127.9"/>
    <n v="121.1"/>
    <n v="126.9"/>
    <n v="126.4"/>
    <n v="115.5"/>
    <n v="123.5"/>
    <n v="120.9"/>
    <n v="111.7"/>
    <n v="120.3"/>
    <n v="130.80000000000001"/>
    <n v="120"/>
    <n v="119.9"/>
    <n v="129"/>
  </r>
  <r>
    <x v="2"/>
    <x v="3"/>
    <x v="6"/>
    <x v="90"/>
    <x v="101"/>
    <n v="132.30000000000001"/>
    <n v="133.5"/>
    <n v="116.4"/>
    <n v="137.80000000000001"/>
    <n v="165.4"/>
    <n v="177.4"/>
    <n v="111.3"/>
    <n v="137.5"/>
    <n v="125"/>
    <n v="138.80000000000001"/>
    <n v="138.4"/>
    <n v="139.30000000000001"/>
    <n v="133.5"/>
    <n v="127.6"/>
    <n v="132.69999999999999"/>
    <n v="126.4"/>
    <n v="123.4"/>
    <n v="126.9"/>
    <n v="124.5"/>
    <n v="113.9"/>
    <n v="122.4"/>
    <n v="130.80000000000001"/>
    <n v="120.5"/>
    <n v="121.9"/>
    <n v="131.1"/>
  </r>
  <r>
    <x v="0"/>
    <x v="3"/>
    <x v="7"/>
    <x v="91"/>
    <x v="102"/>
    <n v="130.30000000000001"/>
    <n v="135.30000000000001"/>
    <n v="119.9"/>
    <n v="140.19999999999999"/>
    <n v="156.9"/>
    <n v="172.2"/>
    <n v="112.1"/>
    <n v="134.9"/>
    <n v="128.1"/>
    <n v="140.69999999999999"/>
    <n v="138"/>
    <n v="138.9"/>
    <n v="137.80000000000001"/>
    <n v="133"/>
    <n v="137.1"/>
    <s v="NA"/>
    <n v="129.1"/>
    <n v="130.6"/>
    <n v="127"/>
    <n v="116"/>
    <n v="125.5"/>
    <n v="131.9"/>
    <n v="122"/>
    <n v="124.2"/>
    <n v="133.5"/>
  </r>
  <r>
    <x v="1"/>
    <x v="3"/>
    <x v="7"/>
    <x v="85"/>
    <x v="103"/>
    <n v="133.69999999999999"/>
    <n v="132.19999999999999"/>
    <n v="111.8"/>
    <n v="135.80000000000001"/>
    <n v="163.5"/>
    <n v="182.3"/>
    <n v="114.6"/>
    <n v="144.6"/>
    <n v="121.9"/>
    <n v="138.1"/>
    <n v="137.6"/>
    <n v="143.6"/>
    <n v="128.30000000000001"/>
    <n v="121.4"/>
    <n v="127.3"/>
    <n v="127.3"/>
    <n v="114.7"/>
    <n v="123.9"/>
    <n v="121.2"/>
    <n v="110.4"/>
    <n v="120.6"/>
    <n v="131.5"/>
    <n v="120.9"/>
    <n v="119.9"/>
    <n v="128.4"/>
  </r>
  <r>
    <x v="2"/>
    <x v="3"/>
    <x v="7"/>
    <x v="89"/>
    <x v="91"/>
    <n v="131.6"/>
    <n v="134.1"/>
    <n v="116.9"/>
    <n v="138.1"/>
    <n v="159.1"/>
    <n v="175.6"/>
    <n v="112.9"/>
    <n v="138.1"/>
    <n v="125.5"/>
    <n v="139.5"/>
    <n v="137.9"/>
    <n v="140.19999999999999"/>
    <n v="134.1"/>
    <n v="128.19999999999999"/>
    <n v="133.19999999999999"/>
    <n v="127.3"/>
    <n v="123.6"/>
    <n v="127.4"/>
    <n v="124.8"/>
    <n v="113.1"/>
    <n v="122.7"/>
    <n v="131.69999999999999"/>
    <n v="121.5"/>
    <n v="122.1"/>
    <n v="131.1"/>
  </r>
  <r>
    <x v="0"/>
    <x v="3"/>
    <x v="8"/>
    <x v="92"/>
    <x v="104"/>
    <n v="130.5"/>
    <n v="135.5"/>
    <n v="120.2"/>
    <n v="139.19999999999999"/>
    <n v="149.5"/>
    <n v="170.4"/>
    <n v="113.1"/>
    <n v="135.80000000000001"/>
    <n v="128.80000000000001"/>
    <n v="141.5"/>
    <n v="137.19999999999999"/>
    <n v="139.9"/>
    <n v="138.5"/>
    <n v="133.5"/>
    <n v="137.80000000000001"/>
    <s v="NA"/>
    <n v="129.69999999999999"/>
    <n v="131.1"/>
    <n v="127.8"/>
    <n v="117"/>
    <n v="125.7"/>
    <n v="132.19999999999999"/>
    <n v="122.8"/>
    <n v="124.9"/>
    <n v="133.4"/>
  </r>
  <r>
    <x v="1"/>
    <x v="3"/>
    <x v="8"/>
    <x v="93"/>
    <x v="105"/>
    <n v="130.6"/>
    <n v="132.6"/>
    <n v="111.9"/>
    <n v="132.5"/>
    <n v="152.9"/>
    <n v="173.6"/>
    <n v="115.1"/>
    <n v="144.80000000000001"/>
    <n v="122.1"/>
    <n v="138.80000000000001"/>
    <n v="135.69999999999999"/>
    <n v="143.9"/>
    <n v="128.69999999999999"/>
    <n v="121.6"/>
    <n v="127.7"/>
    <n v="127.9"/>
    <n v="114.8"/>
    <n v="124.3"/>
    <n v="121.4"/>
    <n v="111.8"/>
    <n v="120.8"/>
    <n v="131.6"/>
    <n v="121.2"/>
    <n v="120.5"/>
    <n v="128"/>
  </r>
  <r>
    <x v="2"/>
    <x v="3"/>
    <x v="8"/>
    <x v="94"/>
    <x v="106"/>
    <n v="130.5"/>
    <n v="134.4"/>
    <n v="117.2"/>
    <n v="136.1"/>
    <n v="150.69999999999999"/>
    <n v="171.5"/>
    <n v="113.8"/>
    <n v="138.80000000000001"/>
    <n v="126"/>
    <n v="140.19999999999999"/>
    <n v="136.6"/>
    <n v="141"/>
    <n v="134.6"/>
    <n v="128.6"/>
    <n v="133.80000000000001"/>
    <n v="127.9"/>
    <n v="124.1"/>
    <n v="127.9"/>
    <n v="125.4"/>
    <n v="114.3"/>
    <n v="122.9"/>
    <n v="131.80000000000001"/>
    <n v="122.1"/>
    <n v="122.8"/>
    <n v="130.9"/>
  </r>
  <r>
    <x v="0"/>
    <x v="3"/>
    <x v="9"/>
    <x v="95"/>
    <x v="107"/>
    <n v="130.1"/>
    <n v="136"/>
    <n v="120.8"/>
    <n v="138.4"/>
    <n v="149.19999999999999"/>
    <n v="170.2"/>
    <n v="113.4"/>
    <n v="136.30000000000001"/>
    <n v="128.69999999999999"/>
    <n v="142.4"/>
    <n v="137.4"/>
    <n v="140.9"/>
    <n v="139.6"/>
    <n v="134.30000000000001"/>
    <n v="138.80000000000001"/>
    <s v="NA"/>
    <n v="129.80000000000001"/>
    <n v="131.80000000000001"/>
    <n v="128.69999999999999"/>
    <n v="117.8"/>
    <n v="126.5"/>
    <n v="133"/>
    <n v="123"/>
    <n v="125.7"/>
    <n v="133.80000000000001"/>
  </r>
  <r>
    <x v="1"/>
    <x v="3"/>
    <x v="9"/>
    <x v="96"/>
    <x v="108"/>
    <n v="130.30000000000001"/>
    <n v="132.69999999999999"/>
    <n v="112.5"/>
    <n v="130.4"/>
    <n v="155.1"/>
    <n v="175.7"/>
    <n v="115.4"/>
    <n v="145.30000000000001"/>
    <n v="122.5"/>
    <n v="139.6"/>
    <n v="136.30000000000001"/>
    <n v="144.30000000000001"/>
    <n v="129.1"/>
    <n v="121.9"/>
    <n v="128"/>
    <n v="128.69999999999999"/>
    <n v="115.2"/>
    <n v="124.5"/>
    <n v="121.8"/>
    <n v="112.8"/>
    <n v="121.2"/>
    <n v="131.9"/>
    <n v="120.8"/>
    <n v="120.9"/>
    <n v="128.6"/>
  </r>
  <r>
    <x v="2"/>
    <x v="3"/>
    <x v="9"/>
    <x v="97"/>
    <x v="109"/>
    <n v="130.19999999999999"/>
    <n v="134.80000000000001"/>
    <n v="117.8"/>
    <n v="134.69999999999999"/>
    <n v="151.19999999999999"/>
    <n v="172.1"/>
    <n v="114.1"/>
    <n v="139.30000000000001"/>
    <n v="126.1"/>
    <n v="141.1"/>
    <n v="137"/>
    <n v="141.80000000000001"/>
    <n v="135.5"/>
    <n v="129.1"/>
    <n v="134.5"/>
    <n v="128.69999999999999"/>
    <n v="124.3"/>
    <n v="128.4"/>
    <n v="126.1"/>
    <n v="115.2"/>
    <n v="123.5"/>
    <n v="132.4"/>
    <n v="122.1"/>
    <n v="123.4"/>
    <n v="131.4"/>
  </r>
  <r>
    <x v="0"/>
    <x v="3"/>
    <x v="10"/>
    <x v="98"/>
    <x v="110"/>
    <n v="130.6"/>
    <n v="136.19999999999999"/>
    <n v="121.1"/>
    <n v="136.9"/>
    <n v="141.80000000000001"/>
    <n v="170"/>
    <n v="113.4"/>
    <n v="136.80000000000001"/>
    <n v="128.69999999999999"/>
    <n v="143.1"/>
    <n v="136.6"/>
    <n v="141.19999999999999"/>
    <n v="139.9"/>
    <n v="134.5"/>
    <n v="139.19999999999999"/>
    <s v="NA"/>
    <n v="130.30000000000001"/>
    <n v="132.1"/>
    <n v="129.1"/>
    <n v="118.2"/>
    <n v="126.9"/>
    <n v="133.69999999999999"/>
    <n v="123.5"/>
    <n v="126.1"/>
    <n v="133.6"/>
  </r>
  <r>
    <x v="1"/>
    <x v="3"/>
    <x v="10"/>
    <x v="99"/>
    <x v="111"/>
    <n v="134.1"/>
    <n v="132.9"/>
    <n v="112.6"/>
    <n v="130.80000000000001"/>
    <n v="142"/>
    <n v="174.9"/>
    <n v="115.6"/>
    <n v="145.4"/>
    <n v="122.7"/>
    <n v="140.30000000000001"/>
    <n v="135.19999999999999"/>
    <n v="144.30000000000001"/>
    <n v="129.6"/>
    <n v="122.1"/>
    <n v="128.5"/>
    <n v="129.1"/>
    <n v="116.2"/>
    <n v="124.7"/>
    <n v="122.1"/>
    <n v="113.4"/>
    <n v="121.7"/>
    <n v="132.1"/>
    <n v="121.3"/>
    <n v="121.3"/>
    <n v="128.5"/>
  </r>
  <r>
    <x v="2"/>
    <x v="3"/>
    <x v="10"/>
    <x v="100"/>
    <x v="112"/>
    <n v="132"/>
    <n v="135"/>
    <n v="118"/>
    <n v="134.1"/>
    <n v="141.9"/>
    <n v="171.7"/>
    <n v="114.1"/>
    <n v="139.69999999999999"/>
    <n v="126.2"/>
    <n v="141.80000000000001"/>
    <n v="136.1"/>
    <n v="142"/>
    <n v="135.80000000000001"/>
    <n v="129.30000000000001"/>
    <n v="135"/>
    <n v="129.1"/>
    <n v="125"/>
    <n v="128.6"/>
    <n v="126.4"/>
    <n v="115.7"/>
    <n v="124"/>
    <n v="132.80000000000001"/>
    <n v="122.6"/>
    <n v="123.8"/>
    <n v="131.19999999999999"/>
  </r>
  <r>
    <x v="0"/>
    <x v="3"/>
    <x v="11"/>
    <x v="101"/>
    <x v="113"/>
    <n v="131.6"/>
    <n v="136.30000000000001"/>
    <n v="121.6"/>
    <n v="135.6"/>
    <n v="127.5"/>
    <n v="167.9"/>
    <n v="113.8"/>
    <n v="137.5"/>
    <n v="129.1"/>
    <n v="143.6"/>
    <n v="134.69999999999999"/>
    <n v="142.4"/>
    <n v="140.4"/>
    <n v="135.19999999999999"/>
    <n v="139.69999999999999"/>
    <s v="NA"/>
    <n v="132"/>
    <n v="132.9"/>
    <n v="129.69999999999999"/>
    <n v="118.6"/>
    <n v="127.3"/>
    <n v="134.19999999999999"/>
    <n v="121.9"/>
    <n v="126.3"/>
    <n v="132.80000000000001"/>
  </r>
  <r>
    <x v="1"/>
    <x v="3"/>
    <x v="11"/>
    <x v="102"/>
    <x v="104"/>
    <n v="134.9"/>
    <n v="133.1"/>
    <n v="113.5"/>
    <n v="129.30000000000001"/>
    <n v="121.1"/>
    <n v="170.3"/>
    <n v="115.5"/>
    <n v="145.5"/>
    <n v="123.1"/>
    <n v="140.9"/>
    <n v="132.80000000000001"/>
    <n v="145"/>
    <n v="130"/>
    <n v="122.2"/>
    <n v="128.80000000000001"/>
    <n v="128.5"/>
    <n v="117.8"/>
    <n v="125"/>
    <n v="122.3"/>
    <n v="113.7"/>
    <n v="121.8"/>
    <n v="132.30000000000001"/>
    <n v="119.9"/>
    <n v="121.4"/>
    <n v="127.6"/>
  </r>
  <r>
    <x v="2"/>
    <x v="3"/>
    <x v="11"/>
    <x v="103"/>
    <x v="107"/>
    <n v="132.9"/>
    <n v="135.1"/>
    <n v="118.6"/>
    <n v="132.69999999999999"/>
    <n v="125.3"/>
    <n v="168.7"/>
    <n v="114.4"/>
    <n v="140.19999999999999"/>
    <n v="126.6"/>
    <n v="142.30000000000001"/>
    <n v="134"/>
    <n v="143.1"/>
    <n v="136.30000000000001"/>
    <n v="129.80000000000001"/>
    <n v="135.4"/>
    <n v="128.5"/>
    <n v="126.6"/>
    <n v="129.19999999999999"/>
    <n v="126.9"/>
    <n v="116"/>
    <n v="124.2"/>
    <n v="133.1"/>
    <n v="121.1"/>
    <n v="123.9"/>
    <n v="130.4"/>
  </r>
  <r>
    <x v="0"/>
    <x v="4"/>
    <x v="0"/>
    <x v="104"/>
    <x v="112"/>
    <n v="131.9"/>
    <n v="136.69999999999999"/>
    <n v="122"/>
    <n v="136"/>
    <n v="119.8"/>
    <n v="161.69999999999999"/>
    <n v="114.8"/>
    <n v="136.9"/>
    <n v="129"/>
    <n v="143.9"/>
    <n v="133.69999999999999"/>
    <n v="143.1"/>
    <n v="140.69999999999999"/>
    <n v="135.80000000000001"/>
    <n v="140"/>
    <s v="NA"/>
    <n v="132.1"/>
    <n v="133.19999999999999"/>
    <n v="129.9"/>
    <n v="119.1"/>
    <n v="127"/>
    <n v="134.6"/>
    <n v="122.3"/>
    <n v="126.6"/>
    <n v="132.4"/>
  </r>
  <r>
    <x v="1"/>
    <x v="4"/>
    <x v="0"/>
    <x v="105"/>
    <x v="114"/>
    <n v="132.6"/>
    <n v="133.1"/>
    <n v="114"/>
    <n v="129.6"/>
    <n v="118.7"/>
    <n v="155.1"/>
    <n v="117.3"/>
    <n v="144.9"/>
    <n v="123.2"/>
    <n v="141.6"/>
    <n v="132"/>
    <n v="145.6"/>
    <n v="130.19999999999999"/>
    <n v="122.3"/>
    <n v="129"/>
    <n v="129.6"/>
    <n v="118"/>
    <n v="125.1"/>
    <n v="122.6"/>
    <n v="115.2"/>
    <n v="122"/>
    <n v="132.4"/>
    <n v="120.9"/>
    <n v="122.1"/>
    <n v="127.8"/>
  </r>
  <r>
    <x v="2"/>
    <x v="4"/>
    <x v="0"/>
    <x v="106"/>
    <x v="104"/>
    <n v="132.19999999999999"/>
    <n v="135.4"/>
    <n v="119.1"/>
    <n v="133"/>
    <n v="119.4"/>
    <n v="159.5"/>
    <n v="115.6"/>
    <n v="139.6"/>
    <n v="126.6"/>
    <n v="142.80000000000001"/>
    <n v="133.1"/>
    <n v="143.80000000000001"/>
    <n v="136.6"/>
    <n v="130.19999999999999"/>
    <n v="135.6"/>
    <n v="129.6"/>
    <n v="126.8"/>
    <n v="129.4"/>
    <n v="127.1"/>
    <n v="117"/>
    <n v="124.2"/>
    <n v="133.30000000000001"/>
    <n v="121.7"/>
    <n v="124.4"/>
    <n v="130.30000000000001"/>
  </r>
  <r>
    <x v="0"/>
    <x v="4"/>
    <x v="1"/>
    <x v="107"/>
    <x v="115"/>
    <n v="129.30000000000001"/>
    <n v="137.19999999999999"/>
    <n v="122.1"/>
    <n v="138.69999999999999"/>
    <n v="119.1"/>
    <n v="156.9"/>
    <n v="116.2"/>
    <n v="136"/>
    <n v="129.4"/>
    <n v="144.4"/>
    <n v="133.6"/>
    <n v="143.69999999999999"/>
    <n v="140.9"/>
    <n v="135.80000000000001"/>
    <n v="140.19999999999999"/>
    <s v="NA"/>
    <n v="133.19999999999999"/>
    <n v="133.6"/>
    <n v="130.1"/>
    <n v="119.5"/>
    <n v="127.7"/>
    <n v="134.9"/>
    <n v="123.2"/>
    <n v="127"/>
    <n v="132.6"/>
  </r>
  <r>
    <x v="1"/>
    <x v="4"/>
    <x v="1"/>
    <x v="106"/>
    <x v="116"/>
    <n v="129.30000000000001"/>
    <n v="133.5"/>
    <n v="114.3"/>
    <n v="131.4"/>
    <n v="120.2"/>
    <n v="143.1"/>
    <n v="119.5"/>
    <n v="144"/>
    <n v="123.4"/>
    <n v="141.9"/>
    <n v="132.1"/>
    <n v="146.30000000000001"/>
    <n v="130.5"/>
    <n v="122.5"/>
    <n v="129.30000000000001"/>
    <n v="130.5"/>
    <n v="119.2"/>
    <n v="125.3"/>
    <n v="122.9"/>
    <n v="115.5"/>
    <n v="122.2"/>
    <n v="132.4"/>
    <n v="121.7"/>
    <n v="122.4"/>
    <n v="128.19999999999999"/>
  </r>
  <r>
    <x v="2"/>
    <x v="4"/>
    <x v="1"/>
    <x v="104"/>
    <x v="102"/>
    <n v="129.30000000000001"/>
    <n v="135.80000000000001"/>
    <n v="119.2"/>
    <n v="135.30000000000001"/>
    <n v="119.5"/>
    <n v="152.19999999999999"/>
    <n v="117.3"/>
    <n v="138.69999999999999"/>
    <n v="126.9"/>
    <n v="143.19999999999999"/>
    <n v="133"/>
    <n v="144.4"/>
    <n v="136.80000000000001"/>
    <n v="130.30000000000001"/>
    <n v="135.9"/>
    <n v="130.5"/>
    <n v="127.9"/>
    <n v="129.69999999999999"/>
    <n v="127.4"/>
    <n v="117.4"/>
    <n v="124.6"/>
    <n v="133.4"/>
    <n v="122.6"/>
    <n v="124.8"/>
    <n v="130.6"/>
  </r>
  <r>
    <x v="0"/>
    <x v="4"/>
    <x v="2"/>
    <x v="108"/>
    <x v="102"/>
    <n v="128.80000000000001"/>
    <n v="137.19999999999999"/>
    <n v="121.6"/>
    <n v="139.69999999999999"/>
    <n v="119.7"/>
    <n v="148"/>
    <n v="116.9"/>
    <n v="135.6"/>
    <n v="129.80000000000001"/>
    <n v="145.4"/>
    <n v="133.4"/>
    <n v="144.19999999999999"/>
    <n v="141.6"/>
    <n v="136.19999999999999"/>
    <n v="140.80000000000001"/>
    <s v="NA"/>
    <n v="134.19999999999999"/>
    <n v="134.1"/>
    <n v="130.6"/>
    <n v="119.8"/>
    <n v="128.30000000000001"/>
    <n v="135.19999999999999"/>
    <n v="123.3"/>
    <n v="127.4"/>
    <n v="132.80000000000001"/>
  </r>
  <r>
    <x v="1"/>
    <x v="4"/>
    <x v="2"/>
    <x v="109"/>
    <x v="117"/>
    <n v="128.4"/>
    <n v="134.9"/>
    <n v="114"/>
    <n v="136.80000000000001"/>
    <n v="122.2"/>
    <n v="135.80000000000001"/>
    <n v="120.3"/>
    <n v="142.6"/>
    <n v="123.6"/>
    <n v="142.4"/>
    <n v="132.6"/>
    <n v="147.5"/>
    <n v="130.80000000000001"/>
    <n v="122.8"/>
    <n v="129.6"/>
    <n v="131.1"/>
    <n v="120.8"/>
    <n v="125.6"/>
    <n v="123.1"/>
    <n v="115.6"/>
    <n v="122.4"/>
    <n v="132.80000000000001"/>
    <n v="121.7"/>
    <n v="122.6"/>
    <n v="128.69999999999999"/>
  </r>
  <r>
    <x v="2"/>
    <x v="4"/>
    <x v="2"/>
    <x v="107"/>
    <x v="118"/>
    <n v="128.6"/>
    <n v="136.30000000000001"/>
    <n v="118.8"/>
    <n v="138.30000000000001"/>
    <n v="120.5"/>
    <n v="143.9"/>
    <n v="118"/>
    <n v="137.9"/>
    <n v="127.2"/>
    <n v="144"/>
    <n v="133.1"/>
    <n v="145.1"/>
    <n v="137.30000000000001"/>
    <n v="130.6"/>
    <n v="136.4"/>
    <n v="131.1"/>
    <n v="129.1"/>
    <n v="130.1"/>
    <n v="127.8"/>
    <n v="117.6"/>
    <n v="125"/>
    <n v="133.80000000000001"/>
    <n v="122.6"/>
    <n v="125.1"/>
    <n v="130.9"/>
  </r>
  <r>
    <x v="0"/>
    <x v="4"/>
    <x v="3"/>
    <x v="110"/>
    <x v="119"/>
    <n v="127.1"/>
    <n v="137.69999999999999"/>
    <n v="121.3"/>
    <n v="141.80000000000001"/>
    <n v="121.5"/>
    <n v="144.5"/>
    <n v="117.4"/>
    <n v="134.1"/>
    <n v="130"/>
    <n v="145.5"/>
    <n v="133.5"/>
    <n v="144.4"/>
    <n v="142.4"/>
    <n v="136.80000000000001"/>
    <n v="141.6"/>
    <s v="NA"/>
    <n v="135"/>
    <n v="134.30000000000001"/>
    <n v="131"/>
    <n v="119.2"/>
    <n v="128.30000000000001"/>
    <n v="135.69999999999999"/>
    <n v="123.7"/>
    <n v="127.5"/>
    <n v="132.9"/>
  </r>
  <r>
    <x v="1"/>
    <x v="4"/>
    <x v="3"/>
    <x v="109"/>
    <x v="120"/>
    <n v="124.5"/>
    <n v="136.30000000000001"/>
    <n v="113.5"/>
    <n v="137.69999999999999"/>
    <n v="127.1"/>
    <n v="133.80000000000001"/>
    <n v="120.8"/>
    <n v="141.30000000000001"/>
    <n v="123.8"/>
    <n v="142.6"/>
    <n v="133.4"/>
    <n v="148"/>
    <n v="131.19999999999999"/>
    <n v="123"/>
    <n v="130"/>
    <n v="131.69999999999999"/>
    <n v="121.4"/>
    <n v="126"/>
    <n v="123.4"/>
    <n v="114.3"/>
    <n v="122.6"/>
    <n v="133.6"/>
    <n v="122.2"/>
    <n v="122.5"/>
    <n v="129.1"/>
  </r>
  <r>
    <x v="2"/>
    <x v="4"/>
    <x v="3"/>
    <x v="111"/>
    <x v="117"/>
    <n v="126.1"/>
    <n v="137.19999999999999"/>
    <n v="118.4"/>
    <n v="139.9"/>
    <n v="123.4"/>
    <n v="140.9"/>
    <n v="118.5"/>
    <n v="136.5"/>
    <n v="127.4"/>
    <n v="144.19999999999999"/>
    <n v="133.5"/>
    <n v="145.4"/>
    <n v="138"/>
    <n v="131.1"/>
    <n v="137"/>
    <n v="131.69999999999999"/>
    <n v="129.80000000000001"/>
    <n v="130.4"/>
    <n v="128.1"/>
    <n v="116.6"/>
    <n v="125.1"/>
    <n v="134.5"/>
    <n v="123.1"/>
    <n v="125.1"/>
    <n v="131.1"/>
  </r>
  <r>
    <x v="0"/>
    <x v="4"/>
    <x v="4"/>
    <x v="104"/>
    <x v="103"/>
    <n v="126.8"/>
    <n v="138.19999999999999"/>
    <n v="120.8"/>
    <n v="140.19999999999999"/>
    <n v="123.8"/>
    <n v="141.80000000000001"/>
    <n v="118.6"/>
    <n v="134"/>
    <n v="130.30000000000001"/>
    <n v="145.80000000000001"/>
    <n v="133.80000000000001"/>
    <n v="145.5"/>
    <n v="142.5"/>
    <n v="137.30000000000001"/>
    <n v="141.80000000000001"/>
    <s v="NA"/>
    <n v="135"/>
    <n v="134.9"/>
    <n v="131.4"/>
    <n v="119.4"/>
    <n v="129.4"/>
    <n v="136.30000000000001"/>
    <n v="123.7"/>
    <n v="127.9"/>
    <n v="133.30000000000001"/>
  </r>
  <r>
    <x v="1"/>
    <x v="4"/>
    <x v="4"/>
    <x v="101"/>
    <x v="121"/>
    <n v="125.6"/>
    <n v="136.80000000000001"/>
    <n v="113.4"/>
    <n v="135.19999999999999"/>
    <n v="129.19999999999999"/>
    <n v="131.5"/>
    <n v="121"/>
    <n v="139.9"/>
    <n v="123.8"/>
    <n v="142.9"/>
    <n v="133.6"/>
    <n v="148.30000000000001"/>
    <n v="131.5"/>
    <n v="123.2"/>
    <n v="130.19999999999999"/>
    <n v="132.1"/>
    <n v="120.1"/>
    <n v="126.5"/>
    <n v="123.6"/>
    <n v="114.3"/>
    <n v="122.8"/>
    <n v="133.80000000000001"/>
    <n v="122"/>
    <n v="122.6"/>
    <n v="129.30000000000001"/>
  </r>
  <r>
    <x v="2"/>
    <x v="4"/>
    <x v="4"/>
    <x v="112"/>
    <x v="122"/>
    <n v="126.3"/>
    <n v="137.69999999999999"/>
    <n v="118.1"/>
    <n v="137.9"/>
    <n v="125.6"/>
    <n v="138.30000000000001"/>
    <n v="119.4"/>
    <n v="136"/>
    <n v="127.6"/>
    <n v="144.5"/>
    <n v="133.69999999999999"/>
    <n v="146.19999999999999"/>
    <n v="138.19999999999999"/>
    <n v="131.4"/>
    <n v="137.19999999999999"/>
    <n v="132.1"/>
    <n v="129.4"/>
    <n v="130.9"/>
    <n v="128.4"/>
    <n v="116.7"/>
    <n v="125.7"/>
    <n v="134.80000000000001"/>
    <n v="123"/>
    <n v="125.3"/>
    <n v="131.4"/>
  </r>
  <r>
    <x v="0"/>
    <x v="4"/>
    <x v="5"/>
    <x v="113"/>
    <x v="123"/>
    <n v="128"/>
    <n v="138.6"/>
    <n v="120.9"/>
    <n v="140.9"/>
    <n v="128.80000000000001"/>
    <n v="140.19999999999999"/>
    <n v="118.9"/>
    <n v="133.5"/>
    <n v="130.4"/>
    <n v="146.5"/>
    <n v="134.9"/>
    <n v="145.80000000000001"/>
    <n v="143.1"/>
    <n v="137.69999999999999"/>
    <n v="142.30000000000001"/>
    <s v="NA"/>
    <n v="134.80000000000001"/>
    <n v="135.19999999999999"/>
    <n v="131.30000000000001"/>
    <n v="119.4"/>
    <n v="129.80000000000001"/>
    <n v="136.9"/>
    <n v="124.1"/>
    <n v="128.1"/>
    <n v="133.9"/>
  </r>
  <r>
    <x v="1"/>
    <x v="4"/>
    <x v="5"/>
    <x v="112"/>
    <x v="124"/>
    <n v="128.30000000000001"/>
    <n v="137.30000000000001"/>
    <n v="113.5"/>
    <n v="137.19999999999999"/>
    <n v="142.19999999999999"/>
    <n v="128.19999999999999"/>
    <n v="120.9"/>
    <n v="138.80000000000001"/>
    <n v="124.2"/>
    <n v="143.1"/>
    <n v="135.69999999999999"/>
    <n v="148.6"/>
    <n v="131.5"/>
    <n v="123.2"/>
    <n v="130.19999999999999"/>
    <n v="131.4"/>
    <n v="119"/>
    <n v="126.8"/>
    <n v="123.8"/>
    <n v="113.9"/>
    <n v="122.9"/>
    <n v="134.30000000000001"/>
    <n v="122.5"/>
    <n v="122.7"/>
    <n v="129.9"/>
  </r>
  <r>
    <x v="2"/>
    <x v="4"/>
    <x v="5"/>
    <x v="107"/>
    <x v="125"/>
    <n v="128.1"/>
    <n v="138.1"/>
    <n v="118.2"/>
    <n v="139.19999999999999"/>
    <n v="133.30000000000001"/>
    <n v="136.19999999999999"/>
    <n v="119.6"/>
    <n v="135.30000000000001"/>
    <n v="127.8"/>
    <n v="144.9"/>
    <n v="135.19999999999999"/>
    <n v="146.5"/>
    <n v="138.5"/>
    <n v="131.69999999999999"/>
    <n v="137.5"/>
    <n v="131.4"/>
    <n v="128.80000000000001"/>
    <n v="131.19999999999999"/>
    <n v="128.5"/>
    <n v="116.5"/>
    <n v="125.9"/>
    <n v="135.4"/>
    <n v="123.4"/>
    <n v="125.5"/>
    <n v="132"/>
  </r>
  <r>
    <x v="0"/>
    <x v="4"/>
    <x v="6"/>
    <x v="114"/>
    <x v="100"/>
    <n v="129.80000000000001"/>
    <n v="139"/>
    <n v="120.9"/>
    <n v="143.9"/>
    <n v="151.5"/>
    <n v="138.1"/>
    <n v="120"/>
    <n v="133.9"/>
    <n v="131.4"/>
    <n v="147.69999999999999"/>
    <n v="138.5"/>
    <n v="147.4"/>
    <n v="144.30000000000001"/>
    <n v="138.1"/>
    <n v="143.5"/>
    <s v="NA"/>
    <n v="135.30000000000001"/>
    <n v="136.1"/>
    <n v="132.1"/>
    <n v="119.1"/>
    <n v="130.6"/>
    <n v="138.6"/>
    <n v="124.4"/>
    <n v="128.6"/>
    <n v="136.19999999999999"/>
  </r>
  <r>
    <x v="1"/>
    <x v="4"/>
    <x v="6"/>
    <x v="106"/>
    <x v="126"/>
    <n v="129.4"/>
    <n v="137.69999999999999"/>
    <n v="113.4"/>
    <n v="139.4"/>
    <n v="175.1"/>
    <n v="124.7"/>
    <n v="121.5"/>
    <n v="137.80000000000001"/>
    <n v="124.4"/>
    <n v="143.69999999999999"/>
    <n v="139.80000000000001"/>
    <n v="150.5"/>
    <n v="131.6"/>
    <n v="123.7"/>
    <n v="130.4"/>
    <n v="132.6"/>
    <n v="119.7"/>
    <n v="127.2"/>
    <n v="125"/>
    <n v="113.2"/>
    <n v="123.5"/>
    <n v="135.5"/>
    <n v="122.4"/>
    <n v="123"/>
    <n v="131.80000000000001"/>
  </r>
  <r>
    <x v="2"/>
    <x v="4"/>
    <x v="6"/>
    <x v="108"/>
    <x v="127"/>
    <n v="129.6"/>
    <n v="138.5"/>
    <n v="118.1"/>
    <n v="141.80000000000001"/>
    <n v="159.5"/>
    <n v="133.6"/>
    <n v="120.5"/>
    <n v="135.19999999999999"/>
    <n v="128.5"/>
    <n v="145.80000000000001"/>
    <n v="139"/>
    <n v="148.19999999999999"/>
    <n v="139.30000000000001"/>
    <n v="132.1"/>
    <n v="138.30000000000001"/>
    <n v="132.6"/>
    <n v="129.4"/>
    <n v="131.9"/>
    <n v="129.4"/>
    <n v="116"/>
    <n v="126.6"/>
    <n v="136.80000000000001"/>
    <n v="123.6"/>
    <n v="125.9"/>
    <n v="134.19999999999999"/>
  </r>
  <r>
    <x v="0"/>
    <x v="4"/>
    <x v="7"/>
    <x v="115"/>
    <x v="128"/>
    <n v="130"/>
    <n v="139.4"/>
    <n v="120.5"/>
    <n v="148"/>
    <n v="162.9"/>
    <n v="137.4"/>
    <n v="120.8"/>
    <n v="134.69999999999999"/>
    <n v="131.6"/>
    <n v="148.69999999999999"/>
    <n v="140.6"/>
    <n v="149"/>
    <n v="145.30000000000001"/>
    <n v="139.19999999999999"/>
    <n v="144.5"/>
    <s v="NA"/>
    <n v="136.4"/>
    <n v="137.30000000000001"/>
    <n v="133"/>
    <n v="120.3"/>
    <n v="131.5"/>
    <n v="140.19999999999999"/>
    <n v="125.4"/>
    <n v="129.69999999999999"/>
    <n v="137.80000000000001"/>
  </r>
  <r>
    <x v="1"/>
    <x v="4"/>
    <x v="7"/>
    <x v="110"/>
    <x v="97"/>
    <n v="128.30000000000001"/>
    <n v="138.30000000000001"/>
    <n v="114.1"/>
    <n v="142.69999999999999"/>
    <n v="179.8"/>
    <n v="123.5"/>
    <n v="122.1"/>
    <n v="137.5"/>
    <n v="124.6"/>
    <n v="144.5"/>
    <n v="140.5"/>
    <n v="152.1"/>
    <n v="132.69999999999999"/>
    <n v="124.3"/>
    <n v="131.4"/>
    <n v="134.4"/>
    <n v="118.9"/>
    <n v="127.7"/>
    <n v="125.7"/>
    <n v="114.6"/>
    <n v="124.1"/>
    <n v="135.69999999999999"/>
    <n v="123.3"/>
    <n v="123.8"/>
    <n v="132.69999999999999"/>
  </r>
  <r>
    <x v="2"/>
    <x v="4"/>
    <x v="7"/>
    <x v="116"/>
    <x v="129"/>
    <n v="129.30000000000001"/>
    <n v="139"/>
    <n v="118.1"/>
    <n v="145.5"/>
    <n v="168.6"/>
    <n v="132.69999999999999"/>
    <n v="121.2"/>
    <n v="135.6"/>
    <n v="128.69999999999999"/>
    <n v="146.80000000000001"/>
    <n v="140.6"/>
    <n v="149.80000000000001"/>
    <n v="140.30000000000001"/>
    <n v="133"/>
    <n v="139.30000000000001"/>
    <n v="134.4"/>
    <n v="129.80000000000001"/>
    <n v="132.80000000000001"/>
    <n v="130.19999999999999"/>
    <n v="117.3"/>
    <n v="127.3"/>
    <n v="137.6"/>
    <n v="124.5"/>
    <n v="126.8"/>
    <n v="135.4"/>
  </r>
  <r>
    <x v="0"/>
    <x v="4"/>
    <x v="8"/>
    <x v="117"/>
    <x v="130"/>
    <n v="130.5"/>
    <n v="140.19999999999999"/>
    <n v="120.7"/>
    <n v="147.80000000000001"/>
    <n v="154.5"/>
    <n v="137.1"/>
    <n v="121"/>
    <n v="134.69999999999999"/>
    <n v="131.69999999999999"/>
    <n v="149.30000000000001"/>
    <n v="139.6"/>
    <n v="149.80000000000001"/>
    <n v="146.1"/>
    <n v="139.69999999999999"/>
    <n v="145.19999999999999"/>
    <s v="NA"/>
    <n v="137.4"/>
    <n v="137.9"/>
    <n v="133.4"/>
    <n v="121.2"/>
    <n v="132.30000000000001"/>
    <n v="139.6"/>
    <n v="126.7"/>
    <n v="130.30000000000001"/>
    <n v="137.6"/>
  </r>
  <r>
    <x v="1"/>
    <x v="4"/>
    <x v="8"/>
    <x v="108"/>
    <x v="131"/>
    <n v="129.69999999999999"/>
    <n v="138.69999999999999"/>
    <n v="114.5"/>
    <n v="137.5"/>
    <n v="160.69999999999999"/>
    <n v="124.5"/>
    <n v="122.4"/>
    <n v="137.30000000000001"/>
    <n v="124.8"/>
    <n v="145"/>
    <n v="138"/>
    <n v="153.6"/>
    <n v="133.30000000000001"/>
    <n v="124.6"/>
    <n v="132"/>
    <n v="135.69999999999999"/>
    <n v="120.6"/>
    <n v="128.1"/>
    <n v="126.1"/>
    <n v="115.7"/>
    <n v="124.5"/>
    <n v="135.9"/>
    <n v="124.4"/>
    <n v="124.5"/>
    <n v="132.4"/>
  </r>
  <r>
    <x v="2"/>
    <x v="4"/>
    <x v="8"/>
    <x v="118"/>
    <x v="132"/>
    <n v="130.19999999999999"/>
    <n v="139.6"/>
    <n v="118.4"/>
    <n v="143"/>
    <n v="156.6"/>
    <n v="132.9"/>
    <n v="121.5"/>
    <n v="135.6"/>
    <n v="128.80000000000001"/>
    <n v="147.30000000000001"/>
    <n v="139"/>
    <n v="150.80000000000001"/>
    <n v="141.1"/>
    <n v="133.4"/>
    <n v="140"/>
    <n v="135.69999999999999"/>
    <n v="131"/>
    <n v="133.30000000000001"/>
    <n v="130.6"/>
    <n v="118.3"/>
    <n v="127.9"/>
    <n v="137.4"/>
    <n v="125.7"/>
    <n v="127.5"/>
    <n v="135.19999999999999"/>
  </r>
  <r>
    <x v="0"/>
    <x v="4"/>
    <x v="9"/>
    <x v="119"/>
    <x v="133"/>
    <n v="131"/>
    <n v="141.5"/>
    <n v="121.4"/>
    <n v="146.69999999999999"/>
    <n v="157.1"/>
    <n v="136.4"/>
    <n v="121.4"/>
    <n v="135.6"/>
    <n v="131.30000000000001"/>
    <n v="150.30000000000001"/>
    <n v="140.4"/>
    <n v="150.5"/>
    <n v="147.19999999999999"/>
    <n v="140.6"/>
    <n v="146.19999999999999"/>
    <s v="NA"/>
    <n v="138.1"/>
    <n v="138.4"/>
    <n v="134.19999999999999"/>
    <n v="121"/>
    <n v="133"/>
    <n v="140.1"/>
    <n v="127.4"/>
    <n v="130.69999999999999"/>
    <n v="138.30000000000001"/>
  </r>
  <r>
    <x v="1"/>
    <x v="4"/>
    <x v="9"/>
    <x v="120"/>
    <x v="134"/>
    <n v="131.4"/>
    <n v="139.1"/>
    <n v="114.9"/>
    <n v="135.6"/>
    <n v="173.2"/>
    <n v="124.1"/>
    <n v="122.6"/>
    <n v="137.80000000000001"/>
    <n v="125.1"/>
    <n v="145.5"/>
    <n v="139.69999999999999"/>
    <n v="154.6"/>
    <n v="134"/>
    <n v="124.9"/>
    <n v="132.6"/>
    <n v="137.30000000000001"/>
    <n v="122.6"/>
    <n v="128.30000000000001"/>
    <n v="126.6"/>
    <n v="115"/>
    <n v="124.8"/>
    <n v="136.30000000000001"/>
    <n v="124.6"/>
    <n v="124.5"/>
    <n v="133.5"/>
  </r>
  <r>
    <x v="2"/>
    <x v="4"/>
    <x v="9"/>
    <x v="121"/>
    <x v="135"/>
    <n v="131.19999999999999"/>
    <n v="140.6"/>
    <n v="119"/>
    <n v="141.5"/>
    <n v="162.6"/>
    <n v="132.30000000000001"/>
    <n v="121.8"/>
    <n v="136.30000000000001"/>
    <n v="128.69999999999999"/>
    <n v="148.1"/>
    <n v="140.1"/>
    <n v="151.6"/>
    <n v="142"/>
    <n v="134.1"/>
    <n v="140.80000000000001"/>
    <n v="137.30000000000001"/>
    <n v="132.19999999999999"/>
    <n v="133.6"/>
    <n v="131.30000000000001"/>
    <n v="117.8"/>
    <n v="128.4"/>
    <n v="137.9"/>
    <n v="126.2"/>
    <n v="127.7"/>
    <n v="136.1"/>
  </r>
  <r>
    <x v="0"/>
    <x v="4"/>
    <x v="10"/>
    <x v="122"/>
    <x v="136"/>
    <n v="140.5"/>
    <n v="141.5"/>
    <n v="121.6"/>
    <n v="147.30000000000001"/>
    <n v="168"/>
    <n v="135.80000000000001"/>
    <n v="122.5"/>
    <n v="136"/>
    <n v="131.9"/>
    <n v="151.4"/>
    <n v="142.4"/>
    <n v="152.1"/>
    <n v="148.19999999999999"/>
    <n v="141.5"/>
    <n v="147.30000000000001"/>
    <s v="NA"/>
    <n v="141.1"/>
    <n v="139.4"/>
    <n v="135.80000000000001"/>
    <n v="121.6"/>
    <n v="133.69999999999999"/>
    <n v="141.5"/>
    <n v="128.1"/>
    <n v="131.69999999999999"/>
    <n v="140"/>
  </r>
  <r>
    <x v="1"/>
    <x v="4"/>
    <x v="10"/>
    <x v="116"/>
    <x v="94"/>
    <n v="146.69999999999999"/>
    <n v="139.5"/>
    <n v="115.2"/>
    <n v="136.4"/>
    <n v="185.2"/>
    <n v="122.2"/>
    <n v="123.9"/>
    <n v="138.30000000000001"/>
    <n v="125.4"/>
    <n v="146"/>
    <n v="141.5"/>
    <n v="156.19999999999999"/>
    <n v="135"/>
    <n v="125.4"/>
    <n v="133.5"/>
    <n v="138.6"/>
    <n v="125.7"/>
    <n v="128.80000000000001"/>
    <n v="127.4"/>
    <n v="115.3"/>
    <n v="125.1"/>
    <n v="136.6"/>
    <n v="124.9"/>
    <n v="124.9"/>
    <n v="134.80000000000001"/>
  </r>
  <r>
    <x v="2"/>
    <x v="4"/>
    <x v="10"/>
    <x v="123"/>
    <x v="132"/>
    <n v="142.9"/>
    <n v="140.80000000000001"/>
    <n v="119.2"/>
    <n v="142.19999999999999"/>
    <n v="173.8"/>
    <n v="131.19999999999999"/>
    <n v="123"/>
    <n v="136.80000000000001"/>
    <n v="129.19999999999999"/>
    <n v="148.9"/>
    <n v="142.1"/>
    <n v="153.19999999999999"/>
    <n v="143"/>
    <n v="134.80000000000001"/>
    <n v="141.80000000000001"/>
    <n v="138.6"/>
    <n v="135.30000000000001"/>
    <n v="134.4"/>
    <n v="132.6"/>
    <n v="118.3"/>
    <n v="128.9"/>
    <n v="138.6"/>
    <n v="126.8"/>
    <n v="128.4"/>
    <n v="137.6"/>
  </r>
  <r>
    <x v="0"/>
    <x v="4"/>
    <x v="11"/>
    <x v="124"/>
    <x v="123"/>
    <n v="144.80000000000001"/>
    <n v="141.9"/>
    <n v="123.1"/>
    <n v="147.19999999999999"/>
    <n v="161"/>
    <n v="133.80000000000001"/>
    <n v="121.9"/>
    <n v="135.80000000000001"/>
    <n v="131.1"/>
    <n v="151.4"/>
    <n v="141.5"/>
    <n v="153.19999999999999"/>
    <n v="148"/>
    <n v="141.9"/>
    <n v="147.19999999999999"/>
    <s v="NA"/>
    <n v="142.6"/>
    <n v="139.5"/>
    <n v="136.1"/>
    <n v="122"/>
    <n v="133.4"/>
    <n v="141.1"/>
    <n v="127.8"/>
    <n v="131.9"/>
    <n v="139.80000000000001"/>
  </r>
  <r>
    <x v="1"/>
    <x v="4"/>
    <x v="11"/>
    <x v="125"/>
    <x v="137"/>
    <n v="145.9"/>
    <n v="139.5"/>
    <n v="115.9"/>
    <n v="135"/>
    <n v="163.19999999999999"/>
    <n v="119.8"/>
    <n v="120.7"/>
    <n v="139.69999999999999"/>
    <n v="125.7"/>
    <n v="146.30000000000001"/>
    <n v="138.80000000000001"/>
    <n v="157"/>
    <n v="135.6"/>
    <n v="125.6"/>
    <n v="134"/>
    <n v="139.1"/>
    <n v="126.8"/>
    <n v="129.30000000000001"/>
    <n v="128.19999999999999"/>
    <n v="115.3"/>
    <n v="125.6"/>
    <n v="136.69999999999999"/>
    <n v="124.6"/>
    <n v="125.1"/>
    <n v="134.1"/>
  </r>
  <r>
    <x v="2"/>
    <x v="4"/>
    <x v="11"/>
    <x v="126"/>
    <x v="138"/>
    <n v="145.19999999999999"/>
    <n v="141"/>
    <n v="120.5"/>
    <n v="141.5"/>
    <n v="161.69999999999999"/>
    <n v="129.1"/>
    <n v="121.5"/>
    <n v="137.1"/>
    <n v="128.80000000000001"/>
    <n v="149"/>
    <n v="140.5"/>
    <n v="154.19999999999999"/>
    <n v="143.1"/>
    <n v="135.1"/>
    <n v="142"/>
    <n v="139.1"/>
    <n v="136.6"/>
    <n v="134.69999999999999"/>
    <n v="133.1"/>
    <n v="118.5"/>
    <n v="129"/>
    <n v="138.5"/>
    <n v="126.5"/>
    <n v="128.6"/>
    <n v="137.19999999999999"/>
  </r>
  <r>
    <x v="0"/>
    <x v="5"/>
    <x v="0"/>
    <x v="127"/>
    <x v="139"/>
    <n v="143.80000000000001"/>
    <n v="142"/>
    <n v="123.2"/>
    <n v="147.9"/>
    <n v="152.1"/>
    <n v="131.80000000000001"/>
    <n v="119.5"/>
    <n v="136"/>
    <n v="131.19999999999999"/>
    <n v="151.80000000000001"/>
    <n v="140.4"/>
    <n v="153.6"/>
    <n v="148.30000000000001"/>
    <n v="142.30000000000001"/>
    <n v="147.5"/>
    <s v="NA"/>
    <n v="142.30000000000001"/>
    <n v="139.80000000000001"/>
    <n v="136"/>
    <n v="122.7"/>
    <n v="134.30000000000001"/>
    <n v="141.6"/>
    <n v="128.6"/>
    <n v="132.30000000000001"/>
    <n v="139.30000000000001"/>
  </r>
  <r>
    <x v="1"/>
    <x v="5"/>
    <x v="0"/>
    <x v="128"/>
    <x v="123"/>
    <n v="143.6"/>
    <n v="139.6"/>
    <n v="116.4"/>
    <n v="133.80000000000001"/>
    <n v="150.5"/>
    <n v="118.4"/>
    <n v="117.3"/>
    <n v="140.5"/>
    <n v="125.9"/>
    <n v="146.80000000000001"/>
    <n v="137.19999999999999"/>
    <n v="157.69999999999999"/>
    <n v="136"/>
    <n v="125.9"/>
    <n v="134.4"/>
    <n v="140.4"/>
    <n v="127.3"/>
    <n v="129.5"/>
    <n v="129"/>
    <n v="116.3"/>
    <n v="126.2"/>
    <n v="137.1"/>
    <n v="125.5"/>
    <n v="125.8"/>
    <n v="134.1"/>
  </r>
  <r>
    <x v="2"/>
    <x v="5"/>
    <x v="0"/>
    <x v="129"/>
    <x v="100"/>
    <n v="143.69999999999999"/>
    <n v="141.1"/>
    <n v="120.7"/>
    <n v="141.30000000000001"/>
    <n v="151.6"/>
    <n v="127.3"/>
    <n v="118.8"/>
    <n v="137.5"/>
    <n v="129"/>
    <n v="149.5"/>
    <n v="139.19999999999999"/>
    <n v="154.69999999999999"/>
    <n v="143.5"/>
    <n v="135.5"/>
    <n v="142.30000000000001"/>
    <n v="140.4"/>
    <n v="136.6"/>
    <n v="134.9"/>
    <n v="133.30000000000001"/>
    <n v="119.3"/>
    <n v="129.69999999999999"/>
    <n v="139"/>
    <n v="127.3"/>
    <n v="129.1"/>
    <n v="136.9"/>
  </r>
  <r>
    <x v="0"/>
    <x v="5"/>
    <x v="1"/>
    <x v="124"/>
    <x v="123"/>
    <n v="140.6"/>
    <n v="141.5"/>
    <n v="122.9"/>
    <n v="149.4"/>
    <n v="142.4"/>
    <n v="130.19999999999999"/>
    <n v="117.9"/>
    <n v="135.6"/>
    <n v="130.5"/>
    <n v="151.69999999999999"/>
    <n v="138.69999999999999"/>
    <n v="153.30000000000001"/>
    <n v="148.69999999999999"/>
    <n v="142.4"/>
    <n v="147.80000000000001"/>
    <s v="NA"/>
    <n v="142.4"/>
    <n v="139.9"/>
    <n v="136.19999999999999"/>
    <n v="123.3"/>
    <n v="134.30000000000001"/>
    <n v="141.5"/>
    <n v="128.80000000000001"/>
    <n v="132.5"/>
    <n v="138.5"/>
  </r>
  <r>
    <x v="1"/>
    <x v="5"/>
    <x v="1"/>
    <x v="115"/>
    <x v="131"/>
    <n v="139.9"/>
    <n v="139.9"/>
    <n v="116.2"/>
    <n v="135.5"/>
    <n v="136.9"/>
    <n v="117"/>
    <n v="115.4"/>
    <n v="140.69999999999999"/>
    <n v="125.9"/>
    <n v="147.1"/>
    <n v="135.6"/>
    <n v="159.30000000000001"/>
    <n v="136.30000000000001"/>
    <n v="126.1"/>
    <n v="134.69999999999999"/>
    <n v="141.30000000000001"/>
    <n v="127.3"/>
    <n v="129.9"/>
    <n v="129.80000000000001"/>
    <n v="117.4"/>
    <n v="126.5"/>
    <n v="137.19999999999999"/>
    <n v="126.2"/>
    <n v="126.5"/>
    <n v="134"/>
  </r>
  <r>
    <x v="2"/>
    <x v="5"/>
    <x v="1"/>
    <x v="119"/>
    <x v="140"/>
    <n v="140.30000000000001"/>
    <n v="140.9"/>
    <n v="120.4"/>
    <n v="142.9"/>
    <n v="140.5"/>
    <n v="125.8"/>
    <n v="117.1"/>
    <n v="137.30000000000001"/>
    <n v="128.6"/>
    <n v="149.6"/>
    <n v="137.6"/>
    <n v="154.9"/>
    <n v="143.80000000000001"/>
    <n v="135.6"/>
    <n v="142.6"/>
    <n v="141.30000000000001"/>
    <n v="136.69999999999999"/>
    <n v="135.19999999999999"/>
    <n v="133.80000000000001"/>
    <n v="120.2"/>
    <n v="129.9"/>
    <n v="139"/>
    <n v="127.7"/>
    <n v="129.6"/>
    <n v="136.4"/>
  </r>
  <r>
    <x v="0"/>
    <x v="5"/>
    <x v="2"/>
    <x v="130"/>
    <x v="141"/>
    <n v="140"/>
    <n v="142"/>
    <n v="123.2"/>
    <n v="152.9"/>
    <n v="138"/>
    <n v="129.30000000000001"/>
    <n v="117.1"/>
    <n v="136.30000000000001"/>
    <n v="131.19999999999999"/>
    <n v="152.80000000000001"/>
    <n v="138.6"/>
    <n v="155.1"/>
    <n v="149.19999999999999"/>
    <n v="143"/>
    <n v="148.30000000000001"/>
    <s v="NA"/>
    <n v="142.6"/>
    <n v="139.9"/>
    <n v="136.69999999999999"/>
    <n v="124.6"/>
    <n v="135.1"/>
    <n v="142.69999999999999"/>
    <n v="129.30000000000001"/>
    <n v="133.30000000000001"/>
    <n v="138.69999999999999"/>
  </r>
  <r>
    <x v="1"/>
    <x v="5"/>
    <x v="2"/>
    <x v="131"/>
    <x v="128"/>
    <n v="135.5"/>
    <n v="139.9"/>
    <n v="116.5"/>
    <n v="138.5"/>
    <n v="128"/>
    <n v="115.5"/>
    <n v="114.2"/>
    <n v="140.69999999999999"/>
    <n v="126.2"/>
    <n v="147.6"/>
    <n v="134.80000000000001"/>
    <n v="159.69999999999999"/>
    <n v="136.69999999999999"/>
    <n v="126.7"/>
    <n v="135.19999999999999"/>
    <n v="142"/>
    <n v="126.4"/>
    <n v="130.80000000000001"/>
    <n v="130.5"/>
    <n v="117.8"/>
    <n v="126.8"/>
    <n v="137.80000000000001"/>
    <n v="126.7"/>
    <n v="127.1"/>
    <n v="134"/>
  </r>
  <r>
    <x v="2"/>
    <x v="5"/>
    <x v="2"/>
    <x v="132"/>
    <x v="142"/>
    <n v="138.30000000000001"/>
    <n v="141.19999999999999"/>
    <n v="120.7"/>
    <n v="146.19999999999999"/>
    <n v="134.6"/>
    <n v="124.6"/>
    <n v="116.1"/>
    <n v="137.80000000000001"/>
    <n v="129.1"/>
    <n v="150.4"/>
    <n v="137.19999999999999"/>
    <n v="156.30000000000001"/>
    <n v="144.30000000000001"/>
    <n v="136.19999999999999"/>
    <n v="143.1"/>
    <n v="142"/>
    <n v="136.5"/>
    <n v="135.6"/>
    <n v="134.30000000000001"/>
    <n v="121"/>
    <n v="130.4"/>
    <n v="139.80000000000001"/>
    <n v="128.19999999999999"/>
    <n v="130.30000000000001"/>
    <n v="136.5"/>
  </r>
  <r>
    <x v="0"/>
    <x v="5"/>
    <x v="3"/>
    <x v="133"/>
    <x v="143"/>
    <n v="135.9"/>
    <n v="142.4"/>
    <n v="123.5"/>
    <n v="156.4"/>
    <n v="135.1"/>
    <n v="128.4"/>
    <n v="115.2"/>
    <n v="137.19999999999999"/>
    <n v="131.9"/>
    <n v="153.80000000000001"/>
    <n v="138.6"/>
    <n v="156.1"/>
    <n v="150.1"/>
    <n v="143.30000000000001"/>
    <n v="149.1"/>
    <s v="NA"/>
    <n v="143.80000000000001"/>
    <n v="140.9"/>
    <n v="137.6"/>
    <n v="125.3"/>
    <n v="136"/>
    <n v="143.69999999999999"/>
    <n v="130.4"/>
    <n v="134.19999999999999"/>
    <n v="139.1"/>
  </r>
  <r>
    <x v="1"/>
    <x v="5"/>
    <x v="3"/>
    <x v="131"/>
    <x v="144"/>
    <n v="130.80000000000001"/>
    <n v="140.30000000000001"/>
    <n v="116.6"/>
    <n v="150.1"/>
    <n v="127.6"/>
    <n v="114"/>
    <n v="110.6"/>
    <n v="140.19999999999999"/>
    <n v="126.5"/>
    <n v="148.30000000000001"/>
    <n v="135.69999999999999"/>
    <n v="159.19999999999999"/>
    <n v="137.80000000000001"/>
    <n v="127.4"/>
    <n v="136.19999999999999"/>
    <n v="142.9"/>
    <n v="124.6"/>
    <n v="131.80000000000001"/>
    <n v="131.30000000000001"/>
    <n v="118.9"/>
    <n v="127.6"/>
    <n v="139.69999999999999"/>
    <n v="127.6"/>
    <n v="128.19999999999999"/>
    <n v="134.80000000000001"/>
  </r>
  <r>
    <x v="2"/>
    <x v="5"/>
    <x v="3"/>
    <x v="124"/>
    <x v="139"/>
    <n v="133.9"/>
    <n v="141.6"/>
    <n v="121"/>
    <n v="153.5"/>
    <n v="132.6"/>
    <n v="123.5"/>
    <n v="113.7"/>
    <n v="138.19999999999999"/>
    <n v="129.6"/>
    <n v="151.19999999999999"/>
    <n v="137.5"/>
    <n v="156.9"/>
    <n v="145.30000000000001"/>
    <n v="136.69999999999999"/>
    <n v="144"/>
    <n v="142.9"/>
    <n v="136.5"/>
    <n v="136.6"/>
    <n v="135.19999999999999"/>
    <n v="121.9"/>
    <n v="131.30000000000001"/>
    <n v="141.4"/>
    <n v="129.19999999999999"/>
    <n v="131.30000000000001"/>
    <n v="137.1"/>
  </r>
  <r>
    <x v="0"/>
    <x v="5"/>
    <x v="4"/>
    <x v="134"/>
    <x v="127"/>
    <n v="135.5"/>
    <n v="142.9"/>
    <n v="123.6"/>
    <n v="157.5"/>
    <n v="137.80000000000001"/>
    <n v="127.2"/>
    <n v="111.8"/>
    <n v="137.4"/>
    <n v="132.19999999999999"/>
    <n v="154.30000000000001"/>
    <n v="139.1"/>
    <n v="157"/>
    <n v="150.80000000000001"/>
    <n v="144.1"/>
    <n v="149.80000000000001"/>
    <s v="NA"/>
    <n v="144.30000000000001"/>
    <n v="141.80000000000001"/>
    <n v="138.4"/>
    <n v="126.4"/>
    <n v="136.80000000000001"/>
    <n v="144.4"/>
    <n v="131.19999999999999"/>
    <n v="135.1"/>
    <n v="139.80000000000001"/>
  </r>
  <r>
    <x v="1"/>
    <x v="5"/>
    <x v="4"/>
    <x v="131"/>
    <x v="145"/>
    <n v="130.5"/>
    <n v="140.69999999999999"/>
    <n v="116.4"/>
    <n v="151.30000000000001"/>
    <n v="131.4"/>
    <n v="112.8"/>
    <n v="105.3"/>
    <n v="139.6"/>
    <n v="126.6"/>
    <n v="148.69999999999999"/>
    <n v="136.4"/>
    <n v="160.30000000000001"/>
    <n v="138.6"/>
    <n v="127.9"/>
    <n v="137"/>
    <n v="143.19999999999999"/>
    <n v="124.7"/>
    <n v="132.5"/>
    <n v="132"/>
    <n v="119.8"/>
    <n v="128"/>
    <n v="140.4"/>
    <n v="128.1"/>
    <n v="128.9"/>
    <n v="135.4"/>
  </r>
  <r>
    <x v="2"/>
    <x v="5"/>
    <x v="4"/>
    <x v="127"/>
    <x v="146"/>
    <n v="133.6"/>
    <n v="142.1"/>
    <n v="121"/>
    <n v="154.6"/>
    <n v="135.6"/>
    <n v="122.3"/>
    <n v="109.6"/>
    <n v="138.1"/>
    <n v="129.9"/>
    <n v="151.69999999999999"/>
    <n v="138.1"/>
    <n v="157.9"/>
    <n v="146"/>
    <n v="137.4"/>
    <n v="144.69999999999999"/>
    <n v="143.19999999999999"/>
    <n v="136.9"/>
    <n v="137.4"/>
    <n v="136"/>
    <n v="122.9"/>
    <n v="131.80000000000001"/>
    <n v="142.1"/>
    <n v="129.9"/>
    <n v="132.1"/>
    <n v="137.80000000000001"/>
  </r>
  <r>
    <x v="0"/>
    <x v="5"/>
    <x v="5"/>
    <x v="135"/>
    <x v="147"/>
    <n v="136.69999999999999"/>
    <n v="143.19999999999999"/>
    <n v="124"/>
    <n v="154.1"/>
    <n v="143.5"/>
    <n v="126"/>
    <n v="112.4"/>
    <n v="137.6"/>
    <n v="132.80000000000001"/>
    <n v="154.30000000000001"/>
    <n v="140"/>
    <n v="157.30000000000001"/>
    <n v="151.30000000000001"/>
    <n v="144.69999999999999"/>
    <n v="150.30000000000001"/>
    <s v="NA"/>
    <n v="145.1"/>
    <n v="142.19999999999999"/>
    <n v="138.4"/>
    <n v="127.4"/>
    <n v="137.80000000000001"/>
    <n v="145.1"/>
    <n v="131.4"/>
    <n v="135.6"/>
    <n v="140.5"/>
  </r>
  <r>
    <x v="1"/>
    <x v="5"/>
    <x v="5"/>
    <x v="121"/>
    <x v="148"/>
    <n v="133.9"/>
    <n v="140.80000000000001"/>
    <n v="116.6"/>
    <n v="152.19999999999999"/>
    <n v="144"/>
    <n v="112.3"/>
    <n v="108.4"/>
    <n v="140"/>
    <n v="126.7"/>
    <n v="149"/>
    <n v="138.4"/>
    <n v="161"/>
    <n v="138.9"/>
    <n v="128.69999999999999"/>
    <n v="137.4"/>
    <n v="142.5"/>
    <n v="126.5"/>
    <n v="133.1"/>
    <n v="132.6"/>
    <n v="120.4"/>
    <n v="128.5"/>
    <n v="141.19999999999999"/>
    <n v="128.19999999999999"/>
    <n v="129.5"/>
    <n v="136.19999999999999"/>
  </r>
  <r>
    <x v="2"/>
    <x v="5"/>
    <x v="5"/>
    <x v="136"/>
    <x v="124"/>
    <n v="135.6"/>
    <n v="142.30000000000001"/>
    <n v="121.3"/>
    <n v="153.19999999999999"/>
    <n v="143.69999999999999"/>
    <n v="121.4"/>
    <n v="111.1"/>
    <n v="138.4"/>
    <n v="130.30000000000001"/>
    <n v="151.80000000000001"/>
    <n v="139.4"/>
    <n v="158.30000000000001"/>
    <n v="146.4"/>
    <n v="138.1"/>
    <n v="145.19999999999999"/>
    <n v="142.5"/>
    <n v="138.1"/>
    <n v="137.9"/>
    <n v="136.19999999999999"/>
    <n v="123.7"/>
    <n v="132.6"/>
    <n v="142.80000000000001"/>
    <n v="130.1"/>
    <n v="132.6"/>
    <n v="138.5"/>
  </r>
  <r>
    <x v="0"/>
    <x v="5"/>
    <x v="6"/>
    <x v="137"/>
    <x v="149"/>
    <n v="139.30000000000001"/>
    <n v="143.4"/>
    <n v="124.1"/>
    <n v="153.30000000000001"/>
    <n v="154.19999999999999"/>
    <n v="126.4"/>
    <n v="114.3"/>
    <n v="138.19999999999999"/>
    <n v="132.80000000000001"/>
    <n v="154.80000000000001"/>
    <n v="142"/>
    <n v="156.1"/>
    <n v="151.5"/>
    <n v="145.1"/>
    <n v="150.6"/>
    <s v="NA"/>
    <n v="146.80000000000001"/>
    <n v="143.1"/>
    <n v="139"/>
    <n v="127.5"/>
    <n v="138.4"/>
    <n v="145.80000000000001"/>
    <n v="131.4"/>
    <n v="136"/>
    <n v="141.80000000000001"/>
  </r>
  <r>
    <x v="1"/>
    <x v="5"/>
    <x v="6"/>
    <x v="138"/>
    <x v="150"/>
    <n v="139.1"/>
    <n v="141"/>
    <n v="116.7"/>
    <n v="149.69999999999999"/>
    <n v="159.19999999999999"/>
    <n v="112.6"/>
    <n v="111.8"/>
    <n v="140.30000000000001"/>
    <n v="126.8"/>
    <n v="149.4"/>
    <n v="140.30000000000001"/>
    <n v="161.4"/>
    <n v="139.6"/>
    <n v="128.9"/>
    <n v="137.9"/>
    <n v="143.6"/>
    <n v="128.1"/>
    <n v="133.6"/>
    <n v="133.6"/>
    <n v="120.1"/>
    <n v="129"/>
    <n v="144"/>
    <n v="128.19999999999999"/>
    <n v="130.19999999999999"/>
    <n v="137.5"/>
  </r>
  <r>
    <x v="2"/>
    <x v="5"/>
    <x v="6"/>
    <x v="139"/>
    <x v="151"/>
    <n v="139.19999999999999"/>
    <n v="142.5"/>
    <n v="121.4"/>
    <n v="151.6"/>
    <n v="155.9"/>
    <n v="121.7"/>
    <n v="113.5"/>
    <n v="138.9"/>
    <n v="130.30000000000001"/>
    <n v="152.30000000000001"/>
    <n v="141.4"/>
    <n v="157.5"/>
    <n v="146.80000000000001"/>
    <n v="138.4"/>
    <n v="145.6"/>
    <n v="143.6"/>
    <n v="139.69999999999999"/>
    <n v="138.6"/>
    <n v="137"/>
    <n v="123.6"/>
    <n v="133.1"/>
    <n v="144.69999999999999"/>
    <n v="130.1"/>
    <n v="133.19999999999999"/>
    <n v="139.80000000000001"/>
  </r>
  <r>
    <x v="0"/>
    <x v="5"/>
    <x v="7"/>
    <x v="140"/>
    <x v="152"/>
    <n v="139.1"/>
    <n v="143.5"/>
    <n v="125"/>
    <n v="154.4"/>
    <n v="156.30000000000001"/>
    <n v="126.8"/>
    <n v="115.4"/>
    <n v="138.6"/>
    <n v="133.80000000000001"/>
    <n v="155.19999999999999"/>
    <n v="142.69999999999999"/>
    <n v="156.4"/>
    <n v="152.1"/>
    <n v="145.80000000000001"/>
    <n v="151.30000000000001"/>
    <s v="NA"/>
    <n v="147.69999999999999"/>
    <n v="143.80000000000001"/>
    <n v="139.4"/>
    <n v="128.30000000000001"/>
    <n v="138.6"/>
    <n v="146.9"/>
    <n v="131.30000000000001"/>
    <n v="136.6"/>
    <n v="142.5"/>
  </r>
  <r>
    <x v="1"/>
    <x v="5"/>
    <x v="7"/>
    <x v="141"/>
    <x v="153"/>
    <n v="136.6"/>
    <n v="141.19999999999999"/>
    <n v="117.4"/>
    <n v="146.30000000000001"/>
    <n v="157.30000000000001"/>
    <n v="113.6"/>
    <n v="113.3"/>
    <n v="141.1"/>
    <n v="127.4"/>
    <n v="150.4"/>
    <n v="140.1"/>
    <n v="162.1"/>
    <n v="140"/>
    <n v="129"/>
    <n v="138.30000000000001"/>
    <n v="144.6"/>
    <n v="129.80000000000001"/>
    <n v="134.4"/>
    <n v="134.9"/>
    <n v="120.7"/>
    <n v="129.80000000000001"/>
    <n v="145.30000000000001"/>
    <n v="128.30000000000001"/>
    <n v="131"/>
    <n v="138"/>
  </r>
  <r>
    <x v="2"/>
    <x v="5"/>
    <x v="7"/>
    <x v="142"/>
    <x v="154"/>
    <n v="138.1"/>
    <n v="142.6"/>
    <n v="122.2"/>
    <n v="150.6"/>
    <n v="156.6"/>
    <n v="122.4"/>
    <n v="114.7"/>
    <n v="139.4"/>
    <n v="131.1"/>
    <n v="153"/>
    <n v="141.69999999999999"/>
    <n v="157.9"/>
    <n v="147.30000000000001"/>
    <n v="138.80000000000001"/>
    <n v="146.1"/>
    <n v="144.6"/>
    <n v="140.9"/>
    <n v="139.4"/>
    <n v="137.69999999999999"/>
    <n v="124.3"/>
    <n v="133.6"/>
    <n v="146"/>
    <n v="130.1"/>
    <n v="133.9"/>
    <n v="140.4"/>
  </r>
  <r>
    <x v="0"/>
    <x v="5"/>
    <x v="8"/>
    <x v="143"/>
    <x v="155"/>
    <n v="136.6"/>
    <n v="143.69999999999999"/>
    <n v="124.6"/>
    <n v="150.1"/>
    <n v="149.4"/>
    <n v="125.4"/>
    <n v="114.4"/>
    <n v="138.69999999999999"/>
    <n v="133.1"/>
    <n v="155.9"/>
    <n v="141.30000000000001"/>
    <n v="157.69999999999999"/>
    <n v="152.1"/>
    <n v="146.1"/>
    <n v="151.30000000000001"/>
    <s v="NA"/>
    <n v="149"/>
    <n v="144"/>
    <n v="140"/>
    <n v="129.9"/>
    <n v="140"/>
    <n v="147.6"/>
    <n v="132"/>
    <n v="137.4"/>
    <n v="142.1"/>
  </r>
  <r>
    <x v="1"/>
    <x v="5"/>
    <x v="8"/>
    <x v="144"/>
    <x v="128"/>
    <n v="132.80000000000001"/>
    <n v="141.5"/>
    <n v="117.8"/>
    <n v="140"/>
    <n v="151.30000000000001"/>
    <n v="113.5"/>
    <n v="112.3"/>
    <n v="141.19999999999999"/>
    <n v="127.7"/>
    <n v="151.30000000000001"/>
    <n v="138.9"/>
    <n v="163.30000000000001"/>
    <n v="140.80000000000001"/>
    <n v="129.30000000000001"/>
    <n v="139.1"/>
    <n v="145.30000000000001"/>
    <n v="131.19999999999999"/>
    <n v="134.9"/>
    <n v="135.69999999999999"/>
    <n v="122.5"/>
    <n v="130.19999999999999"/>
    <n v="145.19999999999999"/>
    <n v="129.30000000000001"/>
    <n v="131.9"/>
    <n v="138.1"/>
  </r>
  <r>
    <x v="2"/>
    <x v="5"/>
    <x v="8"/>
    <x v="145"/>
    <x v="156"/>
    <n v="135.1"/>
    <n v="142.9"/>
    <n v="122.1"/>
    <n v="145.4"/>
    <n v="150"/>
    <n v="121.4"/>
    <n v="113.7"/>
    <n v="139.5"/>
    <n v="130.80000000000001"/>
    <n v="153.80000000000001"/>
    <n v="140.4"/>
    <n v="159.19999999999999"/>
    <n v="147.69999999999999"/>
    <n v="139.1"/>
    <n v="146.5"/>
    <n v="145.30000000000001"/>
    <n v="142.30000000000001"/>
    <n v="139.69999999999999"/>
    <n v="138.4"/>
    <n v="126"/>
    <n v="134.5"/>
    <n v="146.19999999999999"/>
    <n v="130.9"/>
    <n v="134.69999999999999"/>
    <n v="140.19999999999999"/>
  </r>
  <r>
    <x v="0"/>
    <x v="5"/>
    <x v="9"/>
    <x v="146"/>
    <x v="157"/>
    <n v="134.6"/>
    <n v="141.9"/>
    <n v="123.5"/>
    <n v="144.5"/>
    <n v="147.6"/>
    <n v="121.4"/>
    <n v="112.3"/>
    <n v="139.5"/>
    <n v="134.6"/>
    <n v="155.19999999999999"/>
    <n v="140.19999999999999"/>
    <n v="159.6"/>
    <n v="150.69999999999999"/>
    <n v="144.5"/>
    <n v="149.80000000000001"/>
    <s v="NA"/>
    <n v="149.69999999999999"/>
    <n v="147.5"/>
    <n v="144.80000000000001"/>
    <n v="130.80000000000001"/>
    <n v="140.1"/>
    <n v="148"/>
    <n v="134.4"/>
    <n v="139.80000000000001"/>
    <n v="142.19999999999999"/>
  </r>
  <r>
    <x v="1"/>
    <x v="5"/>
    <x v="9"/>
    <x v="135"/>
    <x v="158"/>
    <n v="133.5"/>
    <n v="141.5"/>
    <n v="118"/>
    <n v="139.5"/>
    <n v="153"/>
    <n v="113.2"/>
    <n v="112.8"/>
    <n v="141.1"/>
    <n v="127.6"/>
    <n v="152"/>
    <n v="139.4"/>
    <n v="164"/>
    <n v="141.5"/>
    <n v="129.80000000000001"/>
    <n v="139.69999999999999"/>
    <n v="146.30000000000001"/>
    <n v="133.4"/>
    <n v="135.1"/>
    <n v="136.19999999999999"/>
    <n v="123.3"/>
    <n v="130.69999999999999"/>
    <n v="145.5"/>
    <n v="130.4"/>
    <n v="132.5"/>
    <n v="138.9"/>
  </r>
  <r>
    <x v="2"/>
    <x v="5"/>
    <x v="9"/>
    <x v="134"/>
    <x v="159"/>
    <n v="137.30000000000001"/>
    <n v="141.9"/>
    <n v="121.1"/>
    <n v="142.5"/>
    <n v="146.69999999999999"/>
    <n v="119.1"/>
    <n v="111.9"/>
    <n v="141"/>
    <n v="133.6"/>
    <n v="154.5"/>
    <n v="139.69999999999999"/>
    <n v="162.6"/>
    <n v="148"/>
    <n v="139.19999999999999"/>
    <n v="146.80000000000001"/>
    <n v="146.9"/>
    <n v="145.30000000000001"/>
    <n v="142.19999999999999"/>
    <n v="142.1"/>
    <n v="125.5"/>
    <n v="136.5"/>
    <n v="147.80000000000001"/>
    <n v="132"/>
    <n v="136.30000000000001"/>
    <n v="140.80000000000001"/>
  </r>
  <r>
    <x v="0"/>
    <x v="5"/>
    <x v="10"/>
    <x v="133"/>
    <x v="160"/>
    <n v="136.69999999999999"/>
    <n v="141.9"/>
    <n v="122.8"/>
    <n v="143.9"/>
    <n v="147.5"/>
    <n v="121"/>
    <n v="111.6"/>
    <n v="140.6"/>
    <n v="137.5"/>
    <n v="156.1"/>
    <n v="140"/>
    <n v="161.9"/>
    <n v="151.69999999999999"/>
    <n v="145.5"/>
    <n v="150.80000000000001"/>
    <s v="NA"/>
    <n v="150.30000000000001"/>
    <n v="148"/>
    <n v="145.4"/>
    <n v="130.30000000000001"/>
    <n v="143.1"/>
    <n v="150.19999999999999"/>
    <n v="133.1"/>
    <n v="140.1"/>
    <n v="142.4"/>
  </r>
  <r>
    <x v="1"/>
    <x v="5"/>
    <x v="10"/>
    <x v="147"/>
    <x v="161"/>
    <n v="137.80000000000001"/>
    <n v="141.6"/>
    <n v="118.1"/>
    <n v="141.5"/>
    <n v="145.19999999999999"/>
    <n v="115.3"/>
    <n v="112.5"/>
    <n v="141.4"/>
    <n v="128"/>
    <n v="152.6"/>
    <n v="139.1"/>
    <n v="164.4"/>
    <n v="142.4"/>
    <n v="130.19999999999999"/>
    <n v="140.5"/>
    <n v="146.9"/>
    <n v="136.69999999999999"/>
    <n v="135.80000000000001"/>
    <n v="136.80000000000001"/>
    <n v="121.2"/>
    <n v="131.30000000000001"/>
    <n v="146.1"/>
    <n v="130.5"/>
    <n v="132.19999999999999"/>
    <n v="139"/>
  </r>
  <r>
    <x v="2"/>
    <x v="5"/>
    <x v="10"/>
    <x v="134"/>
    <x v="162"/>
    <n v="137.1"/>
    <n v="141.80000000000001"/>
    <n v="121.1"/>
    <n v="142.80000000000001"/>
    <n v="146.69999999999999"/>
    <n v="119.1"/>
    <n v="111.9"/>
    <n v="140.9"/>
    <n v="133.5"/>
    <n v="154.5"/>
    <n v="139.69999999999999"/>
    <n v="162.6"/>
    <n v="148"/>
    <n v="139.1"/>
    <n v="146.69999999999999"/>
    <n v="146.9"/>
    <n v="145.1"/>
    <n v="142.19999999999999"/>
    <n v="142.1"/>
    <n v="125.5"/>
    <n v="136.5"/>
    <n v="147.80000000000001"/>
    <n v="132"/>
    <n v="136.30000000000001"/>
    <n v="140.80000000000001"/>
  </r>
  <r>
    <x v="0"/>
    <x v="5"/>
    <x v="11"/>
    <x v="133"/>
    <x v="163"/>
    <n v="137.4"/>
    <n v="142.4"/>
    <n v="124.2"/>
    <n v="140.19999999999999"/>
    <n v="136.6"/>
    <n v="120.9"/>
    <n v="109.9"/>
    <n v="140.19999999999999"/>
    <n v="137.80000000000001"/>
    <n v="156"/>
    <n v="138.5"/>
    <n v="162.4"/>
    <n v="151.6"/>
    <n v="145.9"/>
    <n v="150.80000000000001"/>
    <s v="NA"/>
    <n v="149"/>
    <n v="149.5"/>
    <n v="149.6"/>
    <n v="128.9"/>
    <n v="143.30000000000001"/>
    <n v="155.1"/>
    <n v="133.19999999999999"/>
    <n v="141.6"/>
    <n v="141.9"/>
  </r>
  <r>
    <x v="1"/>
    <x v="5"/>
    <x v="11"/>
    <x v="148"/>
    <x v="164"/>
    <n v="141.1"/>
    <n v="141.6"/>
    <n v="118.1"/>
    <n v="138.5"/>
    <n v="132.4"/>
    <n v="117.5"/>
    <n v="111"/>
    <n v="141.5"/>
    <n v="128.1"/>
    <n v="152.9"/>
    <n v="137.6"/>
    <n v="164.6"/>
    <n v="142.69999999999999"/>
    <n v="130.30000000000001"/>
    <n v="140.80000000000001"/>
    <n v="146.5"/>
    <n v="132.4"/>
    <n v="136.19999999999999"/>
    <n v="137.30000000000001"/>
    <n v="118.8"/>
    <n v="131.69999999999999"/>
    <n v="146.5"/>
    <n v="130.80000000000001"/>
    <n v="131.69999999999999"/>
    <n v="138"/>
  </r>
  <r>
    <x v="2"/>
    <x v="5"/>
    <x v="11"/>
    <x v="139"/>
    <x v="165"/>
    <n v="138.80000000000001"/>
    <n v="142.1"/>
    <n v="122"/>
    <n v="139.4"/>
    <n v="135.19999999999999"/>
    <n v="119.8"/>
    <n v="110.3"/>
    <n v="140.6"/>
    <n v="133.80000000000001"/>
    <n v="154.6"/>
    <n v="138.19999999999999"/>
    <n v="163"/>
    <n v="148.1"/>
    <n v="139.4"/>
    <n v="146.80000000000001"/>
    <n v="146.5"/>
    <n v="142.69999999999999"/>
    <n v="143.19999999999999"/>
    <n v="144.9"/>
    <n v="123.6"/>
    <n v="136.80000000000001"/>
    <n v="150.1"/>
    <n v="132.19999999999999"/>
    <n v="136.80000000000001"/>
    <n v="140.1"/>
  </r>
  <r>
    <x v="0"/>
    <x v="6"/>
    <x v="0"/>
    <x v="127"/>
    <x v="166"/>
    <n v="138.19999999999999"/>
    <n v="142.4"/>
    <n v="123.9"/>
    <n v="135.5"/>
    <n v="131.69999999999999"/>
    <n v="121.3"/>
    <n v="108.4"/>
    <n v="138.9"/>
    <n v="137"/>
    <n v="155.80000000000001"/>
    <n v="137.4"/>
    <n v="162.69999999999999"/>
    <n v="150.6"/>
    <n v="145.1"/>
    <n v="149.9"/>
    <s v="NA"/>
    <n v="146.19999999999999"/>
    <n v="150.1"/>
    <n v="149.6"/>
    <n v="128.6"/>
    <n v="142.9"/>
    <n v="155.19999999999999"/>
    <n v="133.5"/>
    <n v="141.69999999999999"/>
    <n v="141"/>
  </r>
  <r>
    <x v="1"/>
    <x v="6"/>
    <x v="0"/>
    <x v="142"/>
    <x v="167"/>
    <n v="143.5"/>
    <n v="141.69999999999999"/>
    <n v="118.1"/>
    <n v="135.19999999999999"/>
    <n v="130.5"/>
    <n v="118.2"/>
    <n v="110.4"/>
    <n v="140.4"/>
    <n v="128.1"/>
    <n v="153.19999999999999"/>
    <n v="137.30000000000001"/>
    <n v="164.7"/>
    <n v="143"/>
    <n v="130.4"/>
    <n v="141.1"/>
    <n v="147.69999999999999"/>
    <n v="128.6"/>
    <n v="136.30000000000001"/>
    <n v="137.80000000000001"/>
    <n v="118.6"/>
    <n v="131.9"/>
    <n v="146.6"/>
    <n v="131.69999999999999"/>
    <n v="131.80000000000001"/>
    <n v="138"/>
  </r>
  <r>
    <x v="2"/>
    <x v="6"/>
    <x v="0"/>
    <x v="133"/>
    <x v="168"/>
    <n v="140.19999999999999"/>
    <n v="142.1"/>
    <n v="121.8"/>
    <n v="135.4"/>
    <n v="131.30000000000001"/>
    <n v="120.3"/>
    <n v="109.1"/>
    <n v="139.4"/>
    <n v="133.30000000000001"/>
    <n v="154.6"/>
    <n v="137.4"/>
    <n v="163.19999999999999"/>
    <n v="147.6"/>
    <n v="139"/>
    <n v="146.4"/>
    <n v="147.69999999999999"/>
    <n v="139.5"/>
    <n v="143.6"/>
    <n v="145.1"/>
    <n v="123.3"/>
    <n v="136.69999999999999"/>
    <n v="150.19999999999999"/>
    <n v="132.80000000000001"/>
    <n v="136.9"/>
    <n v="139.6"/>
  </r>
  <r>
    <x v="0"/>
    <x v="6"/>
    <x v="1"/>
    <x v="130"/>
    <x v="169"/>
    <n v="139.1"/>
    <n v="142.5"/>
    <n v="124.1"/>
    <n v="135.80000000000001"/>
    <n v="128.69999999999999"/>
    <n v="121.5"/>
    <n v="108.3"/>
    <n v="139.19999999999999"/>
    <n v="137.4"/>
    <n v="156.19999999999999"/>
    <n v="137.19999999999999"/>
    <n v="162.80000000000001"/>
    <n v="150.5"/>
    <n v="146.1"/>
    <n v="149.9"/>
    <s v="NA"/>
    <n v="145.30000000000001"/>
    <n v="150.1"/>
    <n v="149.9"/>
    <n v="129.19999999999999"/>
    <n v="143.4"/>
    <n v="155.5"/>
    <n v="134.9"/>
    <n v="142.19999999999999"/>
    <n v="141"/>
  </r>
  <r>
    <x v="1"/>
    <x v="6"/>
    <x v="1"/>
    <x v="143"/>
    <x v="170"/>
    <n v="145.30000000000001"/>
    <n v="141.69999999999999"/>
    <n v="118.4"/>
    <n v="137"/>
    <n v="131.6"/>
    <n v="119.9"/>
    <n v="110.4"/>
    <n v="140.80000000000001"/>
    <n v="128.30000000000001"/>
    <n v="153.5"/>
    <n v="138"/>
    <n v="164.9"/>
    <n v="143.30000000000001"/>
    <n v="130.80000000000001"/>
    <n v="141.4"/>
    <n v="148.5"/>
    <n v="127.1"/>
    <n v="136.6"/>
    <n v="138.5"/>
    <n v="119.2"/>
    <n v="132.19999999999999"/>
    <n v="146.6"/>
    <n v="133"/>
    <n v="132.4"/>
    <n v="138.6"/>
  </r>
  <r>
    <x v="2"/>
    <x v="6"/>
    <x v="1"/>
    <x v="135"/>
    <x v="171"/>
    <n v="141.5"/>
    <n v="142.19999999999999"/>
    <n v="122"/>
    <n v="136.4"/>
    <n v="129.69999999999999"/>
    <n v="121"/>
    <n v="109"/>
    <n v="139.69999999999999"/>
    <n v="133.6"/>
    <n v="154.9"/>
    <n v="137.5"/>
    <n v="163.4"/>
    <n v="147.69999999999999"/>
    <n v="139.69999999999999"/>
    <n v="146.5"/>
    <n v="148.5"/>
    <n v="138.4"/>
    <n v="143.69999999999999"/>
    <n v="145.6"/>
    <n v="123.9"/>
    <n v="137.1"/>
    <n v="150.30000000000001"/>
    <n v="134.1"/>
    <n v="137.4"/>
    <n v="139.9"/>
  </r>
  <r>
    <x v="0"/>
    <x v="6"/>
    <x v="2"/>
    <x v="136"/>
    <x v="172"/>
    <n v="138.69999999999999"/>
    <n v="142.5"/>
    <n v="124.1"/>
    <n v="136.1"/>
    <n v="128.19999999999999"/>
    <n v="122.3"/>
    <n v="108.3"/>
    <n v="138.9"/>
    <n v="137.4"/>
    <n v="156.4"/>
    <n v="137.30000000000001"/>
    <n v="162.9"/>
    <n v="150.80000000000001"/>
    <n v="146.1"/>
    <n v="150.1"/>
    <s v="NA"/>
    <n v="146.4"/>
    <n v="150"/>
    <n v="150.4"/>
    <n v="129.9"/>
    <n v="143.80000000000001"/>
    <n v="155.5"/>
    <n v="134"/>
    <n v="142.4"/>
    <n v="141.19999999999999"/>
  </r>
  <r>
    <x v="1"/>
    <x v="6"/>
    <x v="2"/>
    <x v="149"/>
    <x v="173"/>
    <n v="142.9"/>
    <n v="141.9"/>
    <n v="118.4"/>
    <n v="139.4"/>
    <n v="141.19999999999999"/>
    <n v="120.7"/>
    <n v="110.4"/>
    <n v="140.69999999999999"/>
    <n v="128.5"/>
    <n v="153.9"/>
    <n v="139.6"/>
    <n v="165.3"/>
    <n v="143.5"/>
    <n v="131.19999999999999"/>
    <n v="141.6"/>
    <n v="149"/>
    <n v="128.80000000000001"/>
    <n v="136.80000000000001"/>
    <n v="139.19999999999999"/>
    <n v="119.9"/>
    <n v="133"/>
    <n v="146.69999999999999"/>
    <n v="132.5"/>
    <n v="132.80000000000001"/>
    <n v="139.5"/>
  </r>
  <r>
    <x v="2"/>
    <x v="6"/>
    <x v="2"/>
    <x v="150"/>
    <x v="169"/>
    <n v="140.30000000000001"/>
    <n v="142.30000000000001"/>
    <n v="122"/>
    <n v="137.6"/>
    <n v="132.6"/>
    <n v="121.8"/>
    <n v="109"/>
    <n v="139.5"/>
    <n v="133.69999999999999"/>
    <n v="155.19999999999999"/>
    <n v="138.1"/>
    <n v="163.5"/>
    <n v="147.9"/>
    <n v="139.9"/>
    <n v="146.69999999999999"/>
    <n v="149"/>
    <n v="139.69999999999999"/>
    <n v="143.80000000000001"/>
    <n v="146.19999999999999"/>
    <n v="124.6"/>
    <n v="137.69999999999999"/>
    <n v="150.30000000000001"/>
    <n v="133.4"/>
    <n v="137.69999999999999"/>
    <n v="140.4"/>
  </r>
  <r>
    <x v="0"/>
    <x v="6"/>
    <x v="4"/>
    <x v="134"/>
    <x v="174"/>
    <n v="134.5"/>
    <n v="142.6"/>
    <n v="124"/>
    <n v="143.69999999999999"/>
    <n v="133.4"/>
    <n v="125.1"/>
    <n v="109.3"/>
    <n v="139.30000000000001"/>
    <n v="137.69999999999999"/>
    <n v="156.4"/>
    <n v="139.19999999999999"/>
    <n v="163.30000000000001"/>
    <n v="151.30000000000001"/>
    <n v="146.6"/>
    <n v="150.69999999999999"/>
    <s v="NA"/>
    <n v="146.9"/>
    <n v="149.5"/>
    <n v="151.30000000000001"/>
    <n v="130.19999999999999"/>
    <n v="145.9"/>
    <n v="156.69999999999999"/>
    <n v="133.9"/>
    <n v="142.9"/>
    <n v="142.4"/>
  </r>
  <r>
    <x v="1"/>
    <x v="6"/>
    <x v="4"/>
    <x v="151"/>
    <x v="175"/>
    <n v="138.30000000000001"/>
    <n v="142.4"/>
    <n v="118.6"/>
    <n v="149.69999999999999"/>
    <n v="161.6"/>
    <n v="124.4"/>
    <n v="111.2"/>
    <n v="141"/>
    <n v="128.9"/>
    <n v="154.5"/>
    <n v="143.80000000000001"/>
    <n v="166.2"/>
    <n v="144"/>
    <n v="131.69999999999999"/>
    <n v="142.19999999999999"/>
    <n v="150.1"/>
    <n v="129.4"/>
    <n v="137.19999999999999"/>
    <n v="139.80000000000001"/>
    <n v="120.1"/>
    <n v="134"/>
    <n v="148"/>
    <n v="132.6"/>
    <n v="133.30000000000001"/>
    <n v="141.5"/>
  </r>
  <r>
    <x v="2"/>
    <x v="6"/>
    <x v="4"/>
    <x v="142"/>
    <x v="176"/>
    <n v="136"/>
    <n v="142.5"/>
    <n v="122"/>
    <n v="146.5"/>
    <n v="143"/>
    <n v="124.9"/>
    <n v="109.9"/>
    <n v="139.9"/>
    <n v="134"/>
    <n v="155.5"/>
    <n v="140.9"/>
    <n v="164.1"/>
    <n v="148.4"/>
    <n v="140.4"/>
    <n v="147.30000000000001"/>
    <n v="150.1"/>
    <n v="140.30000000000001"/>
    <n v="143.69999999999999"/>
    <n v="146.9"/>
    <n v="124.9"/>
    <n v="139.19999999999999"/>
    <n v="151.6"/>
    <n v="133.4"/>
    <n v="138.19999999999999"/>
    <n v="142"/>
  </r>
  <r>
    <x v="0"/>
    <x v="6"/>
    <x v="5"/>
    <x v="150"/>
    <x v="177"/>
    <n v="136.19999999999999"/>
    <n v="143.19999999999999"/>
    <n v="124.3"/>
    <n v="143.30000000000001"/>
    <n v="140.6"/>
    <n v="128.69999999999999"/>
    <n v="110.6"/>
    <n v="140.4"/>
    <n v="138"/>
    <n v="156.6"/>
    <n v="141"/>
    <n v="164.2"/>
    <n v="151.4"/>
    <n v="146.5"/>
    <n v="150.69999999999999"/>
    <s v="NA"/>
    <n v="147.80000000000001"/>
    <n v="149.6"/>
    <n v="151.69999999999999"/>
    <n v="130.19999999999999"/>
    <n v="146.4"/>
    <n v="157.69999999999999"/>
    <n v="134.80000000000001"/>
    <n v="143.30000000000001"/>
    <n v="143.6"/>
  </r>
  <r>
    <x v="1"/>
    <x v="6"/>
    <x v="5"/>
    <x v="152"/>
    <x v="178"/>
    <n v="140.4"/>
    <n v="143.4"/>
    <n v="118.6"/>
    <n v="150.9"/>
    <n v="169.8"/>
    <n v="127.4"/>
    <n v="111.8"/>
    <n v="141"/>
    <n v="129"/>
    <n v="155.1"/>
    <n v="145.6"/>
    <n v="166.7"/>
    <n v="144.30000000000001"/>
    <n v="131.69999999999999"/>
    <n v="142.4"/>
    <n v="149.4"/>
    <n v="130.5"/>
    <n v="137.4"/>
    <n v="140.30000000000001"/>
    <n v="119.6"/>
    <n v="134.30000000000001"/>
    <n v="148.9"/>
    <n v="133.69999999999999"/>
    <n v="133.6"/>
    <n v="142.1"/>
  </r>
  <r>
    <x v="2"/>
    <x v="6"/>
    <x v="5"/>
    <x v="153"/>
    <x v="179"/>
    <n v="137.80000000000001"/>
    <n v="143.30000000000001"/>
    <n v="122.2"/>
    <n v="146.80000000000001"/>
    <n v="150.5"/>
    <n v="128.30000000000001"/>
    <n v="111"/>
    <n v="140.6"/>
    <n v="134.19999999999999"/>
    <n v="155.9"/>
    <n v="142.69999999999999"/>
    <n v="164.9"/>
    <n v="148.6"/>
    <n v="140.4"/>
    <n v="147.4"/>
    <n v="149.4"/>
    <n v="141.19999999999999"/>
    <n v="143.80000000000001"/>
    <n v="147.4"/>
    <n v="124.6"/>
    <n v="139.6"/>
    <n v="152.5"/>
    <n v="134.30000000000001"/>
    <n v="138.6"/>
    <n v="142.9"/>
  </r>
  <r>
    <x v="0"/>
    <x v="6"/>
    <x v="6"/>
    <x v="137"/>
    <x v="180"/>
    <n v="138.4"/>
    <n v="143.9"/>
    <n v="124.4"/>
    <n v="146.4"/>
    <n v="150.1"/>
    <n v="130.6"/>
    <n v="110.8"/>
    <n v="141.69999999999999"/>
    <n v="138.5"/>
    <n v="156.69999999999999"/>
    <n v="143"/>
    <n v="164.5"/>
    <n v="151.6"/>
    <n v="146.6"/>
    <n v="150.9"/>
    <s v="NA"/>
    <n v="146.80000000000001"/>
    <n v="150"/>
    <n v="152.19999999999999"/>
    <n v="131.19999999999999"/>
    <n v="147.5"/>
    <n v="159.1"/>
    <n v="136.1"/>
    <n v="144.19999999999999"/>
    <n v="144.9"/>
  </r>
  <r>
    <x v="1"/>
    <x v="6"/>
    <x v="6"/>
    <x v="154"/>
    <x v="181"/>
    <n v="142.5"/>
    <n v="144.1"/>
    <n v="119.3"/>
    <n v="154.69999999999999"/>
    <n v="180.1"/>
    <n v="128.9"/>
    <n v="111.8"/>
    <n v="141.6"/>
    <n v="129.5"/>
    <n v="155.6"/>
    <n v="147.69999999999999"/>
    <n v="167.2"/>
    <n v="144.69999999999999"/>
    <n v="131.9"/>
    <n v="142.69999999999999"/>
    <n v="150.6"/>
    <n v="127"/>
    <n v="137.69999999999999"/>
    <n v="140.80000000000001"/>
    <n v="120.6"/>
    <n v="135"/>
    <n v="150.4"/>
    <n v="135.1"/>
    <n v="134.5"/>
    <n v="143.30000000000001"/>
  </r>
  <r>
    <x v="2"/>
    <x v="6"/>
    <x v="6"/>
    <x v="146"/>
    <x v="182"/>
    <n v="140"/>
    <n v="144"/>
    <n v="122.5"/>
    <n v="150.30000000000001"/>
    <n v="160.30000000000001"/>
    <n v="130"/>
    <n v="111.1"/>
    <n v="141.69999999999999"/>
    <n v="134.69999999999999"/>
    <n v="156.19999999999999"/>
    <n v="144.69999999999999"/>
    <n v="165.2"/>
    <n v="148.9"/>
    <n v="140.5"/>
    <n v="147.6"/>
    <n v="150.6"/>
    <n v="139.30000000000001"/>
    <n v="144.19999999999999"/>
    <n v="147.9"/>
    <n v="125.6"/>
    <n v="140.5"/>
    <n v="154"/>
    <n v="135.69999999999999"/>
    <n v="139.5"/>
    <n v="144.19999999999999"/>
  </r>
  <r>
    <x v="0"/>
    <x v="6"/>
    <x v="7"/>
    <x v="140"/>
    <x v="183"/>
    <n v="137.1"/>
    <n v="144.6"/>
    <n v="124.7"/>
    <n v="145.5"/>
    <n v="156.19999999999999"/>
    <n v="131.5"/>
    <n v="111.7"/>
    <n v="142.69999999999999"/>
    <n v="138.5"/>
    <n v="156.9"/>
    <n v="144"/>
    <n v="165.1"/>
    <n v="151.80000000000001"/>
    <n v="146.6"/>
    <n v="151.1"/>
    <s v="NA"/>
    <n v="146.4"/>
    <n v="150.19999999999999"/>
    <n v="152.69999999999999"/>
    <n v="131.4"/>
    <n v="148"/>
    <n v="159.69999999999999"/>
    <n v="138.80000000000001"/>
    <n v="144.9"/>
    <n v="145.69999999999999"/>
  </r>
  <r>
    <x v="1"/>
    <x v="6"/>
    <x v="7"/>
    <x v="155"/>
    <x v="184"/>
    <n v="140.80000000000001"/>
    <n v="144.9"/>
    <n v="119.9"/>
    <n v="153.9"/>
    <n v="189.1"/>
    <n v="129.80000000000001"/>
    <n v="112.7"/>
    <n v="142.5"/>
    <n v="129.80000000000001"/>
    <n v="156.19999999999999"/>
    <n v="149.1"/>
    <n v="167.9"/>
    <n v="145"/>
    <n v="132.19999999999999"/>
    <n v="143"/>
    <n v="151.6"/>
    <n v="125.5"/>
    <n v="138.1"/>
    <n v="141.5"/>
    <n v="120.8"/>
    <n v="135.4"/>
    <n v="151.5"/>
    <n v="137.80000000000001"/>
    <n v="135.30000000000001"/>
    <n v="144.19999999999999"/>
  </r>
  <r>
    <x v="2"/>
    <x v="6"/>
    <x v="7"/>
    <x v="156"/>
    <x v="185"/>
    <n v="138.5"/>
    <n v="144.69999999999999"/>
    <n v="122.9"/>
    <n v="149.4"/>
    <n v="167.4"/>
    <n v="130.9"/>
    <n v="112"/>
    <n v="142.6"/>
    <n v="134.9"/>
    <n v="156.6"/>
    <n v="145.9"/>
    <n v="165.8"/>
    <n v="149.1"/>
    <n v="140.6"/>
    <n v="147.9"/>
    <n v="151.6"/>
    <n v="138.5"/>
    <n v="144.5"/>
    <n v="148.5"/>
    <n v="125.8"/>
    <n v="140.9"/>
    <n v="154.9"/>
    <n v="138.4"/>
    <n v="140.19999999999999"/>
    <n v="145"/>
  </r>
  <r>
    <x v="0"/>
    <x v="6"/>
    <x v="8"/>
    <x v="156"/>
    <x v="183"/>
    <n v="138.30000000000001"/>
    <n v="145.69999999999999"/>
    <n v="125.1"/>
    <n v="143.80000000000001"/>
    <n v="163.4"/>
    <n v="132.19999999999999"/>
    <n v="112.8"/>
    <n v="144.19999999999999"/>
    <n v="138.5"/>
    <n v="157.19999999999999"/>
    <n v="145.5"/>
    <n v="165.7"/>
    <n v="151.69999999999999"/>
    <n v="146.6"/>
    <n v="151"/>
    <s v="NA"/>
    <n v="146.9"/>
    <n v="150.30000000000001"/>
    <n v="153.4"/>
    <n v="131.6"/>
    <n v="148.30000000000001"/>
    <n v="160.19999999999999"/>
    <n v="140.19999999999999"/>
    <n v="145.4"/>
    <n v="146.69999999999999"/>
  </r>
  <r>
    <x v="1"/>
    <x v="6"/>
    <x v="8"/>
    <x v="157"/>
    <x v="186"/>
    <n v="141.6"/>
    <n v="144.9"/>
    <n v="120.8"/>
    <n v="149.80000000000001"/>
    <n v="192.4"/>
    <n v="130.30000000000001"/>
    <n v="114"/>
    <n v="143.80000000000001"/>
    <n v="130"/>
    <n v="156.4"/>
    <n v="149.5"/>
    <n v="168.6"/>
    <n v="145.30000000000001"/>
    <n v="132.19999999999999"/>
    <n v="143.30000000000001"/>
    <n v="152.19999999999999"/>
    <n v="126.6"/>
    <n v="138.30000000000001"/>
    <n v="141.9"/>
    <n v="121.2"/>
    <n v="135.9"/>
    <n v="151.6"/>
    <n v="139"/>
    <n v="135.69999999999999"/>
    <n v="144.69999999999999"/>
  </r>
  <r>
    <x v="2"/>
    <x v="6"/>
    <x v="8"/>
    <x v="158"/>
    <x v="187"/>
    <n v="139.6"/>
    <n v="145.4"/>
    <n v="123.5"/>
    <n v="146.6"/>
    <n v="173.2"/>
    <n v="131.6"/>
    <n v="113.2"/>
    <n v="144.1"/>
    <n v="135"/>
    <n v="156.80000000000001"/>
    <n v="147"/>
    <n v="166.5"/>
    <n v="149.19999999999999"/>
    <n v="140.6"/>
    <n v="147.9"/>
    <n v="152.19999999999999"/>
    <n v="139.19999999999999"/>
    <n v="144.6"/>
    <n v="149"/>
    <n v="126.1"/>
    <n v="141.30000000000001"/>
    <n v="155.19999999999999"/>
    <n v="139.69999999999999"/>
    <n v="140.69999999999999"/>
    <n v="145.80000000000001"/>
  </r>
  <r>
    <x v="0"/>
    <x v="6"/>
    <x v="9"/>
    <x v="159"/>
    <x v="188"/>
    <n v="141.19999999999999"/>
    <n v="146.5"/>
    <n v="125.6"/>
    <n v="145.69999999999999"/>
    <n v="178.8"/>
    <n v="133.1"/>
    <n v="113.6"/>
    <n v="145.5"/>
    <n v="138.6"/>
    <n v="157.4"/>
    <n v="148.30000000000001"/>
    <n v="166.3"/>
    <n v="151.69999999999999"/>
    <n v="146.69999999999999"/>
    <n v="151"/>
    <s v="NA"/>
    <n v="147.69999999999999"/>
    <n v="150.6"/>
    <n v="153.69999999999999"/>
    <n v="131.69999999999999"/>
    <n v="148.69999999999999"/>
    <n v="160.69999999999999"/>
    <n v="140.30000000000001"/>
    <n v="145.69999999999999"/>
    <n v="148.30000000000001"/>
  </r>
  <r>
    <x v="1"/>
    <x v="6"/>
    <x v="9"/>
    <x v="160"/>
    <x v="189"/>
    <n v="144.69999999999999"/>
    <n v="145.6"/>
    <n v="121.1"/>
    <n v="150.6"/>
    <n v="207.2"/>
    <n v="131.19999999999999"/>
    <n v="114.8"/>
    <n v="145.19999999999999"/>
    <n v="130.19999999999999"/>
    <n v="156.80000000000001"/>
    <n v="151.9"/>
    <n v="169.3"/>
    <n v="145.9"/>
    <n v="132.4"/>
    <n v="143.9"/>
    <n v="153"/>
    <n v="128.9"/>
    <n v="138.69999999999999"/>
    <n v="142.4"/>
    <n v="121.5"/>
    <n v="136.19999999999999"/>
    <n v="151.69999999999999"/>
    <n v="139.5"/>
    <n v="136"/>
    <n v="146"/>
  </r>
  <r>
    <x v="2"/>
    <x v="6"/>
    <x v="9"/>
    <x v="161"/>
    <x v="190"/>
    <n v="142.6"/>
    <n v="146.19999999999999"/>
    <n v="123.9"/>
    <n v="148"/>
    <n v="188.4"/>
    <n v="132.5"/>
    <n v="114"/>
    <n v="145.4"/>
    <n v="135.1"/>
    <n v="157.1"/>
    <n v="149.6"/>
    <n v="167.1"/>
    <n v="149.4"/>
    <n v="140.80000000000001"/>
    <n v="148.19999999999999"/>
    <n v="153"/>
    <n v="140.6"/>
    <n v="145"/>
    <n v="149.4"/>
    <n v="126.3"/>
    <n v="141.69999999999999"/>
    <n v="155.4"/>
    <n v="140"/>
    <n v="141"/>
    <n v="147.19999999999999"/>
  </r>
  <r>
    <x v="0"/>
    <x v="6"/>
    <x v="10"/>
    <x v="161"/>
    <x v="191"/>
    <n v="143.80000000000001"/>
    <n v="147.1"/>
    <n v="126"/>
    <n v="146.19999999999999"/>
    <n v="191.4"/>
    <n v="136.19999999999999"/>
    <n v="113.8"/>
    <n v="147.30000000000001"/>
    <n v="138.69999999999999"/>
    <n v="157.69999999999999"/>
    <n v="150.9"/>
    <n v="167.2"/>
    <n v="152.30000000000001"/>
    <n v="147"/>
    <n v="151.5"/>
    <s v="NA"/>
    <n v="148.4"/>
    <n v="150.9"/>
    <n v="154.30000000000001"/>
    <n v="132.1"/>
    <n v="149.1"/>
    <n v="160.80000000000001"/>
    <n v="140.6"/>
    <n v="146.1"/>
    <n v="149.9"/>
  </r>
  <r>
    <x v="1"/>
    <x v="6"/>
    <x v="10"/>
    <x v="162"/>
    <x v="192"/>
    <n v="148.4"/>
    <n v="145.9"/>
    <n v="121.5"/>
    <n v="148.80000000000001"/>
    <n v="215.7"/>
    <n v="134.6"/>
    <n v="115"/>
    <n v="146.30000000000001"/>
    <n v="130.5"/>
    <n v="157.19999999999999"/>
    <n v="153.6"/>
    <n v="169.9"/>
    <n v="146.30000000000001"/>
    <n v="132.6"/>
    <n v="144.19999999999999"/>
    <n v="153.5"/>
    <n v="132.19999999999999"/>
    <n v="139.1"/>
    <n v="142.80000000000001"/>
    <n v="121.7"/>
    <n v="136.69999999999999"/>
    <n v="151.80000000000001"/>
    <n v="139.80000000000001"/>
    <n v="136.30000000000001"/>
    <n v="147"/>
  </r>
  <r>
    <x v="2"/>
    <x v="6"/>
    <x v="10"/>
    <x v="163"/>
    <x v="193"/>
    <n v="145.6"/>
    <n v="146.69999999999999"/>
    <n v="124.3"/>
    <n v="147.4"/>
    <n v="199.6"/>
    <n v="135.69999999999999"/>
    <n v="114.2"/>
    <n v="147"/>
    <n v="135.30000000000001"/>
    <n v="157.5"/>
    <n v="151.9"/>
    <n v="167.9"/>
    <n v="149.9"/>
    <n v="141"/>
    <n v="148.6"/>
    <n v="153.5"/>
    <n v="142.30000000000001"/>
    <n v="145.30000000000001"/>
    <n v="149.9"/>
    <n v="126.6"/>
    <n v="142.1"/>
    <n v="155.5"/>
    <n v="140.30000000000001"/>
    <n v="141.30000000000001"/>
    <n v="148.6"/>
  </r>
  <r>
    <x v="0"/>
    <x v="6"/>
    <x v="11"/>
    <x v="164"/>
    <x v="194"/>
    <n v="149.5"/>
    <n v="148.69999999999999"/>
    <n v="127.5"/>
    <n v="144.30000000000001"/>
    <n v="209.5"/>
    <n v="138.80000000000001"/>
    <n v="113.6"/>
    <n v="149.1"/>
    <n v="139.30000000000001"/>
    <n v="158.30000000000001"/>
    <n v="154.30000000000001"/>
    <n v="167.8"/>
    <n v="152.6"/>
    <n v="147.30000000000001"/>
    <n v="151.9"/>
    <s v="NA"/>
    <n v="149.9"/>
    <n v="151.19999999999999"/>
    <n v="154.80000000000001"/>
    <n v="135"/>
    <n v="149.5"/>
    <n v="161.1"/>
    <n v="140.6"/>
    <n v="147.1"/>
    <n v="152.30000000000001"/>
  </r>
  <r>
    <x v="1"/>
    <x v="6"/>
    <x v="11"/>
    <x v="165"/>
    <x v="195"/>
    <n v="153.69999999999999"/>
    <n v="147.5"/>
    <n v="122.7"/>
    <n v="147.19999999999999"/>
    <n v="231.5"/>
    <n v="137.19999999999999"/>
    <n v="114.7"/>
    <n v="148"/>
    <n v="130.80000000000001"/>
    <n v="157.69999999999999"/>
    <n v="156.30000000000001"/>
    <n v="170.4"/>
    <n v="146.80000000000001"/>
    <n v="132.80000000000001"/>
    <n v="144.6"/>
    <n v="152.80000000000001"/>
    <n v="133.6"/>
    <n v="139.80000000000001"/>
    <n v="143.19999999999999"/>
    <n v="125.2"/>
    <n v="136.80000000000001"/>
    <n v="151.9"/>
    <n v="140.19999999999999"/>
    <n v="137.69999999999999"/>
    <n v="148.30000000000001"/>
  </r>
  <r>
    <x v="2"/>
    <x v="6"/>
    <x v="11"/>
    <x v="160"/>
    <x v="196"/>
    <n v="151.1"/>
    <n v="148.30000000000001"/>
    <n v="125.7"/>
    <n v="145.69999999999999"/>
    <n v="217"/>
    <n v="138.30000000000001"/>
    <n v="114"/>
    <n v="148.69999999999999"/>
    <n v="135.80000000000001"/>
    <n v="158"/>
    <n v="155"/>
    <n v="168.5"/>
    <n v="150.30000000000001"/>
    <n v="141.30000000000001"/>
    <n v="149"/>
    <n v="152.80000000000001"/>
    <n v="143.69999999999999"/>
    <n v="145.80000000000001"/>
    <n v="150.4"/>
    <n v="129.80000000000001"/>
    <n v="142.30000000000001"/>
    <n v="155.69999999999999"/>
    <n v="140.4"/>
    <n v="142.5"/>
    <n v="150.4"/>
  </r>
  <r>
    <x v="0"/>
    <x v="7"/>
    <x v="0"/>
    <x v="166"/>
    <x v="197"/>
    <n v="153.5"/>
    <n v="150.5"/>
    <n v="132"/>
    <n v="142.19999999999999"/>
    <n v="191.5"/>
    <n v="141.1"/>
    <n v="113.8"/>
    <n v="151.6"/>
    <n v="139.69999999999999"/>
    <n v="158.69999999999999"/>
    <n v="153"/>
    <n v="168.6"/>
    <n v="152.80000000000001"/>
    <n v="147.4"/>
    <n v="152.1"/>
    <s v="NA"/>
    <n v="150.4"/>
    <n v="151.69999999999999"/>
    <n v="155.69999999999999"/>
    <n v="136.30000000000001"/>
    <n v="150.1"/>
    <n v="161.69999999999999"/>
    <n v="142.5"/>
    <n v="148.1"/>
    <n v="151.9"/>
  </r>
  <r>
    <x v="1"/>
    <x v="7"/>
    <x v="0"/>
    <x v="167"/>
    <x v="198"/>
    <n v="157"/>
    <n v="149.30000000000001"/>
    <n v="126.3"/>
    <n v="144.4"/>
    <n v="207.8"/>
    <n v="139.1"/>
    <n v="114.8"/>
    <n v="149.5"/>
    <n v="131.1"/>
    <n v="158.5"/>
    <n v="154.4"/>
    <n v="170.8"/>
    <n v="147"/>
    <n v="133.19999999999999"/>
    <n v="144.9"/>
    <n v="153.9"/>
    <n v="135.1"/>
    <n v="140.1"/>
    <n v="143.80000000000001"/>
    <n v="126.1"/>
    <n v="137.19999999999999"/>
    <n v="152.1"/>
    <n v="142.1"/>
    <n v="138.4"/>
    <n v="148.19999999999999"/>
  </r>
  <r>
    <x v="2"/>
    <x v="7"/>
    <x v="0"/>
    <x v="168"/>
    <x v="199"/>
    <n v="154.9"/>
    <n v="150.1"/>
    <n v="129.9"/>
    <n v="143.19999999999999"/>
    <n v="197"/>
    <n v="140.4"/>
    <n v="114.1"/>
    <n v="150.9"/>
    <n v="136.1"/>
    <n v="158.6"/>
    <n v="153.5"/>
    <n v="169.2"/>
    <n v="150.5"/>
    <n v="141.5"/>
    <n v="149.19999999999999"/>
    <n v="153.9"/>
    <n v="144.6"/>
    <n v="146.19999999999999"/>
    <n v="151.19999999999999"/>
    <n v="130.9"/>
    <n v="142.80000000000001"/>
    <n v="156.1"/>
    <n v="142.30000000000001"/>
    <n v="143.4"/>
    <n v="150.19999999999999"/>
  </r>
  <r>
    <x v="0"/>
    <x v="7"/>
    <x v="1"/>
    <x v="169"/>
    <x v="200"/>
    <n v="150.9"/>
    <n v="150.9"/>
    <n v="133.69999999999999"/>
    <n v="140.69999999999999"/>
    <n v="165.1"/>
    <n v="141.80000000000001"/>
    <n v="113.1"/>
    <n v="152.80000000000001"/>
    <n v="140.1"/>
    <n v="159.19999999999999"/>
    <n v="149.80000000000001"/>
    <n v="169.4"/>
    <n v="153"/>
    <n v="147.5"/>
    <n v="152.30000000000001"/>
    <s v="NA"/>
    <n v="152.30000000000001"/>
    <n v="151.80000000000001"/>
    <n v="156.19999999999999"/>
    <n v="136"/>
    <n v="150.4"/>
    <n v="161.9"/>
    <n v="143.4"/>
    <n v="148.4"/>
    <n v="150.4"/>
  </r>
  <r>
    <x v="1"/>
    <x v="7"/>
    <x v="1"/>
    <x v="170"/>
    <x v="198"/>
    <n v="153.1"/>
    <n v="150.69999999999999"/>
    <n v="127.4"/>
    <n v="143.1"/>
    <n v="181.7"/>
    <n v="139.6"/>
    <n v="114.6"/>
    <n v="150.4"/>
    <n v="131.5"/>
    <n v="159"/>
    <n v="151.69999999999999"/>
    <n v="172"/>
    <n v="147.30000000000001"/>
    <n v="133.5"/>
    <n v="145.19999999999999"/>
    <n v="154.80000000000001"/>
    <n v="138.9"/>
    <n v="140.4"/>
    <n v="144.4"/>
    <n v="125.2"/>
    <n v="137.69999999999999"/>
    <n v="152.19999999999999"/>
    <n v="143.5"/>
    <n v="138.4"/>
    <n v="147.69999999999999"/>
  </r>
  <r>
    <x v="2"/>
    <x v="7"/>
    <x v="1"/>
    <x v="171"/>
    <x v="200"/>
    <n v="151.80000000000001"/>
    <n v="150.80000000000001"/>
    <n v="131.4"/>
    <n v="141.80000000000001"/>
    <n v="170.7"/>
    <n v="141.1"/>
    <n v="113.6"/>
    <n v="152"/>
    <n v="136.5"/>
    <n v="159.1"/>
    <n v="150.5"/>
    <n v="170.1"/>
    <n v="150.80000000000001"/>
    <n v="141.69999999999999"/>
    <n v="149.5"/>
    <n v="154.80000000000001"/>
    <n v="147.19999999999999"/>
    <n v="146.4"/>
    <n v="151.69999999999999"/>
    <n v="130.30000000000001"/>
    <n v="143.19999999999999"/>
    <n v="156.19999999999999"/>
    <n v="143.4"/>
    <n v="143.6"/>
    <n v="149.1"/>
  </r>
  <r>
    <x v="0"/>
    <x v="7"/>
    <x v="2"/>
    <x v="172"/>
    <x v="201"/>
    <n v="147.6"/>
    <n v="151.69999999999999"/>
    <n v="133.30000000000001"/>
    <n v="141.80000000000001"/>
    <n v="152.30000000000001"/>
    <n v="141.80000000000001"/>
    <n v="112.6"/>
    <n v="154"/>
    <n v="140.1"/>
    <n v="160"/>
    <n v="148.19999999999999"/>
    <n v="170.5"/>
    <n v="153.4"/>
    <n v="147.6"/>
    <n v="152.5"/>
    <s v="NA"/>
    <n v="153.4"/>
    <n v="151.5"/>
    <n v="156.69999999999999"/>
    <n v="135.80000000000001"/>
    <n v="151.19999999999999"/>
    <n v="161.19999999999999"/>
    <n v="145.1"/>
    <n v="148.6"/>
    <n v="149.80000000000001"/>
  </r>
  <r>
    <x v="1"/>
    <x v="7"/>
    <x v="2"/>
    <x v="173"/>
    <x v="200"/>
    <n v="148.9"/>
    <n v="151.1"/>
    <n v="127.5"/>
    <n v="143.30000000000001"/>
    <n v="167"/>
    <n v="139.69999999999999"/>
    <n v="114.4"/>
    <n v="151.5"/>
    <n v="131.9"/>
    <n v="159.1"/>
    <n v="150.1"/>
    <n v="173.3"/>
    <n v="147.69999999999999"/>
    <n v="133.80000000000001"/>
    <n v="145.6"/>
    <n v="154.5"/>
    <n v="141.4"/>
    <n v="140.80000000000001"/>
    <n v="145"/>
    <n v="124.6"/>
    <n v="137.9"/>
    <n v="152.5"/>
    <n v="145.30000000000001"/>
    <n v="138.69999999999999"/>
    <n v="147.30000000000001"/>
  </r>
  <r>
    <x v="2"/>
    <x v="7"/>
    <x v="2"/>
    <x v="174"/>
    <x v="202"/>
    <n v="148.1"/>
    <n v="151.5"/>
    <n v="131.19999999999999"/>
    <n v="142.5"/>
    <n v="157.30000000000001"/>
    <n v="141.1"/>
    <n v="113.2"/>
    <n v="153.19999999999999"/>
    <n v="136.69999999999999"/>
    <n v="159.6"/>
    <n v="148.9"/>
    <n v="171.2"/>
    <n v="151.19999999999999"/>
    <n v="141.9"/>
    <n v="149.80000000000001"/>
    <n v="154.5"/>
    <n v="148.9"/>
    <n v="146.4"/>
    <n v="152.30000000000001"/>
    <n v="129.9"/>
    <n v="143.69999999999999"/>
    <n v="156.1"/>
    <n v="145.19999999999999"/>
    <n v="143.80000000000001"/>
    <n v="148.6"/>
  </r>
  <r>
    <x v="0"/>
    <x v="7"/>
    <x v="3"/>
    <x v="175"/>
    <x v="203"/>
    <n v="146.9"/>
    <n v="155.6"/>
    <n v="137.1"/>
    <n v="147.30000000000001"/>
    <n v="162.69999999999999"/>
    <n v="150.19999999999999"/>
    <n v="119.8"/>
    <n v="158.69999999999999"/>
    <n v="139.19999999999999"/>
    <s v="NA"/>
    <n v="150.1"/>
    <s v="NA"/>
    <s v="NA"/>
    <s v="NA"/>
    <s v="NA"/>
    <s v="NA"/>
    <n v="148.4"/>
    <s v="NA"/>
    <n v="154.30000000000001"/>
    <s v="NA"/>
    <s v="NA"/>
    <s v="NA"/>
    <s v="NA"/>
    <s v="NA"/>
    <s v="NA"/>
  </r>
  <r>
    <x v="1"/>
    <x v="7"/>
    <x v="3"/>
    <x v="176"/>
    <x v="203"/>
    <n v="151.9"/>
    <n v="155.5"/>
    <n v="131.6"/>
    <n v="152.9"/>
    <n v="180"/>
    <n v="150.80000000000001"/>
    <n v="121.2"/>
    <n v="154"/>
    <n v="133.5"/>
    <s v="NA"/>
    <n v="153.5"/>
    <s v="NA"/>
    <s v="NA"/>
    <s v="NA"/>
    <s v="NA"/>
    <n v="155.6"/>
    <n v="137.1"/>
    <s v="NA"/>
    <n v="144.80000000000001"/>
    <s v="NA"/>
    <s v="NA"/>
    <s v="NA"/>
    <s v="NA"/>
    <s v="NA"/>
    <s v="NA"/>
  </r>
  <r>
    <x v="2"/>
    <x v="7"/>
    <x v="3"/>
    <x v="177"/>
    <x v="203"/>
    <n v="148.80000000000001"/>
    <n v="155.6"/>
    <n v="135.1"/>
    <n v="149.9"/>
    <n v="168.6"/>
    <n v="150.4"/>
    <n v="120.3"/>
    <n v="157.1"/>
    <n v="136.80000000000001"/>
    <s v="NA"/>
    <n v="151.4"/>
    <s v="NA"/>
    <s v="NA"/>
    <s v="NA"/>
    <s v="NA"/>
    <n v="155.6"/>
    <n v="144.1"/>
    <s v="NA"/>
    <n v="150.69999999999999"/>
    <s v="NA"/>
    <s v="NA"/>
    <s v="NA"/>
    <s v="NA"/>
    <s v="NA"/>
    <s v="NA"/>
  </r>
  <r>
    <x v="0"/>
    <x v="7"/>
    <x v="4"/>
    <x v="178"/>
    <x v="20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</r>
  <r>
    <x v="1"/>
    <x v="7"/>
    <x v="4"/>
    <x v="178"/>
    <x v="20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</r>
  <r>
    <x v="2"/>
    <x v="7"/>
    <x v="4"/>
    <x v="178"/>
    <x v="20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</r>
  <r>
    <x v="0"/>
    <x v="7"/>
    <x v="5"/>
    <x v="179"/>
    <x v="204"/>
    <n v="149.4"/>
    <n v="153.30000000000001"/>
    <n v="138.19999999999999"/>
    <n v="143.19999999999999"/>
    <n v="148.9"/>
    <n v="150.30000000000001"/>
    <n v="113.2"/>
    <n v="159.80000000000001"/>
    <n v="142.1"/>
    <n v="161.80000000000001"/>
    <n v="152.30000000000001"/>
    <n v="182.4"/>
    <n v="154.69999999999999"/>
    <n v="150"/>
    <n v="154.1"/>
    <s v="NA"/>
    <n v="144.9"/>
    <n v="151.69999999999999"/>
    <n v="158.19999999999999"/>
    <n v="141.4"/>
    <n v="153.19999999999999"/>
    <n v="161.80000000000001"/>
    <n v="151.19999999999999"/>
    <n v="151.69999999999999"/>
    <n v="152.69999999999999"/>
  </r>
  <r>
    <x v="1"/>
    <x v="7"/>
    <x v="5"/>
    <x v="180"/>
    <x v="205"/>
    <n v="154.6"/>
    <n v="153.4"/>
    <n v="132.9"/>
    <n v="151.80000000000001"/>
    <n v="171.2"/>
    <n v="152"/>
    <n v="116.3"/>
    <n v="158.80000000000001"/>
    <n v="135.6"/>
    <n v="161.69999999999999"/>
    <n v="157"/>
    <n v="186.7"/>
    <n v="149.1"/>
    <n v="136.6"/>
    <n v="147.19999999999999"/>
    <n v="154.69999999999999"/>
    <n v="137.1"/>
    <n v="140.4"/>
    <n v="148.1"/>
    <n v="129.30000000000001"/>
    <n v="144.5"/>
    <n v="152.5"/>
    <n v="152.19999999999999"/>
    <n v="142"/>
    <n v="150.80000000000001"/>
  </r>
  <r>
    <x v="2"/>
    <x v="7"/>
    <x v="5"/>
    <x v="181"/>
    <x v="206"/>
    <n v="151.4"/>
    <n v="153.30000000000001"/>
    <n v="136.30000000000001"/>
    <n v="147.19999999999999"/>
    <n v="156.5"/>
    <n v="150.9"/>
    <n v="114.2"/>
    <n v="159.5"/>
    <n v="139.4"/>
    <n v="161.80000000000001"/>
    <n v="154"/>
    <n v="183.5"/>
    <n v="152.5"/>
    <n v="144.4"/>
    <n v="151.4"/>
    <n v="154.69999999999999"/>
    <n v="141.9"/>
    <n v="146.4"/>
    <n v="154.4"/>
    <n v="135"/>
    <n v="148.30000000000001"/>
    <n v="156.4"/>
    <n v="151.6"/>
    <n v="147"/>
    <n v="151.80000000000001"/>
  </r>
  <r>
    <x v="0"/>
    <x v="7"/>
    <x v="6"/>
    <x v="179"/>
    <x v="204"/>
    <n v="149.4"/>
    <n v="153.30000000000001"/>
    <n v="138.19999999999999"/>
    <n v="143.19999999999999"/>
    <n v="148.9"/>
    <n v="150.30000000000001"/>
    <n v="113.2"/>
    <n v="159.80000000000001"/>
    <n v="142.1"/>
    <n v="161.80000000000001"/>
    <n v="152.30000000000001"/>
    <n v="182.4"/>
    <n v="154.69999999999999"/>
    <n v="150"/>
    <n v="154.1"/>
    <s v="NA"/>
    <n v="144.9"/>
    <n v="151.69999999999999"/>
    <n v="158.19999999999999"/>
    <n v="141.4"/>
    <n v="153.19999999999999"/>
    <n v="161.80000000000001"/>
    <n v="151.19999999999999"/>
    <n v="151.69999999999999"/>
    <n v="152.69999999999999"/>
  </r>
  <r>
    <x v="1"/>
    <x v="7"/>
    <x v="6"/>
    <x v="180"/>
    <x v="205"/>
    <n v="154.6"/>
    <n v="153.4"/>
    <n v="132.9"/>
    <n v="151.80000000000001"/>
    <n v="171.2"/>
    <n v="152"/>
    <n v="116.3"/>
    <n v="158.80000000000001"/>
    <n v="135.6"/>
    <n v="161.69999999999999"/>
    <n v="157"/>
    <n v="186.7"/>
    <n v="149.1"/>
    <n v="136.6"/>
    <n v="147.19999999999999"/>
    <n v="154.69999999999999"/>
    <n v="137.1"/>
    <n v="140.4"/>
    <n v="148.1"/>
    <n v="129.30000000000001"/>
    <n v="144.5"/>
    <n v="152.5"/>
    <n v="152.19999999999999"/>
    <n v="142"/>
    <n v="150.80000000000001"/>
  </r>
  <r>
    <x v="2"/>
    <x v="7"/>
    <x v="6"/>
    <x v="181"/>
    <x v="206"/>
    <n v="151.4"/>
    <n v="153.30000000000001"/>
    <n v="136.30000000000001"/>
    <n v="147.19999999999999"/>
    <n v="156.5"/>
    <n v="150.9"/>
    <n v="114.2"/>
    <n v="159.5"/>
    <n v="139.4"/>
    <n v="161.80000000000001"/>
    <n v="154"/>
    <n v="183.5"/>
    <n v="152.5"/>
    <n v="144.4"/>
    <n v="151.4"/>
    <n v="154.69999999999999"/>
    <n v="141.9"/>
    <n v="146.4"/>
    <n v="154.4"/>
    <n v="135"/>
    <n v="148.30000000000001"/>
    <n v="156.4"/>
    <n v="151.6"/>
    <n v="147"/>
    <n v="151.80000000000001"/>
  </r>
  <r>
    <x v="0"/>
    <x v="7"/>
    <x v="7"/>
    <x v="182"/>
    <x v="207"/>
    <n v="148.4"/>
    <n v="153.30000000000001"/>
    <n v="139.80000000000001"/>
    <n v="146.9"/>
    <n v="171"/>
    <n v="149.9"/>
    <n v="114.2"/>
    <n v="160"/>
    <n v="143.5"/>
    <n v="161.5"/>
    <n v="155.30000000000001"/>
    <n v="180.9"/>
    <n v="155.1"/>
    <n v="149.30000000000001"/>
    <n v="154.30000000000001"/>
    <s v="NA"/>
    <n v="145.80000000000001"/>
    <n v="151.9"/>
    <n v="158.80000000000001"/>
    <n v="143.6"/>
    <n v="152.19999999999999"/>
    <n v="162.69999999999999"/>
    <n v="153.6"/>
    <n v="153"/>
    <n v="154.69999999999999"/>
  </r>
  <r>
    <x v="1"/>
    <x v="7"/>
    <x v="7"/>
    <x v="183"/>
    <x v="208"/>
    <n v="154.5"/>
    <n v="153.4"/>
    <n v="133.4"/>
    <n v="154.5"/>
    <n v="191.9"/>
    <n v="151.30000000000001"/>
    <n v="116.8"/>
    <n v="160"/>
    <n v="136.5"/>
    <n v="163.30000000000001"/>
    <n v="159.9"/>
    <n v="187.2"/>
    <n v="150"/>
    <n v="135.19999999999999"/>
    <n v="147.80000000000001"/>
    <n v="155.5"/>
    <n v="138.30000000000001"/>
    <n v="144.5"/>
    <n v="148.69999999999999"/>
    <n v="133.9"/>
    <n v="141.19999999999999"/>
    <n v="155.5"/>
    <n v="155.19999999999999"/>
    <n v="144.80000000000001"/>
    <n v="152.9"/>
  </r>
  <r>
    <x v="2"/>
    <x v="7"/>
    <x v="7"/>
    <x v="184"/>
    <x v="209"/>
    <n v="150.80000000000001"/>
    <n v="153.30000000000001"/>
    <n v="137.4"/>
    <n v="150.4"/>
    <n v="178.1"/>
    <n v="150.4"/>
    <n v="115.1"/>
    <n v="160"/>
    <n v="140.6"/>
    <n v="162.30000000000001"/>
    <n v="157"/>
    <n v="182.6"/>
    <n v="153.1"/>
    <n v="143.4"/>
    <n v="151.69999999999999"/>
    <n v="155.5"/>
    <n v="143"/>
    <n v="148.4"/>
    <n v="155"/>
    <n v="138.5"/>
    <n v="146"/>
    <n v="158.5"/>
    <n v="154.30000000000001"/>
    <n v="149"/>
    <n v="153.9"/>
  </r>
  <r>
    <x v="0"/>
    <x v="7"/>
    <x v="8"/>
    <x v="185"/>
    <x v="210"/>
    <n v="149.5"/>
    <n v="153.4"/>
    <n v="140.4"/>
    <n v="147"/>
    <n v="178.8"/>
    <n v="149.30000000000001"/>
    <n v="115.1"/>
    <n v="160"/>
    <n v="145.4"/>
    <n v="161.6"/>
    <n v="156.1"/>
    <n v="182.9"/>
    <n v="155.4"/>
    <n v="149.9"/>
    <n v="154.6"/>
    <s v="NA"/>
    <n v="146.4"/>
    <n v="151.6"/>
    <n v="159.1"/>
    <n v="144.6"/>
    <n v="152.80000000000001"/>
    <n v="161.1"/>
    <n v="157.4"/>
    <n v="153.69999999999999"/>
    <n v="155.4"/>
  </r>
  <r>
    <x v="1"/>
    <x v="7"/>
    <x v="8"/>
    <x v="186"/>
    <x v="211"/>
    <n v="157.30000000000001"/>
    <n v="153.9"/>
    <n v="134.4"/>
    <n v="155.4"/>
    <n v="202"/>
    <n v="150.80000000000001"/>
    <n v="118.9"/>
    <n v="160.9"/>
    <n v="137.69999999999999"/>
    <n v="164.4"/>
    <n v="161.30000000000001"/>
    <n v="188.7"/>
    <n v="150.19999999999999"/>
    <n v="136.30000000000001"/>
    <n v="148.1"/>
    <n v="156.30000000000001"/>
    <n v="137.19999999999999"/>
    <n v="145.4"/>
    <n v="150"/>
    <n v="135.1"/>
    <n v="141.80000000000001"/>
    <n v="154.9"/>
    <n v="159.80000000000001"/>
    <n v="146"/>
    <n v="154"/>
  </r>
  <r>
    <x v="2"/>
    <x v="7"/>
    <x v="8"/>
    <x v="187"/>
    <x v="212"/>
    <n v="152.5"/>
    <n v="153.6"/>
    <n v="138.19999999999999"/>
    <n v="150.9"/>
    <n v="186.7"/>
    <n v="149.80000000000001"/>
    <n v="116.4"/>
    <n v="160.30000000000001"/>
    <n v="142.19999999999999"/>
    <n v="162.9"/>
    <n v="158"/>
    <n v="184.4"/>
    <n v="153.4"/>
    <n v="144.30000000000001"/>
    <n v="152"/>
    <n v="156.30000000000001"/>
    <n v="142.9"/>
    <n v="148.69999999999999"/>
    <n v="155.6"/>
    <n v="139.6"/>
    <n v="146.6"/>
    <n v="157.5"/>
    <n v="158.4"/>
    <n v="150"/>
    <n v="154.69999999999999"/>
  </r>
  <r>
    <x v="0"/>
    <x v="7"/>
    <x v="9"/>
    <x v="188"/>
    <x v="213"/>
    <n v="159.19999999999999"/>
    <n v="153.6"/>
    <n v="142.6"/>
    <n v="147.19999999999999"/>
    <n v="200.6"/>
    <n v="150.30000000000001"/>
    <n v="115.3"/>
    <n v="160.9"/>
    <n v="147.4"/>
    <n v="161.9"/>
    <n v="159.6"/>
    <n v="182.7"/>
    <n v="155.69999999999999"/>
    <n v="150.6"/>
    <n v="155"/>
    <s v="NA"/>
    <n v="146.80000000000001"/>
    <n v="152"/>
    <n v="159.5"/>
    <n v="146.4"/>
    <n v="152.4"/>
    <n v="162.5"/>
    <n v="156.19999999999999"/>
    <n v="154.30000000000001"/>
    <n v="157.5"/>
  </r>
  <r>
    <x v="1"/>
    <x v="7"/>
    <x v="9"/>
    <x v="189"/>
    <x v="214"/>
    <n v="164.8"/>
    <n v="153.69999999999999"/>
    <n v="135.69999999999999"/>
    <n v="155.69999999999999"/>
    <n v="226"/>
    <n v="152.19999999999999"/>
    <n v="118.1"/>
    <n v="161.30000000000001"/>
    <n v="139.19999999999999"/>
    <n v="164.8"/>
    <n v="164.4"/>
    <n v="188.7"/>
    <n v="150.5"/>
    <n v="136.1"/>
    <n v="148.30000000000001"/>
    <n v="156.5"/>
    <n v="137.1"/>
    <n v="145.1"/>
    <n v="151"/>
    <n v="135.4"/>
    <n v="142"/>
    <n v="155.69999999999999"/>
    <n v="158.1"/>
    <n v="146.19999999999999"/>
    <n v="155.19999999999999"/>
  </r>
  <r>
    <x v="2"/>
    <x v="7"/>
    <x v="9"/>
    <x v="190"/>
    <x v="215"/>
    <n v="161.4"/>
    <n v="153.6"/>
    <n v="140.1"/>
    <n v="151.19999999999999"/>
    <n v="209.2"/>
    <n v="150.9"/>
    <n v="116.2"/>
    <n v="161"/>
    <n v="144"/>
    <n v="163.19999999999999"/>
    <n v="161.4"/>
    <n v="184.3"/>
    <n v="153.69999999999999"/>
    <n v="144.6"/>
    <n v="152.30000000000001"/>
    <n v="156.5"/>
    <n v="143.1"/>
    <n v="148.69999999999999"/>
    <n v="156.30000000000001"/>
    <n v="140.6"/>
    <n v="146.5"/>
    <n v="158.5"/>
    <n v="157"/>
    <n v="150.4"/>
    <n v="156.4"/>
  </r>
  <r>
    <x v="0"/>
    <x v="7"/>
    <x v="10"/>
    <x v="191"/>
    <x v="216"/>
    <n v="171.6"/>
    <n v="153.80000000000001"/>
    <n v="145.4"/>
    <n v="146.5"/>
    <n v="222.2"/>
    <n v="155.9"/>
    <n v="114.9"/>
    <n v="162"/>
    <n v="150"/>
    <n v="162.69999999999999"/>
    <n v="163.4"/>
    <n v="183.4"/>
    <n v="156.30000000000001"/>
    <n v="151"/>
    <n v="155.5"/>
    <s v="NA"/>
    <n v="147.5"/>
    <n v="152.80000000000001"/>
    <n v="160.4"/>
    <n v="146.1"/>
    <n v="153.6"/>
    <n v="161.6"/>
    <n v="156.19999999999999"/>
    <n v="154.5"/>
    <n v="159.80000000000001"/>
  </r>
  <r>
    <x v="1"/>
    <x v="7"/>
    <x v="10"/>
    <x v="192"/>
    <x v="217"/>
    <n v="176.9"/>
    <n v="153.9"/>
    <n v="138"/>
    <n v="150.5"/>
    <n v="245.3"/>
    <n v="158.69999999999999"/>
    <n v="117.2"/>
    <n v="161.4"/>
    <n v="141.5"/>
    <n v="165.1"/>
    <n v="167"/>
    <n v="188.8"/>
    <n v="151.1"/>
    <n v="136.4"/>
    <n v="148.80000000000001"/>
    <n v="158"/>
    <n v="137.30000000000001"/>
    <n v="145.1"/>
    <n v="152"/>
    <n v="135.19999999999999"/>
    <n v="144.4"/>
    <n v="156.4"/>
    <n v="157.9"/>
    <n v="146.6"/>
    <n v="156.69999999999999"/>
  </r>
  <r>
    <x v="2"/>
    <x v="7"/>
    <x v="10"/>
    <x v="193"/>
    <x v="218"/>
    <n v="173.6"/>
    <n v="153.80000000000001"/>
    <n v="142.69999999999999"/>
    <n v="148.4"/>
    <n v="230"/>
    <n v="156.80000000000001"/>
    <n v="115.7"/>
    <n v="161.80000000000001"/>
    <n v="146.5"/>
    <n v="163.80000000000001"/>
    <n v="164.7"/>
    <n v="184.8"/>
    <n v="154.30000000000001"/>
    <n v="144.9"/>
    <n v="152.80000000000001"/>
    <n v="158"/>
    <n v="143.6"/>
    <n v="149.19999999999999"/>
    <n v="157.19999999999999"/>
    <n v="140.4"/>
    <n v="148.4"/>
    <n v="158.6"/>
    <n v="156.9"/>
    <n v="150.69999999999999"/>
    <n v="158.4"/>
  </r>
  <r>
    <x v="0"/>
    <x v="7"/>
    <x v="11"/>
    <x v="194"/>
    <x v="219"/>
    <n v="173.4"/>
    <n v="154"/>
    <n v="150"/>
    <n v="145.9"/>
    <n v="225.2"/>
    <n v="159.5"/>
    <n v="114.4"/>
    <n v="163.5"/>
    <n v="153.4"/>
    <n v="163.6"/>
    <n v="164.5"/>
    <n v="183.6"/>
    <n v="157"/>
    <n v="151.6"/>
    <n v="156.30000000000001"/>
    <s v="NA"/>
    <n v="148.69999999999999"/>
    <n v="153.4"/>
    <n v="161.6"/>
    <n v="146.4"/>
    <n v="153.9"/>
    <n v="162.9"/>
    <n v="156.6"/>
    <n v="155.19999999999999"/>
    <n v="160.69999999999999"/>
  </r>
  <r>
    <x v="1"/>
    <x v="7"/>
    <x v="11"/>
    <x v="195"/>
    <x v="220"/>
    <n v="178.3"/>
    <n v="154.19999999999999"/>
    <n v="140.69999999999999"/>
    <n v="149.69999999999999"/>
    <n v="240.9"/>
    <n v="161.5"/>
    <n v="117.1"/>
    <n v="161.9"/>
    <n v="143.30000000000001"/>
    <n v="166.1"/>
    <n v="167"/>
    <n v="190.2"/>
    <n v="151.9"/>
    <n v="136.69999999999999"/>
    <n v="149.6"/>
    <n v="158.4"/>
    <n v="137.9"/>
    <n v="145.5"/>
    <n v="152.9"/>
    <n v="135.5"/>
    <n v="144.30000000000001"/>
    <n v="156.9"/>
    <n v="157.9"/>
    <n v="146.9"/>
    <n v="156.9"/>
  </r>
  <r>
    <x v="2"/>
    <x v="7"/>
    <x v="11"/>
    <x v="188"/>
    <x v="218"/>
    <n v="175.3"/>
    <n v="154.1"/>
    <n v="146.6"/>
    <n v="147.69999999999999"/>
    <n v="230.5"/>
    <n v="160.19999999999999"/>
    <n v="115.3"/>
    <n v="163"/>
    <n v="149.19999999999999"/>
    <n v="164.8"/>
    <n v="165.4"/>
    <n v="185.4"/>
    <n v="155"/>
    <n v="145.4"/>
    <n v="153.6"/>
    <n v="158.4"/>
    <n v="144.6"/>
    <n v="149.69999999999999"/>
    <n v="158.30000000000001"/>
    <n v="140.69999999999999"/>
    <n v="148.5"/>
    <n v="159.4"/>
    <n v="157.1"/>
    <n v="151.19999999999999"/>
    <n v="158.9"/>
  </r>
  <r>
    <x v="0"/>
    <x v="8"/>
    <x v="0"/>
    <x v="196"/>
    <x v="221"/>
    <n v="173.4"/>
    <n v="154"/>
    <n v="154.80000000000001"/>
    <n v="147"/>
    <n v="187.8"/>
    <n v="159.5"/>
    <n v="113.8"/>
    <n v="164.5"/>
    <n v="156.1"/>
    <n v="164.3"/>
    <n v="159.6"/>
    <n v="184.6"/>
    <n v="157.5"/>
    <n v="152.4"/>
    <n v="156.80000000000001"/>
    <s v="NA"/>
    <n v="150.9"/>
    <n v="153.9"/>
    <n v="162.5"/>
    <n v="147.5"/>
    <n v="155.1"/>
    <n v="163.5"/>
    <n v="156.19999999999999"/>
    <n v="155.9"/>
    <n v="158.5"/>
  </r>
  <r>
    <x v="1"/>
    <x v="8"/>
    <x v="0"/>
    <x v="197"/>
    <x v="222"/>
    <n v="178.4"/>
    <n v="154.4"/>
    <n v="144.1"/>
    <n v="152.6"/>
    <n v="206.8"/>
    <n v="162.1"/>
    <n v="116.3"/>
    <n v="163"/>
    <n v="145.9"/>
    <n v="167.2"/>
    <n v="163.4"/>
    <n v="191.8"/>
    <n v="152.5"/>
    <n v="137.30000000000001"/>
    <n v="150.19999999999999"/>
    <n v="157.69999999999999"/>
    <n v="142.9"/>
    <n v="145.69999999999999"/>
    <n v="154.1"/>
    <n v="136.9"/>
    <n v="145.4"/>
    <n v="156.1"/>
    <n v="157.69999999999999"/>
    <n v="147.6"/>
    <n v="156"/>
  </r>
  <r>
    <x v="2"/>
    <x v="8"/>
    <x v="0"/>
    <x v="165"/>
    <x v="223"/>
    <n v="175.3"/>
    <n v="154.1"/>
    <n v="150.9"/>
    <n v="149.6"/>
    <n v="194.2"/>
    <n v="160.4"/>
    <n v="114.6"/>
    <n v="164"/>
    <n v="151.80000000000001"/>
    <n v="165.6"/>
    <n v="161"/>
    <n v="186.5"/>
    <n v="155.5"/>
    <n v="146.1"/>
    <n v="154.19999999999999"/>
    <n v="157.69999999999999"/>
    <n v="147.9"/>
    <n v="150"/>
    <n v="159.30000000000001"/>
    <n v="141.9"/>
    <n v="149.6"/>
    <n v="159.19999999999999"/>
    <n v="156.80000000000001"/>
    <n v="151.9"/>
    <n v="157.30000000000001"/>
  </r>
  <r>
    <x v="0"/>
    <x v="8"/>
    <x v="1"/>
    <x v="164"/>
    <x v="224"/>
    <n v="168"/>
    <n v="154.4"/>
    <n v="163"/>
    <n v="147.80000000000001"/>
    <n v="149.69999999999999"/>
    <n v="158.30000000000001"/>
    <n v="111.8"/>
    <n v="165"/>
    <n v="160"/>
    <n v="165.8"/>
    <n v="154.69999999999999"/>
    <n v="186.5"/>
    <n v="159.1"/>
    <n v="153.9"/>
    <n v="158.4"/>
    <s v="NA"/>
    <n v="154.4"/>
    <n v="154.80000000000001"/>
    <n v="164.3"/>
    <n v="150.19999999999999"/>
    <n v="157"/>
    <n v="163.6"/>
    <n v="155.19999999999999"/>
    <n v="157.19999999999999"/>
    <n v="156.69999999999999"/>
  </r>
  <r>
    <x v="1"/>
    <x v="8"/>
    <x v="1"/>
    <x v="182"/>
    <x v="225"/>
    <n v="169.9"/>
    <n v="155.1"/>
    <n v="151.4"/>
    <n v="154"/>
    <n v="180.2"/>
    <n v="159.80000000000001"/>
    <n v="114.9"/>
    <n v="162.5"/>
    <n v="149.19999999999999"/>
    <n v="169.4"/>
    <n v="160.80000000000001"/>
    <n v="193.3"/>
    <n v="154.19999999999999"/>
    <n v="138.19999999999999"/>
    <n v="151.80000000000001"/>
    <n v="159.80000000000001"/>
    <n v="149.1"/>
    <n v="146.5"/>
    <n v="156.30000000000001"/>
    <n v="140.5"/>
    <n v="147.30000000000001"/>
    <n v="156.6"/>
    <n v="156.69999999999999"/>
    <n v="149.30000000000001"/>
    <n v="156.5"/>
  </r>
  <r>
    <x v="2"/>
    <x v="8"/>
    <x v="1"/>
    <x v="168"/>
    <x v="226"/>
    <n v="168.7"/>
    <n v="154.69999999999999"/>
    <n v="158.69999999999999"/>
    <n v="150.69999999999999"/>
    <n v="160"/>
    <n v="158.80000000000001"/>
    <n v="112.8"/>
    <n v="164.2"/>
    <n v="155.5"/>
    <n v="167.5"/>
    <n v="156.9"/>
    <n v="188.3"/>
    <n v="157.19999999999999"/>
    <n v="147.4"/>
    <n v="155.80000000000001"/>
    <n v="159.80000000000001"/>
    <n v="152.4"/>
    <n v="150.9"/>
    <n v="161.30000000000001"/>
    <n v="145.1"/>
    <n v="151.5"/>
    <n v="159.5"/>
    <n v="155.80000000000001"/>
    <n v="153.4"/>
    <n v="156.6"/>
  </r>
  <r>
    <x v="0"/>
    <x v="8"/>
    <x v="2"/>
    <x v="163"/>
    <x v="227"/>
    <n v="163.19999999999999"/>
    <n v="154.5"/>
    <n v="168.2"/>
    <n v="150.5"/>
    <n v="141"/>
    <n v="159.19999999999999"/>
    <n v="111.7"/>
    <n v="164"/>
    <n v="160.6"/>
    <n v="166.4"/>
    <n v="154.5"/>
    <n v="186.1"/>
    <n v="159.6"/>
    <n v="154.4"/>
    <n v="158.9"/>
    <s v="-"/>
    <n v="156"/>
    <n v="154.80000000000001"/>
    <n v="164.6"/>
    <n v="151.30000000000001"/>
    <n v="157.80000000000001"/>
    <n v="163.80000000000001"/>
    <n v="153.1"/>
    <n v="157.30000000000001"/>
    <n v="156.69999999999999"/>
  </r>
  <r>
    <x v="1"/>
    <x v="8"/>
    <x v="2"/>
    <x v="190"/>
    <x v="228"/>
    <n v="164.7"/>
    <n v="155.6"/>
    <n v="156.4"/>
    <n v="157.30000000000001"/>
    <n v="166.1"/>
    <n v="161.1"/>
    <n v="114.3"/>
    <n v="162.6"/>
    <n v="150.69999999999999"/>
    <n v="170.3"/>
    <n v="160.4"/>
    <n v="193.5"/>
    <n v="155.1"/>
    <n v="138.69999999999999"/>
    <n v="152.6"/>
    <n v="159.9"/>
    <n v="154.80000000000001"/>
    <n v="147.19999999999999"/>
    <n v="156.9"/>
    <n v="141.69999999999999"/>
    <n v="148.6"/>
    <n v="157.6"/>
    <n v="154.9"/>
    <n v="150"/>
    <n v="156.9"/>
  </r>
  <r>
    <x v="2"/>
    <x v="8"/>
    <x v="2"/>
    <x v="162"/>
    <x v="229"/>
    <n v="163.80000000000001"/>
    <n v="154.9"/>
    <n v="163.9"/>
    <n v="153.69999999999999"/>
    <n v="149.5"/>
    <n v="159.80000000000001"/>
    <n v="112.6"/>
    <n v="163.5"/>
    <n v="156.5"/>
    <n v="168.2"/>
    <n v="156.69999999999999"/>
    <n v="188.1"/>
    <n v="157.80000000000001"/>
    <n v="147.9"/>
    <n v="156.4"/>
    <n v="159.9"/>
    <n v="155.5"/>
    <n v="151.19999999999999"/>
    <n v="161.69999999999999"/>
    <n v="146.19999999999999"/>
    <n v="152.6"/>
    <n v="160.19999999999999"/>
    <n v="153.80000000000001"/>
    <n v="153.80000000000001"/>
    <n v="156.80000000000001"/>
  </r>
  <r>
    <x v="0"/>
    <x v="8"/>
    <x v="3"/>
    <x v="157"/>
    <x v="217"/>
    <n v="163.4"/>
    <n v="155"/>
    <n v="175.2"/>
    <n v="160.6"/>
    <n v="135.1"/>
    <n v="161.1"/>
    <n v="112.2"/>
    <n v="164.4"/>
    <n v="161.9"/>
    <n v="166.8"/>
    <n v="155.6"/>
    <n v="186.8"/>
    <n v="160.69999999999999"/>
    <n v="155.1"/>
    <n v="159.9"/>
    <s v="-"/>
    <n v="156"/>
    <n v="155.5"/>
    <n v="165.3"/>
    <n v="151.69999999999999"/>
    <n v="158.6"/>
    <n v="164.1"/>
    <n v="154.6"/>
    <n v="158"/>
    <n v="157.6"/>
  </r>
  <r>
    <x v="1"/>
    <x v="8"/>
    <x v="3"/>
    <x v="182"/>
    <x v="230"/>
    <n v="166.4"/>
    <n v="156"/>
    <n v="161.4"/>
    <n v="168.8"/>
    <n v="161.6"/>
    <n v="162.80000000000001"/>
    <n v="114.8"/>
    <n v="162.80000000000001"/>
    <n v="151.5"/>
    <n v="171.4"/>
    <n v="162"/>
    <n v="194.4"/>
    <n v="155.9"/>
    <n v="139.30000000000001"/>
    <n v="153.4"/>
    <n v="161.4"/>
    <n v="154.9"/>
    <n v="147.6"/>
    <n v="157.5"/>
    <n v="142.1"/>
    <n v="149.1"/>
    <n v="157.6"/>
    <n v="156.6"/>
    <n v="150.5"/>
    <n v="158"/>
  </r>
  <r>
    <x v="2"/>
    <x v="8"/>
    <x v="3"/>
    <x v="168"/>
    <x v="231"/>
    <n v="164.6"/>
    <n v="155.4"/>
    <n v="170.1"/>
    <n v="164.4"/>
    <n v="144.1"/>
    <n v="161.69999999999999"/>
    <n v="113.1"/>
    <n v="163.9"/>
    <n v="157.6"/>
    <n v="168.9"/>
    <n v="158"/>
    <n v="188.8"/>
    <n v="158.80000000000001"/>
    <n v="148.5"/>
    <n v="157.30000000000001"/>
    <n v="161.4"/>
    <n v="155.6"/>
    <n v="151.80000000000001"/>
    <n v="162.30000000000001"/>
    <n v="146.6"/>
    <n v="153.19999999999999"/>
    <n v="160.30000000000001"/>
    <n v="155.4"/>
    <n v="154.4"/>
    <n v="157.80000000000001"/>
  </r>
  <r>
    <x v="0"/>
    <x v="8"/>
    <x v="4"/>
    <x v="174"/>
    <x v="232"/>
    <n v="168.6"/>
    <n v="155.80000000000001"/>
    <n v="184.4"/>
    <n v="162.30000000000001"/>
    <n v="138.4"/>
    <n v="165.1"/>
    <n v="114.3"/>
    <n v="169.7"/>
    <n v="164.6"/>
    <n v="169.8"/>
    <n v="158.69999999999999"/>
    <n v="189.6"/>
    <n v="165.3"/>
    <n v="160.6"/>
    <n v="164.5"/>
    <s v="NA"/>
    <n v="161.69999999999999"/>
    <n v="158.80000000000001"/>
    <n v="169.1"/>
    <n v="153.19999999999999"/>
    <n v="160"/>
    <n v="167.6"/>
    <n v="159.30000000000001"/>
    <n v="161.1"/>
    <n v="161.1"/>
  </r>
  <r>
    <x v="1"/>
    <x v="8"/>
    <x v="4"/>
    <x v="198"/>
    <x v="233"/>
    <n v="173"/>
    <n v="156.5"/>
    <n v="168.8"/>
    <n v="172.5"/>
    <n v="166.5"/>
    <n v="165.9"/>
    <n v="115.9"/>
    <n v="165.2"/>
    <n v="152"/>
    <n v="171.1"/>
    <n v="164.2"/>
    <n v="198.2"/>
    <n v="156.5"/>
    <n v="140.19999999999999"/>
    <n v="154.1"/>
    <n v="161.6"/>
    <n v="155.5"/>
    <n v="150.1"/>
    <n v="160.4"/>
    <n v="145"/>
    <n v="152.6"/>
    <n v="156.6"/>
    <n v="157.5"/>
    <n v="152.30000000000001"/>
    <n v="159.5"/>
  </r>
  <r>
    <x v="2"/>
    <x v="8"/>
    <x v="4"/>
    <x v="199"/>
    <x v="234"/>
    <n v="170.3"/>
    <n v="156.1"/>
    <n v="178.7"/>
    <n v="167.1"/>
    <n v="147.9"/>
    <n v="165.4"/>
    <n v="114.8"/>
    <n v="168.2"/>
    <n v="159.30000000000001"/>
    <n v="170.4"/>
    <n v="160.69999999999999"/>
    <n v="191.9"/>
    <n v="161.80000000000001"/>
    <n v="152.1"/>
    <n v="160.4"/>
    <n v="161.6"/>
    <n v="159.4"/>
    <n v="154.69999999999999"/>
    <n v="165.8"/>
    <n v="148.9"/>
    <n v="155.80000000000001"/>
    <n v="161.19999999999999"/>
    <n v="158.6"/>
    <n v="156.80000000000001"/>
    <n v="160.4"/>
  </r>
  <r>
    <x v="0"/>
    <x v="8"/>
    <x v="5"/>
    <x v="167"/>
    <x v="235"/>
    <n v="179.3"/>
    <n v="156.1"/>
    <n v="190.4"/>
    <n v="158.6"/>
    <n v="144.69999999999999"/>
    <n v="165.5"/>
    <n v="114.6"/>
    <n v="170"/>
    <n v="165.5"/>
    <n v="171.7"/>
    <n v="160.5"/>
    <n v="189.1"/>
    <n v="165.3"/>
    <n v="159.9"/>
    <n v="164.6"/>
    <s v="NA"/>
    <n v="162.1"/>
    <n v="159.19999999999999"/>
    <n v="169.7"/>
    <n v="154.19999999999999"/>
    <n v="160.4"/>
    <n v="166.8"/>
    <n v="159.4"/>
    <n v="161.5"/>
    <n v="162.1"/>
  </r>
  <r>
    <x v="1"/>
    <x v="8"/>
    <x v="5"/>
    <x v="200"/>
    <x v="236"/>
    <n v="182.8"/>
    <n v="156.5"/>
    <n v="172.2"/>
    <n v="171.5"/>
    <n v="176.2"/>
    <n v="166.9"/>
    <n v="116.1"/>
    <n v="165.5"/>
    <n v="152.30000000000001"/>
    <n v="173.3"/>
    <n v="166.2"/>
    <n v="195.6"/>
    <n v="157.30000000000001"/>
    <n v="140.5"/>
    <n v="154.80000000000001"/>
    <n v="160.5"/>
    <n v="156.1"/>
    <n v="149.80000000000001"/>
    <n v="160.80000000000001"/>
    <n v="147.5"/>
    <n v="150.69999999999999"/>
    <n v="158.1"/>
    <n v="158"/>
    <n v="153.4"/>
    <n v="160.4"/>
  </r>
  <r>
    <x v="2"/>
    <x v="8"/>
    <x v="5"/>
    <x v="201"/>
    <x v="237"/>
    <n v="180.7"/>
    <n v="156.19999999999999"/>
    <n v="183.7"/>
    <n v="164.6"/>
    <n v="155.4"/>
    <n v="166"/>
    <n v="115.1"/>
    <n v="168.5"/>
    <n v="160"/>
    <n v="172.4"/>
    <n v="162.6"/>
    <n v="190.8"/>
    <n v="162.19999999999999"/>
    <n v="151.80000000000001"/>
    <n v="160.69999999999999"/>
    <n v="160.5"/>
    <n v="159.80000000000001"/>
    <n v="154.80000000000001"/>
    <n v="166.3"/>
    <n v="150.69999999999999"/>
    <n v="154.9"/>
    <n v="161.69999999999999"/>
    <n v="158.80000000000001"/>
    <n v="157.6"/>
    <n v="161.30000000000001"/>
  </r>
  <r>
    <x v="0"/>
    <x v="8"/>
    <x v="6"/>
    <x v="174"/>
    <x v="238"/>
    <n v="180.4"/>
    <n v="157.1"/>
    <n v="188.7"/>
    <n v="157.69999999999999"/>
    <n v="152.80000000000001"/>
    <n v="163.6"/>
    <n v="113.9"/>
    <n v="169.7"/>
    <n v="166.2"/>
    <n v="171"/>
    <n v="161.69999999999999"/>
    <n v="189.7"/>
    <n v="166"/>
    <n v="161.1"/>
    <n v="165.3"/>
    <s v="NA"/>
    <n v="162.5"/>
    <n v="160.30000000000001"/>
    <n v="170.4"/>
    <n v="157.1"/>
    <n v="160.69999999999999"/>
    <n v="167.2"/>
    <n v="160.4"/>
    <n v="162.80000000000001"/>
    <n v="163.19999999999999"/>
  </r>
  <r>
    <x v="1"/>
    <x v="8"/>
    <x v="6"/>
    <x v="202"/>
    <x v="239"/>
    <n v="185"/>
    <n v="158.19999999999999"/>
    <n v="170.6"/>
    <n v="170.9"/>
    <n v="186.4"/>
    <n v="164.7"/>
    <n v="115.7"/>
    <n v="165.5"/>
    <n v="153.4"/>
    <n v="173.5"/>
    <n v="167.9"/>
    <n v="195.5"/>
    <n v="157.9"/>
    <n v="141.9"/>
    <n v="155.5"/>
    <n v="161.5"/>
    <n v="157.69999999999999"/>
    <n v="150.69999999999999"/>
    <n v="161.5"/>
    <n v="149.5"/>
    <n v="151.19999999999999"/>
    <n v="160.30000000000001"/>
    <n v="159.6"/>
    <n v="155"/>
    <n v="161.80000000000001"/>
  </r>
  <r>
    <x v="2"/>
    <x v="8"/>
    <x v="6"/>
    <x v="203"/>
    <x v="240"/>
    <n v="182.2"/>
    <n v="157.5"/>
    <n v="182.1"/>
    <n v="163.9"/>
    <n v="164.2"/>
    <n v="164"/>
    <n v="114.5"/>
    <n v="168.3"/>
    <n v="160.9"/>
    <n v="172.2"/>
    <n v="164"/>
    <n v="191.2"/>
    <n v="162.80000000000001"/>
    <n v="153.1"/>
    <n v="161.4"/>
    <n v="161.5"/>
    <n v="160.69999999999999"/>
    <n v="155.80000000000001"/>
    <n v="167"/>
    <n v="153.1"/>
    <n v="155.30000000000001"/>
    <n v="163.19999999999999"/>
    <n v="160.1"/>
    <n v="159"/>
    <n v="162.5"/>
  </r>
  <r>
    <x v="0"/>
    <x v="8"/>
    <x v="7"/>
    <x v="165"/>
    <x v="241"/>
    <n v="176.5"/>
    <n v="157.5"/>
    <n v="190.9"/>
    <n v="155.69999999999999"/>
    <n v="153.9"/>
    <n v="162.80000000000001"/>
    <n v="115.2"/>
    <n v="169.8"/>
    <n v="167.6"/>
    <n v="171.9"/>
    <n v="161.80000000000001"/>
    <n v="190.2"/>
    <n v="167"/>
    <n v="162.6"/>
    <n v="166.3"/>
    <s v="NA"/>
    <n v="163.1"/>
    <n v="160.9"/>
    <n v="171.1"/>
    <n v="157.69999999999999"/>
    <n v="161.1"/>
    <n v="167.5"/>
    <n v="160.30000000000001"/>
    <n v="163.30000000000001"/>
    <n v="163.6"/>
  </r>
  <r>
    <x v="1"/>
    <x v="8"/>
    <x v="7"/>
    <x v="204"/>
    <x v="242"/>
    <n v="174.1"/>
    <n v="159.19999999999999"/>
    <n v="175"/>
    <n v="161.30000000000001"/>
    <n v="183.3"/>
    <n v="164.5"/>
    <n v="120.4"/>
    <n v="166.2"/>
    <n v="154.80000000000001"/>
    <n v="175.1"/>
    <n v="167.3"/>
    <n v="196.5"/>
    <n v="159.80000000000001"/>
    <n v="143.6"/>
    <n v="157.30000000000001"/>
    <n v="162.1"/>
    <n v="160.69999999999999"/>
    <n v="153.19999999999999"/>
    <n v="162.80000000000001"/>
    <n v="150.4"/>
    <n v="153.69999999999999"/>
    <n v="160.4"/>
    <n v="159.6"/>
    <n v="156"/>
    <n v="162.30000000000001"/>
  </r>
  <r>
    <x v="2"/>
    <x v="8"/>
    <x v="7"/>
    <x v="205"/>
    <x v="243"/>
    <n v="172.8"/>
    <n v="158.4"/>
    <n v="188"/>
    <n v="156.80000000000001"/>
    <n v="162.19999999999999"/>
    <n v="164.1"/>
    <n v="119.7"/>
    <n v="168.8"/>
    <n v="162.69999999999999"/>
    <n v="173.9"/>
    <n v="164"/>
    <n v="192.1"/>
    <n v="164.5"/>
    <n v="155.30000000000001"/>
    <n v="163.19999999999999"/>
    <n v="162.1"/>
    <n v="162.6"/>
    <n v="157.5"/>
    <n v="168.4"/>
    <n v="154"/>
    <n v="157.6"/>
    <n v="163.80000000000001"/>
    <n v="160"/>
    <n v="160"/>
    <n v="163.19999999999999"/>
  </r>
  <r>
    <x v="0"/>
    <x v="8"/>
    <x v="8"/>
    <x v="191"/>
    <x v="244"/>
    <n v="172"/>
    <n v="158"/>
    <n v="195.5"/>
    <n v="152.69999999999999"/>
    <n v="151.4"/>
    <n v="163.9"/>
    <n v="119.3"/>
    <n v="170.1"/>
    <n v="168.3"/>
    <n v="172.8"/>
    <n v="162.1"/>
    <n v="190.5"/>
    <n v="167.7"/>
    <n v="163.6"/>
    <n v="167.1"/>
    <s v="NA"/>
    <n v="163.69999999999999"/>
    <n v="161.30000000000001"/>
    <n v="171.9"/>
    <n v="157.80000000000001"/>
    <n v="162.69999999999999"/>
    <n v="168.5"/>
    <n v="160.19999999999999"/>
    <n v="163.80000000000001"/>
    <n v="164"/>
  </r>
  <r>
    <x v="1"/>
    <x v="8"/>
    <x v="8"/>
    <x v="204"/>
    <x v="242"/>
    <n v="174.1"/>
    <n v="159.1"/>
    <n v="175"/>
    <n v="161.19999999999999"/>
    <n v="183.5"/>
    <n v="164.5"/>
    <n v="120.4"/>
    <n v="166.2"/>
    <n v="154.80000000000001"/>
    <n v="175.1"/>
    <n v="167.3"/>
    <n v="196.5"/>
    <n v="159.80000000000001"/>
    <n v="143.6"/>
    <n v="157.4"/>
    <n v="162.1"/>
    <n v="160.80000000000001"/>
    <n v="153.30000000000001"/>
    <n v="162.80000000000001"/>
    <n v="150.5"/>
    <n v="153.9"/>
    <n v="160.30000000000001"/>
    <n v="159.6"/>
    <n v="156"/>
    <n v="162.30000000000001"/>
  </r>
  <r>
    <x v="2"/>
    <x v="8"/>
    <x v="8"/>
    <x v="205"/>
    <x v="243"/>
    <n v="172.8"/>
    <n v="158.4"/>
    <n v="188"/>
    <n v="156.69999999999999"/>
    <n v="162.30000000000001"/>
    <n v="164.1"/>
    <n v="119.7"/>
    <n v="168.8"/>
    <n v="162.69999999999999"/>
    <n v="173.9"/>
    <n v="164"/>
    <n v="192.1"/>
    <n v="164.6"/>
    <n v="155.30000000000001"/>
    <n v="163.30000000000001"/>
    <n v="162.1"/>
    <n v="162.6"/>
    <n v="157.5"/>
    <n v="168.4"/>
    <n v="154"/>
    <n v="157.69999999999999"/>
    <n v="163.69999999999999"/>
    <n v="160"/>
    <n v="160"/>
    <n v="163.19999999999999"/>
  </r>
  <r>
    <x v="0"/>
    <x v="8"/>
    <x v="9"/>
    <x v="206"/>
    <x v="230"/>
    <n v="170.1"/>
    <n v="158.4"/>
    <n v="198.8"/>
    <n v="152.6"/>
    <n v="170.4"/>
    <n v="165.2"/>
    <n v="121.6"/>
    <n v="170.6"/>
    <n v="168.8"/>
    <n v="173.6"/>
    <n v="165.5"/>
    <n v="191.2"/>
    <n v="168.9"/>
    <n v="164.8"/>
    <n v="168.3"/>
    <s v="NA"/>
    <n v="165.5"/>
    <n v="162"/>
    <n v="172.5"/>
    <n v="159.5"/>
    <n v="163.19999999999999"/>
    <n v="169"/>
    <n v="161.1"/>
    <n v="164.7"/>
    <n v="166.3"/>
  </r>
  <r>
    <x v="1"/>
    <x v="8"/>
    <x v="9"/>
    <x v="207"/>
    <x v="245"/>
    <n v="173"/>
    <n v="159.19999999999999"/>
    <n v="176.6"/>
    <n v="159.30000000000001"/>
    <n v="214.4"/>
    <n v="165.3"/>
    <n v="122.5"/>
    <n v="166.8"/>
    <n v="155.4"/>
    <n v="175.9"/>
    <n v="171.5"/>
    <n v="197"/>
    <n v="160.80000000000001"/>
    <n v="144.4"/>
    <n v="158.30000000000001"/>
    <n v="163.6"/>
    <n v="162.19999999999999"/>
    <n v="154.30000000000001"/>
    <n v="163.5"/>
    <n v="152.19999999999999"/>
    <n v="155.1"/>
    <n v="160.30000000000001"/>
    <n v="160.30000000000001"/>
    <n v="157"/>
    <n v="164.6"/>
  </r>
  <r>
    <x v="2"/>
    <x v="8"/>
    <x v="9"/>
    <x v="208"/>
    <x v="246"/>
    <n v="171.2"/>
    <n v="158.69999999999999"/>
    <n v="190.6"/>
    <n v="155.69999999999999"/>
    <n v="185.3"/>
    <n v="165.2"/>
    <n v="121.9"/>
    <n v="169.3"/>
    <n v="163.19999999999999"/>
    <n v="174.7"/>
    <n v="167.7"/>
    <n v="192.7"/>
    <n v="165.7"/>
    <n v="156.30000000000001"/>
    <n v="164.3"/>
    <n v="163.6"/>
    <n v="164.2"/>
    <n v="158.4"/>
    <n v="169.1"/>
    <n v="155.69999999999999"/>
    <n v="158.6"/>
    <n v="163.9"/>
    <n v="160.80000000000001"/>
    <n v="161"/>
    <n v="165.5"/>
  </r>
  <r>
    <x v="0"/>
    <x v="8"/>
    <x v="10"/>
    <x v="185"/>
    <x v="247"/>
    <n v="171.5"/>
    <n v="159.1"/>
    <n v="198.4"/>
    <n v="153.19999999999999"/>
    <n v="183.9"/>
    <n v="165.4"/>
    <n v="122.1"/>
    <n v="170.8"/>
    <n v="169.1"/>
    <n v="174.3"/>
    <n v="167.5"/>
    <n v="191.4"/>
    <n v="170.4"/>
    <n v="166"/>
    <n v="169.8"/>
    <s v="NA"/>
    <n v="165.3"/>
    <n v="162.9"/>
    <n v="173.4"/>
    <n v="158.9"/>
    <n v="163.80000000000001"/>
    <n v="169.3"/>
    <n v="162.4"/>
    <n v="165.2"/>
    <n v="167.6"/>
  </r>
  <r>
    <x v="1"/>
    <x v="8"/>
    <x v="10"/>
    <x v="209"/>
    <x v="248"/>
    <n v="175.4"/>
    <n v="159.6"/>
    <n v="175.8"/>
    <n v="160.30000000000001"/>
    <n v="229.1"/>
    <n v="165.1"/>
    <n v="123.1"/>
    <n v="167.2"/>
    <n v="156.1"/>
    <n v="176.8"/>
    <n v="173.5"/>
    <n v="197"/>
    <n v="162.30000000000001"/>
    <n v="145.30000000000001"/>
    <n v="159.69999999999999"/>
    <n v="164.2"/>
    <n v="161.6"/>
    <n v="155.19999999999999"/>
    <n v="164.2"/>
    <n v="151.19999999999999"/>
    <n v="156.69999999999999"/>
    <n v="160.80000000000001"/>
    <n v="161.80000000000001"/>
    <n v="157.30000000000001"/>
    <n v="165.6"/>
  </r>
  <r>
    <x v="2"/>
    <x v="8"/>
    <x v="10"/>
    <x v="179"/>
    <x v="249"/>
    <n v="173"/>
    <n v="159.30000000000001"/>
    <n v="190.1"/>
    <n v="156.5"/>
    <n v="199.2"/>
    <n v="165.3"/>
    <n v="122.4"/>
    <n v="169.6"/>
    <n v="163.69999999999999"/>
    <n v="175.5"/>
    <n v="169.7"/>
    <n v="192.9"/>
    <n v="167.2"/>
    <n v="157.4"/>
    <n v="165.8"/>
    <n v="164.2"/>
    <n v="163.9"/>
    <n v="159.30000000000001"/>
    <n v="169.9"/>
    <n v="154.80000000000001"/>
    <n v="159.80000000000001"/>
    <n v="164.3"/>
    <n v="162.19999999999999"/>
    <n v="161.4"/>
    <n v="166.7"/>
  </r>
  <r>
    <x v="0"/>
    <x v="8"/>
    <x v="11"/>
    <x v="208"/>
    <x v="205"/>
    <n v="176.5"/>
    <n v="159.80000000000001"/>
    <n v="195.8"/>
    <n v="152"/>
    <n v="172.3"/>
    <n v="164.5"/>
    <n v="120.6"/>
    <n v="171.7"/>
    <n v="169.7"/>
    <n v="175.1"/>
    <n v="165.8"/>
    <n v="190.8"/>
    <n v="171.8"/>
    <n v="167.3"/>
    <n v="171.2"/>
    <s v="NA"/>
    <n v="165.6"/>
    <n v="163.9"/>
    <n v="174"/>
    <n v="160.1"/>
    <n v="164.5"/>
    <n v="169.7"/>
    <n v="162.80000000000001"/>
    <n v="166"/>
    <n v="167"/>
  </r>
  <r>
    <x v="1"/>
    <x v="8"/>
    <x v="11"/>
    <x v="183"/>
    <x v="250"/>
    <n v="180"/>
    <n v="160"/>
    <n v="173.5"/>
    <n v="158.30000000000001"/>
    <n v="219.5"/>
    <n v="164.2"/>
    <n v="121.9"/>
    <n v="168.2"/>
    <n v="156.5"/>
    <n v="178.2"/>
    <n v="172.2"/>
    <n v="196.8"/>
    <n v="163.30000000000001"/>
    <n v="146.69999999999999"/>
    <n v="160.69999999999999"/>
    <n v="163.4"/>
    <n v="161.69999999999999"/>
    <n v="156"/>
    <n v="165.1"/>
    <n v="151.80000000000001"/>
    <n v="157.6"/>
    <n v="160.6"/>
    <n v="162.4"/>
    <n v="157.80000000000001"/>
    <n v="165.2"/>
  </r>
  <r>
    <x v="2"/>
    <x v="8"/>
    <x v="11"/>
    <x v="177"/>
    <x v="251"/>
    <n v="177.9"/>
    <n v="159.9"/>
    <n v="187.6"/>
    <n v="154.9"/>
    <n v="188.3"/>
    <n v="164.4"/>
    <n v="121"/>
    <n v="170.5"/>
    <n v="164.2"/>
    <n v="176.5"/>
    <n v="168.2"/>
    <n v="192.4"/>
    <n v="168.5"/>
    <n v="158.69999999999999"/>
    <n v="167"/>
    <n v="163.4"/>
    <n v="164.1"/>
    <n v="160.19999999999999"/>
    <n v="170.6"/>
    <n v="155.69999999999999"/>
    <n v="160.6"/>
    <n v="164.4"/>
    <n v="162.6"/>
    <n v="162"/>
    <n v="166.2"/>
  </r>
  <r>
    <x v="0"/>
    <x v="9"/>
    <x v="0"/>
    <x v="210"/>
    <x v="252"/>
    <n v="178"/>
    <n v="160.5"/>
    <n v="192.6"/>
    <n v="151.19999999999999"/>
    <n v="159.19999999999999"/>
    <n v="164"/>
    <n v="119.3"/>
    <n v="173.3"/>
    <n v="169.8"/>
    <n v="175.8"/>
    <n v="164.1"/>
    <n v="190.7"/>
    <n v="173.2"/>
    <n v="169.3"/>
    <n v="172.7"/>
    <s v="NA"/>
    <n v="165.8"/>
    <n v="164.9"/>
    <n v="174.7"/>
    <n v="160.80000000000001"/>
    <n v="164.9"/>
    <n v="169.9"/>
    <n v="163.19999999999999"/>
    <n v="166.6"/>
    <n v="166.4"/>
  </r>
  <r>
    <x v="1"/>
    <x v="9"/>
    <x v="0"/>
    <x v="211"/>
    <x v="244"/>
    <n v="180.1"/>
    <n v="160.4"/>
    <n v="171"/>
    <n v="156.5"/>
    <n v="203.6"/>
    <n v="163.80000000000001"/>
    <n v="121.3"/>
    <n v="169.8"/>
    <n v="156.6"/>
    <n v="179"/>
    <n v="170.3"/>
    <n v="196.4"/>
    <n v="164.7"/>
    <n v="148.5"/>
    <n v="162.19999999999999"/>
    <n v="164.5"/>
    <n v="161.6"/>
    <n v="156.80000000000001"/>
    <n v="166.1"/>
    <n v="152.69999999999999"/>
    <n v="158.4"/>
    <n v="161"/>
    <n v="162.80000000000001"/>
    <n v="158.6"/>
    <n v="165"/>
  </r>
  <r>
    <x v="2"/>
    <x v="9"/>
    <x v="0"/>
    <x v="212"/>
    <x v="253"/>
    <n v="178.8"/>
    <n v="160.5"/>
    <n v="184.7"/>
    <n v="153.69999999999999"/>
    <n v="174.3"/>
    <n v="163.9"/>
    <n v="120"/>
    <n v="172.1"/>
    <n v="164.3"/>
    <n v="177.3"/>
    <n v="166.4"/>
    <n v="192.2"/>
    <n v="169.9"/>
    <n v="160.69999999999999"/>
    <n v="168.5"/>
    <n v="164.5"/>
    <n v="164.2"/>
    <n v="161.1"/>
    <n v="171.4"/>
    <n v="156.5"/>
    <n v="161.19999999999999"/>
    <n v="164.7"/>
    <n v="163"/>
    <n v="162.69999999999999"/>
    <n v="165.7"/>
  </r>
  <r>
    <x v="0"/>
    <x v="9"/>
    <x v="1"/>
    <x v="198"/>
    <x v="254"/>
    <n v="175.5"/>
    <n v="160.69999999999999"/>
    <n v="192.6"/>
    <n v="151.4"/>
    <n v="155.19999999999999"/>
    <n v="163.9"/>
    <n v="118.1"/>
    <n v="175.4"/>
    <n v="170.5"/>
    <n v="176.3"/>
    <n v="163.9"/>
    <n v="191.5"/>
    <n v="174.1"/>
    <n v="171"/>
    <n v="173.7"/>
    <s v="NA"/>
    <n v="167.4"/>
    <n v="165.7"/>
    <n v="175.3"/>
    <n v="161.19999999999999"/>
    <n v="165.5"/>
    <n v="170.3"/>
    <n v="164.5"/>
    <n v="167.3"/>
    <n v="166.7"/>
  </r>
  <r>
    <x v="1"/>
    <x v="9"/>
    <x v="1"/>
    <x v="213"/>
    <x v="255"/>
    <n v="176.4"/>
    <n v="160.6"/>
    <n v="171.5"/>
    <n v="156.4"/>
    <n v="198"/>
    <n v="163.19999999999999"/>
    <n v="120.6"/>
    <n v="172.2"/>
    <n v="156.69999999999999"/>
    <n v="180"/>
    <n v="170.2"/>
    <n v="196.5"/>
    <n v="165.7"/>
    <n v="150.4"/>
    <n v="163.4"/>
    <n v="165.5"/>
    <n v="163"/>
    <n v="157.4"/>
    <n v="167.2"/>
    <n v="153.1"/>
    <n v="159.5"/>
    <n v="162"/>
    <n v="164.2"/>
    <n v="159.4"/>
    <n v="165.5"/>
  </r>
  <r>
    <x v="2"/>
    <x v="9"/>
    <x v="1"/>
    <x v="214"/>
    <x v="256"/>
    <n v="175.8"/>
    <n v="160.69999999999999"/>
    <n v="184.9"/>
    <n v="153.69999999999999"/>
    <n v="169.7"/>
    <n v="163.69999999999999"/>
    <n v="118.9"/>
    <n v="174.3"/>
    <n v="164.7"/>
    <n v="178"/>
    <n v="166.2"/>
    <n v="192.8"/>
    <n v="170.8"/>
    <n v="162.4"/>
    <n v="169.6"/>
    <n v="165.5"/>
    <n v="165.7"/>
    <n v="161.80000000000001"/>
    <n v="172.2"/>
    <n v="156.9"/>
    <n v="162.1"/>
    <n v="165.4"/>
    <n v="164.4"/>
    <n v="163.5"/>
    <n v="166.1"/>
  </r>
  <r>
    <x v="0"/>
    <x v="9"/>
    <x v="2"/>
    <x v="215"/>
    <x v="257"/>
    <n v="167.9"/>
    <n v="162"/>
    <n v="203.1"/>
    <n v="155.9"/>
    <n v="155.80000000000001"/>
    <n v="164.2"/>
    <n v="118.1"/>
    <n v="178.7"/>
    <n v="171.2"/>
    <n v="177.4"/>
    <n v="166.6"/>
    <n v="192.3"/>
    <n v="175.4"/>
    <n v="173.2"/>
    <n v="175.1"/>
    <s v="NA"/>
    <n v="168.9"/>
    <n v="166.5"/>
    <n v="176"/>
    <n v="162"/>
    <n v="166.6"/>
    <n v="170.6"/>
    <n v="167.4"/>
    <n v="168.3"/>
    <n v="168.7"/>
  </r>
  <r>
    <x v="1"/>
    <x v="9"/>
    <x v="2"/>
    <x v="216"/>
    <x v="258"/>
    <n v="167.7"/>
    <n v="162.6"/>
    <n v="180"/>
    <n v="159.6"/>
    <n v="188.4"/>
    <n v="163.4"/>
    <n v="120.3"/>
    <n v="174.7"/>
    <n v="157.1"/>
    <n v="181.5"/>
    <n v="171.5"/>
    <n v="197.5"/>
    <n v="167.1"/>
    <n v="152.6"/>
    <n v="164.9"/>
    <n v="165.3"/>
    <n v="164.5"/>
    <n v="158.6"/>
    <n v="168.2"/>
    <n v="154.19999999999999"/>
    <n v="160.80000000000001"/>
    <n v="162.69999999999999"/>
    <n v="166.8"/>
    <n v="160.6"/>
    <n v="166.5"/>
  </r>
  <r>
    <x v="2"/>
    <x v="9"/>
    <x v="2"/>
    <x v="217"/>
    <x v="259"/>
    <n v="167.8"/>
    <n v="162.19999999999999"/>
    <n v="194.6"/>
    <n v="157.6"/>
    <n v="166.9"/>
    <n v="163.9"/>
    <n v="118.8"/>
    <n v="177.4"/>
    <n v="165.3"/>
    <n v="179.3"/>
    <n v="168.4"/>
    <n v="193.7"/>
    <n v="172.1"/>
    <n v="164.6"/>
    <n v="171.1"/>
    <n v="165.3"/>
    <n v="167.2"/>
    <n v="162.80000000000001"/>
    <n v="173"/>
    <n v="157.9"/>
    <n v="163.30000000000001"/>
    <n v="166"/>
    <n v="167.2"/>
    <n v="164.6"/>
    <n v="167.7"/>
  </r>
  <r>
    <x v="0"/>
    <x v="9"/>
    <x v="3"/>
    <x v="176"/>
    <x v="260"/>
    <n v="164.5"/>
    <n v="163.80000000000001"/>
    <n v="207.4"/>
    <n v="169.7"/>
    <n v="153.6"/>
    <n v="165.1"/>
    <n v="118.2"/>
    <n v="182.9"/>
    <n v="172.4"/>
    <n v="178.9"/>
    <n v="168.6"/>
    <n v="192.8"/>
    <n v="177.5"/>
    <n v="175.1"/>
    <n v="177.1"/>
    <s v="NA"/>
    <n v="173.3"/>
    <n v="167.7"/>
    <n v="177"/>
    <n v="166.2"/>
    <n v="167.2"/>
    <n v="170.9"/>
    <n v="169"/>
    <n v="170.2"/>
    <n v="170.8"/>
  </r>
  <r>
    <x v="1"/>
    <x v="9"/>
    <x v="3"/>
    <x v="218"/>
    <x v="258"/>
    <n v="164.6"/>
    <n v="164.2"/>
    <n v="186"/>
    <n v="175.9"/>
    <n v="190.7"/>
    <n v="164"/>
    <n v="120.5"/>
    <n v="178"/>
    <n v="157.5"/>
    <n v="183.3"/>
    <n v="174.5"/>
    <n v="197.1"/>
    <n v="168.4"/>
    <n v="154.5"/>
    <n v="166.3"/>
    <n v="167"/>
    <n v="170.5"/>
    <n v="159.80000000000001"/>
    <n v="169"/>
    <n v="159.30000000000001"/>
    <n v="162.19999999999999"/>
    <n v="164"/>
    <n v="168.4"/>
    <n v="163.1"/>
    <n v="169.2"/>
  </r>
  <r>
    <x v="2"/>
    <x v="9"/>
    <x v="3"/>
    <x v="219"/>
    <x v="261"/>
    <n v="164.5"/>
    <n v="163.9"/>
    <n v="199.5"/>
    <n v="172.6"/>
    <n v="166.2"/>
    <n v="164.7"/>
    <n v="119"/>
    <n v="181.3"/>
    <n v="166.2"/>
    <n v="180.9"/>
    <n v="170.8"/>
    <n v="193.9"/>
    <n v="173.9"/>
    <n v="166.5"/>
    <n v="172.8"/>
    <n v="167"/>
    <n v="172.2"/>
    <n v="164"/>
    <n v="174"/>
    <n v="162.6"/>
    <n v="164.4"/>
    <n v="166.9"/>
    <n v="168.8"/>
    <n v="166.8"/>
    <n v="170.1"/>
  </r>
  <r>
    <x v="0"/>
    <x v="9"/>
    <x v="4"/>
    <x v="219"/>
    <x v="262"/>
    <n v="161.4"/>
    <n v="164.6"/>
    <n v="209.9"/>
    <n v="168"/>
    <n v="160.4"/>
    <n v="165"/>
    <n v="118.9"/>
    <n v="186.6"/>
    <n v="173.2"/>
    <n v="180.4"/>
    <n v="170.8"/>
    <n v="192.9"/>
    <n v="179.3"/>
    <n v="177.2"/>
    <n v="179"/>
    <s v="NA"/>
    <n v="175.3"/>
    <n v="168.9"/>
    <n v="177.7"/>
    <n v="167.1"/>
    <n v="167.6"/>
    <n v="171.8"/>
    <n v="168.5"/>
    <n v="170.9"/>
    <n v="172.5"/>
  </r>
  <r>
    <x v="1"/>
    <x v="9"/>
    <x v="4"/>
    <x v="220"/>
    <x v="263"/>
    <n v="164.1"/>
    <n v="165.4"/>
    <n v="189.5"/>
    <n v="174.5"/>
    <n v="203.2"/>
    <n v="164.1"/>
    <n v="121.2"/>
    <n v="181.4"/>
    <n v="158.5"/>
    <n v="184.9"/>
    <n v="177.5"/>
    <n v="197.5"/>
    <n v="170"/>
    <n v="155.9"/>
    <n v="167.8"/>
    <n v="167.5"/>
    <n v="173.5"/>
    <n v="161.1"/>
    <n v="170.1"/>
    <n v="159.4"/>
    <n v="163.19999999999999"/>
    <n v="165.2"/>
    <n v="168.2"/>
    <n v="163.80000000000001"/>
    <n v="170.8"/>
  </r>
  <r>
    <x v="2"/>
    <x v="9"/>
    <x v="4"/>
    <x v="221"/>
    <x v="264"/>
    <n v="162.4"/>
    <n v="164.9"/>
    <n v="202.4"/>
    <n v="171"/>
    <n v="174.9"/>
    <n v="164.7"/>
    <n v="119.7"/>
    <n v="184.9"/>
    <n v="167.1"/>
    <n v="182.5"/>
    <n v="173.3"/>
    <n v="194.1"/>
    <n v="175.6"/>
    <n v="168.4"/>
    <n v="174.6"/>
    <n v="167.5"/>
    <n v="174.6"/>
    <n v="165.2"/>
    <n v="174.8"/>
    <n v="163"/>
    <n v="165.1"/>
    <n v="167.9"/>
    <n v="168.4"/>
    <n v="167.5"/>
    <n v="171.7"/>
  </r>
  <r>
    <x v="0"/>
    <x v="9"/>
    <x v="5"/>
    <x v="222"/>
    <x v="265"/>
    <n v="169.6"/>
    <n v="165.4"/>
    <n v="208.1"/>
    <n v="165.8"/>
    <n v="167.3"/>
    <n v="164.6"/>
    <n v="119.1"/>
    <n v="188.9"/>
    <n v="174.2"/>
    <n v="181.9"/>
    <n v="172.4"/>
    <n v="192.9"/>
    <n v="180.7"/>
    <n v="178.7"/>
    <n v="180.4"/>
    <s v="NA"/>
    <n v="176.7"/>
    <n v="170.3"/>
    <n v="178.2"/>
    <n v="165.5"/>
    <n v="168"/>
    <n v="172.6"/>
    <n v="169.5"/>
    <n v="171"/>
    <n v="173.6"/>
  </r>
  <r>
    <x v="1"/>
    <x v="9"/>
    <x v="5"/>
    <x v="223"/>
    <x v="266"/>
    <n v="172.8"/>
    <n v="166.4"/>
    <n v="188.6"/>
    <n v="174.1"/>
    <n v="211.5"/>
    <n v="163.6"/>
    <n v="121.4"/>
    <n v="183.5"/>
    <n v="159.1"/>
    <n v="186.3"/>
    <n v="179.3"/>
    <n v="198.3"/>
    <n v="171.6"/>
    <n v="157.4"/>
    <n v="169.4"/>
    <n v="166.8"/>
    <n v="174.9"/>
    <n v="162.1"/>
    <n v="170.9"/>
    <n v="157.19999999999999"/>
    <n v="164.1"/>
    <n v="166.5"/>
    <n v="169.2"/>
    <n v="163.80000000000001"/>
    <n v="171.4"/>
  </r>
  <r>
    <x v="2"/>
    <x v="9"/>
    <x v="5"/>
    <x v="224"/>
    <x v="267"/>
    <n v="170.8"/>
    <n v="165.8"/>
    <n v="200.9"/>
    <n v="169.7"/>
    <n v="182.3"/>
    <n v="164.3"/>
    <n v="119.9"/>
    <n v="187.1"/>
    <n v="167.9"/>
    <n v="183.9"/>
    <n v="174.9"/>
    <n v="194.3"/>
    <n v="177.1"/>
    <n v="169.9"/>
    <n v="176"/>
    <n v="166.8"/>
    <n v="176"/>
    <n v="166.4"/>
    <n v="175.4"/>
    <n v="161.1"/>
    <n v="165.8"/>
    <n v="169"/>
    <n v="169.4"/>
    <n v="167.5"/>
    <n v="172.6"/>
  </r>
  <r>
    <x v="0"/>
    <x v="9"/>
    <x v="6"/>
    <x v="225"/>
    <x v="268"/>
    <n v="174.3"/>
    <n v="166.3"/>
    <n v="202.2"/>
    <n v="169.6"/>
    <n v="168.6"/>
    <n v="164.4"/>
    <n v="119.2"/>
    <n v="191.8"/>
    <n v="174.5"/>
    <n v="183.1"/>
    <n v="172.5"/>
    <n v="193.2"/>
    <n v="182"/>
    <n v="180.3"/>
    <n v="181.7"/>
    <s v="NA"/>
    <n v="179.6"/>
    <n v="171.3"/>
    <n v="178.8"/>
    <n v="166.3"/>
    <n v="168.6"/>
    <n v="174.7"/>
    <n v="169.7"/>
    <n v="171.8"/>
    <n v="174.3"/>
  </r>
  <r>
    <x v="1"/>
    <x v="9"/>
    <x v="6"/>
    <x v="226"/>
    <x v="269"/>
    <n v="176.6"/>
    <n v="167.1"/>
    <n v="184.8"/>
    <n v="179.5"/>
    <n v="208.5"/>
    <n v="164"/>
    <n v="121.5"/>
    <n v="186.3"/>
    <n v="159.80000000000001"/>
    <n v="187.7"/>
    <n v="179.4"/>
    <n v="198.6"/>
    <n v="172.7"/>
    <n v="158.69999999999999"/>
    <n v="170.6"/>
    <n v="167.8"/>
    <n v="179.5"/>
    <n v="163.1"/>
    <n v="171.7"/>
    <n v="157.4"/>
    <n v="164.6"/>
    <n v="169.1"/>
    <n v="169.8"/>
    <n v="164.7"/>
    <n v="172.3"/>
  </r>
  <r>
    <x v="2"/>
    <x v="9"/>
    <x v="6"/>
    <x v="227"/>
    <x v="270"/>
    <n v="175.2"/>
    <n v="166.6"/>
    <n v="195.8"/>
    <n v="174.2"/>
    <n v="182.1"/>
    <n v="164.3"/>
    <n v="120"/>
    <n v="190"/>
    <n v="168.4"/>
    <n v="185.2"/>
    <n v="175"/>
    <n v="194.6"/>
    <n v="178.3"/>
    <n v="171.3"/>
    <n v="177.3"/>
    <n v="167.8"/>
    <n v="179.6"/>
    <n v="167.4"/>
    <n v="176.1"/>
    <n v="161.6"/>
    <n v="166.3"/>
    <n v="171.4"/>
    <n v="169.7"/>
    <n v="168.4"/>
    <n v="173.4"/>
  </r>
  <r>
    <x v="0"/>
    <x v="9"/>
    <x v="7"/>
    <x v="228"/>
    <x v="271"/>
    <n v="168.3"/>
    <n v="167.9"/>
    <n v="198.1"/>
    <n v="169.2"/>
    <n v="173.1"/>
    <n v="167.1"/>
    <n v="120.2"/>
    <n v="195.6"/>
    <n v="174.8"/>
    <n v="184"/>
    <n v="173.9"/>
    <n v="193.7"/>
    <n v="183.2"/>
    <n v="181.7"/>
    <n v="183"/>
    <s v="NA"/>
    <n v="179.1"/>
    <n v="172.3"/>
    <n v="179.4"/>
    <n v="166.6"/>
    <n v="169.3"/>
    <n v="175.7"/>
    <n v="171.1"/>
    <n v="172.6"/>
    <n v="175.3"/>
  </r>
  <r>
    <x v="1"/>
    <x v="9"/>
    <x v="7"/>
    <x v="229"/>
    <x v="239"/>
    <n v="170.6"/>
    <n v="168.4"/>
    <n v="182.5"/>
    <n v="177.1"/>
    <n v="213.1"/>
    <n v="167.3"/>
    <n v="122.2"/>
    <n v="189.7"/>
    <n v="160.5"/>
    <n v="188.9"/>
    <n v="180.4"/>
    <n v="198.7"/>
    <n v="173.7"/>
    <n v="160"/>
    <n v="171.6"/>
    <n v="169"/>
    <n v="178.4"/>
    <n v="164.2"/>
    <n v="172.6"/>
    <n v="157.69999999999999"/>
    <n v="165.1"/>
    <n v="169.9"/>
    <n v="171.4"/>
    <n v="165.4"/>
    <n v="173.1"/>
  </r>
  <r>
    <x v="2"/>
    <x v="9"/>
    <x v="7"/>
    <x v="230"/>
    <x v="272"/>
    <n v="169.2"/>
    <n v="168.1"/>
    <n v="192.4"/>
    <n v="172.9"/>
    <n v="186.7"/>
    <n v="167.2"/>
    <n v="120.9"/>
    <n v="193.6"/>
    <n v="168.8"/>
    <n v="186.3"/>
    <n v="176.3"/>
    <n v="195"/>
    <n v="179.5"/>
    <n v="172.7"/>
    <n v="178.5"/>
    <n v="169"/>
    <n v="178.8"/>
    <n v="168.5"/>
    <n v="176.8"/>
    <n v="161.9"/>
    <n v="166.9"/>
    <n v="172.3"/>
    <n v="171.2"/>
    <n v="169.1"/>
    <n v="174.3"/>
  </r>
  <r>
    <x v="0"/>
    <x v="9"/>
    <x v="8"/>
    <x v="231"/>
    <x v="273"/>
    <n v="169"/>
    <n v="169.5"/>
    <n v="194.1"/>
    <n v="164.1"/>
    <n v="176.9"/>
    <n v="169"/>
    <n v="120.8"/>
    <n v="199.1"/>
    <n v="175.4"/>
    <n v="184.8"/>
    <n v="175.5"/>
    <n v="194.5"/>
    <n v="184.7"/>
    <n v="183.3"/>
    <n v="184.5"/>
    <s v="NA"/>
    <n v="179.7"/>
    <n v="173.6"/>
    <n v="180.2"/>
    <n v="166.9"/>
    <n v="170"/>
    <n v="176.2"/>
    <n v="170.8"/>
    <n v="173.1"/>
    <n v="176.4"/>
  </r>
  <r>
    <x v="1"/>
    <x v="9"/>
    <x v="8"/>
    <x v="232"/>
    <x v="274"/>
    <n v="170.9"/>
    <n v="170.1"/>
    <n v="179.3"/>
    <n v="167.5"/>
    <n v="220.8"/>
    <n v="169.2"/>
    <n v="123.1"/>
    <n v="193.6"/>
    <n v="161.1"/>
    <n v="190.4"/>
    <n v="181.8"/>
    <n v="199.7"/>
    <n v="175"/>
    <n v="161.69999999999999"/>
    <n v="173"/>
    <n v="169.5"/>
    <n v="179.2"/>
    <n v="165"/>
    <n v="173.8"/>
    <n v="158.19999999999999"/>
    <n v="165.8"/>
    <n v="170.9"/>
    <n v="171.1"/>
    <n v="166.1"/>
    <n v="174.1"/>
  </r>
  <r>
    <x v="2"/>
    <x v="9"/>
    <x v="8"/>
    <x v="233"/>
    <x v="275"/>
    <n v="169.7"/>
    <n v="169.7"/>
    <n v="188.7"/>
    <n v="165.7"/>
    <n v="191.8"/>
    <n v="169.1"/>
    <n v="121.6"/>
    <n v="197.3"/>
    <n v="169.4"/>
    <n v="187.4"/>
    <n v="177.8"/>
    <n v="195.9"/>
    <n v="180.9"/>
    <n v="174.3"/>
    <n v="179.9"/>
    <n v="169.5"/>
    <n v="179.5"/>
    <n v="169.5"/>
    <n v="177.8"/>
    <n v="162.30000000000001"/>
    <n v="167.6"/>
    <n v="173.1"/>
    <n v="170.9"/>
    <n v="169.7"/>
    <n v="175.3"/>
  </r>
  <r>
    <x v="0"/>
    <x v="9"/>
    <x v="9"/>
    <x v="234"/>
    <x v="276"/>
    <n v="170.3"/>
    <n v="170.9"/>
    <n v="191.6"/>
    <n v="162.19999999999999"/>
    <n v="184.8"/>
    <n v="169.7"/>
    <n v="121.1"/>
    <n v="201.6"/>
    <n v="175.8"/>
    <n v="185.6"/>
    <n v="177.4"/>
    <n v="194.9"/>
    <n v="186.1"/>
    <n v="184.4"/>
    <n v="185.9"/>
    <s v="NA"/>
    <n v="180.8"/>
    <n v="174.4"/>
    <n v="181.2"/>
    <n v="167.4"/>
    <n v="170.6"/>
    <n v="176.5"/>
    <n v="172"/>
    <n v="173.9"/>
    <n v="177.9"/>
  </r>
  <r>
    <x v="1"/>
    <x v="9"/>
    <x v="9"/>
    <x v="235"/>
    <x v="277"/>
    <n v="171.9"/>
    <n v="171"/>
    <n v="177.7"/>
    <n v="165.7"/>
    <n v="228.6"/>
    <n v="169.9"/>
    <n v="123.4"/>
    <n v="196.4"/>
    <n v="161.6"/>
    <n v="191.5"/>
    <n v="183.3"/>
    <n v="200.1"/>
    <n v="175.5"/>
    <n v="162.6"/>
    <n v="173.6"/>
    <n v="171.2"/>
    <n v="180"/>
    <n v="166"/>
    <n v="174.7"/>
    <n v="158.80000000000001"/>
    <n v="166.3"/>
    <n v="171.2"/>
    <n v="172.3"/>
    <n v="166.8"/>
    <n v="175.3"/>
  </r>
  <r>
    <x v="2"/>
    <x v="9"/>
    <x v="9"/>
    <x v="236"/>
    <x v="239"/>
    <n v="170.9"/>
    <n v="170.9"/>
    <n v="186.5"/>
    <n v="163.80000000000001"/>
    <n v="199.7"/>
    <n v="169.8"/>
    <n v="121.9"/>
    <n v="199.9"/>
    <n v="169.9"/>
    <n v="188.3"/>
    <n v="179.6"/>
    <n v="196.3"/>
    <n v="181.9"/>
    <n v="175.3"/>
    <n v="181"/>
    <n v="171.2"/>
    <n v="180.5"/>
    <n v="170.4"/>
    <n v="178.7"/>
    <n v="162.9"/>
    <n v="168.2"/>
    <n v="173.4"/>
    <n v="172.1"/>
    <n v="170.5"/>
    <n v="176.7"/>
  </r>
  <r>
    <x v="0"/>
    <x v="9"/>
    <x v="10"/>
    <x v="237"/>
    <x v="278"/>
    <n v="180.2"/>
    <n v="172.3"/>
    <n v="194"/>
    <n v="159.1"/>
    <n v="171.6"/>
    <n v="170.2"/>
    <n v="121.5"/>
    <n v="204.8"/>
    <n v="176.4"/>
    <n v="186.9"/>
    <n v="176.6"/>
    <n v="195.5"/>
    <n v="187.2"/>
    <n v="185.2"/>
    <n v="186.9"/>
    <s v="NA"/>
    <n v="181.9"/>
    <n v="175.5"/>
    <n v="182.3"/>
    <n v="167.5"/>
    <n v="170.8"/>
    <n v="176.9"/>
    <n v="173.4"/>
    <n v="174.6"/>
    <n v="177.8"/>
  </r>
  <r>
    <x v="1"/>
    <x v="9"/>
    <x v="10"/>
    <x v="238"/>
    <x v="279"/>
    <n v="183.2"/>
    <n v="172.3"/>
    <n v="180"/>
    <n v="162.6"/>
    <n v="205.5"/>
    <n v="171"/>
    <n v="123.4"/>
    <n v="198.8"/>
    <n v="162.1"/>
    <n v="192.4"/>
    <n v="181.3"/>
    <n v="200.6"/>
    <n v="176.7"/>
    <n v="163.5"/>
    <n v="174.7"/>
    <n v="171.8"/>
    <n v="180.3"/>
    <n v="166.9"/>
    <n v="175.8"/>
    <n v="158.9"/>
    <n v="166.7"/>
    <n v="171.5"/>
    <n v="173.8"/>
    <n v="167.4"/>
    <n v="174.1"/>
  </r>
  <r>
    <x v="2"/>
    <x v="9"/>
    <x v="10"/>
    <x v="239"/>
    <x v="280"/>
    <n v="181.4"/>
    <n v="172.3"/>
    <n v="188.9"/>
    <n v="160.69999999999999"/>
    <n v="183.1"/>
    <n v="170.5"/>
    <n v="122.1"/>
    <n v="202.8"/>
    <n v="170.4"/>
    <n v="189.5"/>
    <n v="178.3"/>
    <n v="196.9"/>
    <n v="183.1"/>
    <n v="176.2"/>
    <n v="182.1"/>
    <n v="171.8"/>
    <n v="181.3"/>
    <n v="171.4"/>
    <n v="179.8"/>
    <n v="163"/>
    <n v="168.5"/>
    <n v="173.7"/>
    <n v="173.6"/>
    <n v="171.1"/>
    <n v="176.5"/>
  </r>
  <r>
    <x v="0"/>
    <x v="9"/>
    <x v="11"/>
    <x v="240"/>
    <x v="281"/>
    <n v="189.1"/>
    <n v="173.4"/>
    <n v="193.9"/>
    <n v="156.69999999999999"/>
    <n v="150.19999999999999"/>
    <n v="170.5"/>
    <n v="121.2"/>
    <n v="207.5"/>
    <n v="176.8"/>
    <n v="187.7"/>
    <n v="174.4"/>
    <n v="195.9"/>
    <n v="188.1"/>
    <n v="185.9"/>
    <n v="187.8"/>
    <s v="NA"/>
    <n v="182.8"/>
    <n v="176.4"/>
    <n v="183.5"/>
    <n v="167.8"/>
    <n v="171.2"/>
    <n v="177.3"/>
    <n v="175.7"/>
    <n v="175.5"/>
    <n v="177.1"/>
  </r>
  <r>
    <x v="1"/>
    <x v="9"/>
    <x v="11"/>
    <x v="241"/>
    <x v="282"/>
    <n v="191.9"/>
    <n v="173.9"/>
    <n v="179.1"/>
    <n v="159.5"/>
    <n v="178.7"/>
    <n v="171.3"/>
    <n v="123.1"/>
    <n v="200.5"/>
    <n v="162.80000000000001"/>
    <n v="193.3"/>
    <n v="178.6"/>
    <n v="201.1"/>
    <n v="177.7"/>
    <n v="164.5"/>
    <n v="175.7"/>
    <n v="170.7"/>
    <n v="180.6"/>
    <n v="167.3"/>
    <n v="177.2"/>
    <n v="159.4"/>
    <n v="167.1"/>
    <n v="171.8"/>
    <n v="176"/>
    <n v="168.2"/>
    <n v="174.1"/>
  </r>
  <r>
    <x v="2"/>
    <x v="9"/>
    <x v="11"/>
    <x v="242"/>
    <x v="283"/>
    <n v="190.2"/>
    <n v="173.6"/>
    <n v="188.5"/>
    <n v="158"/>
    <n v="159.9"/>
    <n v="170.8"/>
    <n v="121.8"/>
    <n v="205.2"/>
    <n v="171"/>
    <n v="190.3"/>
    <n v="175.9"/>
    <n v="197.3"/>
    <n v="184"/>
    <n v="177"/>
    <n v="183"/>
    <n v="170.7"/>
    <n v="182"/>
    <n v="172.1"/>
    <n v="181.1"/>
    <n v="163.4"/>
    <n v="168.9"/>
    <n v="174.1"/>
    <n v="175.8"/>
    <n v="172"/>
    <n v="175.7"/>
  </r>
  <r>
    <x v="0"/>
    <x v="10"/>
    <x v="0"/>
    <x v="243"/>
    <x v="284"/>
    <n v="192.9"/>
    <n v="174.3"/>
    <n v="192.6"/>
    <n v="156.30000000000001"/>
    <n v="142.9"/>
    <n v="170.7"/>
    <n v="120.3"/>
    <n v="210.5"/>
    <n v="176.9"/>
    <n v="188.5"/>
    <n v="175"/>
    <n v="196.9"/>
    <n v="189"/>
    <n v="186.3"/>
    <n v="188.6"/>
    <s v="NA"/>
    <n v="183.2"/>
    <n v="177.2"/>
    <n v="184.7"/>
    <n v="168.2"/>
    <n v="171.8"/>
    <n v="177.8"/>
    <n v="178.4"/>
    <n v="176.5"/>
    <n v="177.8"/>
  </r>
  <r>
    <x v="1"/>
    <x v="10"/>
    <x v="0"/>
    <x v="244"/>
    <x v="285"/>
    <n v="197"/>
    <n v="175.2"/>
    <n v="178"/>
    <n v="160.5"/>
    <n v="175.3"/>
    <n v="171.2"/>
    <n v="122.7"/>
    <n v="204.3"/>
    <n v="163.69999999999999"/>
    <n v="194.3"/>
    <n v="179.5"/>
    <n v="201.6"/>
    <n v="178.7"/>
    <n v="165.3"/>
    <n v="176.6"/>
    <n v="172.1"/>
    <n v="180.1"/>
    <n v="168"/>
    <n v="178.5"/>
    <n v="159.5"/>
    <n v="167.8"/>
    <n v="171.8"/>
    <n v="178.8"/>
    <n v="168.9"/>
    <n v="174.9"/>
  </r>
  <r>
    <x v="2"/>
    <x v="10"/>
    <x v="0"/>
    <x v="245"/>
    <x v="259"/>
    <n v="194.5"/>
    <n v="174.6"/>
    <n v="187.2"/>
    <n v="158.30000000000001"/>
    <n v="153.9"/>
    <n v="170.9"/>
    <n v="121.1"/>
    <n v="208.4"/>
    <n v="171.4"/>
    <n v="191.2"/>
    <n v="176.7"/>
    <n v="198.2"/>
    <n v="184.9"/>
    <n v="177.6"/>
    <n v="183.8"/>
    <n v="172.1"/>
    <n v="182"/>
    <n v="172.9"/>
    <n v="182.3"/>
    <n v="163.6"/>
    <n v="169.5"/>
    <n v="174.3"/>
    <n v="178.6"/>
    <n v="172.8"/>
    <n v="176.5"/>
  </r>
  <r>
    <x v="0"/>
    <x v="10"/>
    <x v="1"/>
    <x v="246"/>
    <x v="255"/>
    <n v="173.9"/>
    <n v="177"/>
    <n v="183.4"/>
    <n v="167.2"/>
    <n v="140.9"/>
    <n v="170.4"/>
    <n v="119.1"/>
    <n v="212.1"/>
    <n v="177.6"/>
    <n v="189.9"/>
    <n v="174.8"/>
    <n v="198.3"/>
    <n v="190"/>
    <n v="187"/>
    <n v="189.6"/>
    <s v="NA"/>
    <n v="181.6"/>
    <n v="178.6"/>
    <n v="186.6"/>
    <n v="169"/>
    <n v="172.8"/>
    <n v="178.5"/>
    <n v="180.7"/>
    <n v="177.9"/>
    <n v="178"/>
  </r>
  <r>
    <x v="1"/>
    <x v="10"/>
    <x v="1"/>
    <x v="247"/>
    <x v="286"/>
    <n v="177.2"/>
    <n v="177.9"/>
    <n v="172.2"/>
    <n v="172.1"/>
    <n v="175.8"/>
    <n v="172.2"/>
    <n v="121.9"/>
    <n v="204.8"/>
    <n v="164.9"/>
    <n v="196.6"/>
    <n v="180.7"/>
    <n v="202.7"/>
    <n v="180.3"/>
    <n v="167"/>
    <n v="178.2"/>
    <n v="173.5"/>
    <n v="182.8"/>
    <n v="169.2"/>
    <n v="180.8"/>
    <n v="159.80000000000001"/>
    <n v="168.4"/>
    <n v="172.5"/>
    <n v="181.4"/>
    <n v="170"/>
    <n v="176.3"/>
  </r>
  <r>
    <x v="2"/>
    <x v="10"/>
    <x v="1"/>
    <x v="248"/>
    <x v="287"/>
    <n v="175.2"/>
    <n v="177.3"/>
    <n v="179.3"/>
    <n v="169.5"/>
    <n v="152.69999999999999"/>
    <n v="171"/>
    <n v="120"/>
    <n v="209.7"/>
    <n v="172.3"/>
    <n v="193"/>
    <n v="177"/>
    <n v="199.5"/>
    <n v="186.2"/>
    <n v="178.7"/>
    <n v="185.1"/>
    <n v="173.5"/>
    <n v="182.1"/>
    <n v="174.2"/>
    <n v="184.4"/>
    <n v="164.2"/>
    <n v="170.3"/>
    <n v="175"/>
    <n v="181"/>
    <n v="174.1"/>
    <n v="177.2"/>
  </r>
  <r>
    <x v="0"/>
    <x v="10"/>
    <x v="2"/>
    <x v="249"/>
    <x v="255"/>
    <n v="173.9"/>
    <n v="177"/>
    <n v="183.3"/>
    <n v="167.2"/>
    <n v="140.9"/>
    <n v="170.5"/>
    <n v="119.1"/>
    <n v="212.1"/>
    <n v="177.6"/>
    <n v="189.9"/>
    <n v="174.8"/>
    <n v="198.4"/>
    <n v="190"/>
    <n v="187"/>
    <n v="189.6"/>
    <s v="NA"/>
    <n v="181.4"/>
    <n v="178.6"/>
    <n v="186.6"/>
    <n v="169"/>
    <n v="172.8"/>
    <n v="178.5"/>
    <n v="180.7"/>
    <n v="177.9"/>
    <n v="178"/>
  </r>
  <r>
    <x v="1"/>
    <x v="10"/>
    <x v="2"/>
    <x v="247"/>
    <x v="286"/>
    <n v="177.2"/>
    <n v="177.9"/>
    <n v="172.2"/>
    <n v="172.1"/>
    <n v="175.9"/>
    <n v="172.2"/>
    <n v="121.9"/>
    <n v="204.8"/>
    <n v="164.9"/>
    <n v="196.6"/>
    <n v="180.8"/>
    <n v="202.7"/>
    <n v="180.2"/>
    <n v="167"/>
    <n v="178.2"/>
    <n v="173.5"/>
    <n v="182.6"/>
    <n v="169.2"/>
    <n v="180.8"/>
    <n v="159.80000000000001"/>
    <n v="168.4"/>
    <n v="172.5"/>
    <n v="181.5"/>
    <n v="170"/>
    <n v="176.3"/>
  </r>
  <r>
    <x v="2"/>
    <x v="10"/>
    <x v="2"/>
    <x v="248"/>
    <x v="287"/>
    <n v="175.2"/>
    <n v="177.3"/>
    <n v="179.2"/>
    <n v="169.5"/>
    <n v="152.80000000000001"/>
    <n v="171.1"/>
    <n v="120"/>
    <n v="209.7"/>
    <n v="172.3"/>
    <n v="193"/>
    <n v="177"/>
    <n v="199.5"/>
    <n v="186.1"/>
    <n v="178.7"/>
    <n v="185.1"/>
    <n v="173.5"/>
    <n v="181.9"/>
    <n v="174.2"/>
    <n v="184.4"/>
    <n v="164.2"/>
    <n v="170.3"/>
    <n v="175"/>
    <n v="181"/>
    <n v="174.1"/>
    <n v="177.2"/>
  </r>
  <r>
    <x v="0"/>
    <x v="10"/>
    <x v="3"/>
    <x v="244"/>
    <x v="281"/>
    <n v="167.9"/>
    <n v="178.2"/>
    <n v="178.5"/>
    <n v="173.7"/>
    <n v="142.80000000000001"/>
    <n v="172.8"/>
    <n v="120.4"/>
    <n v="215.5"/>
    <n v="178.2"/>
    <n v="190.5"/>
    <n v="175.5"/>
    <n v="199.5"/>
    <n v="190.7"/>
    <n v="187.3"/>
    <n v="190.2"/>
    <s v="-"/>
    <n v="181.5"/>
    <n v="179.1"/>
    <n v="187.2"/>
    <n v="169.4"/>
    <n v="173.2"/>
    <n v="179.4"/>
    <n v="183.8"/>
    <n v="178.9"/>
    <n v="178.8"/>
  </r>
  <r>
    <x v="1"/>
    <x v="10"/>
    <x v="3"/>
    <x v="250"/>
    <x v="274"/>
    <n v="172.4"/>
    <n v="178.8"/>
    <n v="168.7"/>
    <n v="179.2"/>
    <n v="179.9"/>
    <n v="174.7"/>
    <n v="123.1"/>
    <n v="207.8"/>
    <n v="165.5"/>
    <n v="197"/>
    <n v="182.1"/>
    <n v="203.5"/>
    <n v="181"/>
    <n v="167.7"/>
    <n v="178.9"/>
    <n v="175.2"/>
    <n v="182.1"/>
    <n v="169.6"/>
    <n v="181.5"/>
    <n v="160.1"/>
    <n v="168.8"/>
    <n v="174.2"/>
    <n v="184.4"/>
    <n v="170.9"/>
    <n v="177.4"/>
  </r>
  <r>
    <x v="2"/>
    <x v="10"/>
    <x v="3"/>
    <x v="245"/>
    <x v="288"/>
    <n v="169.6"/>
    <n v="178.4"/>
    <n v="174.9"/>
    <n v="176.3"/>
    <n v="155.4"/>
    <n v="173.4"/>
    <n v="121.3"/>
    <n v="212.9"/>
    <n v="172.9"/>
    <n v="193.5"/>
    <n v="177.9"/>
    <n v="200.6"/>
    <n v="186.9"/>
    <n v="179.2"/>
    <n v="185.7"/>
    <n v="175.2"/>
    <n v="181.7"/>
    <n v="174.6"/>
    <n v="185"/>
    <n v="164.5"/>
    <n v="170.7"/>
    <n v="176.4"/>
    <n v="184"/>
    <n v="175"/>
    <n v="178.1"/>
  </r>
  <r>
    <x v="0"/>
    <x v="10"/>
    <x v="4"/>
    <x v="251"/>
    <x v="289"/>
    <n v="171"/>
    <n v="179.6"/>
    <n v="173.3"/>
    <n v="169"/>
    <n v="148.69999999999999"/>
    <n v="174.9"/>
    <n v="121.9"/>
    <n v="221"/>
    <n v="178.7"/>
    <n v="191.1"/>
    <n v="176.8"/>
    <n v="199.9"/>
    <n v="191.2"/>
    <n v="187.9"/>
    <n v="190.8"/>
    <s v="-"/>
    <n v="182.5"/>
    <n v="179.8"/>
    <n v="187.8"/>
    <n v="169.7"/>
    <n v="173.8"/>
    <n v="180.3"/>
    <n v="184.9"/>
    <n v="179.5"/>
    <n v="179.8"/>
  </r>
  <r>
    <x v="1"/>
    <x v="10"/>
    <x v="4"/>
    <x v="247"/>
    <x v="267"/>
    <n v="176.7"/>
    <n v="179.4"/>
    <n v="164.4"/>
    <n v="175.8"/>
    <n v="185"/>
    <n v="176.9"/>
    <n v="124.2"/>
    <n v="211.9"/>
    <n v="165.9"/>
    <n v="197.7"/>
    <n v="183.1"/>
    <n v="204.2"/>
    <n v="181.3"/>
    <n v="168.1"/>
    <n v="179.3"/>
    <n v="175.6"/>
    <n v="183.4"/>
    <n v="170.1"/>
    <n v="182.2"/>
    <n v="160.4"/>
    <n v="169.2"/>
    <n v="174.8"/>
    <n v="185.6"/>
    <n v="171.6"/>
    <n v="178.2"/>
  </r>
  <r>
    <x v="2"/>
    <x v="10"/>
    <x v="4"/>
    <x v="252"/>
    <x v="290"/>
    <n v="173.2"/>
    <n v="179.5"/>
    <n v="170"/>
    <n v="172.2"/>
    <n v="161"/>
    <n v="175.6"/>
    <n v="122.7"/>
    <n v="218"/>
    <n v="173.4"/>
    <n v="194.2"/>
    <n v="179.1"/>
    <n v="201"/>
    <n v="187.3"/>
    <n v="179.7"/>
    <n v="186.2"/>
    <n v="175.6"/>
    <n v="182.8"/>
    <n v="175.2"/>
    <n v="185.7"/>
    <n v="164.8"/>
    <n v="171.2"/>
    <n v="177.1"/>
    <n v="185.2"/>
    <n v="175.7"/>
    <n v="179.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05AE2A-915E-4CD6-A716-407B8083BC33}" name="PivotTable14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G30:AI47" firstHeaderRow="1" firstDataRow="1" firstDataCol="0"/>
  <pivotFields count="30">
    <pivotField showAll="0">
      <items count="4">
        <item x="0"/>
        <item x="2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3"/>
        <item m="1" x="12"/>
        <item t="default"/>
      </items>
    </pivotField>
    <pivotField showAll="0">
      <items count="254">
        <item x="0"/>
        <item x="2"/>
        <item x="3"/>
        <item x="6"/>
        <item x="5"/>
        <item x="1"/>
        <item x="11"/>
        <item x="8"/>
        <item x="10"/>
        <item x="13"/>
        <item x="4"/>
        <item x="16"/>
        <item x="15"/>
        <item x="7"/>
        <item x="19"/>
        <item x="9"/>
        <item x="18"/>
        <item x="12"/>
        <item x="21"/>
        <item x="24"/>
        <item x="23"/>
        <item x="14"/>
        <item x="26"/>
        <item x="27"/>
        <item x="17"/>
        <item x="29"/>
        <item x="20"/>
        <item x="30"/>
        <item x="22"/>
        <item x="25"/>
        <item x="32"/>
        <item x="35"/>
        <item x="34"/>
        <item x="28"/>
        <item x="38"/>
        <item x="37"/>
        <item x="43"/>
        <item x="31"/>
        <item x="40"/>
        <item x="42"/>
        <item x="45"/>
        <item x="33"/>
        <item x="47"/>
        <item x="48"/>
        <item x="51"/>
        <item x="36"/>
        <item x="39"/>
        <item x="53"/>
        <item x="50"/>
        <item x="41"/>
        <item x="56"/>
        <item x="44"/>
        <item x="55"/>
        <item x="46"/>
        <item x="58"/>
        <item x="60"/>
        <item x="62"/>
        <item x="65"/>
        <item x="66"/>
        <item x="64"/>
        <item x="49"/>
        <item x="68"/>
        <item x="61"/>
        <item x="67"/>
        <item x="54"/>
        <item x="63"/>
        <item x="59"/>
        <item x="57"/>
        <item x="69"/>
        <item x="52"/>
        <item x="83"/>
        <item x="72"/>
        <item x="70"/>
        <item x="74"/>
        <item x="71"/>
        <item x="76"/>
        <item x="87"/>
        <item x="73"/>
        <item x="75"/>
        <item x="79"/>
        <item x="81"/>
        <item x="84"/>
        <item x="77"/>
        <item x="78"/>
        <item x="80"/>
        <item x="82"/>
        <item x="85"/>
        <item x="88"/>
        <item x="93"/>
        <item x="90"/>
        <item x="86"/>
        <item x="96"/>
        <item x="89"/>
        <item x="94"/>
        <item x="91"/>
        <item x="99"/>
        <item x="97"/>
        <item x="92"/>
        <item x="95"/>
        <item x="100"/>
        <item x="102"/>
        <item x="98"/>
        <item x="105"/>
        <item x="103"/>
        <item x="101"/>
        <item x="109"/>
        <item x="106"/>
        <item x="112"/>
        <item x="111"/>
        <item x="104"/>
        <item x="110"/>
        <item x="107"/>
        <item x="113"/>
        <item x="108"/>
        <item x="120"/>
        <item x="114"/>
        <item x="116"/>
        <item x="125"/>
        <item x="128"/>
        <item x="118"/>
        <item x="115"/>
        <item x="131"/>
        <item x="117"/>
        <item x="121"/>
        <item x="138"/>
        <item x="123"/>
        <item x="126"/>
        <item x="119"/>
        <item x="129"/>
        <item x="132"/>
        <item x="122"/>
        <item x="124"/>
        <item x="141"/>
        <item x="127"/>
        <item x="130"/>
        <item x="136"/>
        <item x="144"/>
        <item x="133"/>
        <item x="134"/>
        <item x="139"/>
        <item x="135"/>
        <item x="150"/>
        <item x="147"/>
        <item x="142"/>
        <item x="137"/>
        <item x="148"/>
        <item x="145"/>
        <item x="153"/>
        <item x="140"/>
        <item x="146"/>
        <item x="143"/>
        <item x="149"/>
        <item x="156"/>
        <item x="151"/>
        <item x="152"/>
        <item x="158"/>
        <item x="159"/>
        <item x="154"/>
        <item x="161"/>
        <item x="155"/>
        <item x="163"/>
        <item x="157"/>
        <item x="164"/>
        <item x="196"/>
        <item x="160"/>
        <item x="166"/>
        <item x="162"/>
        <item x="169"/>
        <item x="168"/>
        <item x="172"/>
        <item x="194"/>
        <item x="171"/>
        <item x="165"/>
        <item x="174"/>
        <item x="191"/>
        <item x="167"/>
        <item x="188"/>
        <item x="206"/>
        <item x="170"/>
        <item x="199"/>
        <item x="203"/>
        <item x="173"/>
        <item x="205"/>
        <item x="201"/>
        <item x="193"/>
        <item x="185"/>
        <item x="175"/>
        <item x="208"/>
        <item x="190"/>
        <item x="182"/>
        <item x="197"/>
        <item x="179"/>
        <item x="210"/>
        <item x="187"/>
        <item x="177"/>
        <item x="198"/>
        <item x="184"/>
        <item x="195"/>
        <item x="202"/>
        <item x="200"/>
        <item x="204"/>
        <item x="212"/>
        <item x="181"/>
        <item x="192"/>
        <item x="214"/>
        <item x="207"/>
        <item x="215"/>
        <item x="189"/>
        <item x="209"/>
        <item x="217"/>
        <item x="186"/>
        <item x="183"/>
        <item x="176"/>
        <item x="211"/>
        <item x="213"/>
        <item x="180"/>
        <item x="219"/>
        <item x="216"/>
        <item x="222"/>
        <item x="221"/>
        <item x="224"/>
        <item x="225"/>
        <item x="218"/>
        <item x="227"/>
        <item x="220"/>
        <item x="223"/>
        <item x="226"/>
        <item x="228"/>
        <item x="230"/>
        <item x="229"/>
        <item x="231"/>
        <item x="233"/>
        <item x="234"/>
        <item x="232"/>
        <item x="236"/>
        <item x="235"/>
        <item x="237"/>
        <item x="239"/>
        <item x="238"/>
        <item x="240"/>
        <item x="242"/>
        <item x="241"/>
        <item x="251"/>
        <item x="244"/>
        <item x="252"/>
        <item x="245"/>
        <item x="243"/>
        <item x="246"/>
        <item x="249"/>
        <item x="248"/>
        <item x="247"/>
        <item x="250"/>
        <item x="178"/>
        <item t="default"/>
      </items>
    </pivotField>
    <pivotField showAll="0">
      <items count="292">
        <item x="0"/>
        <item x="2"/>
        <item x="3"/>
        <item x="6"/>
        <item x="1"/>
        <item x="9"/>
        <item x="8"/>
        <item x="12"/>
        <item x="5"/>
        <item x="11"/>
        <item x="14"/>
        <item x="7"/>
        <item x="15"/>
        <item x="4"/>
        <item x="10"/>
        <item x="13"/>
        <item x="17"/>
        <item x="20"/>
        <item x="23"/>
        <item x="28"/>
        <item x="27"/>
        <item x="19"/>
        <item x="29"/>
        <item x="25"/>
        <item x="30"/>
        <item x="22"/>
        <item x="33"/>
        <item x="26"/>
        <item x="32"/>
        <item x="36"/>
        <item x="24"/>
        <item x="18"/>
        <item x="35"/>
        <item x="38"/>
        <item x="16"/>
        <item x="39"/>
        <item x="21"/>
        <item x="34"/>
        <item x="41"/>
        <item x="37"/>
        <item x="31"/>
        <item x="50"/>
        <item x="44"/>
        <item x="55"/>
        <item x="47"/>
        <item x="43"/>
        <item x="59"/>
        <item x="52"/>
        <item x="57"/>
        <item x="54"/>
        <item x="46"/>
        <item x="40"/>
        <item x="49"/>
        <item x="58"/>
        <item x="62"/>
        <item x="51"/>
        <item x="60"/>
        <item x="56"/>
        <item x="42"/>
        <item x="53"/>
        <item x="45"/>
        <item x="61"/>
        <item x="63"/>
        <item x="65"/>
        <item x="48"/>
        <item x="67"/>
        <item x="64"/>
        <item x="79"/>
        <item x="78"/>
        <item x="66"/>
        <item x="80"/>
        <item x="82"/>
        <item x="68"/>
        <item x="81"/>
        <item x="77"/>
        <item x="74"/>
        <item x="76"/>
        <item x="71"/>
        <item x="75"/>
        <item x="70"/>
        <item x="73"/>
        <item x="83"/>
        <item x="86"/>
        <item x="85"/>
        <item x="88"/>
        <item x="72"/>
        <item x="69"/>
        <item x="87"/>
        <item x="90"/>
        <item x="84"/>
        <item x="89"/>
        <item x="92"/>
        <item x="113"/>
        <item x="110"/>
        <item x="93"/>
        <item x="107"/>
        <item x="105"/>
        <item x="112"/>
        <item x="109"/>
        <item x="106"/>
        <item x="104"/>
        <item x="115"/>
        <item x="108"/>
        <item x="111"/>
        <item x="96"/>
        <item x="119"/>
        <item x="102"/>
        <item x="114"/>
        <item x="118"/>
        <item x="95"/>
        <item x="91"/>
        <item x="117"/>
        <item x="99"/>
        <item x="116"/>
        <item x="103"/>
        <item x="98"/>
        <item x="120"/>
        <item x="101"/>
        <item x="122"/>
        <item x="133"/>
        <item x="130"/>
        <item x="94"/>
        <item x="135"/>
        <item x="132"/>
        <item x="136"/>
        <item x="137"/>
        <item x="134"/>
        <item x="131"/>
        <item x="128"/>
        <item x="138"/>
        <item x="129"/>
        <item x="140"/>
        <item x="142"/>
        <item x="123"/>
        <item x="141"/>
        <item x="97"/>
        <item x="121"/>
        <item x="100"/>
        <item x="144"/>
        <item x="139"/>
        <item x="143"/>
        <item x="158"/>
        <item x="125"/>
        <item x="127"/>
        <item x="156"/>
        <item x="161"/>
        <item x="153"/>
        <item x="146"/>
        <item x="155"/>
        <item x="157"/>
        <item x="164"/>
        <item x="154"/>
        <item x="147"/>
        <item x="145"/>
        <item x="126"/>
        <item x="150"/>
        <item x="124"/>
        <item x="152"/>
        <item x="151"/>
        <item x="162"/>
        <item x="149"/>
        <item x="167"/>
        <item x="159"/>
        <item x="148"/>
        <item x="170"/>
        <item x="165"/>
        <item x="160"/>
        <item x="173"/>
        <item x="168"/>
        <item x="163"/>
        <item x="171"/>
        <item x="166"/>
        <item x="169"/>
        <item x="172"/>
        <item x="175"/>
        <item x="184"/>
        <item x="176"/>
        <item x="186"/>
        <item x="174"/>
        <item x="178"/>
        <item x="189"/>
        <item x="181"/>
        <item x="185"/>
        <item x="187"/>
        <item x="190"/>
        <item x="188"/>
        <item x="183"/>
        <item x="179"/>
        <item x="192"/>
        <item x="182"/>
        <item x="193"/>
        <item x="177"/>
        <item x="191"/>
        <item x="180"/>
        <item x="195"/>
        <item x="196"/>
        <item x="194"/>
        <item x="201"/>
        <item x="202"/>
        <item x="197"/>
        <item x="199"/>
        <item x="200"/>
        <item x="198"/>
        <item x="210"/>
        <item x="224"/>
        <item x="213"/>
        <item x="226"/>
        <item x="212"/>
        <item x="207"/>
        <item x="221"/>
        <item x="219"/>
        <item x="216"/>
        <item x="215"/>
        <item x="227"/>
        <item x="223"/>
        <item x="204"/>
        <item x="209"/>
        <item x="218"/>
        <item x="225"/>
        <item x="229"/>
        <item x="206"/>
        <item x="211"/>
        <item x="214"/>
        <item x="222"/>
        <item x="217"/>
        <item x="220"/>
        <item x="252"/>
        <item x="205"/>
        <item x="228"/>
        <item x="208"/>
        <item x="231"/>
        <item x="254"/>
        <item x="232"/>
        <item x="253"/>
        <item x="251"/>
        <item x="247"/>
        <item x="235"/>
        <item x="234"/>
        <item x="256"/>
        <item x="249"/>
        <item x="237"/>
        <item x="244"/>
        <item x="250"/>
        <item x="241"/>
        <item x="230"/>
        <item x="243"/>
        <item x="271"/>
        <item x="233"/>
        <item x="238"/>
        <item x="246"/>
        <item x="248"/>
        <item x="255"/>
        <item x="236"/>
        <item x="272"/>
        <item x="273"/>
        <item x="240"/>
        <item x="281"/>
        <item x="278"/>
        <item x="242"/>
        <item x="287"/>
        <item x="257"/>
        <item x="284"/>
        <item x="245"/>
        <item x="276"/>
        <item x="283"/>
        <item x="275"/>
        <item x="288"/>
        <item x="280"/>
        <item x="260"/>
        <item x="259"/>
        <item x="268"/>
        <item x="239"/>
        <item x="289"/>
        <item x="261"/>
        <item x="286"/>
        <item x="282"/>
        <item x="270"/>
        <item x="279"/>
        <item x="274"/>
        <item x="290"/>
        <item x="262"/>
        <item x="277"/>
        <item x="285"/>
        <item x="258"/>
        <item x="264"/>
        <item x="269"/>
        <item x="265"/>
        <item x="267"/>
        <item x="263"/>
        <item x="266"/>
        <item x="20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CDE739-4B42-4F8E-98F1-35407A849C5B}" name="PivotTable13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G21:AH25" firstHeaderRow="1" firstDataRow="1" firstDataCol="1"/>
  <pivotFields count="30">
    <pivotField axis="axisRow" dataField="1" showAll="0">
      <items count="4">
        <item x="0"/>
        <item x="2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3"/>
        <item m="1"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ecto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2C90CE-5DBA-4236-A7BD-36E346263433}" name="PivotTable12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L2:AX16" firstHeaderRow="1" firstDataRow="2" firstDataCol="1"/>
  <pivotFields count="30">
    <pivotField showAll="0"/>
    <pivotField axis="axisCol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3"/>
        <item m="1"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Count of Month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289D7-4D69-45A4-B0D9-80918CF440F6}" name="PivotTable11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G2:AH14" firstHeaderRow="1" firstDataRow="1" firstDataCol="1"/>
  <pivotFields count="30">
    <pivotField showAll="0"/>
    <pivotField axis="axisRow"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3"/>
        <item m="1"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Year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4452-DBDC-4E36-A464-F56FE21C5D8D}">
  <dimension ref="A1:Y83"/>
  <sheetViews>
    <sheetView showGridLines="0" tabSelected="1" zoomScale="83" zoomScaleNormal="46" workbookViewId="0">
      <selection activeCell="N4" sqref="N4:Y5"/>
    </sheetView>
  </sheetViews>
  <sheetFormatPr defaultRowHeight="14.5" x14ac:dyDescent="0.35"/>
  <cols>
    <col min="1" max="1" width="10.90625" bestFit="1" customWidth="1"/>
    <col min="12" max="12" width="8.7265625" customWidth="1"/>
    <col min="13" max="13" width="0.54296875" customWidth="1"/>
    <col min="14" max="14" width="10.90625" bestFit="1" customWidth="1"/>
  </cols>
  <sheetData>
    <row r="1" spans="1:25" x14ac:dyDescent="0.35">
      <c r="A1" s="68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</row>
    <row r="2" spans="1:25" x14ac:dyDescent="0.3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</row>
    <row r="3" spans="1:25" x14ac:dyDescent="0.3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</row>
    <row r="4" spans="1:25" x14ac:dyDescent="0.35">
      <c r="A4" s="57" t="s">
        <v>173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N4" s="57" t="s">
        <v>217</v>
      </c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</row>
    <row r="5" spans="1:25" x14ac:dyDescent="0.35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</row>
    <row r="6" spans="1:25" x14ac:dyDescent="0.35">
      <c r="J6" s="34"/>
      <c r="K6" s="33"/>
      <c r="L6" s="33"/>
    </row>
    <row r="7" spans="1:25" x14ac:dyDescent="0.35">
      <c r="J7" s="33"/>
      <c r="K7" s="33"/>
      <c r="L7" s="33"/>
    </row>
    <row r="8" spans="1:25" x14ac:dyDescent="0.35">
      <c r="J8" s="33"/>
      <c r="K8" s="33"/>
      <c r="L8" s="33"/>
    </row>
    <row r="9" spans="1:25" x14ac:dyDescent="0.35">
      <c r="J9" s="33"/>
      <c r="K9" s="33"/>
      <c r="L9" s="33"/>
    </row>
    <row r="10" spans="1:25" x14ac:dyDescent="0.35">
      <c r="J10" s="33"/>
      <c r="K10" s="33"/>
      <c r="L10" s="33"/>
    </row>
    <row r="11" spans="1:25" x14ac:dyDescent="0.35">
      <c r="J11" s="33"/>
      <c r="K11" s="33"/>
      <c r="L11" s="33"/>
    </row>
    <row r="12" spans="1:25" x14ac:dyDescent="0.35">
      <c r="J12" s="33"/>
      <c r="K12" s="33"/>
      <c r="L12" s="33"/>
    </row>
    <row r="13" spans="1:25" x14ac:dyDescent="0.35">
      <c r="J13" s="33"/>
      <c r="K13" s="33"/>
      <c r="L13" s="33"/>
    </row>
    <row r="14" spans="1:25" x14ac:dyDescent="0.35">
      <c r="J14" s="33"/>
      <c r="K14" s="33"/>
      <c r="L14" s="33"/>
    </row>
    <row r="15" spans="1:25" x14ac:dyDescent="0.35">
      <c r="J15" s="33"/>
      <c r="K15" s="33"/>
      <c r="L15" s="33"/>
    </row>
    <row r="16" spans="1:25" x14ac:dyDescent="0.35">
      <c r="J16" s="33"/>
      <c r="K16" s="33"/>
      <c r="L16" s="33"/>
    </row>
    <row r="17" spans="1:25" x14ac:dyDescent="0.35">
      <c r="J17" s="33"/>
      <c r="K17" s="33"/>
      <c r="L17" s="33"/>
    </row>
    <row r="18" spans="1:25" x14ac:dyDescent="0.35">
      <c r="J18" s="33"/>
      <c r="K18" s="33"/>
      <c r="L18" s="33"/>
    </row>
    <row r="19" spans="1:25" x14ac:dyDescent="0.35">
      <c r="J19" s="33"/>
      <c r="K19" s="33"/>
      <c r="L19" s="33"/>
    </row>
    <row r="20" spans="1:25" x14ac:dyDescent="0.35">
      <c r="J20" s="33"/>
      <c r="K20" s="33"/>
      <c r="L20" s="33"/>
    </row>
    <row r="21" spans="1:25" x14ac:dyDescent="0.35">
      <c r="A21" s="62" t="s">
        <v>167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N21" s="58" t="s">
        <v>167</v>
      </c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</row>
    <row r="22" spans="1:25" x14ac:dyDescent="0.35">
      <c r="A22" s="59" t="s">
        <v>168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N22" s="59" t="s">
        <v>183</v>
      </c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</row>
    <row r="23" spans="1:25" x14ac:dyDescent="0.35">
      <c r="A23" s="66" t="s">
        <v>169</v>
      </c>
      <c r="B23" s="38" t="s">
        <v>170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N23" s="61" t="s">
        <v>185</v>
      </c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</row>
    <row r="24" spans="1:25" x14ac:dyDescent="0.35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</row>
    <row r="25" spans="1:25" x14ac:dyDescent="0.35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</row>
    <row r="26" spans="1:25" x14ac:dyDescent="0.35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</row>
    <row r="27" spans="1:25" x14ac:dyDescent="0.35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</row>
    <row r="29" spans="1:25" x14ac:dyDescent="0.35">
      <c r="A29" s="57" t="s">
        <v>218</v>
      </c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N29" s="57" t="s">
        <v>172</v>
      </c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</row>
    <row r="30" spans="1:25" x14ac:dyDescent="0.35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</row>
    <row r="49" spans="1:25" x14ac:dyDescent="0.35">
      <c r="A49" s="58" t="s">
        <v>167</v>
      </c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N49" s="58" t="s">
        <v>167</v>
      </c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</row>
    <row r="50" spans="1:25" x14ac:dyDescent="0.35">
      <c r="A50" s="59" t="s">
        <v>135</v>
      </c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N50" s="59" t="s">
        <v>175</v>
      </c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</row>
    <row r="51" spans="1:25" x14ac:dyDescent="0.35">
      <c r="A51" s="37" t="s">
        <v>171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N51" s="59" t="s">
        <v>176</v>
      </c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</row>
    <row r="52" spans="1:25" x14ac:dyDescent="0.35">
      <c r="A52" s="60" t="s">
        <v>174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N52" s="60" t="s">
        <v>177</v>
      </c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</row>
    <row r="53" spans="1:25" x14ac:dyDescent="0.35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</row>
    <row r="54" spans="1:25" x14ac:dyDescent="0.35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</row>
    <row r="55" spans="1:25" x14ac:dyDescent="0.35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</row>
    <row r="56" spans="1:25" x14ac:dyDescent="0.35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</row>
    <row r="58" spans="1:25" x14ac:dyDescent="0.35">
      <c r="A58" s="57" t="s">
        <v>179</v>
      </c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</row>
    <row r="59" spans="1:25" x14ac:dyDescent="0.35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</row>
    <row r="76" spans="1:12" x14ac:dyDescent="0.35">
      <c r="A76" s="58" t="s">
        <v>167</v>
      </c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</row>
    <row r="77" spans="1:12" x14ac:dyDescent="0.35">
      <c r="A77" s="59" t="s">
        <v>186</v>
      </c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</row>
    <row r="78" spans="1:12" x14ac:dyDescent="0.35">
      <c r="A78" s="59" t="s">
        <v>143</v>
      </c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</row>
    <row r="79" spans="1:12" x14ac:dyDescent="0.35">
      <c r="A79" s="60" t="s">
        <v>184</v>
      </c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</row>
    <row r="80" spans="1:12" x14ac:dyDescent="0.35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</row>
    <row r="81" spans="1:12" x14ac:dyDescent="0.35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</row>
    <row r="82" spans="1:12" x14ac:dyDescent="0.35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</row>
    <row r="83" spans="1:12" x14ac:dyDescent="0.35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</row>
  </sheetData>
  <mergeCells count="27">
    <mergeCell ref="A4:L5"/>
    <mergeCell ref="A21:L21"/>
    <mergeCell ref="A22:L22"/>
    <mergeCell ref="A24:L27"/>
    <mergeCell ref="A1:Y3"/>
    <mergeCell ref="N4:Y5"/>
    <mergeCell ref="N21:Y21"/>
    <mergeCell ref="N22:Y22"/>
    <mergeCell ref="N24:Y27"/>
    <mergeCell ref="N23:Y23"/>
    <mergeCell ref="A49:L49"/>
    <mergeCell ref="A50:L50"/>
    <mergeCell ref="A52:L52"/>
    <mergeCell ref="A53:L56"/>
    <mergeCell ref="N29:Y30"/>
    <mergeCell ref="N49:Y49"/>
    <mergeCell ref="N50:Y50"/>
    <mergeCell ref="N51:Y51"/>
    <mergeCell ref="N52:Y52"/>
    <mergeCell ref="A29:L30"/>
    <mergeCell ref="A80:L83"/>
    <mergeCell ref="N53:Y56"/>
    <mergeCell ref="A58:L59"/>
    <mergeCell ref="A76:L76"/>
    <mergeCell ref="A77:L77"/>
    <mergeCell ref="A78:L78"/>
    <mergeCell ref="A79:L7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8E13-D0EE-4A10-A643-77DC8E7EA860}">
  <dimension ref="A1:AD373"/>
  <sheetViews>
    <sheetView topLeftCell="L357" workbookViewId="0">
      <selection sqref="A1:AD373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>
        <v>2013</v>
      </c>
      <c r="C2" t="s">
        <v>31</v>
      </c>
      <c r="D2">
        <v>107.5</v>
      </c>
      <c r="E2">
        <v>106.3</v>
      </c>
      <c r="F2">
        <v>108.1</v>
      </c>
      <c r="G2">
        <v>104.9</v>
      </c>
      <c r="H2">
        <v>106.1</v>
      </c>
      <c r="I2">
        <v>103.9</v>
      </c>
      <c r="J2">
        <v>101.9</v>
      </c>
      <c r="K2">
        <v>106.1</v>
      </c>
      <c r="L2">
        <v>106.8</v>
      </c>
      <c r="M2">
        <v>103.1</v>
      </c>
      <c r="N2">
        <v>104.8</v>
      </c>
      <c r="O2">
        <v>106.7</v>
      </c>
      <c r="P2">
        <v>105.5</v>
      </c>
      <c r="Q2">
        <v>105.1</v>
      </c>
      <c r="R2">
        <v>106.5</v>
      </c>
      <c r="S2">
        <v>105.8</v>
      </c>
      <c r="T2">
        <v>106.4</v>
      </c>
      <c r="U2" t="s">
        <v>32</v>
      </c>
      <c r="V2">
        <v>105.5</v>
      </c>
      <c r="W2">
        <v>104.8</v>
      </c>
      <c r="X2">
        <v>104</v>
      </c>
      <c r="Y2">
        <v>103.3</v>
      </c>
      <c r="Z2">
        <v>103.4</v>
      </c>
      <c r="AA2">
        <v>103.8</v>
      </c>
      <c r="AB2">
        <v>104.7</v>
      </c>
      <c r="AC2">
        <v>104</v>
      </c>
      <c r="AD2">
        <v>105.1</v>
      </c>
    </row>
    <row r="3" spans="1:30" x14ac:dyDescent="0.35">
      <c r="A3" t="s">
        <v>33</v>
      </c>
      <c r="B3">
        <v>2013</v>
      </c>
      <c r="C3" t="s">
        <v>31</v>
      </c>
      <c r="D3">
        <v>110.5</v>
      </c>
      <c r="E3">
        <v>109.1</v>
      </c>
      <c r="F3">
        <v>113</v>
      </c>
      <c r="G3">
        <v>103.6</v>
      </c>
      <c r="H3">
        <v>103.4</v>
      </c>
      <c r="I3">
        <v>102.3</v>
      </c>
      <c r="J3">
        <v>102.9</v>
      </c>
      <c r="K3">
        <v>105.8</v>
      </c>
      <c r="L3">
        <v>105.1</v>
      </c>
      <c r="M3">
        <v>101.8</v>
      </c>
      <c r="N3">
        <v>105.1</v>
      </c>
      <c r="O3">
        <v>107.9</v>
      </c>
      <c r="P3">
        <v>105.9</v>
      </c>
      <c r="Q3">
        <v>105.2</v>
      </c>
      <c r="R3">
        <v>105.9</v>
      </c>
      <c r="S3">
        <v>105</v>
      </c>
      <c r="T3">
        <v>105.8</v>
      </c>
      <c r="U3">
        <v>100.3</v>
      </c>
      <c r="V3">
        <v>105.4</v>
      </c>
      <c r="W3">
        <v>104.8</v>
      </c>
      <c r="X3">
        <v>104.1</v>
      </c>
      <c r="Y3">
        <v>103.2</v>
      </c>
      <c r="Z3">
        <v>102.9</v>
      </c>
      <c r="AA3">
        <v>103.5</v>
      </c>
      <c r="AB3">
        <v>104.3</v>
      </c>
      <c r="AC3">
        <v>103.7</v>
      </c>
      <c r="AD3">
        <v>104</v>
      </c>
    </row>
    <row r="4" spans="1:30" x14ac:dyDescent="0.35">
      <c r="A4" t="s">
        <v>34</v>
      </c>
      <c r="B4">
        <v>2013</v>
      </c>
      <c r="C4" t="s">
        <v>31</v>
      </c>
      <c r="D4">
        <v>108.4</v>
      </c>
      <c r="E4">
        <v>107.3</v>
      </c>
      <c r="F4">
        <v>110</v>
      </c>
      <c r="G4">
        <v>104.4</v>
      </c>
      <c r="H4">
        <v>105.1</v>
      </c>
      <c r="I4">
        <v>103.2</v>
      </c>
      <c r="J4">
        <v>102.2</v>
      </c>
      <c r="K4">
        <v>106</v>
      </c>
      <c r="L4">
        <v>106.2</v>
      </c>
      <c r="M4">
        <v>102.7</v>
      </c>
      <c r="N4">
        <v>104.9</v>
      </c>
      <c r="O4">
        <v>107.3</v>
      </c>
      <c r="P4">
        <v>105.6</v>
      </c>
      <c r="Q4">
        <v>105.1</v>
      </c>
      <c r="R4">
        <v>106.3</v>
      </c>
      <c r="S4">
        <v>105.5</v>
      </c>
      <c r="T4">
        <v>106.2</v>
      </c>
      <c r="U4">
        <v>100.3</v>
      </c>
      <c r="V4">
        <v>105.5</v>
      </c>
      <c r="W4">
        <v>104.8</v>
      </c>
      <c r="X4">
        <v>104</v>
      </c>
      <c r="Y4">
        <v>103.2</v>
      </c>
      <c r="Z4">
        <v>103.1</v>
      </c>
      <c r="AA4">
        <v>103.6</v>
      </c>
      <c r="AB4">
        <v>104.5</v>
      </c>
      <c r="AC4">
        <v>103.9</v>
      </c>
      <c r="AD4">
        <v>104.6</v>
      </c>
    </row>
    <row r="5" spans="1:30" x14ac:dyDescent="0.35">
      <c r="A5" t="s">
        <v>30</v>
      </c>
      <c r="B5">
        <v>2013</v>
      </c>
      <c r="C5" t="s">
        <v>35</v>
      </c>
      <c r="D5">
        <v>109.2</v>
      </c>
      <c r="E5">
        <v>108.7</v>
      </c>
      <c r="F5">
        <v>110.2</v>
      </c>
      <c r="G5">
        <v>105.4</v>
      </c>
      <c r="H5">
        <v>106.7</v>
      </c>
      <c r="I5">
        <v>104</v>
      </c>
      <c r="J5">
        <v>102.4</v>
      </c>
      <c r="K5">
        <v>105.9</v>
      </c>
      <c r="L5">
        <v>105.7</v>
      </c>
      <c r="M5">
        <v>103.1</v>
      </c>
      <c r="N5">
        <v>105.1</v>
      </c>
      <c r="O5">
        <v>107.7</v>
      </c>
      <c r="P5">
        <v>106.3</v>
      </c>
      <c r="Q5">
        <v>105.6</v>
      </c>
      <c r="R5">
        <v>107.1</v>
      </c>
      <c r="S5">
        <v>106.3</v>
      </c>
      <c r="T5">
        <v>107</v>
      </c>
      <c r="U5" t="s">
        <v>32</v>
      </c>
      <c r="V5">
        <v>106.2</v>
      </c>
      <c r="W5">
        <v>105.2</v>
      </c>
      <c r="X5">
        <v>104.4</v>
      </c>
      <c r="Y5">
        <v>103.9</v>
      </c>
      <c r="Z5">
        <v>104</v>
      </c>
      <c r="AA5">
        <v>104.1</v>
      </c>
      <c r="AB5">
        <v>104.6</v>
      </c>
      <c r="AC5">
        <v>104.4</v>
      </c>
      <c r="AD5">
        <v>105.8</v>
      </c>
    </row>
    <row r="6" spans="1:30" x14ac:dyDescent="0.35">
      <c r="A6" t="s">
        <v>33</v>
      </c>
      <c r="B6">
        <v>2013</v>
      </c>
      <c r="C6" t="s">
        <v>35</v>
      </c>
      <c r="D6">
        <v>112.9</v>
      </c>
      <c r="E6">
        <v>112.9</v>
      </c>
      <c r="F6">
        <v>116.9</v>
      </c>
      <c r="G6">
        <v>104</v>
      </c>
      <c r="H6">
        <v>103.5</v>
      </c>
      <c r="I6">
        <v>103.1</v>
      </c>
      <c r="J6">
        <v>104.9</v>
      </c>
      <c r="K6">
        <v>104.1</v>
      </c>
      <c r="L6">
        <v>103.8</v>
      </c>
      <c r="M6">
        <v>102.3</v>
      </c>
      <c r="N6">
        <v>106</v>
      </c>
      <c r="O6">
        <v>109</v>
      </c>
      <c r="P6">
        <v>107.2</v>
      </c>
      <c r="Q6">
        <v>106</v>
      </c>
      <c r="R6">
        <v>106.6</v>
      </c>
      <c r="S6">
        <v>105.5</v>
      </c>
      <c r="T6">
        <v>106.4</v>
      </c>
      <c r="U6">
        <v>100.4</v>
      </c>
      <c r="V6">
        <v>105.7</v>
      </c>
      <c r="W6">
        <v>105.2</v>
      </c>
      <c r="X6">
        <v>104.7</v>
      </c>
      <c r="Y6">
        <v>104.4</v>
      </c>
      <c r="Z6">
        <v>103.3</v>
      </c>
      <c r="AA6">
        <v>103.7</v>
      </c>
      <c r="AB6">
        <v>104.3</v>
      </c>
      <c r="AC6">
        <v>104.3</v>
      </c>
      <c r="AD6">
        <v>104.7</v>
      </c>
    </row>
    <row r="7" spans="1:30" x14ac:dyDescent="0.35">
      <c r="A7" t="s">
        <v>34</v>
      </c>
      <c r="B7">
        <v>2013</v>
      </c>
      <c r="C7" t="s">
        <v>35</v>
      </c>
      <c r="D7">
        <v>110.4</v>
      </c>
      <c r="E7">
        <v>110.2</v>
      </c>
      <c r="F7">
        <v>112.8</v>
      </c>
      <c r="G7">
        <v>104.9</v>
      </c>
      <c r="H7">
        <v>105.5</v>
      </c>
      <c r="I7">
        <v>103.6</v>
      </c>
      <c r="J7">
        <v>103.2</v>
      </c>
      <c r="K7">
        <v>105.3</v>
      </c>
      <c r="L7">
        <v>105.1</v>
      </c>
      <c r="M7">
        <v>102.8</v>
      </c>
      <c r="N7">
        <v>105.5</v>
      </c>
      <c r="O7">
        <v>108.3</v>
      </c>
      <c r="P7">
        <v>106.6</v>
      </c>
      <c r="Q7">
        <v>105.7</v>
      </c>
      <c r="R7">
        <v>106.9</v>
      </c>
      <c r="S7">
        <v>106</v>
      </c>
      <c r="T7">
        <v>106.8</v>
      </c>
      <c r="U7">
        <v>100.4</v>
      </c>
      <c r="V7">
        <v>106</v>
      </c>
      <c r="W7">
        <v>105.2</v>
      </c>
      <c r="X7">
        <v>104.5</v>
      </c>
      <c r="Y7">
        <v>104.2</v>
      </c>
      <c r="Z7">
        <v>103.6</v>
      </c>
      <c r="AA7">
        <v>103.9</v>
      </c>
      <c r="AB7">
        <v>104.5</v>
      </c>
      <c r="AC7">
        <v>104.4</v>
      </c>
      <c r="AD7">
        <v>105.3</v>
      </c>
    </row>
    <row r="8" spans="1:30" x14ac:dyDescent="0.35">
      <c r="A8" t="s">
        <v>30</v>
      </c>
      <c r="B8">
        <v>2013</v>
      </c>
      <c r="C8" t="s">
        <v>36</v>
      </c>
      <c r="D8">
        <v>110.2</v>
      </c>
      <c r="E8">
        <v>108.8</v>
      </c>
      <c r="F8">
        <v>109.9</v>
      </c>
      <c r="G8">
        <v>105.6</v>
      </c>
      <c r="H8">
        <v>106.2</v>
      </c>
      <c r="I8">
        <v>105.7</v>
      </c>
      <c r="J8">
        <v>101.4</v>
      </c>
      <c r="K8">
        <v>105.7</v>
      </c>
      <c r="L8">
        <v>105</v>
      </c>
      <c r="M8">
        <v>103.3</v>
      </c>
      <c r="N8">
        <v>105.6</v>
      </c>
      <c r="O8">
        <v>108.2</v>
      </c>
      <c r="P8">
        <v>106.6</v>
      </c>
      <c r="Q8">
        <v>106.5</v>
      </c>
      <c r="R8">
        <v>107.6</v>
      </c>
      <c r="S8">
        <v>106.8</v>
      </c>
      <c r="T8">
        <v>107.5</v>
      </c>
      <c r="U8" t="s">
        <v>32</v>
      </c>
      <c r="V8">
        <v>106.1</v>
      </c>
      <c r="W8">
        <v>105.6</v>
      </c>
      <c r="X8">
        <v>104.7</v>
      </c>
      <c r="Y8">
        <v>104.6</v>
      </c>
      <c r="Z8">
        <v>104</v>
      </c>
      <c r="AA8">
        <v>104.3</v>
      </c>
      <c r="AB8">
        <v>104.3</v>
      </c>
      <c r="AC8">
        <v>104.6</v>
      </c>
      <c r="AD8">
        <v>106</v>
      </c>
    </row>
    <row r="9" spans="1:30" x14ac:dyDescent="0.35">
      <c r="A9" t="s">
        <v>33</v>
      </c>
      <c r="B9">
        <v>2013</v>
      </c>
      <c r="C9" t="s">
        <v>36</v>
      </c>
      <c r="D9">
        <v>113.9</v>
      </c>
      <c r="E9">
        <v>111.4</v>
      </c>
      <c r="F9">
        <v>113.2</v>
      </c>
      <c r="G9">
        <v>104.3</v>
      </c>
      <c r="H9">
        <v>102.7</v>
      </c>
      <c r="I9">
        <v>104.9</v>
      </c>
      <c r="J9">
        <v>103.8</v>
      </c>
      <c r="K9">
        <v>103.5</v>
      </c>
      <c r="L9">
        <v>102.6</v>
      </c>
      <c r="M9">
        <v>102.4</v>
      </c>
      <c r="N9">
        <v>107</v>
      </c>
      <c r="O9">
        <v>109.8</v>
      </c>
      <c r="P9">
        <v>107.3</v>
      </c>
      <c r="Q9">
        <v>106.8</v>
      </c>
      <c r="R9">
        <v>107.2</v>
      </c>
      <c r="S9">
        <v>106</v>
      </c>
      <c r="T9">
        <v>107</v>
      </c>
      <c r="U9">
        <v>100.4</v>
      </c>
      <c r="V9">
        <v>106</v>
      </c>
      <c r="W9">
        <v>105.7</v>
      </c>
      <c r="X9">
        <v>105.2</v>
      </c>
      <c r="Y9">
        <v>105.5</v>
      </c>
      <c r="Z9">
        <v>103.5</v>
      </c>
      <c r="AA9">
        <v>103.8</v>
      </c>
      <c r="AB9">
        <v>104.2</v>
      </c>
      <c r="AC9">
        <v>104.9</v>
      </c>
      <c r="AD9">
        <v>105</v>
      </c>
    </row>
    <row r="10" spans="1:30" x14ac:dyDescent="0.35">
      <c r="A10" t="s">
        <v>34</v>
      </c>
      <c r="B10">
        <v>2013</v>
      </c>
      <c r="C10" t="s">
        <v>36</v>
      </c>
      <c r="D10">
        <v>111.4</v>
      </c>
      <c r="E10">
        <v>109.7</v>
      </c>
      <c r="F10">
        <v>111.2</v>
      </c>
      <c r="G10">
        <v>105.1</v>
      </c>
      <c r="H10">
        <v>104.9</v>
      </c>
      <c r="I10">
        <v>105.3</v>
      </c>
      <c r="J10">
        <v>102.2</v>
      </c>
      <c r="K10">
        <v>105</v>
      </c>
      <c r="L10">
        <v>104.2</v>
      </c>
      <c r="M10">
        <v>103</v>
      </c>
      <c r="N10">
        <v>106.2</v>
      </c>
      <c r="O10">
        <v>108.9</v>
      </c>
      <c r="P10">
        <v>106.9</v>
      </c>
      <c r="Q10">
        <v>106.6</v>
      </c>
      <c r="R10">
        <v>107.4</v>
      </c>
      <c r="S10">
        <v>106.5</v>
      </c>
      <c r="T10">
        <v>107.3</v>
      </c>
      <c r="U10">
        <v>100.4</v>
      </c>
      <c r="V10">
        <v>106.1</v>
      </c>
      <c r="W10">
        <v>105.6</v>
      </c>
      <c r="X10">
        <v>104.9</v>
      </c>
      <c r="Y10">
        <v>105.1</v>
      </c>
      <c r="Z10">
        <v>103.7</v>
      </c>
      <c r="AA10">
        <v>104</v>
      </c>
      <c r="AB10">
        <v>104.3</v>
      </c>
      <c r="AC10">
        <v>104.7</v>
      </c>
      <c r="AD10">
        <v>105.5</v>
      </c>
    </row>
    <row r="11" spans="1:30" x14ac:dyDescent="0.35">
      <c r="A11" t="s">
        <v>30</v>
      </c>
      <c r="B11">
        <v>2013</v>
      </c>
      <c r="C11" t="s">
        <v>37</v>
      </c>
      <c r="D11">
        <v>110.2</v>
      </c>
      <c r="E11">
        <v>109.5</v>
      </c>
      <c r="F11">
        <v>106.9</v>
      </c>
      <c r="G11">
        <v>106.3</v>
      </c>
      <c r="H11">
        <v>105.7</v>
      </c>
      <c r="I11">
        <v>108.3</v>
      </c>
      <c r="J11">
        <v>103.4</v>
      </c>
      <c r="K11">
        <v>105.7</v>
      </c>
      <c r="L11">
        <v>104.2</v>
      </c>
      <c r="M11">
        <v>103.2</v>
      </c>
      <c r="N11">
        <v>106.5</v>
      </c>
      <c r="O11">
        <v>108.8</v>
      </c>
      <c r="P11">
        <v>107.1</v>
      </c>
      <c r="Q11">
        <v>107.1</v>
      </c>
      <c r="R11">
        <v>108.1</v>
      </c>
      <c r="S11">
        <v>107.4</v>
      </c>
      <c r="T11">
        <v>108</v>
      </c>
      <c r="U11" t="s">
        <v>32</v>
      </c>
      <c r="V11">
        <v>106.5</v>
      </c>
      <c r="W11">
        <v>106.1</v>
      </c>
      <c r="X11">
        <v>105.1</v>
      </c>
      <c r="Y11">
        <v>104.4</v>
      </c>
      <c r="Z11">
        <v>104.5</v>
      </c>
      <c r="AA11">
        <v>104.8</v>
      </c>
      <c r="AB11">
        <v>102.7</v>
      </c>
      <c r="AC11">
        <v>104.6</v>
      </c>
      <c r="AD11">
        <v>106.4</v>
      </c>
    </row>
    <row r="12" spans="1:30" x14ac:dyDescent="0.35">
      <c r="A12" t="s">
        <v>33</v>
      </c>
      <c r="B12">
        <v>2013</v>
      </c>
      <c r="C12" t="s">
        <v>37</v>
      </c>
      <c r="D12">
        <v>114.6</v>
      </c>
      <c r="E12">
        <v>113.4</v>
      </c>
      <c r="F12">
        <v>106</v>
      </c>
      <c r="G12">
        <v>104.7</v>
      </c>
      <c r="H12">
        <v>102.1</v>
      </c>
      <c r="I12">
        <v>109.5</v>
      </c>
      <c r="J12">
        <v>109.7</v>
      </c>
      <c r="K12">
        <v>104.6</v>
      </c>
      <c r="L12">
        <v>102</v>
      </c>
      <c r="M12">
        <v>103.5</v>
      </c>
      <c r="N12">
        <v>108.2</v>
      </c>
      <c r="O12">
        <v>110.6</v>
      </c>
      <c r="P12">
        <v>108.8</v>
      </c>
      <c r="Q12">
        <v>108.5</v>
      </c>
      <c r="R12">
        <v>107.9</v>
      </c>
      <c r="S12">
        <v>106.4</v>
      </c>
      <c r="T12">
        <v>107.7</v>
      </c>
      <c r="U12">
        <v>100.5</v>
      </c>
      <c r="V12">
        <v>106.4</v>
      </c>
      <c r="W12">
        <v>106.5</v>
      </c>
      <c r="X12">
        <v>105.7</v>
      </c>
      <c r="Y12">
        <v>105</v>
      </c>
      <c r="Z12">
        <v>104</v>
      </c>
      <c r="AA12">
        <v>105.2</v>
      </c>
      <c r="AB12">
        <v>103.2</v>
      </c>
      <c r="AC12">
        <v>105.1</v>
      </c>
      <c r="AD12">
        <v>105.7</v>
      </c>
    </row>
    <row r="13" spans="1:30" x14ac:dyDescent="0.35">
      <c r="A13" t="s">
        <v>34</v>
      </c>
      <c r="B13">
        <v>2013</v>
      </c>
      <c r="C13" t="s">
        <v>37</v>
      </c>
      <c r="D13">
        <v>111.6</v>
      </c>
      <c r="E13">
        <v>110.9</v>
      </c>
      <c r="F13">
        <v>106.6</v>
      </c>
      <c r="G13">
        <v>105.7</v>
      </c>
      <c r="H13">
        <v>104.4</v>
      </c>
      <c r="I13">
        <v>108.9</v>
      </c>
      <c r="J13">
        <v>105.5</v>
      </c>
      <c r="K13">
        <v>105.3</v>
      </c>
      <c r="L13">
        <v>103.5</v>
      </c>
      <c r="M13">
        <v>103.3</v>
      </c>
      <c r="N13">
        <v>107.2</v>
      </c>
      <c r="O13">
        <v>109.6</v>
      </c>
      <c r="P13">
        <v>107.7</v>
      </c>
      <c r="Q13">
        <v>107.5</v>
      </c>
      <c r="R13">
        <v>108</v>
      </c>
      <c r="S13">
        <v>107</v>
      </c>
      <c r="T13">
        <v>107.9</v>
      </c>
      <c r="U13">
        <v>100.5</v>
      </c>
      <c r="V13">
        <v>106.5</v>
      </c>
      <c r="W13">
        <v>106.3</v>
      </c>
      <c r="X13">
        <v>105.3</v>
      </c>
      <c r="Y13">
        <v>104.7</v>
      </c>
      <c r="Z13">
        <v>104.2</v>
      </c>
      <c r="AA13">
        <v>105</v>
      </c>
      <c r="AB13">
        <v>102.9</v>
      </c>
      <c r="AC13">
        <v>104.8</v>
      </c>
      <c r="AD13">
        <v>106.1</v>
      </c>
    </row>
    <row r="14" spans="1:30" x14ac:dyDescent="0.35">
      <c r="A14" t="s">
        <v>30</v>
      </c>
      <c r="B14">
        <v>2013</v>
      </c>
      <c r="C14" t="s">
        <v>38</v>
      </c>
      <c r="D14">
        <v>110.9</v>
      </c>
      <c r="E14">
        <v>109.8</v>
      </c>
      <c r="F14">
        <v>105.9</v>
      </c>
      <c r="G14">
        <v>107.5</v>
      </c>
      <c r="H14">
        <v>105.3</v>
      </c>
      <c r="I14">
        <v>108.1</v>
      </c>
      <c r="J14">
        <v>107.3</v>
      </c>
      <c r="K14">
        <v>106.1</v>
      </c>
      <c r="L14">
        <v>103.7</v>
      </c>
      <c r="M14">
        <v>104</v>
      </c>
      <c r="N14">
        <v>107.4</v>
      </c>
      <c r="O14">
        <v>109.9</v>
      </c>
      <c r="P14">
        <v>108.1</v>
      </c>
      <c r="Q14">
        <v>108.1</v>
      </c>
      <c r="R14">
        <v>108.8</v>
      </c>
      <c r="S14">
        <v>107.9</v>
      </c>
      <c r="T14">
        <v>108.6</v>
      </c>
      <c r="U14" t="s">
        <v>32</v>
      </c>
      <c r="V14">
        <v>107.5</v>
      </c>
      <c r="W14">
        <v>106.8</v>
      </c>
      <c r="X14">
        <v>105.7</v>
      </c>
      <c r="Y14">
        <v>104.1</v>
      </c>
      <c r="Z14">
        <v>105</v>
      </c>
      <c r="AA14">
        <v>105.5</v>
      </c>
      <c r="AB14">
        <v>102.1</v>
      </c>
      <c r="AC14">
        <v>104.8</v>
      </c>
      <c r="AD14">
        <v>107.2</v>
      </c>
    </row>
    <row r="15" spans="1:30" x14ac:dyDescent="0.35">
      <c r="A15" t="s">
        <v>33</v>
      </c>
      <c r="B15">
        <v>2013</v>
      </c>
      <c r="C15" t="s">
        <v>38</v>
      </c>
      <c r="D15">
        <v>115.4</v>
      </c>
      <c r="E15">
        <v>114.2</v>
      </c>
      <c r="F15">
        <v>102.7</v>
      </c>
      <c r="G15">
        <v>105.5</v>
      </c>
      <c r="H15">
        <v>101.5</v>
      </c>
      <c r="I15">
        <v>110.6</v>
      </c>
      <c r="J15">
        <v>123.7</v>
      </c>
      <c r="K15">
        <v>105.2</v>
      </c>
      <c r="L15">
        <v>101.9</v>
      </c>
      <c r="M15">
        <v>105</v>
      </c>
      <c r="N15">
        <v>109.1</v>
      </c>
      <c r="O15">
        <v>111.3</v>
      </c>
      <c r="P15">
        <v>111.1</v>
      </c>
      <c r="Q15">
        <v>109.8</v>
      </c>
      <c r="R15">
        <v>108.5</v>
      </c>
      <c r="S15">
        <v>106.7</v>
      </c>
      <c r="T15">
        <v>108.3</v>
      </c>
      <c r="U15">
        <v>100.5</v>
      </c>
      <c r="V15">
        <v>107.2</v>
      </c>
      <c r="W15">
        <v>107.1</v>
      </c>
      <c r="X15">
        <v>106.2</v>
      </c>
      <c r="Y15">
        <v>103.9</v>
      </c>
      <c r="Z15">
        <v>104.6</v>
      </c>
      <c r="AA15">
        <v>105.7</v>
      </c>
      <c r="AB15">
        <v>102.6</v>
      </c>
      <c r="AC15">
        <v>104.9</v>
      </c>
      <c r="AD15">
        <v>106.6</v>
      </c>
    </row>
    <row r="16" spans="1:30" x14ac:dyDescent="0.35">
      <c r="A16" t="s">
        <v>34</v>
      </c>
      <c r="B16">
        <v>2013</v>
      </c>
      <c r="C16" t="s">
        <v>38</v>
      </c>
      <c r="D16">
        <v>112.3</v>
      </c>
      <c r="E16">
        <v>111.3</v>
      </c>
      <c r="F16">
        <v>104.7</v>
      </c>
      <c r="G16">
        <v>106.8</v>
      </c>
      <c r="H16">
        <v>103.9</v>
      </c>
      <c r="I16">
        <v>109.3</v>
      </c>
      <c r="J16">
        <v>112.9</v>
      </c>
      <c r="K16">
        <v>105.8</v>
      </c>
      <c r="L16">
        <v>103.1</v>
      </c>
      <c r="M16">
        <v>104.3</v>
      </c>
      <c r="N16">
        <v>108.1</v>
      </c>
      <c r="O16">
        <v>110.5</v>
      </c>
      <c r="P16">
        <v>109.2</v>
      </c>
      <c r="Q16">
        <v>108.6</v>
      </c>
      <c r="R16">
        <v>108.7</v>
      </c>
      <c r="S16">
        <v>107.4</v>
      </c>
      <c r="T16">
        <v>108.5</v>
      </c>
      <c r="U16">
        <v>100.5</v>
      </c>
      <c r="V16">
        <v>107.4</v>
      </c>
      <c r="W16">
        <v>106.9</v>
      </c>
      <c r="X16">
        <v>105.9</v>
      </c>
      <c r="Y16">
        <v>104</v>
      </c>
      <c r="Z16">
        <v>104.8</v>
      </c>
      <c r="AA16">
        <v>105.6</v>
      </c>
      <c r="AB16">
        <v>102.3</v>
      </c>
      <c r="AC16">
        <v>104.8</v>
      </c>
      <c r="AD16">
        <v>106.9</v>
      </c>
    </row>
    <row r="17" spans="1:30" x14ac:dyDescent="0.35">
      <c r="A17" t="s">
        <v>30</v>
      </c>
      <c r="B17">
        <v>2013</v>
      </c>
      <c r="C17" t="s">
        <v>39</v>
      </c>
      <c r="D17">
        <v>112.3</v>
      </c>
      <c r="E17">
        <v>112.1</v>
      </c>
      <c r="F17">
        <v>108.1</v>
      </c>
      <c r="G17">
        <v>108.3</v>
      </c>
      <c r="H17">
        <v>105.9</v>
      </c>
      <c r="I17">
        <v>109.2</v>
      </c>
      <c r="J17">
        <v>118</v>
      </c>
      <c r="K17">
        <v>106.8</v>
      </c>
      <c r="L17">
        <v>104.1</v>
      </c>
      <c r="M17">
        <v>105.4</v>
      </c>
      <c r="N17">
        <v>108.2</v>
      </c>
      <c r="O17">
        <v>111</v>
      </c>
      <c r="P17">
        <v>110.6</v>
      </c>
      <c r="Q17">
        <v>109</v>
      </c>
      <c r="R17">
        <v>109.7</v>
      </c>
      <c r="S17">
        <v>108.8</v>
      </c>
      <c r="T17">
        <v>109.5</v>
      </c>
      <c r="U17" t="s">
        <v>32</v>
      </c>
      <c r="V17">
        <v>108.5</v>
      </c>
      <c r="W17">
        <v>107.5</v>
      </c>
      <c r="X17">
        <v>106.3</v>
      </c>
      <c r="Y17">
        <v>105</v>
      </c>
      <c r="Z17">
        <v>105.6</v>
      </c>
      <c r="AA17">
        <v>106.5</v>
      </c>
      <c r="AB17">
        <v>102.5</v>
      </c>
      <c r="AC17">
        <v>105.5</v>
      </c>
      <c r="AD17">
        <v>108.9</v>
      </c>
    </row>
    <row r="18" spans="1:30" x14ac:dyDescent="0.35">
      <c r="A18" t="s">
        <v>33</v>
      </c>
      <c r="B18">
        <v>2013</v>
      </c>
      <c r="C18" t="s">
        <v>39</v>
      </c>
      <c r="D18">
        <v>117</v>
      </c>
      <c r="E18">
        <v>120.1</v>
      </c>
      <c r="F18">
        <v>112.5</v>
      </c>
      <c r="G18">
        <v>107.3</v>
      </c>
      <c r="H18">
        <v>101.3</v>
      </c>
      <c r="I18">
        <v>112.4</v>
      </c>
      <c r="J18">
        <v>143.6</v>
      </c>
      <c r="K18">
        <v>105.4</v>
      </c>
      <c r="L18">
        <v>101.4</v>
      </c>
      <c r="M18">
        <v>106.4</v>
      </c>
      <c r="N18">
        <v>110</v>
      </c>
      <c r="O18">
        <v>112.2</v>
      </c>
      <c r="P18">
        <v>115</v>
      </c>
      <c r="Q18">
        <v>110.9</v>
      </c>
      <c r="R18">
        <v>109.2</v>
      </c>
      <c r="S18">
        <v>107.2</v>
      </c>
      <c r="T18">
        <v>108.9</v>
      </c>
      <c r="U18">
        <v>106.6</v>
      </c>
      <c r="V18">
        <v>108</v>
      </c>
      <c r="W18">
        <v>107.7</v>
      </c>
      <c r="X18">
        <v>106.5</v>
      </c>
      <c r="Y18">
        <v>105.2</v>
      </c>
      <c r="Z18">
        <v>105.2</v>
      </c>
      <c r="AA18">
        <v>108.1</v>
      </c>
      <c r="AB18">
        <v>103.3</v>
      </c>
      <c r="AC18">
        <v>106.1</v>
      </c>
      <c r="AD18">
        <v>109.7</v>
      </c>
    </row>
    <row r="19" spans="1:30" x14ac:dyDescent="0.35">
      <c r="A19" t="s">
        <v>34</v>
      </c>
      <c r="B19">
        <v>2013</v>
      </c>
      <c r="C19" t="s">
        <v>39</v>
      </c>
      <c r="D19">
        <v>113.8</v>
      </c>
      <c r="E19">
        <v>114.9</v>
      </c>
      <c r="F19">
        <v>109.8</v>
      </c>
      <c r="G19">
        <v>107.9</v>
      </c>
      <c r="H19">
        <v>104.2</v>
      </c>
      <c r="I19">
        <v>110.7</v>
      </c>
      <c r="J19">
        <v>126.7</v>
      </c>
      <c r="K19">
        <v>106.3</v>
      </c>
      <c r="L19">
        <v>103.2</v>
      </c>
      <c r="M19">
        <v>105.7</v>
      </c>
      <c r="N19">
        <v>109</v>
      </c>
      <c r="O19">
        <v>111.6</v>
      </c>
      <c r="P19">
        <v>112.2</v>
      </c>
      <c r="Q19">
        <v>109.5</v>
      </c>
      <c r="R19">
        <v>109.5</v>
      </c>
      <c r="S19">
        <v>108.1</v>
      </c>
      <c r="T19">
        <v>109.3</v>
      </c>
      <c r="U19">
        <v>106.6</v>
      </c>
      <c r="V19">
        <v>108.3</v>
      </c>
      <c r="W19">
        <v>107.6</v>
      </c>
      <c r="X19">
        <v>106.4</v>
      </c>
      <c r="Y19">
        <v>105.1</v>
      </c>
      <c r="Z19">
        <v>105.4</v>
      </c>
      <c r="AA19">
        <v>107.4</v>
      </c>
      <c r="AB19">
        <v>102.8</v>
      </c>
      <c r="AC19">
        <v>105.8</v>
      </c>
      <c r="AD19">
        <v>109.3</v>
      </c>
    </row>
    <row r="20" spans="1:30" x14ac:dyDescent="0.35">
      <c r="A20" t="s">
        <v>30</v>
      </c>
      <c r="B20">
        <v>2013</v>
      </c>
      <c r="C20" t="s">
        <v>40</v>
      </c>
      <c r="D20">
        <v>113.4</v>
      </c>
      <c r="E20">
        <v>114.9</v>
      </c>
      <c r="F20">
        <v>110.5</v>
      </c>
      <c r="G20">
        <v>109.3</v>
      </c>
      <c r="H20">
        <v>106.2</v>
      </c>
      <c r="I20">
        <v>110.3</v>
      </c>
      <c r="J20">
        <v>129.19999999999999</v>
      </c>
      <c r="K20">
        <v>107.1</v>
      </c>
      <c r="L20">
        <v>104.3</v>
      </c>
      <c r="M20">
        <v>106.4</v>
      </c>
      <c r="N20">
        <v>109.1</v>
      </c>
      <c r="O20">
        <v>112.1</v>
      </c>
      <c r="P20">
        <v>113.1</v>
      </c>
      <c r="Q20">
        <v>109.8</v>
      </c>
      <c r="R20">
        <v>110.5</v>
      </c>
      <c r="S20">
        <v>109.5</v>
      </c>
      <c r="T20">
        <v>110.3</v>
      </c>
      <c r="U20" t="s">
        <v>32</v>
      </c>
      <c r="V20">
        <v>109.5</v>
      </c>
      <c r="W20">
        <v>108.3</v>
      </c>
      <c r="X20">
        <v>106.9</v>
      </c>
      <c r="Y20">
        <v>106.8</v>
      </c>
      <c r="Z20">
        <v>106.4</v>
      </c>
      <c r="AA20">
        <v>107.8</v>
      </c>
      <c r="AB20">
        <v>102.5</v>
      </c>
      <c r="AC20">
        <v>106.5</v>
      </c>
      <c r="AD20">
        <v>110.7</v>
      </c>
    </row>
    <row r="21" spans="1:30" x14ac:dyDescent="0.35">
      <c r="A21" t="s">
        <v>33</v>
      </c>
      <c r="B21">
        <v>2013</v>
      </c>
      <c r="C21" t="s">
        <v>40</v>
      </c>
      <c r="D21">
        <v>117.8</v>
      </c>
      <c r="E21">
        <v>119.2</v>
      </c>
      <c r="F21">
        <v>114</v>
      </c>
      <c r="G21">
        <v>108.3</v>
      </c>
      <c r="H21">
        <v>101.1</v>
      </c>
      <c r="I21">
        <v>113.2</v>
      </c>
      <c r="J21">
        <v>160.9</v>
      </c>
      <c r="K21">
        <v>105.1</v>
      </c>
      <c r="L21">
        <v>101.3</v>
      </c>
      <c r="M21">
        <v>107.5</v>
      </c>
      <c r="N21">
        <v>110.4</v>
      </c>
      <c r="O21">
        <v>113.1</v>
      </c>
      <c r="P21">
        <v>117.5</v>
      </c>
      <c r="Q21">
        <v>111.7</v>
      </c>
      <c r="R21">
        <v>109.8</v>
      </c>
      <c r="S21">
        <v>107.8</v>
      </c>
      <c r="T21">
        <v>109.5</v>
      </c>
      <c r="U21">
        <v>107.7</v>
      </c>
      <c r="V21">
        <v>108.6</v>
      </c>
      <c r="W21">
        <v>108.1</v>
      </c>
      <c r="X21">
        <v>107.1</v>
      </c>
      <c r="Y21">
        <v>107.3</v>
      </c>
      <c r="Z21">
        <v>105.9</v>
      </c>
      <c r="AA21">
        <v>110.1</v>
      </c>
      <c r="AB21">
        <v>103.2</v>
      </c>
      <c r="AC21">
        <v>107.3</v>
      </c>
      <c r="AD21">
        <v>111.4</v>
      </c>
    </row>
    <row r="22" spans="1:30" x14ac:dyDescent="0.35">
      <c r="A22" t="s">
        <v>34</v>
      </c>
      <c r="B22">
        <v>2013</v>
      </c>
      <c r="C22" t="s">
        <v>40</v>
      </c>
      <c r="D22">
        <v>114.8</v>
      </c>
      <c r="E22">
        <v>116.4</v>
      </c>
      <c r="F22">
        <v>111.9</v>
      </c>
      <c r="G22">
        <v>108.9</v>
      </c>
      <c r="H22">
        <v>104.3</v>
      </c>
      <c r="I22">
        <v>111.7</v>
      </c>
      <c r="J22">
        <v>140</v>
      </c>
      <c r="K22">
        <v>106.4</v>
      </c>
      <c r="L22">
        <v>103.3</v>
      </c>
      <c r="M22">
        <v>106.8</v>
      </c>
      <c r="N22">
        <v>109.6</v>
      </c>
      <c r="O22">
        <v>112.6</v>
      </c>
      <c r="P22">
        <v>114.7</v>
      </c>
      <c r="Q22">
        <v>110.3</v>
      </c>
      <c r="R22">
        <v>110.2</v>
      </c>
      <c r="S22">
        <v>108.8</v>
      </c>
      <c r="T22">
        <v>110</v>
      </c>
      <c r="U22">
        <v>107.7</v>
      </c>
      <c r="V22">
        <v>109.2</v>
      </c>
      <c r="W22">
        <v>108.2</v>
      </c>
      <c r="X22">
        <v>107</v>
      </c>
      <c r="Y22">
        <v>107.1</v>
      </c>
      <c r="Z22">
        <v>106.1</v>
      </c>
      <c r="AA22">
        <v>109.1</v>
      </c>
      <c r="AB22">
        <v>102.8</v>
      </c>
      <c r="AC22">
        <v>106.9</v>
      </c>
      <c r="AD22">
        <v>111</v>
      </c>
    </row>
    <row r="23" spans="1:30" x14ac:dyDescent="0.35">
      <c r="A23" t="s">
        <v>30</v>
      </c>
      <c r="B23">
        <v>2013</v>
      </c>
      <c r="C23" t="s">
        <v>41</v>
      </c>
      <c r="D23">
        <v>114.3</v>
      </c>
      <c r="E23">
        <v>115.4</v>
      </c>
      <c r="F23">
        <v>111.1</v>
      </c>
      <c r="G23">
        <v>110</v>
      </c>
      <c r="H23">
        <v>106.4</v>
      </c>
      <c r="I23">
        <v>110.8</v>
      </c>
      <c r="J23">
        <v>138.9</v>
      </c>
      <c r="K23">
        <v>107.4</v>
      </c>
      <c r="L23">
        <v>104.1</v>
      </c>
      <c r="M23">
        <v>106.9</v>
      </c>
      <c r="N23">
        <v>109.7</v>
      </c>
      <c r="O23">
        <v>112.6</v>
      </c>
      <c r="P23">
        <v>114.9</v>
      </c>
      <c r="Q23">
        <v>110.7</v>
      </c>
      <c r="R23">
        <v>111.3</v>
      </c>
      <c r="S23">
        <v>110.2</v>
      </c>
      <c r="T23">
        <v>111.1</v>
      </c>
      <c r="U23" t="s">
        <v>32</v>
      </c>
      <c r="V23">
        <v>109.9</v>
      </c>
      <c r="W23">
        <v>108.7</v>
      </c>
      <c r="X23">
        <v>107.5</v>
      </c>
      <c r="Y23">
        <v>107.8</v>
      </c>
      <c r="Z23">
        <v>106.8</v>
      </c>
      <c r="AA23">
        <v>108.7</v>
      </c>
      <c r="AB23">
        <v>105</v>
      </c>
      <c r="AC23">
        <v>107.5</v>
      </c>
      <c r="AD23">
        <v>112.1</v>
      </c>
    </row>
    <row r="24" spans="1:30" x14ac:dyDescent="0.35">
      <c r="A24" t="s">
        <v>33</v>
      </c>
      <c r="B24">
        <v>2013</v>
      </c>
      <c r="C24" t="s">
        <v>41</v>
      </c>
      <c r="D24">
        <v>118.3</v>
      </c>
      <c r="E24">
        <v>120.4</v>
      </c>
      <c r="F24">
        <v>112.7</v>
      </c>
      <c r="G24">
        <v>108.9</v>
      </c>
      <c r="H24">
        <v>101.1</v>
      </c>
      <c r="I24">
        <v>108.7</v>
      </c>
      <c r="J24">
        <v>177</v>
      </c>
      <c r="K24">
        <v>104.7</v>
      </c>
      <c r="L24">
        <v>101</v>
      </c>
      <c r="M24">
        <v>108.5</v>
      </c>
      <c r="N24">
        <v>110.9</v>
      </c>
      <c r="O24">
        <v>114.3</v>
      </c>
      <c r="P24">
        <v>119.6</v>
      </c>
      <c r="Q24">
        <v>112.4</v>
      </c>
      <c r="R24">
        <v>110.6</v>
      </c>
      <c r="S24">
        <v>108.3</v>
      </c>
      <c r="T24">
        <v>110.2</v>
      </c>
      <c r="U24">
        <v>108.9</v>
      </c>
      <c r="V24">
        <v>109.3</v>
      </c>
      <c r="W24">
        <v>108.7</v>
      </c>
      <c r="X24">
        <v>107.6</v>
      </c>
      <c r="Y24">
        <v>108.1</v>
      </c>
      <c r="Z24">
        <v>106.5</v>
      </c>
      <c r="AA24">
        <v>110.8</v>
      </c>
      <c r="AB24">
        <v>106</v>
      </c>
      <c r="AC24">
        <v>108.3</v>
      </c>
      <c r="AD24">
        <v>112.7</v>
      </c>
    </row>
    <row r="25" spans="1:30" x14ac:dyDescent="0.35">
      <c r="A25" t="s">
        <v>34</v>
      </c>
      <c r="B25">
        <v>2013</v>
      </c>
      <c r="C25" t="s">
        <v>41</v>
      </c>
      <c r="D25">
        <v>115.6</v>
      </c>
      <c r="E25">
        <v>117.2</v>
      </c>
      <c r="F25">
        <v>111.7</v>
      </c>
      <c r="G25">
        <v>109.6</v>
      </c>
      <c r="H25">
        <v>104.5</v>
      </c>
      <c r="I25">
        <v>109.8</v>
      </c>
      <c r="J25">
        <v>151.80000000000001</v>
      </c>
      <c r="K25">
        <v>106.5</v>
      </c>
      <c r="L25">
        <v>103.1</v>
      </c>
      <c r="M25">
        <v>107.4</v>
      </c>
      <c r="N25">
        <v>110.2</v>
      </c>
      <c r="O25">
        <v>113.4</v>
      </c>
      <c r="P25">
        <v>116.6</v>
      </c>
      <c r="Q25">
        <v>111.2</v>
      </c>
      <c r="R25">
        <v>111</v>
      </c>
      <c r="S25">
        <v>109.4</v>
      </c>
      <c r="T25">
        <v>110.7</v>
      </c>
      <c r="U25">
        <v>108.9</v>
      </c>
      <c r="V25">
        <v>109.7</v>
      </c>
      <c r="W25">
        <v>108.7</v>
      </c>
      <c r="X25">
        <v>107.5</v>
      </c>
      <c r="Y25">
        <v>108</v>
      </c>
      <c r="Z25">
        <v>106.6</v>
      </c>
      <c r="AA25">
        <v>109.9</v>
      </c>
      <c r="AB25">
        <v>105.4</v>
      </c>
      <c r="AC25">
        <v>107.9</v>
      </c>
      <c r="AD25">
        <v>112.4</v>
      </c>
    </row>
    <row r="26" spans="1:30" x14ac:dyDescent="0.35">
      <c r="A26" t="s">
        <v>30</v>
      </c>
      <c r="B26">
        <v>2013</v>
      </c>
      <c r="C26" t="s">
        <v>42</v>
      </c>
      <c r="D26">
        <v>115.4</v>
      </c>
      <c r="E26">
        <v>115.7</v>
      </c>
      <c r="F26">
        <v>111.7</v>
      </c>
      <c r="G26">
        <v>111</v>
      </c>
      <c r="H26">
        <v>107.4</v>
      </c>
      <c r="I26">
        <v>110.9</v>
      </c>
      <c r="J26">
        <v>154</v>
      </c>
      <c r="K26">
        <v>108.1</v>
      </c>
      <c r="L26">
        <v>104.2</v>
      </c>
      <c r="M26">
        <v>107.9</v>
      </c>
      <c r="N26">
        <v>110.4</v>
      </c>
      <c r="O26">
        <v>114</v>
      </c>
      <c r="P26">
        <v>117.8</v>
      </c>
      <c r="Q26">
        <v>111.7</v>
      </c>
      <c r="R26">
        <v>112.7</v>
      </c>
      <c r="S26">
        <v>111.4</v>
      </c>
      <c r="T26">
        <v>112.5</v>
      </c>
      <c r="U26" t="s">
        <v>32</v>
      </c>
      <c r="V26">
        <v>111.1</v>
      </c>
      <c r="W26">
        <v>109.6</v>
      </c>
      <c r="X26">
        <v>108.3</v>
      </c>
      <c r="Y26">
        <v>109.3</v>
      </c>
      <c r="Z26">
        <v>107.7</v>
      </c>
      <c r="AA26">
        <v>109.8</v>
      </c>
      <c r="AB26">
        <v>106.7</v>
      </c>
      <c r="AC26">
        <v>108.7</v>
      </c>
      <c r="AD26">
        <v>114.2</v>
      </c>
    </row>
    <row r="27" spans="1:30" x14ac:dyDescent="0.35">
      <c r="A27" t="s">
        <v>33</v>
      </c>
      <c r="B27">
        <v>2013</v>
      </c>
      <c r="C27" t="s">
        <v>42</v>
      </c>
      <c r="D27">
        <v>118.6</v>
      </c>
      <c r="E27">
        <v>119.1</v>
      </c>
      <c r="F27">
        <v>113.2</v>
      </c>
      <c r="G27">
        <v>109.6</v>
      </c>
      <c r="H27">
        <v>101.7</v>
      </c>
      <c r="I27">
        <v>103.2</v>
      </c>
      <c r="J27">
        <v>174.3</v>
      </c>
      <c r="K27">
        <v>105.1</v>
      </c>
      <c r="L27">
        <v>100.8</v>
      </c>
      <c r="M27">
        <v>109.1</v>
      </c>
      <c r="N27">
        <v>111.1</v>
      </c>
      <c r="O27">
        <v>115.4</v>
      </c>
      <c r="P27">
        <v>119.2</v>
      </c>
      <c r="Q27">
        <v>112.9</v>
      </c>
      <c r="R27">
        <v>111.4</v>
      </c>
      <c r="S27">
        <v>109</v>
      </c>
      <c r="T27">
        <v>111.1</v>
      </c>
      <c r="U27">
        <v>109.7</v>
      </c>
      <c r="V27">
        <v>109.5</v>
      </c>
      <c r="W27">
        <v>109.6</v>
      </c>
      <c r="X27">
        <v>107.9</v>
      </c>
      <c r="Y27">
        <v>110.4</v>
      </c>
      <c r="Z27">
        <v>107.4</v>
      </c>
      <c r="AA27">
        <v>111.2</v>
      </c>
      <c r="AB27">
        <v>106.9</v>
      </c>
      <c r="AC27">
        <v>109.4</v>
      </c>
      <c r="AD27">
        <v>113.2</v>
      </c>
    </row>
    <row r="28" spans="1:30" x14ac:dyDescent="0.35">
      <c r="A28" t="s">
        <v>34</v>
      </c>
      <c r="B28">
        <v>2013</v>
      </c>
      <c r="C28" t="s">
        <v>42</v>
      </c>
      <c r="D28">
        <v>116.4</v>
      </c>
      <c r="E28">
        <v>116.9</v>
      </c>
      <c r="F28">
        <v>112.3</v>
      </c>
      <c r="G28">
        <v>110.5</v>
      </c>
      <c r="H28">
        <v>105.3</v>
      </c>
      <c r="I28">
        <v>107.3</v>
      </c>
      <c r="J28">
        <v>160.9</v>
      </c>
      <c r="K28">
        <v>107.1</v>
      </c>
      <c r="L28">
        <v>103.1</v>
      </c>
      <c r="M28">
        <v>108.3</v>
      </c>
      <c r="N28">
        <v>110.7</v>
      </c>
      <c r="O28">
        <v>114.6</v>
      </c>
      <c r="P28">
        <v>118.3</v>
      </c>
      <c r="Q28">
        <v>112</v>
      </c>
      <c r="R28">
        <v>112.2</v>
      </c>
      <c r="S28">
        <v>110.4</v>
      </c>
      <c r="T28">
        <v>111.9</v>
      </c>
      <c r="U28">
        <v>109.7</v>
      </c>
      <c r="V28">
        <v>110.5</v>
      </c>
      <c r="W28">
        <v>109.6</v>
      </c>
      <c r="X28">
        <v>108.1</v>
      </c>
      <c r="Y28">
        <v>109.9</v>
      </c>
      <c r="Z28">
        <v>107.5</v>
      </c>
      <c r="AA28">
        <v>110.6</v>
      </c>
      <c r="AB28">
        <v>106.8</v>
      </c>
      <c r="AC28">
        <v>109</v>
      </c>
      <c r="AD28">
        <v>113.7</v>
      </c>
    </row>
    <row r="29" spans="1:30" x14ac:dyDescent="0.35">
      <c r="A29" t="s">
        <v>30</v>
      </c>
      <c r="B29">
        <v>2013</v>
      </c>
      <c r="C29" t="s">
        <v>43</v>
      </c>
      <c r="D29">
        <v>116.3</v>
      </c>
      <c r="E29">
        <v>115.4</v>
      </c>
      <c r="F29">
        <v>112.6</v>
      </c>
      <c r="G29">
        <v>111.7</v>
      </c>
      <c r="H29">
        <v>107.7</v>
      </c>
      <c r="I29">
        <v>113.2</v>
      </c>
      <c r="J29">
        <v>164.9</v>
      </c>
      <c r="K29">
        <v>108.3</v>
      </c>
      <c r="L29">
        <v>103.9</v>
      </c>
      <c r="M29">
        <v>108.2</v>
      </c>
      <c r="N29">
        <v>111.1</v>
      </c>
      <c r="O29">
        <v>114.9</v>
      </c>
      <c r="P29">
        <v>119.8</v>
      </c>
      <c r="Q29">
        <v>112.2</v>
      </c>
      <c r="R29">
        <v>113.6</v>
      </c>
      <c r="S29">
        <v>112.3</v>
      </c>
      <c r="T29">
        <v>113.4</v>
      </c>
      <c r="U29" t="s">
        <v>32</v>
      </c>
      <c r="V29">
        <v>111.6</v>
      </c>
      <c r="W29">
        <v>110.4</v>
      </c>
      <c r="X29">
        <v>108.9</v>
      </c>
      <c r="Y29">
        <v>109.3</v>
      </c>
      <c r="Z29">
        <v>108.3</v>
      </c>
      <c r="AA29">
        <v>110.2</v>
      </c>
      <c r="AB29">
        <v>107.5</v>
      </c>
      <c r="AC29">
        <v>109.1</v>
      </c>
      <c r="AD29">
        <v>115.5</v>
      </c>
    </row>
    <row r="30" spans="1:30" x14ac:dyDescent="0.35">
      <c r="A30" t="s">
        <v>33</v>
      </c>
      <c r="B30">
        <v>2013</v>
      </c>
      <c r="C30" t="s">
        <v>43</v>
      </c>
      <c r="D30">
        <v>118.9</v>
      </c>
      <c r="E30">
        <v>118.1</v>
      </c>
      <c r="F30">
        <v>114.5</v>
      </c>
      <c r="G30">
        <v>110.4</v>
      </c>
      <c r="H30">
        <v>102.3</v>
      </c>
      <c r="I30">
        <v>106.2</v>
      </c>
      <c r="J30">
        <v>183.5</v>
      </c>
      <c r="K30">
        <v>105.3</v>
      </c>
      <c r="L30">
        <v>100.2</v>
      </c>
      <c r="M30">
        <v>109.6</v>
      </c>
      <c r="N30">
        <v>111.4</v>
      </c>
      <c r="O30">
        <v>116</v>
      </c>
      <c r="P30">
        <v>120.8</v>
      </c>
      <c r="Q30">
        <v>113.5</v>
      </c>
      <c r="R30">
        <v>112.5</v>
      </c>
      <c r="S30">
        <v>109.7</v>
      </c>
      <c r="T30">
        <v>112</v>
      </c>
      <c r="U30">
        <v>110.5</v>
      </c>
      <c r="V30">
        <v>109.7</v>
      </c>
      <c r="W30">
        <v>110.2</v>
      </c>
      <c r="X30">
        <v>108.2</v>
      </c>
      <c r="Y30">
        <v>109.7</v>
      </c>
      <c r="Z30">
        <v>108</v>
      </c>
      <c r="AA30">
        <v>111.3</v>
      </c>
      <c r="AB30">
        <v>107.3</v>
      </c>
      <c r="AC30">
        <v>109.4</v>
      </c>
      <c r="AD30">
        <v>114</v>
      </c>
    </row>
    <row r="31" spans="1:30" x14ac:dyDescent="0.35">
      <c r="A31" t="s">
        <v>34</v>
      </c>
      <c r="B31">
        <v>2013</v>
      </c>
      <c r="C31" t="s">
        <v>43</v>
      </c>
      <c r="D31">
        <v>117.1</v>
      </c>
      <c r="E31">
        <v>116.3</v>
      </c>
      <c r="F31">
        <v>113.3</v>
      </c>
      <c r="G31">
        <v>111.2</v>
      </c>
      <c r="H31">
        <v>105.7</v>
      </c>
      <c r="I31">
        <v>109.9</v>
      </c>
      <c r="J31">
        <v>171.2</v>
      </c>
      <c r="K31">
        <v>107.3</v>
      </c>
      <c r="L31">
        <v>102.7</v>
      </c>
      <c r="M31">
        <v>108.7</v>
      </c>
      <c r="N31">
        <v>111.2</v>
      </c>
      <c r="O31">
        <v>115.4</v>
      </c>
      <c r="P31">
        <v>120.2</v>
      </c>
      <c r="Q31">
        <v>112.5</v>
      </c>
      <c r="R31">
        <v>113.2</v>
      </c>
      <c r="S31">
        <v>111.2</v>
      </c>
      <c r="T31">
        <v>112.8</v>
      </c>
      <c r="U31">
        <v>110.5</v>
      </c>
      <c r="V31">
        <v>110.9</v>
      </c>
      <c r="W31">
        <v>110.3</v>
      </c>
      <c r="X31">
        <v>108.6</v>
      </c>
      <c r="Y31">
        <v>109.5</v>
      </c>
      <c r="Z31">
        <v>108.1</v>
      </c>
      <c r="AA31">
        <v>110.8</v>
      </c>
      <c r="AB31">
        <v>107.4</v>
      </c>
      <c r="AC31">
        <v>109.2</v>
      </c>
      <c r="AD31">
        <v>114.8</v>
      </c>
    </row>
    <row r="32" spans="1:30" x14ac:dyDescent="0.35">
      <c r="A32" t="s">
        <v>30</v>
      </c>
      <c r="B32">
        <v>2013</v>
      </c>
      <c r="C32" t="s">
        <v>44</v>
      </c>
      <c r="D32">
        <v>117.3</v>
      </c>
      <c r="E32">
        <v>114.9</v>
      </c>
      <c r="F32">
        <v>116.2</v>
      </c>
      <c r="G32">
        <v>112.8</v>
      </c>
      <c r="H32">
        <v>108.9</v>
      </c>
      <c r="I32">
        <v>116.6</v>
      </c>
      <c r="J32">
        <v>178.1</v>
      </c>
      <c r="K32">
        <v>109.1</v>
      </c>
      <c r="L32">
        <v>103.6</v>
      </c>
      <c r="M32">
        <v>109</v>
      </c>
      <c r="N32">
        <v>111.8</v>
      </c>
      <c r="O32">
        <v>116</v>
      </c>
      <c r="P32">
        <v>122.5</v>
      </c>
      <c r="Q32">
        <v>112.8</v>
      </c>
      <c r="R32">
        <v>114.6</v>
      </c>
      <c r="S32">
        <v>113.1</v>
      </c>
      <c r="T32">
        <v>114.4</v>
      </c>
      <c r="U32" t="s">
        <v>32</v>
      </c>
      <c r="V32">
        <v>112.6</v>
      </c>
      <c r="W32">
        <v>111.3</v>
      </c>
      <c r="X32">
        <v>109.7</v>
      </c>
      <c r="Y32">
        <v>109.6</v>
      </c>
      <c r="Z32">
        <v>108.7</v>
      </c>
      <c r="AA32">
        <v>111</v>
      </c>
      <c r="AB32">
        <v>108.2</v>
      </c>
      <c r="AC32">
        <v>109.8</v>
      </c>
      <c r="AD32">
        <v>117.4</v>
      </c>
    </row>
    <row r="33" spans="1:30" x14ac:dyDescent="0.35">
      <c r="A33" t="s">
        <v>33</v>
      </c>
      <c r="B33">
        <v>2013</v>
      </c>
      <c r="C33" t="s">
        <v>45</v>
      </c>
      <c r="D33">
        <v>119.8</v>
      </c>
      <c r="E33">
        <v>116.3</v>
      </c>
      <c r="F33">
        <v>122.6</v>
      </c>
      <c r="G33">
        <v>112</v>
      </c>
      <c r="H33">
        <v>103.2</v>
      </c>
      <c r="I33">
        <v>110</v>
      </c>
      <c r="J33">
        <v>192.8</v>
      </c>
      <c r="K33">
        <v>106.3</v>
      </c>
      <c r="L33">
        <v>99.5</v>
      </c>
      <c r="M33">
        <v>110.3</v>
      </c>
      <c r="N33">
        <v>111.8</v>
      </c>
      <c r="O33">
        <v>117.1</v>
      </c>
      <c r="P33">
        <v>122.9</v>
      </c>
      <c r="Q33">
        <v>114.1</v>
      </c>
      <c r="R33">
        <v>113.5</v>
      </c>
      <c r="S33">
        <v>110.3</v>
      </c>
      <c r="T33">
        <v>113</v>
      </c>
      <c r="U33">
        <v>111.1</v>
      </c>
      <c r="V33">
        <v>110</v>
      </c>
      <c r="W33">
        <v>110.9</v>
      </c>
      <c r="X33">
        <v>108.6</v>
      </c>
      <c r="Y33">
        <v>109.5</v>
      </c>
      <c r="Z33">
        <v>108.5</v>
      </c>
      <c r="AA33">
        <v>111.3</v>
      </c>
      <c r="AB33">
        <v>107.9</v>
      </c>
      <c r="AC33">
        <v>109.6</v>
      </c>
      <c r="AD33">
        <v>115</v>
      </c>
    </row>
    <row r="34" spans="1:30" x14ac:dyDescent="0.35">
      <c r="A34" t="s">
        <v>34</v>
      </c>
      <c r="B34">
        <v>2013</v>
      </c>
      <c r="C34" t="s">
        <v>45</v>
      </c>
      <c r="D34">
        <v>118.1</v>
      </c>
      <c r="E34">
        <v>115.4</v>
      </c>
      <c r="F34">
        <v>118.7</v>
      </c>
      <c r="G34">
        <v>112.5</v>
      </c>
      <c r="H34">
        <v>106.8</v>
      </c>
      <c r="I34">
        <v>113.5</v>
      </c>
      <c r="J34">
        <v>183.1</v>
      </c>
      <c r="K34">
        <v>108.2</v>
      </c>
      <c r="L34">
        <v>102.2</v>
      </c>
      <c r="M34">
        <v>109.4</v>
      </c>
      <c r="N34">
        <v>111.8</v>
      </c>
      <c r="O34">
        <v>116.5</v>
      </c>
      <c r="P34">
        <v>122.6</v>
      </c>
      <c r="Q34">
        <v>113.1</v>
      </c>
      <c r="R34">
        <v>114.2</v>
      </c>
      <c r="S34">
        <v>111.9</v>
      </c>
      <c r="T34">
        <v>113.8</v>
      </c>
      <c r="U34">
        <v>111.1</v>
      </c>
      <c r="V34">
        <v>111.6</v>
      </c>
      <c r="W34">
        <v>111.1</v>
      </c>
      <c r="X34">
        <v>109.3</v>
      </c>
      <c r="Y34">
        <v>109.5</v>
      </c>
      <c r="Z34">
        <v>108.6</v>
      </c>
      <c r="AA34">
        <v>111.2</v>
      </c>
      <c r="AB34">
        <v>108.1</v>
      </c>
      <c r="AC34">
        <v>109.7</v>
      </c>
      <c r="AD34">
        <v>116.3</v>
      </c>
    </row>
    <row r="35" spans="1:30" x14ac:dyDescent="0.35">
      <c r="A35" t="s">
        <v>30</v>
      </c>
      <c r="B35">
        <v>2013</v>
      </c>
      <c r="C35" t="s">
        <v>46</v>
      </c>
      <c r="D35">
        <v>118.4</v>
      </c>
      <c r="E35">
        <v>115.9</v>
      </c>
      <c r="F35">
        <v>120.4</v>
      </c>
      <c r="G35">
        <v>113.8</v>
      </c>
      <c r="H35">
        <v>109.5</v>
      </c>
      <c r="I35">
        <v>115.5</v>
      </c>
      <c r="J35">
        <v>145.69999999999999</v>
      </c>
      <c r="K35">
        <v>109.5</v>
      </c>
      <c r="L35">
        <v>102.9</v>
      </c>
      <c r="M35">
        <v>109.8</v>
      </c>
      <c r="N35">
        <v>112.1</v>
      </c>
      <c r="O35">
        <v>116.8</v>
      </c>
      <c r="P35">
        <v>118.7</v>
      </c>
      <c r="Q35">
        <v>113.6</v>
      </c>
      <c r="R35">
        <v>115.8</v>
      </c>
      <c r="S35">
        <v>114</v>
      </c>
      <c r="T35">
        <v>115.5</v>
      </c>
      <c r="U35" t="s">
        <v>32</v>
      </c>
      <c r="V35">
        <v>112.8</v>
      </c>
      <c r="W35">
        <v>112.1</v>
      </c>
      <c r="X35">
        <v>110.1</v>
      </c>
      <c r="Y35">
        <v>109.9</v>
      </c>
      <c r="Z35">
        <v>109.2</v>
      </c>
      <c r="AA35">
        <v>111.6</v>
      </c>
      <c r="AB35">
        <v>108.1</v>
      </c>
      <c r="AC35">
        <v>110.1</v>
      </c>
      <c r="AD35">
        <v>115.5</v>
      </c>
    </row>
    <row r="36" spans="1:30" x14ac:dyDescent="0.35">
      <c r="A36" t="s">
        <v>33</v>
      </c>
      <c r="B36">
        <v>2013</v>
      </c>
      <c r="C36" t="s">
        <v>46</v>
      </c>
      <c r="D36">
        <v>120.5</v>
      </c>
      <c r="E36">
        <v>118.1</v>
      </c>
      <c r="F36">
        <v>128.5</v>
      </c>
      <c r="G36">
        <v>112.8</v>
      </c>
      <c r="H36">
        <v>103.4</v>
      </c>
      <c r="I36">
        <v>110.7</v>
      </c>
      <c r="J36">
        <v>144.80000000000001</v>
      </c>
      <c r="K36">
        <v>107.1</v>
      </c>
      <c r="L36">
        <v>98.6</v>
      </c>
      <c r="M36">
        <v>111.9</v>
      </c>
      <c r="N36">
        <v>112.1</v>
      </c>
      <c r="O36">
        <v>118.1</v>
      </c>
      <c r="P36">
        <v>117.8</v>
      </c>
      <c r="Q36">
        <v>115</v>
      </c>
      <c r="R36">
        <v>114.2</v>
      </c>
      <c r="S36">
        <v>110.9</v>
      </c>
      <c r="T36">
        <v>113.7</v>
      </c>
      <c r="U36">
        <v>110.7</v>
      </c>
      <c r="V36">
        <v>110.4</v>
      </c>
      <c r="W36">
        <v>111.3</v>
      </c>
      <c r="X36">
        <v>109</v>
      </c>
      <c r="Y36">
        <v>109.7</v>
      </c>
      <c r="Z36">
        <v>108.9</v>
      </c>
      <c r="AA36">
        <v>111.4</v>
      </c>
      <c r="AB36">
        <v>107.7</v>
      </c>
      <c r="AC36">
        <v>109.8</v>
      </c>
      <c r="AD36">
        <v>113.3</v>
      </c>
    </row>
    <row r="37" spans="1:30" x14ac:dyDescent="0.35">
      <c r="A37" t="s">
        <v>34</v>
      </c>
      <c r="B37">
        <v>2013</v>
      </c>
      <c r="C37" t="s">
        <v>46</v>
      </c>
      <c r="D37">
        <v>119.1</v>
      </c>
      <c r="E37">
        <v>116.7</v>
      </c>
      <c r="F37">
        <v>123.5</v>
      </c>
      <c r="G37">
        <v>113.4</v>
      </c>
      <c r="H37">
        <v>107.3</v>
      </c>
      <c r="I37">
        <v>113.3</v>
      </c>
      <c r="J37">
        <v>145.4</v>
      </c>
      <c r="K37">
        <v>108.7</v>
      </c>
      <c r="L37">
        <v>101.5</v>
      </c>
      <c r="M37">
        <v>110.5</v>
      </c>
      <c r="N37">
        <v>112.1</v>
      </c>
      <c r="O37">
        <v>117.4</v>
      </c>
      <c r="P37">
        <v>118.4</v>
      </c>
      <c r="Q37">
        <v>114</v>
      </c>
      <c r="R37">
        <v>115.2</v>
      </c>
      <c r="S37">
        <v>112.7</v>
      </c>
      <c r="T37">
        <v>114.8</v>
      </c>
      <c r="U37">
        <v>110.7</v>
      </c>
      <c r="V37">
        <v>111.9</v>
      </c>
      <c r="W37">
        <v>111.7</v>
      </c>
      <c r="X37">
        <v>109.7</v>
      </c>
      <c r="Y37">
        <v>109.8</v>
      </c>
      <c r="Z37">
        <v>109</v>
      </c>
      <c r="AA37">
        <v>111.5</v>
      </c>
      <c r="AB37">
        <v>107.9</v>
      </c>
      <c r="AC37">
        <v>110</v>
      </c>
      <c r="AD37">
        <v>114.5</v>
      </c>
    </row>
    <row r="38" spans="1:30" x14ac:dyDescent="0.35">
      <c r="A38" t="s">
        <v>30</v>
      </c>
      <c r="B38">
        <v>2014</v>
      </c>
      <c r="C38" t="s">
        <v>31</v>
      </c>
      <c r="D38">
        <v>118.9</v>
      </c>
      <c r="E38">
        <v>117.1</v>
      </c>
      <c r="F38">
        <v>120.5</v>
      </c>
      <c r="G38">
        <v>114.4</v>
      </c>
      <c r="H38">
        <v>109</v>
      </c>
      <c r="I38">
        <v>115.5</v>
      </c>
      <c r="J38">
        <v>123.9</v>
      </c>
      <c r="K38">
        <v>109.6</v>
      </c>
      <c r="L38">
        <v>101.8</v>
      </c>
      <c r="M38">
        <v>110.2</v>
      </c>
      <c r="N38">
        <v>112.4</v>
      </c>
      <c r="O38">
        <v>117.3</v>
      </c>
      <c r="P38">
        <v>116</v>
      </c>
      <c r="Q38">
        <v>114</v>
      </c>
      <c r="R38">
        <v>116.5</v>
      </c>
      <c r="S38">
        <v>114.5</v>
      </c>
      <c r="T38">
        <v>116.2</v>
      </c>
      <c r="U38" t="s">
        <v>32</v>
      </c>
      <c r="V38">
        <v>113</v>
      </c>
      <c r="W38">
        <v>112.6</v>
      </c>
      <c r="X38">
        <v>110.6</v>
      </c>
      <c r="Y38">
        <v>110.5</v>
      </c>
      <c r="Z38">
        <v>109.6</v>
      </c>
      <c r="AA38">
        <v>111.8</v>
      </c>
      <c r="AB38">
        <v>108.3</v>
      </c>
      <c r="AC38">
        <v>110.6</v>
      </c>
      <c r="AD38">
        <v>114.2</v>
      </c>
    </row>
    <row r="39" spans="1:30" x14ac:dyDescent="0.35">
      <c r="A39" t="s">
        <v>33</v>
      </c>
      <c r="B39">
        <v>2014</v>
      </c>
      <c r="C39" t="s">
        <v>31</v>
      </c>
      <c r="D39">
        <v>121.2</v>
      </c>
      <c r="E39">
        <v>122</v>
      </c>
      <c r="F39">
        <v>129.9</v>
      </c>
      <c r="G39">
        <v>113.6</v>
      </c>
      <c r="H39">
        <v>102.9</v>
      </c>
      <c r="I39">
        <v>112.1</v>
      </c>
      <c r="J39">
        <v>118.9</v>
      </c>
      <c r="K39">
        <v>107.5</v>
      </c>
      <c r="L39">
        <v>96.9</v>
      </c>
      <c r="M39">
        <v>112.7</v>
      </c>
      <c r="N39">
        <v>112.1</v>
      </c>
      <c r="O39">
        <v>119</v>
      </c>
      <c r="P39">
        <v>115.5</v>
      </c>
      <c r="Q39">
        <v>115.7</v>
      </c>
      <c r="R39">
        <v>114.8</v>
      </c>
      <c r="S39">
        <v>111.3</v>
      </c>
      <c r="T39">
        <v>114.3</v>
      </c>
      <c r="U39">
        <v>111.6</v>
      </c>
      <c r="V39">
        <v>111</v>
      </c>
      <c r="W39">
        <v>111.9</v>
      </c>
      <c r="X39">
        <v>109.7</v>
      </c>
      <c r="Y39">
        <v>110.8</v>
      </c>
      <c r="Z39">
        <v>109.8</v>
      </c>
      <c r="AA39">
        <v>111.5</v>
      </c>
      <c r="AB39">
        <v>108</v>
      </c>
      <c r="AC39">
        <v>110.5</v>
      </c>
      <c r="AD39">
        <v>112.9</v>
      </c>
    </row>
    <row r="40" spans="1:30" x14ac:dyDescent="0.35">
      <c r="A40" t="s">
        <v>34</v>
      </c>
      <c r="B40">
        <v>2014</v>
      </c>
      <c r="C40" t="s">
        <v>31</v>
      </c>
      <c r="D40">
        <v>119.6</v>
      </c>
      <c r="E40">
        <v>118.8</v>
      </c>
      <c r="F40">
        <v>124.1</v>
      </c>
      <c r="G40">
        <v>114.1</v>
      </c>
      <c r="H40">
        <v>106.8</v>
      </c>
      <c r="I40">
        <v>113.9</v>
      </c>
      <c r="J40">
        <v>122.2</v>
      </c>
      <c r="K40">
        <v>108.9</v>
      </c>
      <c r="L40">
        <v>100.2</v>
      </c>
      <c r="M40">
        <v>111</v>
      </c>
      <c r="N40">
        <v>112.3</v>
      </c>
      <c r="O40">
        <v>118.1</v>
      </c>
      <c r="P40">
        <v>115.8</v>
      </c>
      <c r="Q40">
        <v>114.5</v>
      </c>
      <c r="R40">
        <v>115.8</v>
      </c>
      <c r="S40">
        <v>113.2</v>
      </c>
      <c r="T40">
        <v>115.4</v>
      </c>
      <c r="U40">
        <v>111.6</v>
      </c>
      <c r="V40">
        <v>112.2</v>
      </c>
      <c r="W40">
        <v>112.3</v>
      </c>
      <c r="X40">
        <v>110.3</v>
      </c>
      <c r="Y40">
        <v>110.7</v>
      </c>
      <c r="Z40">
        <v>109.7</v>
      </c>
      <c r="AA40">
        <v>111.6</v>
      </c>
      <c r="AB40">
        <v>108.2</v>
      </c>
      <c r="AC40">
        <v>110.6</v>
      </c>
      <c r="AD40">
        <v>113.6</v>
      </c>
    </row>
    <row r="41" spans="1:30" x14ac:dyDescent="0.35">
      <c r="A41" t="s">
        <v>30</v>
      </c>
      <c r="B41">
        <v>2014</v>
      </c>
      <c r="C41" t="s">
        <v>35</v>
      </c>
      <c r="D41">
        <v>119.4</v>
      </c>
      <c r="E41">
        <v>117.7</v>
      </c>
      <c r="F41">
        <v>121.2</v>
      </c>
      <c r="G41">
        <v>115</v>
      </c>
      <c r="H41">
        <v>109</v>
      </c>
      <c r="I41">
        <v>116.6</v>
      </c>
      <c r="J41">
        <v>116</v>
      </c>
      <c r="K41">
        <v>109.8</v>
      </c>
      <c r="L41">
        <v>101.1</v>
      </c>
      <c r="M41">
        <v>110.4</v>
      </c>
      <c r="N41">
        <v>112.9</v>
      </c>
      <c r="O41">
        <v>117.8</v>
      </c>
      <c r="P41">
        <v>115.3</v>
      </c>
      <c r="Q41">
        <v>114.2</v>
      </c>
      <c r="R41">
        <v>117.1</v>
      </c>
      <c r="S41">
        <v>114.5</v>
      </c>
      <c r="T41">
        <v>116.7</v>
      </c>
      <c r="U41" t="s">
        <v>32</v>
      </c>
      <c r="V41">
        <v>113.2</v>
      </c>
      <c r="W41">
        <v>112.9</v>
      </c>
      <c r="X41">
        <v>110.9</v>
      </c>
      <c r="Y41">
        <v>110.8</v>
      </c>
      <c r="Z41">
        <v>109.9</v>
      </c>
      <c r="AA41">
        <v>112</v>
      </c>
      <c r="AB41">
        <v>108.7</v>
      </c>
      <c r="AC41">
        <v>110.9</v>
      </c>
      <c r="AD41">
        <v>114</v>
      </c>
    </row>
    <row r="42" spans="1:30" x14ac:dyDescent="0.35">
      <c r="A42" t="s">
        <v>33</v>
      </c>
      <c r="B42">
        <v>2014</v>
      </c>
      <c r="C42" t="s">
        <v>35</v>
      </c>
      <c r="D42">
        <v>121.9</v>
      </c>
      <c r="E42">
        <v>122</v>
      </c>
      <c r="F42">
        <v>124.5</v>
      </c>
      <c r="G42">
        <v>115.2</v>
      </c>
      <c r="H42">
        <v>102.5</v>
      </c>
      <c r="I42">
        <v>114.1</v>
      </c>
      <c r="J42">
        <v>111.5</v>
      </c>
      <c r="K42">
        <v>108.2</v>
      </c>
      <c r="L42">
        <v>95.4</v>
      </c>
      <c r="M42">
        <v>113.5</v>
      </c>
      <c r="N42">
        <v>112.1</v>
      </c>
      <c r="O42">
        <v>119.9</v>
      </c>
      <c r="P42">
        <v>115.2</v>
      </c>
      <c r="Q42">
        <v>116.2</v>
      </c>
      <c r="R42">
        <v>115.3</v>
      </c>
      <c r="S42">
        <v>111.7</v>
      </c>
      <c r="T42">
        <v>114.7</v>
      </c>
      <c r="U42">
        <v>112.5</v>
      </c>
      <c r="V42">
        <v>111.1</v>
      </c>
      <c r="W42">
        <v>112.6</v>
      </c>
      <c r="X42">
        <v>110.4</v>
      </c>
      <c r="Y42">
        <v>111.3</v>
      </c>
      <c r="Z42">
        <v>110.3</v>
      </c>
      <c r="AA42">
        <v>111.6</v>
      </c>
      <c r="AB42">
        <v>108.7</v>
      </c>
      <c r="AC42">
        <v>111</v>
      </c>
      <c r="AD42">
        <v>113.1</v>
      </c>
    </row>
    <row r="43" spans="1:30" x14ac:dyDescent="0.35">
      <c r="A43" t="s">
        <v>34</v>
      </c>
      <c r="B43">
        <v>2014</v>
      </c>
      <c r="C43" t="s">
        <v>35</v>
      </c>
      <c r="D43">
        <v>120.2</v>
      </c>
      <c r="E43">
        <v>119.2</v>
      </c>
      <c r="F43">
        <v>122.5</v>
      </c>
      <c r="G43">
        <v>115.1</v>
      </c>
      <c r="H43">
        <v>106.6</v>
      </c>
      <c r="I43">
        <v>115.4</v>
      </c>
      <c r="J43">
        <v>114.5</v>
      </c>
      <c r="K43">
        <v>109.3</v>
      </c>
      <c r="L43">
        <v>99.2</v>
      </c>
      <c r="M43">
        <v>111.4</v>
      </c>
      <c r="N43">
        <v>112.6</v>
      </c>
      <c r="O43">
        <v>118.8</v>
      </c>
      <c r="P43">
        <v>115.3</v>
      </c>
      <c r="Q43">
        <v>114.7</v>
      </c>
      <c r="R43">
        <v>116.4</v>
      </c>
      <c r="S43">
        <v>113.3</v>
      </c>
      <c r="T43">
        <v>115.9</v>
      </c>
      <c r="U43">
        <v>112.5</v>
      </c>
      <c r="V43">
        <v>112.4</v>
      </c>
      <c r="W43">
        <v>112.8</v>
      </c>
      <c r="X43">
        <v>110.7</v>
      </c>
      <c r="Y43">
        <v>111.1</v>
      </c>
      <c r="Z43">
        <v>110.1</v>
      </c>
      <c r="AA43">
        <v>111.8</v>
      </c>
      <c r="AB43">
        <v>108.7</v>
      </c>
      <c r="AC43">
        <v>110.9</v>
      </c>
      <c r="AD43">
        <v>113.6</v>
      </c>
    </row>
    <row r="44" spans="1:30" x14ac:dyDescent="0.35">
      <c r="A44" t="s">
        <v>30</v>
      </c>
      <c r="B44">
        <v>2014</v>
      </c>
      <c r="C44" t="s">
        <v>36</v>
      </c>
      <c r="D44">
        <v>120.1</v>
      </c>
      <c r="E44">
        <v>118.1</v>
      </c>
      <c r="F44">
        <v>120.7</v>
      </c>
      <c r="G44">
        <v>116.1</v>
      </c>
      <c r="H44">
        <v>109.3</v>
      </c>
      <c r="I44">
        <v>119.6</v>
      </c>
      <c r="J44">
        <v>117.9</v>
      </c>
      <c r="K44">
        <v>110.2</v>
      </c>
      <c r="L44">
        <v>101.2</v>
      </c>
      <c r="M44">
        <v>110.7</v>
      </c>
      <c r="N44">
        <v>113</v>
      </c>
      <c r="O44">
        <v>118.3</v>
      </c>
      <c r="P44">
        <v>116.2</v>
      </c>
      <c r="Q44">
        <v>114.6</v>
      </c>
      <c r="R44">
        <v>117.5</v>
      </c>
      <c r="S44">
        <v>114.9</v>
      </c>
      <c r="T44">
        <v>117.2</v>
      </c>
      <c r="U44" t="s">
        <v>32</v>
      </c>
      <c r="V44">
        <v>113.4</v>
      </c>
      <c r="W44">
        <v>113.4</v>
      </c>
      <c r="X44">
        <v>111.4</v>
      </c>
      <c r="Y44">
        <v>111.2</v>
      </c>
      <c r="Z44">
        <v>110.2</v>
      </c>
      <c r="AA44">
        <v>112.4</v>
      </c>
      <c r="AB44">
        <v>108.9</v>
      </c>
      <c r="AC44">
        <v>111.3</v>
      </c>
      <c r="AD44">
        <v>114.6</v>
      </c>
    </row>
    <row r="45" spans="1:30" x14ac:dyDescent="0.35">
      <c r="A45" t="s">
        <v>33</v>
      </c>
      <c r="B45">
        <v>2014</v>
      </c>
      <c r="C45" t="s">
        <v>36</v>
      </c>
      <c r="D45">
        <v>122.1</v>
      </c>
      <c r="E45">
        <v>121.4</v>
      </c>
      <c r="F45">
        <v>121.5</v>
      </c>
      <c r="G45">
        <v>116.2</v>
      </c>
      <c r="H45">
        <v>102.8</v>
      </c>
      <c r="I45">
        <v>117.7</v>
      </c>
      <c r="J45">
        <v>113.3</v>
      </c>
      <c r="K45">
        <v>108.9</v>
      </c>
      <c r="L45">
        <v>96.3</v>
      </c>
      <c r="M45">
        <v>114.1</v>
      </c>
      <c r="N45">
        <v>112.2</v>
      </c>
      <c r="O45">
        <v>120.5</v>
      </c>
      <c r="P45">
        <v>116</v>
      </c>
      <c r="Q45">
        <v>116.7</v>
      </c>
      <c r="R45">
        <v>115.8</v>
      </c>
      <c r="S45">
        <v>112.1</v>
      </c>
      <c r="T45">
        <v>115.2</v>
      </c>
      <c r="U45">
        <v>113.2</v>
      </c>
      <c r="V45">
        <v>110.9</v>
      </c>
      <c r="W45">
        <v>113</v>
      </c>
      <c r="X45">
        <v>110.8</v>
      </c>
      <c r="Y45">
        <v>111.6</v>
      </c>
      <c r="Z45">
        <v>110.9</v>
      </c>
      <c r="AA45">
        <v>111.8</v>
      </c>
      <c r="AB45">
        <v>109.2</v>
      </c>
      <c r="AC45">
        <v>111.4</v>
      </c>
      <c r="AD45">
        <v>113.7</v>
      </c>
    </row>
    <row r="46" spans="1:30" x14ac:dyDescent="0.35">
      <c r="A46" t="s">
        <v>34</v>
      </c>
      <c r="B46">
        <v>2014</v>
      </c>
      <c r="C46" t="s">
        <v>47</v>
      </c>
      <c r="D46">
        <v>120.7</v>
      </c>
      <c r="E46">
        <v>119.3</v>
      </c>
      <c r="F46">
        <v>121</v>
      </c>
      <c r="G46">
        <v>116.1</v>
      </c>
      <c r="H46">
        <v>106.9</v>
      </c>
      <c r="I46">
        <v>118.7</v>
      </c>
      <c r="J46">
        <v>116.3</v>
      </c>
      <c r="K46">
        <v>109.8</v>
      </c>
      <c r="L46">
        <v>99.6</v>
      </c>
      <c r="M46">
        <v>111.8</v>
      </c>
      <c r="N46">
        <v>112.7</v>
      </c>
      <c r="O46">
        <v>119.3</v>
      </c>
      <c r="P46">
        <v>116.1</v>
      </c>
      <c r="Q46">
        <v>115.2</v>
      </c>
      <c r="R46">
        <v>116.8</v>
      </c>
      <c r="S46">
        <v>113.7</v>
      </c>
      <c r="T46">
        <v>116.4</v>
      </c>
      <c r="U46">
        <v>113.2</v>
      </c>
      <c r="V46">
        <v>112.5</v>
      </c>
      <c r="W46">
        <v>113.2</v>
      </c>
      <c r="X46">
        <v>111.2</v>
      </c>
      <c r="Y46">
        <v>111.4</v>
      </c>
      <c r="Z46">
        <v>110.6</v>
      </c>
      <c r="AA46">
        <v>112</v>
      </c>
      <c r="AB46">
        <v>109</v>
      </c>
      <c r="AC46">
        <v>111.3</v>
      </c>
      <c r="AD46">
        <v>114.2</v>
      </c>
    </row>
    <row r="47" spans="1:30" x14ac:dyDescent="0.35">
      <c r="A47" t="s">
        <v>30</v>
      </c>
      <c r="B47">
        <v>2014</v>
      </c>
      <c r="C47" t="s">
        <v>37</v>
      </c>
      <c r="D47">
        <v>120.2</v>
      </c>
      <c r="E47">
        <v>118.9</v>
      </c>
      <c r="F47">
        <v>118.1</v>
      </c>
      <c r="G47">
        <v>117</v>
      </c>
      <c r="H47">
        <v>109.7</v>
      </c>
      <c r="I47">
        <v>125.5</v>
      </c>
      <c r="J47">
        <v>120.5</v>
      </c>
      <c r="K47">
        <v>111</v>
      </c>
      <c r="L47">
        <v>102.6</v>
      </c>
      <c r="M47">
        <v>111.2</v>
      </c>
      <c r="N47">
        <v>113.5</v>
      </c>
      <c r="O47">
        <v>118.7</v>
      </c>
      <c r="P47">
        <v>117.2</v>
      </c>
      <c r="Q47">
        <v>115.4</v>
      </c>
      <c r="R47">
        <v>118.1</v>
      </c>
      <c r="S47">
        <v>116.1</v>
      </c>
      <c r="T47">
        <v>117.8</v>
      </c>
      <c r="U47" t="s">
        <v>32</v>
      </c>
      <c r="V47">
        <v>113.4</v>
      </c>
      <c r="W47">
        <v>113.7</v>
      </c>
      <c r="X47">
        <v>111.8</v>
      </c>
      <c r="Y47">
        <v>111.2</v>
      </c>
      <c r="Z47">
        <v>110.5</v>
      </c>
      <c r="AA47">
        <v>113</v>
      </c>
      <c r="AB47">
        <v>108.9</v>
      </c>
      <c r="AC47">
        <v>111.5</v>
      </c>
      <c r="AD47">
        <v>115.4</v>
      </c>
    </row>
    <row r="48" spans="1:30" x14ac:dyDescent="0.35">
      <c r="A48" t="s">
        <v>33</v>
      </c>
      <c r="B48">
        <v>2014</v>
      </c>
      <c r="C48" t="s">
        <v>37</v>
      </c>
      <c r="D48">
        <v>122.5</v>
      </c>
      <c r="E48">
        <v>121.7</v>
      </c>
      <c r="F48">
        <v>113.3</v>
      </c>
      <c r="G48">
        <v>117</v>
      </c>
      <c r="H48">
        <v>103.1</v>
      </c>
      <c r="I48">
        <v>126.7</v>
      </c>
      <c r="J48">
        <v>121.2</v>
      </c>
      <c r="K48">
        <v>111</v>
      </c>
      <c r="L48">
        <v>100.3</v>
      </c>
      <c r="M48">
        <v>115.3</v>
      </c>
      <c r="N48">
        <v>112.7</v>
      </c>
      <c r="O48">
        <v>121</v>
      </c>
      <c r="P48">
        <v>118.2</v>
      </c>
      <c r="Q48">
        <v>117.6</v>
      </c>
      <c r="R48">
        <v>116.3</v>
      </c>
      <c r="S48">
        <v>112.5</v>
      </c>
      <c r="T48">
        <v>115.7</v>
      </c>
      <c r="U48">
        <v>113.9</v>
      </c>
      <c r="V48">
        <v>110.9</v>
      </c>
      <c r="W48">
        <v>113.4</v>
      </c>
      <c r="X48">
        <v>111</v>
      </c>
      <c r="Y48">
        <v>111.2</v>
      </c>
      <c r="Z48">
        <v>111.2</v>
      </c>
      <c r="AA48">
        <v>112.5</v>
      </c>
      <c r="AB48">
        <v>109.1</v>
      </c>
      <c r="AC48">
        <v>111.4</v>
      </c>
      <c r="AD48">
        <v>114.7</v>
      </c>
    </row>
    <row r="49" spans="1:30" x14ac:dyDescent="0.35">
      <c r="A49" t="s">
        <v>34</v>
      </c>
      <c r="B49">
        <v>2014</v>
      </c>
      <c r="C49" t="s">
        <v>37</v>
      </c>
      <c r="D49">
        <v>120.9</v>
      </c>
      <c r="E49">
        <v>119.9</v>
      </c>
      <c r="F49">
        <v>116.2</v>
      </c>
      <c r="G49">
        <v>117</v>
      </c>
      <c r="H49">
        <v>107.3</v>
      </c>
      <c r="I49">
        <v>126.1</v>
      </c>
      <c r="J49">
        <v>120.7</v>
      </c>
      <c r="K49">
        <v>111</v>
      </c>
      <c r="L49">
        <v>101.8</v>
      </c>
      <c r="M49">
        <v>112.6</v>
      </c>
      <c r="N49">
        <v>113.2</v>
      </c>
      <c r="O49">
        <v>119.8</v>
      </c>
      <c r="P49">
        <v>117.6</v>
      </c>
      <c r="Q49">
        <v>116</v>
      </c>
      <c r="R49">
        <v>117.4</v>
      </c>
      <c r="S49">
        <v>114.6</v>
      </c>
      <c r="T49">
        <v>117</v>
      </c>
      <c r="U49">
        <v>113.9</v>
      </c>
      <c r="V49">
        <v>112.5</v>
      </c>
      <c r="W49">
        <v>113.6</v>
      </c>
      <c r="X49">
        <v>111.5</v>
      </c>
      <c r="Y49">
        <v>111.2</v>
      </c>
      <c r="Z49">
        <v>110.9</v>
      </c>
      <c r="AA49">
        <v>112.7</v>
      </c>
      <c r="AB49">
        <v>109</v>
      </c>
      <c r="AC49">
        <v>111.5</v>
      </c>
      <c r="AD49">
        <v>115.1</v>
      </c>
    </row>
    <row r="50" spans="1:30" x14ac:dyDescent="0.35">
      <c r="A50" t="s">
        <v>30</v>
      </c>
      <c r="B50">
        <v>2014</v>
      </c>
      <c r="C50" t="s">
        <v>38</v>
      </c>
      <c r="D50">
        <v>120.3</v>
      </c>
      <c r="E50">
        <v>120.2</v>
      </c>
      <c r="F50">
        <v>116.9</v>
      </c>
      <c r="G50">
        <v>118</v>
      </c>
      <c r="H50">
        <v>110.1</v>
      </c>
      <c r="I50">
        <v>126.3</v>
      </c>
      <c r="J50">
        <v>123.9</v>
      </c>
      <c r="K50">
        <v>111.5</v>
      </c>
      <c r="L50">
        <v>103.5</v>
      </c>
      <c r="M50">
        <v>111.6</v>
      </c>
      <c r="N50">
        <v>114.2</v>
      </c>
      <c r="O50">
        <v>119.2</v>
      </c>
      <c r="P50">
        <v>118.2</v>
      </c>
      <c r="Q50">
        <v>116.3</v>
      </c>
      <c r="R50">
        <v>118.7</v>
      </c>
      <c r="S50">
        <v>116.8</v>
      </c>
      <c r="T50">
        <v>118.5</v>
      </c>
      <c r="U50" t="s">
        <v>32</v>
      </c>
      <c r="V50">
        <v>113.4</v>
      </c>
      <c r="W50">
        <v>114.1</v>
      </c>
      <c r="X50">
        <v>112.1</v>
      </c>
      <c r="Y50">
        <v>111.4</v>
      </c>
      <c r="Z50">
        <v>110.9</v>
      </c>
      <c r="AA50">
        <v>113.1</v>
      </c>
      <c r="AB50">
        <v>108.9</v>
      </c>
      <c r="AC50">
        <v>111.8</v>
      </c>
      <c r="AD50">
        <v>116</v>
      </c>
    </row>
    <row r="51" spans="1:30" x14ac:dyDescent="0.35">
      <c r="A51" t="s">
        <v>33</v>
      </c>
      <c r="B51">
        <v>2014</v>
      </c>
      <c r="C51" t="s">
        <v>38</v>
      </c>
      <c r="D51">
        <v>122.7</v>
      </c>
      <c r="E51">
        <v>124.1</v>
      </c>
      <c r="F51">
        <v>114.2</v>
      </c>
      <c r="G51">
        <v>119.1</v>
      </c>
      <c r="H51">
        <v>103.5</v>
      </c>
      <c r="I51">
        <v>129.19999999999999</v>
      </c>
      <c r="J51">
        <v>127</v>
      </c>
      <c r="K51">
        <v>112.6</v>
      </c>
      <c r="L51">
        <v>101.3</v>
      </c>
      <c r="M51">
        <v>117</v>
      </c>
      <c r="N51">
        <v>112.9</v>
      </c>
      <c r="O51">
        <v>121.7</v>
      </c>
      <c r="P51">
        <v>120</v>
      </c>
      <c r="Q51">
        <v>118.3</v>
      </c>
      <c r="R51">
        <v>116.8</v>
      </c>
      <c r="S51">
        <v>112.9</v>
      </c>
      <c r="T51">
        <v>116.2</v>
      </c>
      <c r="U51">
        <v>114.3</v>
      </c>
      <c r="V51">
        <v>111.1</v>
      </c>
      <c r="W51">
        <v>114.1</v>
      </c>
      <c r="X51">
        <v>111.2</v>
      </c>
      <c r="Y51">
        <v>111.3</v>
      </c>
      <c r="Z51">
        <v>111.5</v>
      </c>
      <c r="AA51">
        <v>112.9</v>
      </c>
      <c r="AB51">
        <v>109.3</v>
      </c>
      <c r="AC51">
        <v>111.7</v>
      </c>
      <c r="AD51">
        <v>115.6</v>
      </c>
    </row>
    <row r="52" spans="1:30" x14ac:dyDescent="0.35">
      <c r="A52" t="s">
        <v>34</v>
      </c>
      <c r="B52">
        <v>2014</v>
      </c>
      <c r="C52" t="s">
        <v>38</v>
      </c>
      <c r="D52">
        <v>121.1</v>
      </c>
      <c r="E52">
        <v>121.6</v>
      </c>
      <c r="F52">
        <v>115.9</v>
      </c>
      <c r="G52">
        <v>118.4</v>
      </c>
      <c r="H52">
        <v>107.7</v>
      </c>
      <c r="I52">
        <v>127.7</v>
      </c>
      <c r="J52">
        <v>125</v>
      </c>
      <c r="K52">
        <v>111.9</v>
      </c>
      <c r="L52">
        <v>102.8</v>
      </c>
      <c r="M52">
        <v>113.4</v>
      </c>
      <c r="N52">
        <v>113.7</v>
      </c>
      <c r="O52">
        <v>120.4</v>
      </c>
      <c r="P52">
        <v>118.9</v>
      </c>
      <c r="Q52">
        <v>116.8</v>
      </c>
      <c r="R52">
        <v>118</v>
      </c>
      <c r="S52">
        <v>115.2</v>
      </c>
      <c r="T52">
        <v>117.6</v>
      </c>
      <c r="U52">
        <v>114.3</v>
      </c>
      <c r="V52">
        <v>112.5</v>
      </c>
      <c r="W52">
        <v>114.1</v>
      </c>
      <c r="X52">
        <v>111.8</v>
      </c>
      <c r="Y52">
        <v>111.3</v>
      </c>
      <c r="Z52">
        <v>111.2</v>
      </c>
      <c r="AA52">
        <v>113</v>
      </c>
      <c r="AB52">
        <v>109.1</v>
      </c>
      <c r="AC52">
        <v>111.8</v>
      </c>
      <c r="AD52">
        <v>115.8</v>
      </c>
    </row>
    <row r="53" spans="1:30" x14ac:dyDescent="0.35">
      <c r="A53" t="s">
        <v>30</v>
      </c>
      <c r="B53">
        <v>2014</v>
      </c>
      <c r="C53" t="s">
        <v>39</v>
      </c>
      <c r="D53">
        <v>120.7</v>
      </c>
      <c r="E53">
        <v>121.6</v>
      </c>
      <c r="F53">
        <v>116.1</v>
      </c>
      <c r="G53">
        <v>119.3</v>
      </c>
      <c r="H53">
        <v>110.3</v>
      </c>
      <c r="I53">
        <v>125.8</v>
      </c>
      <c r="J53">
        <v>129.30000000000001</v>
      </c>
      <c r="K53">
        <v>112.2</v>
      </c>
      <c r="L53">
        <v>103.6</v>
      </c>
      <c r="M53">
        <v>112.3</v>
      </c>
      <c r="N53">
        <v>114.9</v>
      </c>
      <c r="O53">
        <v>120.1</v>
      </c>
      <c r="P53">
        <v>119.5</v>
      </c>
      <c r="Q53">
        <v>117.3</v>
      </c>
      <c r="R53">
        <v>119.7</v>
      </c>
      <c r="S53">
        <v>117.3</v>
      </c>
      <c r="T53">
        <v>119.3</v>
      </c>
      <c r="U53" t="s">
        <v>32</v>
      </c>
      <c r="V53">
        <v>114.4</v>
      </c>
      <c r="W53">
        <v>114.9</v>
      </c>
      <c r="X53">
        <v>112.8</v>
      </c>
      <c r="Y53">
        <v>112.2</v>
      </c>
      <c r="Z53">
        <v>111.4</v>
      </c>
      <c r="AA53">
        <v>114.3</v>
      </c>
      <c r="AB53">
        <v>108</v>
      </c>
      <c r="AC53">
        <v>112.3</v>
      </c>
      <c r="AD53">
        <v>117</v>
      </c>
    </row>
    <row r="54" spans="1:30" x14ac:dyDescent="0.35">
      <c r="A54" t="s">
        <v>33</v>
      </c>
      <c r="B54">
        <v>2014</v>
      </c>
      <c r="C54" t="s">
        <v>39</v>
      </c>
      <c r="D54">
        <v>123.1</v>
      </c>
      <c r="E54">
        <v>125.9</v>
      </c>
      <c r="F54">
        <v>115.4</v>
      </c>
      <c r="G54">
        <v>120.4</v>
      </c>
      <c r="H54">
        <v>103.4</v>
      </c>
      <c r="I54">
        <v>131.19999999999999</v>
      </c>
      <c r="J54">
        <v>137.5</v>
      </c>
      <c r="K54">
        <v>112.8</v>
      </c>
      <c r="L54">
        <v>101.4</v>
      </c>
      <c r="M54">
        <v>118.3</v>
      </c>
      <c r="N54">
        <v>113.2</v>
      </c>
      <c r="O54">
        <v>122.4</v>
      </c>
      <c r="P54">
        <v>122</v>
      </c>
      <c r="Q54">
        <v>119</v>
      </c>
      <c r="R54">
        <v>117.4</v>
      </c>
      <c r="S54">
        <v>113.2</v>
      </c>
      <c r="T54">
        <v>116.7</v>
      </c>
      <c r="U54">
        <v>113.9</v>
      </c>
      <c r="V54">
        <v>111.2</v>
      </c>
      <c r="W54">
        <v>114.3</v>
      </c>
      <c r="X54">
        <v>111.4</v>
      </c>
      <c r="Y54">
        <v>111.5</v>
      </c>
      <c r="Z54">
        <v>111.8</v>
      </c>
      <c r="AA54">
        <v>115.1</v>
      </c>
      <c r="AB54">
        <v>108.7</v>
      </c>
      <c r="AC54">
        <v>112.2</v>
      </c>
      <c r="AD54">
        <v>116.4</v>
      </c>
    </row>
    <row r="55" spans="1:30" x14ac:dyDescent="0.35">
      <c r="A55" t="s">
        <v>34</v>
      </c>
      <c r="B55">
        <v>2014</v>
      </c>
      <c r="C55" t="s">
        <v>39</v>
      </c>
      <c r="D55">
        <v>121.5</v>
      </c>
      <c r="E55">
        <v>123.1</v>
      </c>
      <c r="F55">
        <v>115.8</v>
      </c>
      <c r="G55">
        <v>119.7</v>
      </c>
      <c r="H55">
        <v>107.8</v>
      </c>
      <c r="I55">
        <v>128.30000000000001</v>
      </c>
      <c r="J55">
        <v>132.1</v>
      </c>
      <c r="K55">
        <v>112.4</v>
      </c>
      <c r="L55">
        <v>102.9</v>
      </c>
      <c r="M55">
        <v>114.3</v>
      </c>
      <c r="N55">
        <v>114.2</v>
      </c>
      <c r="O55">
        <v>121.2</v>
      </c>
      <c r="P55">
        <v>120.4</v>
      </c>
      <c r="Q55">
        <v>117.8</v>
      </c>
      <c r="R55">
        <v>118.8</v>
      </c>
      <c r="S55">
        <v>115.6</v>
      </c>
      <c r="T55">
        <v>118.3</v>
      </c>
      <c r="U55">
        <v>113.9</v>
      </c>
      <c r="V55">
        <v>113.2</v>
      </c>
      <c r="W55">
        <v>114.6</v>
      </c>
      <c r="X55">
        <v>112.3</v>
      </c>
      <c r="Y55">
        <v>111.8</v>
      </c>
      <c r="Z55">
        <v>111.6</v>
      </c>
      <c r="AA55">
        <v>114.8</v>
      </c>
      <c r="AB55">
        <v>108.3</v>
      </c>
      <c r="AC55">
        <v>112.3</v>
      </c>
      <c r="AD55">
        <v>116.7</v>
      </c>
    </row>
    <row r="56" spans="1:30" x14ac:dyDescent="0.35">
      <c r="A56" t="s">
        <v>30</v>
      </c>
      <c r="B56">
        <v>2014</v>
      </c>
      <c r="C56" t="s">
        <v>40</v>
      </c>
      <c r="D56">
        <v>121.7</v>
      </c>
      <c r="E56">
        <v>122.5</v>
      </c>
      <c r="F56">
        <v>117.7</v>
      </c>
      <c r="G56">
        <v>120.6</v>
      </c>
      <c r="H56">
        <v>110.4</v>
      </c>
      <c r="I56">
        <v>129.1</v>
      </c>
      <c r="J56">
        <v>150.1</v>
      </c>
      <c r="K56">
        <v>113.2</v>
      </c>
      <c r="L56">
        <v>104.8</v>
      </c>
      <c r="M56">
        <v>113.3</v>
      </c>
      <c r="N56">
        <v>115.6</v>
      </c>
      <c r="O56">
        <v>120.9</v>
      </c>
      <c r="P56">
        <v>123.3</v>
      </c>
      <c r="Q56">
        <v>118</v>
      </c>
      <c r="R56">
        <v>120.7</v>
      </c>
      <c r="S56">
        <v>118.3</v>
      </c>
      <c r="T56">
        <v>120.3</v>
      </c>
      <c r="U56" t="s">
        <v>32</v>
      </c>
      <c r="V56">
        <v>115.3</v>
      </c>
      <c r="W56">
        <v>115.4</v>
      </c>
      <c r="X56">
        <v>113.4</v>
      </c>
      <c r="Y56">
        <v>113.2</v>
      </c>
      <c r="Z56">
        <v>111.8</v>
      </c>
      <c r="AA56">
        <v>115.5</v>
      </c>
      <c r="AB56">
        <v>108.8</v>
      </c>
      <c r="AC56">
        <v>113.1</v>
      </c>
      <c r="AD56">
        <v>119.5</v>
      </c>
    </row>
    <row r="57" spans="1:30" x14ac:dyDescent="0.35">
      <c r="A57" t="s">
        <v>33</v>
      </c>
      <c r="B57">
        <v>2014</v>
      </c>
      <c r="C57" t="s">
        <v>40</v>
      </c>
      <c r="D57">
        <v>123.8</v>
      </c>
      <c r="E57">
        <v>126.4</v>
      </c>
      <c r="F57">
        <v>118</v>
      </c>
      <c r="G57">
        <v>121.6</v>
      </c>
      <c r="H57">
        <v>103.5</v>
      </c>
      <c r="I57">
        <v>133.69999999999999</v>
      </c>
      <c r="J57">
        <v>172.4</v>
      </c>
      <c r="K57">
        <v>113.1</v>
      </c>
      <c r="L57">
        <v>102.7</v>
      </c>
      <c r="M57">
        <v>120</v>
      </c>
      <c r="N57">
        <v>113.8</v>
      </c>
      <c r="O57">
        <v>123.4</v>
      </c>
      <c r="P57">
        <v>127.1</v>
      </c>
      <c r="Q57">
        <v>121</v>
      </c>
      <c r="R57">
        <v>118</v>
      </c>
      <c r="S57">
        <v>113.6</v>
      </c>
      <c r="T57">
        <v>117.4</v>
      </c>
      <c r="U57">
        <v>114.8</v>
      </c>
      <c r="V57">
        <v>111.6</v>
      </c>
      <c r="W57">
        <v>114.9</v>
      </c>
      <c r="X57">
        <v>111.5</v>
      </c>
      <c r="Y57">
        <v>113</v>
      </c>
      <c r="Z57">
        <v>112.4</v>
      </c>
      <c r="AA57">
        <v>117.8</v>
      </c>
      <c r="AB57">
        <v>109.7</v>
      </c>
      <c r="AC57">
        <v>113.5</v>
      </c>
      <c r="AD57">
        <v>118.9</v>
      </c>
    </row>
    <row r="58" spans="1:30" x14ac:dyDescent="0.35">
      <c r="A58" t="s">
        <v>34</v>
      </c>
      <c r="B58">
        <v>2014</v>
      </c>
      <c r="C58" t="s">
        <v>40</v>
      </c>
      <c r="D58">
        <v>122.4</v>
      </c>
      <c r="E58">
        <v>123.9</v>
      </c>
      <c r="F58">
        <v>117.8</v>
      </c>
      <c r="G58">
        <v>121</v>
      </c>
      <c r="H58">
        <v>107.9</v>
      </c>
      <c r="I58">
        <v>131.19999999999999</v>
      </c>
      <c r="J58">
        <v>157.69999999999999</v>
      </c>
      <c r="K58">
        <v>113.2</v>
      </c>
      <c r="L58">
        <v>104.1</v>
      </c>
      <c r="M58">
        <v>115.5</v>
      </c>
      <c r="N58">
        <v>114.8</v>
      </c>
      <c r="O58">
        <v>122.1</v>
      </c>
      <c r="P58">
        <v>124.7</v>
      </c>
      <c r="Q58">
        <v>118.8</v>
      </c>
      <c r="R58">
        <v>119.6</v>
      </c>
      <c r="S58">
        <v>116.3</v>
      </c>
      <c r="T58">
        <v>119.1</v>
      </c>
      <c r="U58">
        <v>114.8</v>
      </c>
      <c r="V58">
        <v>113.9</v>
      </c>
      <c r="W58">
        <v>115.2</v>
      </c>
      <c r="X58">
        <v>112.7</v>
      </c>
      <c r="Y58">
        <v>113.1</v>
      </c>
      <c r="Z58">
        <v>112.1</v>
      </c>
      <c r="AA58">
        <v>116.8</v>
      </c>
      <c r="AB58">
        <v>109.2</v>
      </c>
      <c r="AC58">
        <v>113.3</v>
      </c>
      <c r="AD58">
        <v>119.2</v>
      </c>
    </row>
    <row r="59" spans="1:30" x14ac:dyDescent="0.35">
      <c r="A59" t="s">
        <v>30</v>
      </c>
      <c r="B59">
        <v>2014</v>
      </c>
      <c r="C59" t="s">
        <v>41</v>
      </c>
      <c r="D59">
        <v>121.8</v>
      </c>
      <c r="E59">
        <v>122.8</v>
      </c>
      <c r="F59">
        <v>117.8</v>
      </c>
      <c r="G59">
        <v>121.9</v>
      </c>
      <c r="H59">
        <v>110.6</v>
      </c>
      <c r="I59">
        <v>129.69999999999999</v>
      </c>
      <c r="J59">
        <v>161.1</v>
      </c>
      <c r="K59">
        <v>114.1</v>
      </c>
      <c r="L59">
        <v>105.1</v>
      </c>
      <c r="M59">
        <v>114.6</v>
      </c>
      <c r="N59">
        <v>115.8</v>
      </c>
      <c r="O59">
        <v>121.7</v>
      </c>
      <c r="P59">
        <v>125.3</v>
      </c>
      <c r="Q59">
        <v>118.8</v>
      </c>
      <c r="R59">
        <v>120.9</v>
      </c>
      <c r="S59">
        <v>118.8</v>
      </c>
      <c r="T59">
        <v>120.7</v>
      </c>
      <c r="U59" t="s">
        <v>32</v>
      </c>
      <c r="V59">
        <v>115.4</v>
      </c>
      <c r="W59">
        <v>115.9</v>
      </c>
      <c r="X59">
        <v>114</v>
      </c>
      <c r="Y59">
        <v>113.2</v>
      </c>
      <c r="Z59">
        <v>112.2</v>
      </c>
      <c r="AA59">
        <v>116.2</v>
      </c>
      <c r="AB59">
        <v>109.4</v>
      </c>
      <c r="AC59">
        <v>113.5</v>
      </c>
      <c r="AD59">
        <v>120.7</v>
      </c>
    </row>
    <row r="60" spans="1:30" x14ac:dyDescent="0.35">
      <c r="A60" t="s">
        <v>33</v>
      </c>
      <c r="B60">
        <v>2014</v>
      </c>
      <c r="C60" t="s">
        <v>41</v>
      </c>
      <c r="D60">
        <v>124.8</v>
      </c>
      <c r="E60">
        <v>127.3</v>
      </c>
      <c r="F60">
        <v>116.5</v>
      </c>
      <c r="G60">
        <v>122.2</v>
      </c>
      <c r="H60">
        <v>103.6</v>
      </c>
      <c r="I60">
        <v>132.69999999999999</v>
      </c>
      <c r="J60">
        <v>181.9</v>
      </c>
      <c r="K60">
        <v>115.2</v>
      </c>
      <c r="L60">
        <v>102.7</v>
      </c>
      <c r="M60">
        <v>122.1</v>
      </c>
      <c r="N60">
        <v>114.4</v>
      </c>
      <c r="O60">
        <v>124.7</v>
      </c>
      <c r="P60">
        <v>128.9</v>
      </c>
      <c r="Q60">
        <v>123</v>
      </c>
      <c r="R60">
        <v>118.6</v>
      </c>
      <c r="S60">
        <v>114.1</v>
      </c>
      <c r="T60">
        <v>117.9</v>
      </c>
      <c r="U60">
        <v>115.5</v>
      </c>
      <c r="V60">
        <v>111.8</v>
      </c>
      <c r="W60">
        <v>115.3</v>
      </c>
      <c r="X60">
        <v>112.2</v>
      </c>
      <c r="Y60">
        <v>112.5</v>
      </c>
      <c r="Z60">
        <v>112.9</v>
      </c>
      <c r="AA60">
        <v>119.2</v>
      </c>
      <c r="AB60">
        <v>110.5</v>
      </c>
      <c r="AC60">
        <v>113.9</v>
      </c>
      <c r="AD60">
        <v>119.9</v>
      </c>
    </row>
    <row r="61" spans="1:30" x14ac:dyDescent="0.35">
      <c r="A61" t="s">
        <v>34</v>
      </c>
      <c r="B61">
        <v>2014</v>
      </c>
      <c r="C61" t="s">
        <v>41</v>
      </c>
      <c r="D61">
        <v>122.7</v>
      </c>
      <c r="E61">
        <v>124.4</v>
      </c>
      <c r="F61">
        <v>117.3</v>
      </c>
      <c r="G61">
        <v>122</v>
      </c>
      <c r="H61">
        <v>108</v>
      </c>
      <c r="I61">
        <v>131.1</v>
      </c>
      <c r="J61">
        <v>168.2</v>
      </c>
      <c r="K61">
        <v>114.5</v>
      </c>
      <c r="L61">
        <v>104.3</v>
      </c>
      <c r="M61">
        <v>117.1</v>
      </c>
      <c r="N61">
        <v>115.2</v>
      </c>
      <c r="O61">
        <v>123.1</v>
      </c>
      <c r="P61">
        <v>126.6</v>
      </c>
      <c r="Q61">
        <v>119.9</v>
      </c>
      <c r="R61">
        <v>120</v>
      </c>
      <c r="S61">
        <v>116.8</v>
      </c>
      <c r="T61">
        <v>119.6</v>
      </c>
      <c r="U61">
        <v>115.5</v>
      </c>
      <c r="V61">
        <v>114</v>
      </c>
      <c r="W61">
        <v>115.6</v>
      </c>
      <c r="X61">
        <v>113.3</v>
      </c>
      <c r="Y61">
        <v>112.8</v>
      </c>
      <c r="Z61">
        <v>112.6</v>
      </c>
      <c r="AA61">
        <v>118</v>
      </c>
      <c r="AB61">
        <v>109.9</v>
      </c>
      <c r="AC61">
        <v>113.7</v>
      </c>
      <c r="AD61">
        <v>120.3</v>
      </c>
    </row>
    <row r="62" spans="1:30" x14ac:dyDescent="0.35">
      <c r="A62" t="s">
        <v>30</v>
      </c>
      <c r="B62">
        <v>2014</v>
      </c>
      <c r="C62" t="s">
        <v>42</v>
      </c>
      <c r="D62">
        <v>122.3</v>
      </c>
      <c r="E62">
        <v>122.4</v>
      </c>
      <c r="F62">
        <v>117.8</v>
      </c>
      <c r="G62">
        <v>122.7</v>
      </c>
      <c r="H62">
        <v>110.4</v>
      </c>
      <c r="I62">
        <v>129.80000000000001</v>
      </c>
      <c r="J62">
        <v>158.80000000000001</v>
      </c>
      <c r="K62">
        <v>115</v>
      </c>
      <c r="L62">
        <v>104.7</v>
      </c>
      <c r="M62">
        <v>114.9</v>
      </c>
      <c r="N62">
        <v>116.5</v>
      </c>
      <c r="O62">
        <v>122.6</v>
      </c>
      <c r="P62">
        <v>125.3</v>
      </c>
      <c r="Q62">
        <v>119.5</v>
      </c>
      <c r="R62">
        <v>121.7</v>
      </c>
      <c r="S62">
        <v>119.2</v>
      </c>
      <c r="T62">
        <v>121.3</v>
      </c>
      <c r="U62" t="s">
        <v>32</v>
      </c>
      <c r="V62">
        <v>115.8</v>
      </c>
      <c r="W62">
        <v>116.7</v>
      </c>
      <c r="X62">
        <v>114.5</v>
      </c>
      <c r="Y62">
        <v>112.8</v>
      </c>
      <c r="Z62">
        <v>112.6</v>
      </c>
      <c r="AA62">
        <v>116.6</v>
      </c>
      <c r="AB62">
        <v>109.1</v>
      </c>
      <c r="AC62">
        <v>113.7</v>
      </c>
      <c r="AD62">
        <v>120.9</v>
      </c>
    </row>
    <row r="63" spans="1:30" x14ac:dyDescent="0.35">
      <c r="A63" t="s">
        <v>33</v>
      </c>
      <c r="B63">
        <v>2014</v>
      </c>
      <c r="C63" t="s">
        <v>42</v>
      </c>
      <c r="D63">
        <v>124.2</v>
      </c>
      <c r="E63">
        <v>125.4</v>
      </c>
      <c r="F63">
        <v>116.4</v>
      </c>
      <c r="G63">
        <v>122.7</v>
      </c>
      <c r="H63">
        <v>103.5</v>
      </c>
      <c r="I63">
        <v>124.5</v>
      </c>
      <c r="J63">
        <v>168.6</v>
      </c>
      <c r="K63">
        <v>116.9</v>
      </c>
      <c r="L63">
        <v>101.9</v>
      </c>
      <c r="M63">
        <v>122.9</v>
      </c>
      <c r="N63">
        <v>114.8</v>
      </c>
      <c r="O63">
        <v>125.2</v>
      </c>
      <c r="P63">
        <v>126.7</v>
      </c>
      <c r="Q63">
        <v>124.3</v>
      </c>
      <c r="R63">
        <v>119.2</v>
      </c>
      <c r="S63">
        <v>114.5</v>
      </c>
      <c r="T63">
        <v>118.4</v>
      </c>
      <c r="U63">
        <v>116.1</v>
      </c>
      <c r="V63">
        <v>111.8</v>
      </c>
      <c r="W63">
        <v>115.5</v>
      </c>
      <c r="X63">
        <v>112.3</v>
      </c>
      <c r="Y63">
        <v>111.2</v>
      </c>
      <c r="Z63">
        <v>113.4</v>
      </c>
      <c r="AA63">
        <v>120</v>
      </c>
      <c r="AB63">
        <v>110</v>
      </c>
      <c r="AC63">
        <v>113.6</v>
      </c>
      <c r="AD63">
        <v>119.2</v>
      </c>
    </row>
    <row r="64" spans="1:30" x14ac:dyDescent="0.35">
      <c r="A64" t="s">
        <v>34</v>
      </c>
      <c r="B64">
        <v>2014</v>
      </c>
      <c r="C64" t="s">
        <v>42</v>
      </c>
      <c r="D64">
        <v>122.9</v>
      </c>
      <c r="E64">
        <v>123.5</v>
      </c>
      <c r="F64">
        <v>117.3</v>
      </c>
      <c r="G64">
        <v>122.7</v>
      </c>
      <c r="H64">
        <v>107.9</v>
      </c>
      <c r="I64">
        <v>127.3</v>
      </c>
      <c r="J64">
        <v>162.1</v>
      </c>
      <c r="K64">
        <v>115.6</v>
      </c>
      <c r="L64">
        <v>103.8</v>
      </c>
      <c r="M64">
        <v>117.6</v>
      </c>
      <c r="N64">
        <v>115.8</v>
      </c>
      <c r="O64">
        <v>123.8</v>
      </c>
      <c r="P64">
        <v>125.8</v>
      </c>
      <c r="Q64">
        <v>120.8</v>
      </c>
      <c r="R64">
        <v>120.7</v>
      </c>
      <c r="S64">
        <v>117.2</v>
      </c>
      <c r="T64">
        <v>120.1</v>
      </c>
      <c r="U64">
        <v>116.1</v>
      </c>
      <c r="V64">
        <v>114.3</v>
      </c>
      <c r="W64">
        <v>116.1</v>
      </c>
      <c r="X64">
        <v>113.7</v>
      </c>
      <c r="Y64">
        <v>112</v>
      </c>
      <c r="Z64">
        <v>113.1</v>
      </c>
      <c r="AA64">
        <v>118.6</v>
      </c>
      <c r="AB64">
        <v>109.5</v>
      </c>
      <c r="AC64">
        <v>113.7</v>
      </c>
      <c r="AD64">
        <v>120.1</v>
      </c>
    </row>
    <row r="65" spans="1:30" x14ac:dyDescent="0.35">
      <c r="A65" t="s">
        <v>30</v>
      </c>
      <c r="B65">
        <v>2014</v>
      </c>
      <c r="C65" t="s">
        <v>43</v>
      </c>
      <c r="D65">
        <v>122.6</v>
      </c>
      <c r="E65">
        <v>122.5</v>
      </c>
      <c r="F65">
        <v>118.3</v>
      </c>
      <c r="G65">
        <v>123.2</v>
      </c>
      <c r="H65">
        <v>110.5</v>
      </c>
      <c r="I65">
        <v>128.9</v>
      </c>
      <c r="J65">
        <v>155.30000000000001</v>
      </c>
      <c r="K65">
        <v>115.5</v>
      </c>
      <c r="L65">
        <v>104</v>
      </c>
      <c r="M65">
        <v>115.3</v>
      </c>
      <c r="N65">
        <v>116.8</v>
      </c>
      <c r="O65">
        <v>123.2</v>
      </c>
      <c r="P65">
        <v>125.1</v>
      </c>
      <c r="Q65">
        <v>120</v>
      </c>
      <c r="R65">
        <v>122.7</v>
      </c>
      <c r="S65">
        <v>120.3</v>
      </c>
      <c r="T65">
        <v>122.3</v>
      </c>
      <c r="U65" t="s">
        <v>32</v>
      </c>
      <c r="V65">
        <v>116.4</v>
      </c>
      <c r="W65">
        <v>117.5</v>
      </c>
      <c r="X65">
        <v>115.3</v>
      </c>
      <c r="Y65">
        <v>112.6</v>
      </c>
      <c r="Z65">
        <v>113</v>
      </c>
      <c r="AA65">
        <v>116.9</v>
      </c>
      <c r="AB65">
        <v>109.3</v>
      </c>
      <c r="AC65">
        <v>114</v>
      </c>
      <c r="AD65">
        <v>121</v>
      </c>
    </row>
    <row r="66" spans="1:30" x14ac:dyDescent="0.35">
      <c r="A66" t="s">
        <v>33</v>
      </c>
      <c r="B66">
        <v>2014</v>
      </c>
      <c r="C66" t="s">
        <v>43</v>
      </c>
      <c r="D66">
        <v>124.6</v>
      </c>
      <c r="E66">
        <v>126.1</v>
      </c>
      <c r="F66">
        <v>117.8</v>
      </c>
      <c r="G66">
        <v>123.1</v>
      </c>
      <c r="H66">
        <v>103.5</v>
      </c>
      <c r="I66">
        <v>123.5</v>
      </c>
      <c r="J66">
        <v>159.6</v>
      </c>
      <c r="K66">
        <v>117.4</v>
      </c>
      <c r="L66">
        <v>101.2</v>
      </c>
      <c r="M66">
        <v>123.8</v>
      </c>
      <c r="N66">
        <v>115.2</v>
      </c>
      <c r="O66">
        <v>125.9</v>
      </c>
      <c r="P66">
        <v>125.8</v>
      </c>
      <c r="Q66">
        <v>124.3</v>
      </c>
      <c r="R66">
        <v>119.6</v>
      </c>
      <c r="S66">
        <v>114.9</v>
      </c>
      <c r="T66">
        <v>118.9</v>
      </c>
      <c r="U66">
        <v>116.7</v>
      </c>
      <c r="V66">
        <v>112</v>
      </c>
      <c r="W66">
        <v>115.8</v>
      </c>
      <c r="X66">
        <v>112.6</v>
      </c>
      <c r="Y66">
        <v>111</v>
      </c>
      <c r="Z66">
        <v>113.6</v>
      </c>
      <c r="AA66">
        <v>120.2</v>
      </c>
      <c r="AB66">
        <v>110.1</v>
      </c>
      <c r="AC66">
        <v>113.7</v>
      </c>
      <c r="AD66">
        <v>119.1</v>
      </c>
    </row>
    <row r="67" spans="1:30" x14ac:dyDescent="0.35">
      <c r="A67" t="s">
        <v>34</v>
      </c>
      <c r="B67">
        <v>2014</v>
      </c>
      <c r="C67" t="s">
        <v>43</v>
      </c>
      <c r="D67">
        <v>123.2</v>
      </c>
      <c r="E67">
        <v>123.8</v>
      </c>
      <c r="F67">
        <v>118.1</v>
      </c>
      <c r="G67">
        <v>123.2</v>
      </c>
      <c r="H67">
        <v>107.9</v>
      </c>
      <c r="I67">
        <v>126.4</v>
      </c>
      <c r="J67">
        <v>156.80000000000001</v>
      </c>
      <c r="K67">
        <v>116.1</v>
      </c>
      <c r="L67">
        <v>103.1</v>
      </c>
      <c r="M67">
        <v>118.1</v>
      </c>
      <c r="N67">
        <v>116.1</v>
      </c>
      <c r="O67">
        <v>124.5</v>
      </c>
      <c r="P67">
        <v>125.4</v>
      </c>
      <c r="Q67">
        <v>121.1</v>
      </c>
      <c r="R67">
        <v>121.5</v>
      </c>
      <c r="S67">
        <v>118.1</v>
      </c>
      <c r="T67">
        <v>121</v>
      </c>
      <c r="U67">
        <v>116.7</v>
      </c>
      <c r="V67">
        <v>114.7</v>
      </c>
      <c r="W67">
        <v>116.7</v>
      </c>
      <c r="X67">
        <v>114.3</v>
      </c>
      <c r="Y67">
        <v>111.8</v>
      </c>
      <c r="Z67">
        <v>113.3</v>
      </c>
      <c r="AA67">
        <v>118.8</v>
      </c>
      <c r="AB67">
        <v>109.6</v>
      </c>
      <c r="AC67">
        <v>113.9</v>
      </c>
      <c r="AD67">
        <v>120.1</v>
      </c>
    </row>
    <row r="68" spans="1:30" x14ac:dyDescent="0.35">
      <c r="A68" t="s">
        <v>30</v>
      </c>
      <c r="B68">
        <v>2014</v>
      </c>
      <c r="C68" t="s">
        <v>45</v>
      </c>
      <c r="D68">
        <v>122.7</v>
      </c>
      <c r="E68">
        <v>122.6</v>
      </c>
      <c r="F68">
        <v>119.9</v>
      </c>
      <c r="G68">
        <v>124</v>
      </c>
      <c r="H68">
        <v>110.5</v>
      </c>
      <c r="I68">
        <v>128.80000000000001</v>
      </c>
      <c r="J68">
        <v>152</v>
      </c>
      <c r="K68">
        <v>116.2</v>
      </c>
      <c r="L68">
        <v>103.3</v>
      </c>
      <c r="M68">
        <v>115.8</v>
      </c>
      <c r="N68">
        <v>116.8</v>
      </c>
      <c r="O68">
        <v>124.5</v>
      </c>
      <c r="P68">
        <v>124.9</v>
      </c>
      <c r="Q68">
        <v>120.8</v>
      </c>
      <c r="R68">
        <v>123.3</v>
      </c>
      <c r="S68">
        <v>120.5</v>
      </c>
      <c r="T68">
        <v>122.9</v>
      </c>
      <c r="U68" t="s">
        <v>32</v>
      </c>
      <c r="V68">
        <v>117.3</v>
      </c>
      <c r="W68">
        <v>118.1</v>
      </c>
      <c r="X68">
        <v>115.9</v>
      </c>
      <c r="Y68">
        <v>112</v>
      </c>
      <c r="Z68">
        <v>113.3</v>
      </c>
      <c r="AA68">
        <v>117.2</v>
      </c>
      <c r="AB68">
        <v>108.8</v>
      </c>
      <c r="AC68">
        <v>114.1</v>
      </c>
      <c r="AD68">
        <v>121.1</v>
      </c>
    </row>
    <row r="69" spans="1:30" x14ac:dyDescent="0.35">
      <c r="A69" t="s">
        <v>33</v>
      </c>
      <c r="B69">
        <v>2014</v>
      </c>
      <c r="C69" t="s">
        <v>45</v>
      </c>
      <c r="D69">
        <v>124.5</v>
      </c>
      <c r="E69">
        <v>125.6</v>
      </c>
      <c r="F69">
        <v>122.7</v>
      </c>
      <c r="G69">
        <v>124.6</v>
      </c>
      <c r="H69">
        <v>103.2</v>
      </c>
      <c r="I69">
        <v>122.2</v>
      </c>
      <c r="J69">
        <v>153.19999999999999</v>
      </c>
      <c r="K69">
        <v>119.3</v>
      </c>
      <c r="L69">
        <v>99.8</v>
      </c>
      <c r="M69">
        <v>124.6</v>
      </c>
      <c r="N69">
        <v>115.8</v>
      </c>
      <c r="O69">
        <v>126.9</v>
      </c>
      <c r="P69">
        <v>125.4</v>
      </c>
      <c r="Q69">
        <v>125.8</v>
      </c>
      <c r="R69">
        <v>120.3</v>
      </c>
      <c r="S69">
        <v>115.4</v>
      </c>
      <c r="T69">
        <v>119.5</v>
      </c>
      <c r="U69">
        <v>117.1</v>
      </c>
      <c r="V69">
        <v>112.6</v>
      </c>
      <c r="W69">
        <v>116.4</v>
      </c>
      <c r="X69">
        <v>113</v>
      </c>
      <c r="Y69">
        <v>109.7</v>
      </c>
      <c r="Z69">
        <v>114</v>
      </c>
      <c r="AA69">
        <v>120.3</v>
      </c>
      <c r="AB69">
        <v>109.6</v>
      </c>
      <c r="AC69">
        <v>113.4</v>
      </c>
      <c r="AD69">
        <v>119</v>
      </c>
    </row>
    <row r="70" spans="1:30" x14ac:dyDescent="0.35">
      <c r="A70" t="s">
        <v>34</v>
      </c>
      <c r="B70">
        <v>2014</v>
      </c>
      <c r="C70" t="s">
        <v>45</v>
      </c>
      <c r="D70">
        <v>123.3</v>
      </c>
      <c r="E70">
        <v>123.7</v>
      </c>
      <c r="F70">
        <v>121</v>
      </c>
      <c r="G70">
        <v>124.2</v>
      </c>
      <c r="H70">
        <v>107.8</v>
      </c>
      <c r="I70">
        <v>125.7</v>
      </c>
      <c r="J70">
        <v>152.4</v>
      </c>
      <c r="K70">
        <v>117.2</v>
      </c>
      <c r="L70">
        <v>102.1</v>
      </c>
      <c r="M70">
        <v>118.7</v>
      </c>
      <c r="N70">
        <v>116.4</v>
      </c>
      <c r="O70">
        <v>125.6</v>
      </c>
      <c r="P70">
        <v>125.1</v>
      </c>
      <c r="Q70">
        <v>122.1</v>
      </c>
      <c r="R70">
        <v>122.1</v>
      </c>
      <c r="S70">
        <v>118.4</v>
      </c>
      <c r="T70">
        <v>121.6</v>
      </c>
      <c r="U70">
        <v>117.1</v>
      </c>
      <c r="V70">
        <v>115.5</v>
      </c>
      <c r="W70">
        <v>117.3</v>
      </c>
      <c r="X70">
        <v>114.8</v>
      </c>
      <c r="Y70">
        <v>110.8</v>
      </c>
      <c r="Z70">
        <v>113.7</v>
      </c>
      <c r="AA70">
        <v>119</v>
      </c>
      <c r="AB70">
        <v>109.1</v>
      </c>
      <c r="AC70">
        <v>113.8</v>
      </c>
      <c r="AD70">
        <v>120.1</v>
      </c>
    </row>
    <row r="71" spans="1:30" x14ac:dyDescent="0.35">
      <c r="A71" t="s">
        <v>30</v>
      </c>
      <c r="B71">
        <v>2014</v>
      </c>
      <c r="C71" t="s">
        <v>46</v>
      </c>
      <c r="D71">
        <v>122.4</v>
      </c>
      <c r="E71">
        <v>122.4</v>
      </c>
      <c r="F71">
        <v>121.8</v>
      </c>
      <c r="G71">
        <v>124.2</v>
      </c>
      <c r="H71">
        <v>110.2</v>
      </c>
      <c r="I71">
        <v>128.6</v>
      </c>
      <c r="J71">
        <v>140.30000000000001</v>
      </c>
      <c r="K71">
        <v>116.3</v>
      </c>
      <c r="L71">
        <v>102</v>
      </c>
      <c r="M71">
        <v>116</v>
      </c>
      <c r="N71">
        <v>117.3</v>
      </c>
      <c r="O71">
        <v>124.8</v>
      </c>
      <c r="P71">
        <v>123.3</v>
      </c>
      <c r="Q71">
        <v>121.7</v>
      </c>
      <c r="R71">
        <v>123.8</v>
      </c>
      <c r="S71">
        <v>120.6</v>
      </c>
      <c r="T71">
        <v>123.3</v>
      </c>
      <c r="U71" t="s">
        <v>32</v>
      </c>
      <c r="V71">
        <v>117.4</v>
      </c>
      <c r="W71">
        <v>118.2</v>
      </c>
      <c r="X71">
        <v>116.2</v>
      </c>
      <c r="Y71">
        <v>111.5</v>
      </c>
      <c r="Z71">
        <v>113.3</v>
      </c>
      <c r="AA71">
        <v>117.7</v>
      </c>
      <c r="AB71">
        <v>109.4</v>
      </c>
      <c r="AC71">
        <v>114.2</v>
      </c>
      <c r="AD71">
        <v>120.3</v>
      </c>
    </row>
    <row r="72" spans="1:30" x14ac:dyDescent="0.35">
      <c r="A72" t="s">
        <v>33</v>
      </c>
      <c r="B72">
        <v>2014</v>
      </c>
      <c r="C72" t="s">
        <v>46</v>
      </c>
      <c r="D72">
        <v>124</v>
      </c>
      <c r="E72">
        <v>124.7</v>
      </c>
      <c r="F72">
        <v>126.3</v>
      </c>
      <c r="G72">
        <v>124.9</v>
      </c>
      <c r="H72">
        <v>103</v>
      </c>
      <c r="I72">
        <v>122.3</v>
      </c>
      <c r="J72">
        <v>141</v>
      </c>
      <c r="K72">
        <v>120.1</v>
      </c>
      <c r="L72">
        <v>97.8</v>
      </c>
      <c r="M72">
        <v>125.4</v>
      </c>
      <c r="N72">
        <v>116.1</v>
      </c>
      <c r="O72">
        <v>127.6</v>
      </c>
      <c r="P72">
        <v>124</v>
      </c>
      <c r="Q72">
        <v>126.4</v>
      </c>
      <c r="R72">
        <v>120.7</v>
      </c>
      <c r="S72">
        <v>115.8</v>
      </c>
      <c r="T72">
        <v>120</v>
      </c>
      <c r="U72">
        <v>116.5</v>
      </c>
      <c r="V72">
        <v>113</v>
      </c>
      <c r="W72">
        <v>116.8</v>
      </c>
      <c r="X72">
        <v>113.2</v>
      </c>
      <c r="Y72">
        <v>108.8</v>
      </c>
      <c r="Z72">
        <v>114.3</v>
      </c>
      <c r="AA72">
        <v>120.7</v>
      </c>
      <c r="AB72">
        <v>110.4</v>
      </c>
      <c r="AC72">
        <v>113.4</v>
      </c>
      <c r="AD72">
        <v>118.4</v>
      </c>
    </row>
    <row r="73" spans="1:30" x14ac:dyDescent="0.35">
      <c r="A73" t="s">
        <v>34</v>
      </c>
      <c r="B73">
        <v>2014</v>
      </c>
      <c r="C73" t="s">
        <v>46</v>
      </c>
      <c r="D73">
        <v>122.9</v>
      </c>
      <c r="E73">
        <v>123.2</v>
      </c>
      <c r="F73">
        <v>123.5</v>
      </c>
      <c r="G73">
        <v>124.5</v>
      </c>
      <c r="H73">
        <v>107.6</v>
      </c>
      <c r="I73">
        <v>125.7</v>
      </c>
      <c r="J73">
        <v>140.5</v>
      </c>
      <c r="K73">
        <v>117.6</v>
      </c>
      <c r="L73">
        <v>100.6</v>
      </c>
      <c r="M73">
        <v>119.1</v>
      </c>
      <c r="N73">
        <v>116.8</v>
      </c>
      <c r="O73">
        <v>126.1</v>
      </c>
      <c r="P73">
        <v>123.6</v>
      </c>
      <c r="Q73">
        <v>123</v>
      </c>
      <c r="R73">
        <v>122.6</v>
      </c>
      <c r="S73">
        <v>118.6</v>
      </c>
      <c r="T73">
        <v>122</v>
      </c>
      <c r="U73">
        <v>116.5</v>
      </c>
      <c r="V73">
        <v>115.7</v>
      </c>
      <c r="W73">
        <v>117.5</v>
      </c>
      <c r="X73">
        <v>115.1</v>
      </c>
      <c r="Y73">
        <v>110.1</v>
      </c>
      <c r="Z73">
        <v>113.9</v>
      </c>
      <c r="AA73">
        <v>119.5</v>
      </c>
      <c r="AB73">
        <v>109.8</v>
      </c>
      <c r="AC73">
        <v>113.8</v>
      </c>
      <c r="AD73">
        <v>119.4</v>
      </c>
    </row>
    <row r="74" spans="1:30" x14ac:dyDescent="0.35">
      <c r="A74" t="s">
        <v>30</v>
      </c>
      <c r="B74">
        <v>2015</v>
      </c>
      <c r="C74" t="s">
        <v>31</v>
      </c>
      <c r="D74">
        <v>123.1</v>
      </c>
      <c r="E74">
        <v>123.1</v>
      </c>
      <c r="F74">
        <v>122.1</v>
      </c>
      <c r="G74">
        <v>124.9</v>
      </c>
      <c r="H74">
        <v>111</v>
      </c>
      <c r="I74">
        <v>130.4</v>
      </c>
      <c r="J74">
        <v>132.30000000000001</v>
      </c>
      <c r="K74">
        <v>117.2</v>
      </c>
      <c r="L74">
        <v>100.5</v>
      </c>
      <c r="M74">
        <v>117.2</v>
      </c>
      <c r="N74">
        <v>117.9</v>
      </c>
      <c r="O74">
        <v>125.6</v>
      </c>
      <c r="P74">
        <v>122.8</v>
      </c>
      <c r="Q74">
        <v>122.7</v>
      </c>
      <c r="R74">
        <v>124.4</v>
      </c>
      <c r="S74">
        <v>121.6</v>
      </c>
      <c r="T74">
        <v>124</v>
      </c>
      <c r="U74" t="s">
        <v>32</v>
      </c>
      <c r="V74">
        <v>118.4</v>
      </c>
      <c r="W74">
        <v>118.9</v>
      </c>
      <c r="X74">
        <v>116.6</v>
      </c>
      <c r="Y74">
        <v>111</v>
      </c>
      <c r="Z74">
        <v>114</v>
      </c>
      <c r="AA74">
        <v>118.2</v>
      </c>
      <c r="AB74">
        <v>110.2</v>
      </c>
      <c r="AC74">
        <v>114.5</v>
      </c>
      <c r="AD74">
        <v>120.3</v>
      </c>
    </row>
    <row r="75" spans="1:30" x14ac:dyDescent="0.35">
      <c r="A75" t="s">
        <v>33</v>
      </c>
      <c r="B75">
        <v>2015</v>
      </c>
      <c r="C75" t="s">
        <v>31</v>
      </c>
      <c r="D75">
        <v>124</v>
      </c>
      <c r="E75">
        <v>125.5</v>
      </c>
      <c r="F75">
        <v>126.6</v>
      </c>
      <c r="G75">
        <v>125.2</v>
      </c>
      <c r="H75">
        <v>104.3</v>
      </c>
      <c r="I75">
        <v>121.3</v>
      </c>
      <c r="J75">
        <v>134.4</v>
      </c>
      <c r="K75">
        <v>122.9</v>
      </c>
      <c r="L75">
        <v>96.1</v>
      </c>
      <c r="M75">
        <v>126.6</v>
      </c>
      <c r="N75">
        <v>116.5</v>
      </c>
      <c r="O75">
        <v>128</v>
      </c>
      <c r="P75">
        <v>123.5</v>
      </c>
      <c r="Q75">
        <v>127.4</v>
      </c>
      <c r="R75">
        <v>121</v>
      </c>
      <c r="S75">
        <v>116.1</v>
      </c>
      <c r="T75">
        <v>120.2</v>
      </c>
      <c r="U75">
        <v>117.3</v>
      </c>
      <c r="V75">
        <v>113.4</v>
      </c>
      <c r="W75">
        <v>117.2</v>
      </c>
      <c r="X75">
        <v>113.7</v>
      </c>
      <c r="Y75">
        <v>107.9</v>
      </c>
      <c r="Z75">
        <v>114.6</v>
      </c>
      <c r="AA75">
        <v>120.8</v>
      </c>
      <c r="AB75">
        <v>111.4</v>
      </c>
      <c r="AC75">
        <v>113.4</v>
      </c>
      <c r="AD75">
        <v>118.5</v>
      </c>
    </row>
    <row r="76" spans="1:30" x14ac:dyDescent="0.35">
      <c r="A76" t="s">
        <v>34</v>
      </c>
      <c r="B76">
        <v>2015</v>
      </c>
      <c r="C76" t="s">
        <v>31</v>
      </c>
      <c r="D76">
        <v>123.4</v>
      </c>
      <c r="E76">
        <v>123.9</v>
      </c>
      <c r="F76">
        <v>123.8</v>
      </c>
      <c r="G76">
        <v>125</v>
      </c>
      <c r="H76">
        <v>108.5</v>
      </c>
      <c r="I76">
        <v>126.2</v>
      </c>
      <c r="J76">
        <v>133</v>
      </c>
      <c r="K76">
        <v>119.1</v>
      </c>
      <c r="L76">
        <v>99</v>
      </c>
      <c r="M76">
        <v>120.3</v>
      </c>
      <c r="N76">
        <v>117.3</v>
      </c>
      <c r="O76">
        <v>126.7</v>
      </c>
      <c r="P76">
        <v>123.1</v>
      </c>
      <c r="Q76">
        <v>124</v>
      </c>
      <c r="R76">
        <v>123.1</v>
      </c>
      <c r="S76">
        <v>119.3</v>
      </c>
      <c r="T76">
        <v>122.5</v>
      </c>
      <c r="U76">
        <v>117.3</v>
      </c>
      <c r="V76">
        <v>116.5</v>
      </c>
      <c r="W76">
        <v>118.1</v>
      </c>
      <c r="X76">
        <v>115.5</v>
      </c>
      <c r="Y76">
        <v>109.4</v>
      </c>
      <c r="Z76">
        <v>114.3</v>
      </c>
      <c r="AA76">
        <v>119.7</v>
      </c>
      <c r="AB76">
        <v>110.7</v>
      </c>
      <c r="AC76">
        <v>114</v>
      </c>
      <c r="AD76">
        <v>119.5</v>
      </c>
    </row>
    <row r="77" spans="1:30" x14ac:dyDescent="0.35">
      <c r="A77" t="s">
        <v>30</v>
      </c>
      <c r="B77">
        <v>2015</v>
      </c>
      <c r="C77" t="s">
        <v>35</v>
      </c>
      <c r="D77">
        <v>123.4</v>
      </c>
      <c r="E77">
        <v>124.4</v>
      </c>
      <c r="F77">
        <v>122.1</v>
      </c>
      <c r="G77">
        <v>125.8</v>
      </c>
      <c r="H77">
        <v>111.5</v>
      </c>
      <c r="I77">
        <v>129.4</v>
      </c>
      <c r="J77">
        <v>128.19999999999999</v>
      </c>
      <c r="K77">
        <v>118.8</v>
      </c>
      <c r="L77">
        <v>100</v>
      </c>
      <c r="M77">
        <v>118.6</v>
      </c>
      <c r="N77">
        <v>118.8</v>
      </c>
      <c r="O77">
        <v>126.8</v>
      </c>
      <c r="P77">
        <v>122.8</v>
      </c>
      <c r="Q77">
        <v>124.2</v>
      </c>
      <c r="R77">
        <v>125.4</v>
      </c>
      <c r="S77">
        <v>122.7</v>
      </c>
      <c r="T77">
        <v>125</v>
      </c>
      <c r="U77" t="s">
        <v>32</v>
      </c>
      <c r="V77">
        <v>120</v>
      </c>
      <c r="W77">
        <v>119.6</v>
      </c>
      <c r="X77">
        <v>117.7</v>
      </c>
      <c r="Y77">
        <v>110.9</v>
      </c>
      <c r="Z77">
        <v>114.8</v>
      </c>
      <c r="AA77">
        <v>118.7</v>
      </c>
      <c r="AB77">
        <v>110.8</v>
      </c>
      <c r="AC77">
        <v>115</v>
      </c>
      <c r="AD77">
        <v>120.6</v>
      </c>
    </row>
    <row r="78" spans="1:30" x14ac:dyDescent="0.35">
      <c r="A78" t="s">
        <v>33</v>
      </c>
      <c r="B78">
        <v>2015</v>
      </c>
      <c r="C78" t="s">
        <v>35</v>
      </c>
      <c r="D78">
        <v>124.3</v>
      </c>
      <c r="E78">
        <v>126.5</v>
      </c>
      <c r="F78">
        <v>119.5</v>
      </c>
      <c r="G78">
        <v>125.6</v>
      </c>
      <c r="H78">
        <v>104.9</v>
      </c>
      <c r="I78">
        <v>121.6</v>
      </c>
      <c r="J78">
        <v>131.80000000000001</v>
      </c>
      <c r="K78">
        <v>125.1</v>
      </c>
      <c r="L78">
        <v>95</v>
      </c>
      <c r="M78">
        <v>127.7</v>
      </c>
      <c r="N78">
        <v>116.8</v>
      </c>
      <c r="O78">
        <v>128.6</v>
      </c>
      <c r="P78">
        <v>123.7</v>
      </c>
      <c r="Q78">
        <v>128.1</v>
      </c>
      <c r="R78">
        <v>121.3</v>
      </c>
      <c r="S78">
        <v>116.5</v>
      </c>
      <c r="T78">
        <v>120.6</v>
      </c>
      <c r="U78">
        <v>118.1</v>
      </c>
      <c r="V78">
        <v>114</v>
      </c>
      <c r="W78">
        <v>117.7</v>
      </c>
      <c r="X78">
        <v>114.1</v>
      </c>
      <c r="Y78">
        <v>106.8</v>
      </c>
      <c r="Z78">
        <v>114.9</v>
      </c>
      <c r="AA78">
        <v>120.4</v>
      </c>
      <c r="AB78">
        <v>111.7</v>
      </c>
      <c r="AC78">
        <v>113.2</v>
      </c>
      <c r="AD78">
        <v>118.7</v>
      </c>
    </row>
    <row r="79" spans="1:30" x14ac:dyDescent="0.35">
      <c r="A79" t="s">
        <v>34</v>
      </c>
      <c r="B79">
        <v>2015</v>
      </c>
      <c r="C79" t="s">
        <v>35</v>
      </c>
      <c r="D79">
        <v>123.7</v>
      </c>
      <c r="E79">
        <v>125.1</v>
      </c>
      <c r="F79">
        <v>121.1</v>
      </c>
      <c r="G79">
        <v>125.7</v>
      </c>
      <c r="H79">
        <v>109.1</v>
      </c>
      <c r="I79">
        <v>125.8</v>
      </c>
      <c r="J79">
        <v>129.4</v>
      </c>
      <c r="K79">
        <v>120.9</v>
      </c>
      <c r="L79">
        <v>98.3</v>
      </c>
      <c r="M79">
        <v>121.6</v>
      </c>
      <c r="N79">
        <v>118</v>
      </c>
      <c r="O79">
        <v>127.6</v>
      </c>
      <c r="P79">
        <v>123.1</v>
      </c>
      <c r="Q79">
        <v>125.2</v>
      </c>
      <c r="R79">
        <v>123.8</v>
      </c>
      <c r="S79">
        <v>120.1</v>
      </c>
      <c r="T79">
        <v>123.3</v>
      </c>
      <c r="U79">
        <v>118.1</v>
      </c>
      <c r="V79">
        <v>117.7</v>
      </c>
      <c r="W79">
        <v>118.7</v>
      </c>
      <c r="X79">
        <v>116.3</v>
      </c>
      <c r="Y79">
        <v>108.7</v>
      </c>
      <c r="Z79">
        <v>114.9</v>
      </c>
      <c r="AA79">
        <v>119.7</v>
      </c>
      <c r="AB79">
        <v>111.2</v>
      </c>
      <c r="AC79">
        <v>114.1</v>
      </c>
      <c r="AD79">
        <v>119.7</v>
      </c>
    </row>
    <row r="80" spans="1:30" x14ac:dyDescent="0.35">
      <c r="A80" t="s">
        <v>30</v>
      </c>
      <c r="B80">
        <v>2015</v>
      </c>
      <c r="C80" t="s">
        <v>36</v>
      </c>
      <c r="D80">
        <v>123.3</v>
      </c>
      <c r="E80">
        <v>124.7</v>
      </c>
      <c r="F80">
        <v>118.9</v>
      </c>
      <c r="G80">
        <v>126</v>
      </c>
      <c r="H80">
        <v>111.8</v>
      </c>
      <c r="I80">
        <v>130.9</v>
      </c>
      <c r="J80">
        <v>128</v>
      </c>
      <c r="K80">
        <v>119.9</v>
      </c>
      <c r="L80">
        <v>98.9</v>
      </c>
      <c r="M80">
        <v>119.4</v>
      </c>
      <c r="N80">
        <v>118.9</v>
      </c>
      <c r="O80">
        <v>127.7</v>
      </c>
      <c r="P80">
        <v>123.1</v>
      </c>
      <c r="Q80">
        <v>124.7</v>
      </c>
      <c r="R80">
        <v>126</v>
      </c>
      <c r="S80">
        <v>122.9</v>
      </c>
      <c r="T80">
        <v>125.5</v>
      </c>
      <c r="U80" t="s">
        <v>32</v>
      </c>
      <c r="V80">
        <v>120.6</v>
      </c>
      <c r="W80">
        <v>120.2</v>
      </c>
      <c r="X80">
        <v>118.2</v>
      </c>
      <c r="Y80">
        <v>111.6</v>
      </c>
      <c r="Z80">
        <v>115.5</v>
      </c>
      <c r="AA80">
        <v>119.4</v>
      </c>
      <c r="AB80">
        <v>110.8</v>
      </c>
      <c r="AC80">
        <v>115.5</v>
      </c>
      <c r="AD80">
        <v>121.1</v>
      </c>
    </row>
    <row r="81" spans="1:30" x14ac:dyDescent="0.35">
      <c r="A81" t="s">
        <v>33</v>
      </c>
      <c r="B81">
        <v>2015</v>
      </c>
      <c r="C81" t="s">
        <v>36</v>
      </c>
      <c r="D81">
        <v>124</v>
      </c>
      <c r="E81">
        <v>126.7</v>
      </c>
      <c r="F81">
        <v>113.5</v>
      </c>
      <c r="G81">
        <v>125.9</v>
      </c>
      <c r="H81">
        <v>104.8</v>
      </c>
      <c r="I81">
        <v>123.8</v>
      </c>
      <c r="J81">
        <v>131.4</v>
      </c>
      <c r="K81">
        <v>127.2</v>
      </c>
      <c r="L81">
        <v>93.2</v>
      </c>
      <c r="M81">
        <v>127.4</v>
      </c>
      <c r="N81">
        <v>117</v>
      </c>
      <c r="O81">
        <v>129.19999999999999</v>
      </c>
      <c r="P81">
        <v>123.9</v>
      </c>
      <c r="Q81">
        <v>128.80000000000001</v>
      </c>
      <c r="R81">
        <v>121.7</v>
      </c>
      <c r="S81">
        <v>116.9</v>
      </c>
      <c r="T81">
        <v>120.9</v>
      </c>
      <c r="U81">
        <v>118.6</v>
      </c>
      <c r="V81">
        <v>114.4</v>
      </c>
      <c r="W81">
        <v>118</v>
      </c>
      <c r="X81">
        <v>114.3</v>
      </c>
      <c r="Y81">
        <v>108.4</v>
      </c>
      <c r="Z81">
        <v>115.4</v>
      </c>
      <c r="AA81">
        <v>120.6</v>
      </c>
      <c r="AB81">
        <v>111.3</v>
      </c>
      <c r="AC81">
        <v>113.8</v>
      </c>
      <c r="AD81">
        <v>119.1</v>
      </c>
    </row>
    <row r="82" spans="1:30" x14ac:dyDescent="0.35">
      <c r="A82" t="s">
        <v>34</v>
      </c>
      <c r="B82">
        <v>2015</v>
      </c>
      <c r="C82" t="s">
        <v>36</v>
      </c>
      <c r="D82">
        <v>123.5</v>
      </c>
      <c r="E82">
        <v>125.4</v>
      </c>
      <c r="F82">
        <v>116.8</v>
      </c>
      <c r="G82">
        <v>126</v>
      </c>
      <c r="H82">
        <v>109.2</v>
      </c>
      <c r="I82">
        <v>127.6</v>
      </c>
      <c r="J82">
        <v>129.19999999999999</v>
      </c>
      <c r="K82">
        <v>122.4</v>
      </c>
      <c r="L82">
        <v>97</v>
      </c>
      <c r="M82">
        <v>122.1</v>
      </c>
      <c r="N82">
        <v>118.1</v>
      </c>
      <c r="O82">
        <v>128.4</v>
      </c>
      <c r="P82">
        <v>123.4</v>
      </c>
      <c r="Q82">
        <v>125.8</v>
      </c>
      <c r="R82">
        <v>124.3</v>
      </c>
      <c r="S82">
        <v>120.4</v>
      </c>
      <c r="T82">
        <v>123.7</v>
      </c>
      <c r="U82">
        <v>118.6</v>
      </c>
      <c r="V82">
        <v>118.3</v>
      </c>
      <c r="W82">
        <v>119.2</v>
      </c>
      <c r="X82">
        <v>116.7</v>
      </c>
      <c r="Y82">
        <v>109.9</v>
      </c>
      <c r="Z82">
        <v>115.4</v>
      </c>
      <c r="AA82">
        <v>120.1</v>
      </c>
      <c r="AB82">
        <v>111</v>
      </c>
      <c r="AC82">
        <v>114.7</v>
      </c>
      <c r="AD82">
        <v>120.2</v>
      </c>
    </row>
    <row r="83" spans="1:30" x14ac:dyDescent="0.35">
      <c r="A83" t="s">
        <v>30</v>
      </c>
      <c r="B83">
        <v>2015</v>
      </c>
      <c r="C83" t="s">
        <v>37</v>
      </c>
      <c r="D83">
        <v>123.3</v>
      </c>
      <c r="E83">
        <v>125.5</v>
      </c>
      <c r="F83">
        <v>117.2</v>
      </c>
      <c r="G83">
        <v>126.8</v>
      </c>
      <c r="H83">
        <v>111.9</v>
      </c>
      <c r="I83">
        <v>134.19999999999999</v>
      </c>
      <c r="J83">
        <v>127.5</v>
      </c>
      <c r="K83">
        <v>121.5</v>
      </c>
      <c r="L83">
        <v>97.8</v>
      </c>
      <c r="M83">
        <v>119.8</v>
      </c>
      <c r="N83">
        <v>119.4</v>
      </c>
      <c r="O83">
        <v>128.69999999999999</v>
      </c>
      <c r="P83">
        <v>123.6</v>
      </c>
      <c r="Q83">
        <v>125.7</v>
      </c>
      <c r="R83">
        <v>126.4</v>
      </c>
      <c r="S83">
        <v>123.3</v>
      </c>
      <c r="T83">
        <v>126</v>
      </c>
      <c r="U83" t="s">
        <v>32</v>
      </c>
      <c r="V83">
        <v>121.2</v>
      </c>
      <c r="W83">
        <v>120.9</v>
      </c>
      <c r="X83">
        <v>118.6</v>
      </c>
      <c r="Y83">
        <v>111.9</v>
      </c>
      <c r="Z83">
        <v>116.2</v>
      </c>
      <c r="AA83">
        <v>119.9</v>
      </c>
      <c r="AB83">
        <v>111.6</v>
      </c>
      <c r="AC83">
        <v>116</v>
      </c>
      <c r="AD83">
        <v>121.5</v>
      </c>
    </row>
    <row r="84" spans="1:30" x14ac:dyDescent="0.35">
      <c r="A84" t="s">
        <v>33</v>
      </c>
      <c r="B84">
        <v>2015</v>
      </c>
      <c r="C84" t="s">
        <v>37</v>
      </c>
      <c r="D84">
        <v>123.8</v>
      </c>
      <c r="E84">
        <v>128.19999999999999</v>
      </c>
      <c r="F84">
        <v>110</v>
      </c>
      <c r="G84">
        <v>126.3</v>
      </c>
      <c r="H84">
        <v>104.5</v>
      </c>
      <c r="I84">
        <v>130.6</v>
      </c>
      <c r="J84">
        <v>130.80000000000001</v>
      </c>
      <c r="K84">
        <v>131.30000000000001</v>
      </c>
      <c r="L84">
        <v>91.6</v>
      </c>
      <c r="M84">
        <v>127.7</v>
      </c>
      <c r="N84">
        <v>117.2</v>
      </c>
      <c r="O84">
        <v>129.5</v>
      </c>
      <c r="P84">
        <v>124.6</v>
      </c>
      <c r="Q84">
        <v>130.1</v>
      </c>
      <c r="R84">
        <v>122.1</v>
      </c>
      <c r="S84">
        <v>117.2</v>
      </c>
      <c r="T84">
        <v>121.3</v>
      </c>
      <c r="U84">
        <v>119.2</v>
      </c>
      <c r="V84">
        <v>114.7</v>
      </c>
      <c r="W84">
        <v>118.4</v>
      </c>
      <c r="X84">
        <v>114.6</v>
      </c>
      <c r="Y84">
        <v>108.4</v>
      </c>
      <c r="Z84">
        <v>115.6</v>
      </c>
      <c r="AA84">
        <v>121.7</v>
      </c>
      <c r="AB84">
        <v>111.8</v>
      </c>
      <c r="AC84">
        <v>114.2</v>
      </c>
      <c r="AD84">
        <v>119.7</v>
      </c>
    </row>
    <row r="85" spans="1:30" x14ac:dyDescent="0.35">
      <c r="A85" t="s">
        <v>34</v>
      </c>
      <c r="B85">
        <v>2015</v>
      </c>
      <c r="C85" t="s">
        <v>37</v>
      </c>
      <c r="D85">
        <v>123.5</v>
      </c>
      <c r="E85">
        <v>126.4</v>
      </c>
      <c r="F85">
        <v>114.4</v>
      </c>
      <c r="G85">
        <v>126.6</v>
      </c>
      <c r="H85">
        <v>109.2</v>
      </c>
      <c r="I85">
        <v>132.5</v>
      </c>
      <c r="J85">
        <v>128.6</v>
      </c>
      <c r="K85">
        <v>124.8</v>
      </c>
      <c r="L85">
        <v>95.7</v>
      </c>
      <c r="M85">
        <v>122.4</v>
      </c>
      <c r="N85">
        <v>118.5</v>
      </c>
      <c r="O85">
        <v>129.1</v>
      </c>
      <c r="P85">
        <v>124</v>
      </c>
      <c r="Q85">
        <v>126.9</v>
      </c>
      <c r="R85">
        <v>124.7</v>
      </c>
      <c r="S85">
        <v>120.8</v>
      </c>
      <c r="T85">
        <v>124.1</v>
      </c>
      <c r="U85">
        <v>119.2</v>
      </c>
      <c r="V85">
        <v>118.7</v>
      </c>
      <c r="W85">
        <v>119.7</v>
      </c>
      <c r="X85">
        <v>117.1</v>
      </c>
      <c r="Y85">
        <v>110.1</v>
      </c>
      <c r="Z85">
        <v>115.9</v>
      </c>
      <c r="AA85">
        <v>121</v>
      </c>
      <c r="AB85">
        <v>111.7</v>
      </c>
      <c r="AC85">
        <v>115.1</v>
      </c>
      <c r="AD85">
        <v>120.7</v>
      </c>
    </row>
    <row r="86" spans="1:30" x14ac:dyDescent="0.35">
      <c r="A86" t="s">
        <v>30</v>
      </c>
      <c r="B86">
        <v>2015</v>
      </c>
      <c r="C86" t="s">
        <v>38</v>
      </c>
      <c r="D86">
        <v>123.5</v>
      </c>
      <c r="E86">
        <v>127.1</v>
      </c>
      <c r="F86">
        <v>117.3</v>
      </c>
      <c r="G86">
        <v>127.7</v>
      </c>
      <c r="H86">
        <v>112.5</v>
      </c>
      <c r="I86">
        <v>134.1</v>
      </c>
      <c r="J86">
        <v>128.5</v>
      </c>
      <c r="K86">
        <v>124.3</v>
      </c>
      <c r="L86">
        <v>97.6</v>
      </c>
      <c r="M86">
        <v>120.7</v>
      </c>
      <c r="N86">
        <v>120.2</v>
      </c>
      <c r="O86">
        <v>129.80000000000001</v>
      </c>
      <c r="P86">
        <v>124.4</v>
      </c>
      <c r="Q86">
        <v>126.7</v>
      </c>
      <c r="R86">
        <v>127.3</v>
      </c>
      <c r="S86">
        <v>124.1</v>
      </c>
      <c r="T86">
        <v>126.8</v>
      </c>
      <c r="U86" t="s">
        <v>32</v>
      </c>
      <c r="V86">
        <v>121.9</v>
      </c>
      <c r="W86">
        <v>121.5</v>
      </c>
      <c r="X86">
        <v>119.4</v>
      </c>
      <c r="Y86">
        <v>113.3</v>
      </c>
      <c r="Z86">
        <v>116.7</v>
      </c>
      <c r="AA86">
        <v>120.5</v>
      </c>
      <c r="AB86">
        <v>112.3</v>
      </c>
      <c r="AC86">
        <v>116.9</v>
      </c>
      <c r="AD86">
        <v>122.4</v>
      </c>
    </row>
    <row r="87" spans="1:30" x14ac:dyDescent="0.35">
      <c r="A87" t="s">
        <v>33</v>
      </c>
      <c r="B87">
        <v>2015</v>
      </c>
      <c r="C87" t="s">
        <v>38</v>
      </c>
      <c r="D87">
        <v>123.8</v>
      </c>
      <c r="E87">
        <v>129.69999999999999</v>
      </c>
      <c r="F87">
        <v>111.3</v>
      </c>
      <c r="G87">
        <v>126.6</v>
      </c>
      <c r="H87">
        <v>105.2</v>
      </c>
      <c r="I87">
        <v>130.80000000000001</v>
      </c>
      <c r="J87">
        <v>135.6</v>
      </c>
      <c r="K87">
        <v>142.6</v>
      </c>
      <c r="L87">
        <v>90.8</v>
      </c>
      <c r="M87">
        <v>128.80000000000001</v>
      </c>
      <c r="N87">
        <v>117.7</v>
      </c>
      <c r="O87">
        <v>129.9</v>
      </c>
      <c r="P87">
        <v>126.1</v>
      </c>
      <c r="Q87">
        <v>131.30000000000001</v>
      </c>
      <c r="R87">
        <v>122.4</v>
      </c>
      <c r="S87">
        <v>117.4</v>
      </c>
      <c r="T87">
        <v>121.6</v>
      </c>
      <c r="U87">
        <v>119.6</v>
      </c>
      <c r="V87">
        <v>114.9</v>
      </c>
      <c r="W87">
        <v>118.7</v>
      </c>
      <c r="X87">
        <v>114.9</v>
      </c>
      <c r="Y87">
        <v>110.8</v>
      </c>
      <c r="Z87">
        <v>116</v>
      </c>
      <c r="AA87">
        <v>122</v>
      </c>
      <c r="AB87">
        <v>112.4</v>
      </c>
      <c r="AC87">
        <v>115.2</v>
      </c>
      <c r="AD87">
        <v>120.7</v>
      </c>
    </row>
    <row r="88" spans="1:30" x14ac:dyDescent="0.35">
      <c r="A88" t="s">
        <v>34</v>
      </c>
      <c r="B88">
        <v>2015</v>
      </c>
      <c r="C88" t="s">
        <v>38</v>
      </c>
      <c r="D88">
        <v>123.6</v>
      </c>
      <c r="E88">
        <v>128</v>
      </c>
      <c r="F88">
        <v>115</v>
      </c>
      <c r="G88">
        <v>127.3</v>
      </c>
      <c r="H88">
        <v>109.8</v>
      </c>
      <c r="I88">
        <v>132.6</v>
      </c>
      <c r="J88">
        <v>130.9</v>
      </c>
      <c r="K88">
        <v>130.5</v>
      </c>
      <c r="L88">
        <v>95.3</v>
      </c>
      <c r="M88">
        <v>123.4</v>
      </c>
      <c r="N88">
        <v>119.2</v>
      </c>
      <c r="O88">
        <v>129.80000000000001</v>
      </c>
      <c r="P88">
        <v>125</v>
      </c>
      <c r="Q88">
        <v>127.9</v>
      </c>
      <c r="R88">
        <v>125.4</v>
      </c>
      <c r="S88">
        <v>121.3</v>
      </c>
      <c r="T88">
        <v>124.7</v>
      </c>
      <c r="U88">
        <v>119.6</v>
      </c>
      <c r="V88">
        <v>119.2</v>
      </c>
      <c r="W88">
        <v>120.2</v>
      </c>
      <c r="X88">
        <v>117.7</v>
      </c>
      <c r="Y88">
        <v>112</v>
      </c>
      <c r="Z88">
        <v>116.3</v>
      </c>
      <c r="AA88">
        <v>121.4</v>
      </c>
      <c r="AB88">
        <v>112.3</v>
      </c>
      <c r="AC88">
        <v>116.1</v>
      </c>
      <c r="AD88">
        <v>121.6</v>
      </c>
    </row>
    <row r="89" spans="1:30" x14ac:dyDescent="0.35">
      <c r="A89" t="s">
        <v>30</v>
      </c>
      <c r="B89">
        <v>2015</v>
      </c>
      <c r="C89" t="s">
        <v>39</v>
      </c>
      <c r="D89">
        <v>124.1</v>
      </c>
      <c r="E89">
        <v>130.4</v>
      </c>
      <c r="F89">
        <v>122.1</v>
      </c>
      <c r="G89">
        <v>128.69999999999999</v>
      </c>
      <c r="H89">
        <v>114.1</v>
      </c>
      <c r="I89">
        <v>133.19999999999999</v>
      </c>
      <c r="J89">
        <v>135.19999999999999</v>
      </c>
      <c r="K89">
        <v>131.9</v>
      </c>
      <c r="L89">
        <v>96.3</v>
      </c>
      <c r="M89">
        <v>123</v>
      </c>
      <c r="N89">
        <v>121.1</v>
      </c>
      <c r="O89">
        <v>131.19999999999999</v>
      </c>
      <c r="P89">
        <v>126.6</v>
      </c>
      <c r="Q89">
        <v>128.19999999999999</v>
      </c>
      <c r="R89">
        <v>128.4</v>
      </c>
      <c r="S89">
        <v>125.1</v>
      </c>
      <c r="T89">
        <v>128</v>
      </c>
      <c r="U89" t="s">
        <v>32</v>
      </c>
      <c r="V89">
        <v>122.6</v>
      </c>
      <c r="W89">
        <v>122.8</v>
      </c>
      <c r="X89">
        <v>120.4</v>
      </c>
      <c r="Y89">
        <v>114.2</v>
      </c>
      <c r="Z89">
        <v>117.9</v>
      </c>
      <c r="AA89">
        <v>122</v>
      </c>
      <c r="AB89">
        <v>113</v>
      </c>
      <c r="AC89">
        <v>117.9</v>
      </c>
      <c r="AD89">
        <v>124.1</v>
      </c>
    </row>
    <row r="90" spans="1:30" x14ac:dyDescent="0.35">
      <c r="A90" t="s">
        <v>33</v>
      </c>
      <c r="B90">
        <v>2015</v>
      </c>
      <c r="C90" t="s">
        <v>39</v>
      </c>
      <c r="D90">
        <v>123.6</v>
      </c>
      <c r="E90">
        <v>134.4</v>
      </c>
      <c r="F90">
        <v>120.9</v>
      </c>
      <c r="G90">
        <v>127.3</v>
      </c>
      <c r="H90">
        <v>106</v>
      </c>
      <c r="I90">
        <v>132.30000000000001</v>
      </c>
      <c r="J90">
        <v>146.69999999999999</v>
      </c>
      <c r="K90">
        <v>148.1</v>
      </c>
      <c r="L90">
        <v>89.8</v>
      </c>
      <c r="M90">
        <v>130.5</v>
      </c>
      <c r="N90">
        <v>118</v>
      </c>
      <c r="O90">
        <v>130.5</v>
      </c>
      <c r="P90">
        <v>128.5</v>
      </c>
      <c r="Q90">
        <v>132.1</v>
      </c>
      <c r="R90">
        <v>123.2</v>
      </c>
      <c r="S90">
        <v>117.6</v>
      </c>
      <c r="T90">
        <v>122.3</v>
      </c>
      <c r="U90">
        <v>119</v>
      </c>
      <c r="V90">
        <v>115.1</v>
      </c>
      <c r="W90">
        <v>119.2</v>
      </c>
      <c r="X90">
        <v>115.4</v>
      </c>
      <c r="Y90">
        <v>111.7</v>
      </c>
      <c r="Z90">
        <v>116.2</v>
      </c>
      <c r="AA90">
        <v>123.8</v>
      </c>
      <c r="AB90">
        <v>112.5</v>
      </c>
      <c r="AC90">
        <v>116</v>
      </c>
      <c r="AD90">
        <v>121.7</v>
      </c>
    </row>
    <row r="91" spans="1:30" x14ac:dyDescent="0.35">
      <c r="A91" t="s">
        <v>34</v>
      </c>
      <c r="B91">
        <v>2015</v>
      </c>
      <c r="C91" t="s">
        <v>39</v>
      </c>
      <c r="D91">
        <v>123.9</v>
      </c>
      <c r="E91">
        <v>131.80000000000001</v>
      </c>
      <c r="F91">
        <v>121.6</v>
      </c>
      <c r="G91">
        <v>128.19999999999999</v>
      </c>
      <c r="H91">
        <v>111.1</v>
      </c>
      <c r="I91">
        <v>132.80000000000001</v>
      </c>
      <c r="J91">
        <v>139.1</v>
      </c>
      <c r="K91">
        <v>137.4</v>
      </c>
      <c r="L91">
        <v>94.1</v>
      </c>
      <c r="M91">
        <v>125.5</v>
      </c>
      <c r="N91">
        <v>119.8</v>
      </c>
      <c r="O91">
        <v>130.9</v>
      </c>
      <c r="P91">
        <v>127.3</v>
      </c>
      <c r="Q91">
        <v>129.19999999999999</v>
      </c>
      <c r="R91">
        <v>126.4</v>
      </c>
      <c r="S91">
        <v>122</v>
      </c>
      <c r="T91">
        <v>125.7</v>
      </c>
      <c r="U91">
        <v>119</v>
      </c>
      <c r="V91">
        <v>119.8</v>
      </c>
      <c r="W91">
        <v>121.1</v>
      </c>
      <c r="X91">
        <v>118.5</v>
      </c>
      <c r="Y91">
        <v>112.9</v>
      </c>
      <c r="Z91">
        <v>116.9</v>
      </c>
      <c r="AA91">
        <v>123.1</v>
      </c>
      <c r="AB91">
        <v>112.8</v>
      </c>
      <c r="AC91">
        <v>117</v>
      </c>
      <c r="AD91">
        <v>123</v>
      </c>
    </row>
    <row r="92" spans="1:30" x14ac:dyDescent="0.35">
      <c r="A92" t="s">
        <v>30</v>
      </c>
      <c r="B92">
        <v>2015</v>
      </c>
      <c r="C92" t="s">
        <v>40</v>
      </c>
      <c r="D92">
        <v>124</v>
      </c>
      <c r="E92">
        <v>131.5</v>
      </c>
      <c r="F92">
        <v>122</v>
      </c>
      <c r="G92">
        <v>128.69999999999999</v>
      </c>
      <c r="H92">
        <v>113.5</v>
      </c>
      <c r="I92">
        <v>133.30000000000001</v>
      </c>
      <c r="J92">
        <v>140.80000000000001</v>
      </c>
      <c r="K92">
        <v>133.80000000000001</v>
      </c>
      <c r="L92">
        <v>94.1</v>
      </c>
      <c r="M92">
        <v>123.4</v>
      </c>
      <c r="N92">
        <v>121</v>
      </c>
      <c r="O92">
        <v>131.69999999999999</v>
      </c>
      <c r="P92">
        <v>127.5</v>
      </c>
      <c r="Q92">
        <v>129.4</v>
      </c>
      <c r="R92">
        <v>128.80000000000001</v>
      </c>
      <c r="S92">
        <v>125.5</v>
      </c>
      <c r="T92">
        <v>128.30000000000001</v>
      </c>
      <c r="U92" t="s">
        <v>32</v>
      </c>
      <c r="V92">
        <v>123</v>
      </c>
      <c r="W92">
        <v>123</v>
      </c>
      <c r="X92">
        <v>120.8</v>
      </c>
      <c r="Y92">
        <v>114.1</v>
      </c>
      <c r="Z92">
        <v>118</v>
      </c>
      <c r="AA92">
        <v>122.9</v>
      </c>
      <c r="AB92">
        <v>112.7</v>
      </c>
      <c r="AC92">
        <v>118.1</v>
      </c>
      <c r="AD92">
        <v>124.7</v>
      </c>
    </row>
    <row r="93" spans="1:30" x14ac:dyDescent="0.35">
      <c r="A93" t="s">
        <v>33</v>
      </c>
      <c r="B93">
        <v>2015</v>
      </c>
      <c r="C93" t="s">
        <v>40</v>
      </c>
      <c r="D93">
        <v>123.2</v>
      </c>
      <c r="E93">
        <v>134.30000000000001</v>
      </c>
      <c r="F93">
        <v>119.5</v>
      </c>
      <c r="G93">
        <v>127.7</v>
      </c>
      <c r="H93">
        <v>106.3</v>
      </c>
      <c r="I93">
        <v>132.80000000000001</v>
      </c>
      <c r="J93">
        <v>153.5</v>
      </c>
      <c r="K93">
        <v>149.5</v>
      </c>
      <c r="L93">
        <v>85.7</v>
      </c>
      <c r="M93">
        <v>131.5</v>
      </c>
      <c r="N93">
        <v>118.3</v>
      </c>
      <c r="O93">
        <v>131.1</v>
      </c>
      <c r="P93">
        <v>129.5</v>
      </c>
      <c r="Q93">
        <v>133.1</v>
      </c>
      <c r="R93">
        <v>123.5</v>
      </c>
      <c r="S93">
        <v>117.9</v>
      </c>
      <c r="T93">
        <v>122.7</v>
      </c>
      <c r="U93">
        <v>119.9</v>
      </c>
      <c r="V93">
        <v>115.3</v>
      </c>
      <c r="W93">
        <v>119.5</v>
      </c>
      <c r="X93">
        <v>116</v>
      </c>
      <c r="Y93">
        <v>111.5</v>
      </c>
      <c r="Z93">
        <v>116.6</v>
      </c>
      <c r="AA93">
        <v>125.4</v>
      </c>
      <c r="AB93">
        <v>111.7</v>
      </c>
      <c r="AC93">
        <v>116.3</v>
      </c>
      <c r="AD93">
        <v>122.4</v>
      </c>
    </row>
    <row r="94" spans="1:30" x14ac:dyDescent="0.35">
      <c r="A94" t="s">
        <v>34</v>
      </c>
      <c r="B94">
        <v>2015</v>
      </c>
      <c r="C94" t="s">
        <v>40</v>
      </c>
      <c r="D94">
        <v>123.7</v>
      </c>
      <c r="E94">
        <v>132.5</v>
      </c>
      <c r="F94">
        <v>121</v>
      </c>
      <c r="G94">
        <v>128.30000000000001</v>
      </c>
      <c r="H94">
        <v>110.9</v>
      </c>
      <c r="I94">
        <v>133.1</v>
      </c>
      <c r="J94">
        <v>145.1</v>
      </c>
      <c r="K94">
        <v>139.1</v>
      </c>
      <c r="L94">
        <v>91.3</v>
      </c>
      <c r="M94">
        <v>126.1</v>
      </c>
      <c r="N94">
        <v>119.9</v>
      </c>
      <c r="O94">
        <v>131.4</v>
      </c>
      <c r="P94">
        <v>128.19999999999999</v>
      </c>
      <c r="Q94">
        <v>130.4</v>
      </c>
      <c r="R94">
        <v>126.7</v>
      </c>
      <c r="S94">
        <v>122.3</v>
      </c>
      <c r="T94">
        <v>126.1</v>
      </c>
      <c r="U94">
        <v>119.9</v>
      </c>
      <c r="V94">
        <v>120.1</v>
      </c>
      <c r="W94">
        <v>121.3</v>
      </c>
      <c r="X94">
        <v>119</v>
      </c>
      <c r="Y94">
        <v>112.7</v>
      </c>
      <c r="Z94">
        <v>117.2</v>
      </c>
      <c r="AA94">
        <v>124.4</v>
      </c>
      <c r="AB94">
        <v>112.3</v>
      </c>
      <c r="AC94">
        <v>117.2</v>
      </c>
      <c r="AD94">
        <v>123.6</v>
      </c>
    </row>
    <row r="95" spans="1:30" x14ac:dyDescent="0.35">
      <c r="A95" t="s">
        <v>30</v>
      </c>
      <c r="B95">
        <v>2015</v>
      </c>
      <c r="C95" t="s">
        <v>41</v>
      </c>
      <c r="D95">
        <v>124.7</v>
      </c>
      <c r="E95">
        <v>131.30000000000001</v>
      </c>
      <c r="F95">
        <v>121.3</v>
      </c>
      <c r="G95">
        <v>128.80000000000001</v>
      </c>
      <c r="H95">
        <v>114</v>
      </c>
      <c r="I95">
        <v>134.19999999999999</v>
      </c>
      <c r="J95">
        <v>153.6</v>
      </c>
      <c r="K95">
        <v>137.9</v>
      </c>
      <c r="L95">
        <v>93.1</v>
      </c>
      <c r="M95">
        <v>123.9</v>
      </c>
      <c r="N95">
        <v>121.5</v>
      </c>
      <c r="O95">
        <v>132.5</v>
      </c>
      <c r="P95">
        <v>129.80000000000001</v>
      </c>
      <c r="Q95">
        <v>130.1</v>
      </c>
      <c r="R95">
        <v>129.5</v>
      </c>
      <c r="S95">
        <v>126.3</v>
      </c>
      <c r="T95">
        <v>129</v>
      </c>
      <c r="U95" t="s">
        <v>32</v>
      </c>
      <c r="V95">
        <v>123.8</v>
      </c>
      <c r="W95">
        <v>123.7</v>
      </c>
      <c r="X95">
        <v>121.1</v>
      </c>
      <c r="Y95">
        <v>113.6</v>
      </c>
      <c r="Z95">
        <v>118.5</v>
      </c>
      <c r="AA95">
        <v>123.6</v>
      </c>
      <c r="AB95">
        <v>112.5</v>
      </c>
      <c r="AC95">
        <v>118.2</v>
      </c>
      <c r="AD95">
        <v>126.1</v>
      </c>
    </row>
    <row r="96" spans="1:30" x14ac:dyDescent="0.35">
      <c r="A96" t="s">
        <v>33</v>
      </c>
      <c r="B96">
        <v>2015</v>
      </c>
      <c r="C96" t="s">
        <v>41</v>
      </c>
      <c r="D96">
        <v>123.1</v>
      </c>
      <c r="E96">
        <v>131.69999999999999</v>
      </c>
      <c r="F96">
        <v>118.1</v>
      </c>
      <c r="G96">
        <v>128</v>
      </c>
      <c r="H96">
        <v>106.8</v>
      </c>
      <c r="I96">
        <v>130.1</v>
      </c>
      <c r="J96">
        <v>165.5</v>
      </c>
      <c r="K96">
        <v>156</v>
      </c>
      <c r="L96">
        <v>85.3</v>
      </c>
      <c r="M96">
        <v>132.69999999999999</v>
      </c>
      <c r="N96">
        <v>118.8</v>
      </c>
      <c r="O96">
        <v>131.69999999999999</v>
      </c>
      <c r="P96">
        <v>131.1</v>
      </c>
      <c r="Q96">
        <v>134.19999999999999</v>
      </c>
      <c r="R96">
        <v>123.7</v>
      </c>
      <c r="S96">
        <v>118.2</v>
      </c>
      <c r="T96">
        <v>122.9</v>
      </c>
      <c r="U96">
        <v>120.9</v>
      </c>
      <c r="V96">
        <v>115.3</v>
      </c>
      <c r="W96">
        <v>120</v>
      </c>
      <c r="X96">
        <v>116.6</v>
      </c>
      <c r="Y96">
        <v>109.9</v>
      </c>
      <c r="Z96">
        <v>117.2</v>
      </c>
      <c r="AA96">
        <v>126.2</v>
      </c>
      <c r="AB96">
        <v>112</v>
      </c>
      <c r="AC96">
        <v>116.2</v>
      </c>
      <c r="AD96">
        <v>123.2</v>
      </c>
    </row>
    <row r="97" spans="1:30" x14ac:dyDescent="0.35">
      <c r="A97" t="s">
        <v>34</v>
      </c>
      <c r="B97">
        <v>2015</v>
      </c>
      <c r="C97" t="s">
        <v>41</v>
      </c>
      <c r="D97">
        <v>124.2</v>
      </c>
      <c r="E97">
        <v>131.4</v>
      </c>
      <c r="F97">
        <v>120.1</v>
      </c>
      <c r="G97">
        <v>128.5</v>
      </c>
      <c r="H97">
        <v>111.4</v>
      </c>
      <c r="I97">
        <v>132.30000000000001</v>
      </c>
      <c r="J97">
        <v>157.6</v>
      </c>
      <c r="K97">
        <v>144</v>
      </c>
      <c r="L97">
        <v>90.5</v>
      </c>
      <c r="M97">
        <v>126.8</v>
      </c>
      <c r="N97">
        <v>120.4</v>
      </c>
      <c r="O97">
        <v>132.1</v>
      </c>
      <c r="P97">
        <v>130.30000000000001</v>
      </c>
      <c r="Q97">
        <v>131.19999999999999</v>
      </c>
      <c r="R97">
        <v>127.2</v>
      </c>
      <c r="S97">
        <v>122.9</v>
      </c>
      <c r="T97">
        <v>126.6</v>
      </c>
      <c r="U97">
        <v>120.9</v>
      </c>
      <c r="V97">
        <v>120.6</v>
      </c>
      <c r="W97">
        <v>122</v>
      </c>
      <c r="X97">
        <v>119.4</v>
      </c>
      <c r="Y97">
        <v>111.7</v>
      </c>
      <c r="Z97">
        <v>117.8</v>
      </c>
      <c r="AA97">
        <v>125.1</v>
      </c>
      <c r="AB97">
        <v>112.3</v>
      </c>
      <c r="AC97">
        <v>117.2</v>
      </c>
      <c r="AD97">
        <v>124.8</v>
      </c>
    </row>
    <row r="98" spans="1:30" x14ac:dyDescent="0.35">
      <c r="A98" t="s">
        <v>30</v>
      </c>
      <c r="B98">
        <v>2015</v>
      </c>
      <c r="C98" t="s">
        <v>42</v>
      </c>
      <c r="D98">
        <v>125.1</v>
      </c>
      <c r="E98">
        <v>131.1</v>
      </c>
      <c r="F98">
        <v>120.7</v>
      </c>
      <c r="G98">
        <v>129.19999999999999</v>
      </c>
      <c r="H98">
        <v>114.7</v>
      </c>
      <c r="I98">
        <v>132.30000000000001</v>
      </c>
      <c r="J98">
        <v>158.9</v>
      </c>
      <c r="K98">
        <v>142.1</v>
      </c>
      <c r="L98">
        <v>92.5</v>
      </c>
      <c r="M98">
        <v>125.4</v>
      </c>
      <c r="N98">
        <v>121.9</v>
      </c>
      <c r="O98">
        <v>132.69999999999999</v>
      </c>
      <c r="P98">
        <v>131</v>
      </c>
      <c r="Q98">
        <v>131</v>
      </c>
      <c r="R98">
        <v>130.4</v>
      </c>
      <c r="S98">
        <v>126.8</v>
      </c>
      <c r="T98">
        <v>129.9</v>
      </c>
      <c r="U98" t="s">
        <v>32</v>
      </c>
      <c r="V98">
        <v>123.7</v>
      </c>
      <c r="W98">
        <v>124.5</v>
      </c>
      <c r="X98">
        <v>121.4</v>
      </c>
      <c r="Y98">
        <v>113.8</v>
      </c>
      <c r="Z98">
        <v>119.6</v>
      </c>
      <c r="AA98">
        <v>124.5</v>
      </c>
      <c r="AB98">
        <v>113.7</v>
      </c>
      <c r="AC98">
        <v>118.8</v>
      </c>
      <c r="AD98">
        <v>127</v>
      </c>
    </row>
    <row r="99" spans="1:30" x14ac:dyDescent="0.35">
      <c r="A99" t="s">
        <v>33</v>
      </c>
      <c r="B99">
        <v>2015</v>
      </c>
      <c r="C99" t="s">
        <v>42</v>
      </c>
      <c r="D99">
        <v>123.4</v>
      </c>
      <c r="E99">
        <v>129</v>
      </c>
      <c r="F99">
        <v>115.6</v>
      </c>
      <c r="G99">
        <v>128.30000000000001</v>
      </c>
      <c r="H99">
        <v>107</v>
      </c>
      <c r="I99">
        <v>124</v>
      </c>
      <c r="J99">
        <v>168.5</v>
      </c>
      <c r="K99">
        <v>165.4</v>
      </c>
      <c r="L99">
        <v>86.3</v>
      </c>
      <c r="M99">
        <v>134.4</v>
      </c>
      <c r="N99">
        <v>119.1</v>
      </c>
      <c r="O99">
        <v>132.30000000000001</v>
      </c>
      <c r="P99">
        <v>131.5</v>
      </c>
      <c r="Q99">
        <v>134.69999999999999</v>
      </c>
      <c r="R99">
        <v>124</v>
      </c>
      <c r="S99">
        <v>118.6</v>
      </c>
      <c r="T99">
        <v>123.2</v>
      </c>
      <c r="U99">
        <v>121.6</v>
      </c>
      <c r="V99">
        <v>115.1</v>
      </c>
      <c r="W99">
        <v>120.4</v>
      </c>
      <c r="X99">
        <v>117.1</v>
      </c>
      <c r="Y99">
        <v>109.1</v>
      </c>
      <c r="Z99">
        <v>117.3</v>
      </c>
      <c r="AA99">
        <v>126.5</v>
      </c>
      <c r="AB99">
        <v>112.9</v>
      </c>
      <c r="AC99">
        <v>116.2</v>
      </c>
      <c r="AD99">
        <v>123.5</v>
      </c>
    </row>
    <row r="100" spans="1:30" x14ac:dyDescent="0.35">
      <c r="A100" t="s">
        <v>34</v>
      </c>
      <c r="B100">
        <v>2015</v>
      </c>
      <c r="C100" t="s">
        <v>42</v>
      </c>
      <c r="D100">
        <v>124.6</v>
      </c>
      <c r="E100">
        <v>130.4</v>
      </c>
      <c r="F100">
        <v>118.7</v>
      </c>
      <c r="G100">
        <v>128.9</v>
      </c>
      <c r="H100">
        <v>111.9</v>
      </c>
      <c r="I100">
        <v>128.4</v>
      </c>
      <c r="J100">
        <v>162.19999999999999</v>
      </c>
      <c r="K100">
        <v>150</v>
      </c>
      <c r="L100">
        <v>90.4</v>
      </c>
      <c r="M100">
        <v>128.4</v>
      </c>
      <c r="N100">
        <v>120.7</v>
      </c>
      <c r="O100">
        <v>132.5</v>
      </c>
      <c r="P100">
        <v>131.19999999999999</v>
      </c>
      <c r="Q100">
        <v>132</v>
      </c>
      <c r="R100">
        <v>127.9</v>
      </c>
      <c r="S100">
        <v>123.4</v>
      </c>
      <c r="T100">
        <v>127.2</v>
      </c>
      <c r="U100">
        <v>121.6</v>
      </c>
      <c r="V100">
        <v>120.4</v>
      </c>
      <c r="W100">
        <v>122.6</v>
      </c>
      <c r="X100">
        <v>119.8</v>
      </c>
      <c r="Y100">
        <v>111.3</v>
      </c>
      <c r="Z100">
        <v>118.3</v>
      </c>
      <c r="AA100">
        <v>125.7</v>
      </c>
      <c r="AB100">
        <v>113.4</v>
      </c>
      <c r="AC100">
        <v>117.5</v>
      </c>
      <c r="AD100">
        <v>125.4</v>
      </c>
    </row>
    <row r="101" spans="1:30" x14ac:dyDescent="0.35">
      <c r="A101" t="s">
        <v>30</v>
      </c>
      <c r="B101">
        <v>2015</v>
      </c>
      <c r="C101" t="s">
        <v>43</v>
      </c>
      <c r="D101">
        <v>125.6</v>
      </c>
      <c r="E101">
        <v>130.4</v>
      </c>
      <c r="F101">
        <v>120.8</v>
      </c>
      <c r="G101">
        <v>129.4</v>
      </c>
      <c r="H101">
        <v>115.8</v>
      </c>
      <c r="I101">
        <v>133.19999999999999</v>
      </c>
      <c r="J101">
        <v>157.69999999999999</v>
      </c>
      <c r="K101">
        <v>154.19999999999999</v>
      </c>
      <c r="L101">
        <v>93.7</v>
      </c>
      <c r="M101">
        <v>126.6</v>
      </c>
      <c r="N101">
        <v>122.3</v>
      </c>
      <c r="O101">
        <v>133.1</v>
      </c>
      <c r="P101">
        <v>131.80000000000001</v>
      </c>
      <c r="Q101">
        <v>131.5</v>
      </c>
      <c r="R101">
        <v>131.1</v>
      </c>
      <c r="S101">
        <v>127.3</v>
      </c>
      <c r="T101">
        <v>130.6</v>
      </c>
      <c r="U101" t="s">
        <v>32</v>
      </c>
      <c r="V101">
        <v>124.4</v>
      </c>
      <c r="W101">
        <v>125.1</v>
      </c>
      <c r="X101">
        <v>122</v>
      </c>
      <c r="Y101">
        <v>113.8</v>
      </c>
      <c r="Z101">
        <v>120.1</v>
      </c>
      <c r="AA101">
        <v>125.1</v>
      </c>
      <c r="AB101">
        <v>114.2</v>
      </c>
      <c r="AC101">
        <v>119.2</v>
      </c>
      <c r="AD101">
        <v>127.7</v>
      </c>
    </row>
    <row r="102" spans="1:30" x14ac:dyDescent="0.35">
      <c r="A102" t="s">
        <v>33</v>
      </c>
      <c r="B102">
        <v>2015</v>
      </c>
      <c r="C102" t="s">
        <v>43</v>
      </c>
      <c r="D102">
        <v>123.6</v>
      </c>
      <c r="E102">
        <v>128.6</v>
      </c>
      <c r="F102">
        <v>115.9</v>
      </c>
      <c r="G102">
        <v>128.5</v>
      </c>
      <c r="H102">
        <v>109</v>
      </c>
      <c r="I102">
        <v>124.1</v>
      </c>
      <c r="J102">
        <v>165.8</v>
      </c>
      <c r="K102">
        <v>187.2</v>
      </c>
      <c r="L102">
        <v>89.4</v>
      </c>
      <c r="M102">
        <v>135.80000000000001</v>
      </c>
      <c r="N102">
        <v>119.4</v>
      </c>
      <c r="O102">
        <v>132.9</v>
      </c>
      <c r="P102">
        <v>132.6</v>
      </c>
      <c r="Q102">
        <v>135.30000000000001</v>
      </c>
      <c r="R102">
        <v>124.4</v>
      </c>
      <c r="S102">
        <v>118.8</v>
      </c>
      <c r="T102">
        <v>123.6</v>
      </c>
      <c r="U102">
        <v>122.4</v>
      </c>
      <c r="V102">
        <v>114.9</v>
      </c>
      <c r="W102">
        <v>120.7</v>
      </c>
      <c r="X102">
        <v>117.7</v>
      </c>
      <c r="Y102">
        <v>109.3</v>
      </c>
      <c r="Z102">
        <v>117.7</v>
      </c>
      <c r="AA102">
        <v>126.5</v>
      </c>
      <c r="AB102">
        <v>113.5</v>
      </c>
      <c r="AC102">
        <v>116.5</v>
      </c>
      <c r="AD102">
        <v>124.2</v>
      </c>
    </row>
    <row r="103" spans="1:30" x14ac:dyDescent="0.35">
      <c r="A103" t="s">
        <v>34</v>
      </c>
      <c r="B103">
        <v>2015</v>
      </c>
      <c r="C103" t="s">
        <v>43</v>
      </c>
      <c r="D103">
        <v>125</v>
      </c>
      <c r="E103">
        <v>129.80000000000001</v>
      </c>
      <c r="F103">
        <v>118.9</v>
      </c>
      <c r="G103">
        <v>129.1</v>
      </c>
      <c r="H103">
        <v>113.3</v>
      </c>
      <c r="I103">
        <v>129</v>
      </c>
      <c r="J103">
        <v>160.4</v>
      </c>
      <c r="K103">
        <v>165.3</v>
      </c>
      <c r="L103">
        <v>92.3</v>
      </c>
      <c r="M103">
        <v>129.69999999999999</v>
      </c>
      <c r="N103">
        <v>121.1</v>
      </c>
      <c r="O103">
        <v>133</v>
      </c>
      <c r="P103">
        <v>132.1</v>
      </c>
      <c r="Q103">
        <v>132.5</v>
      </c>
      <c r="R103">
        <v>128.5</v>
      </c>
      <c r="S103">
        <v>123.8</v>
      </c>
      <c r="T103">
        <v>127.8</v>
      </c>
      <c r="U103">
        <v>122.4</v>
      </c>
      <c r="V103">
        <v>120.8</v>
      </c>
      <c r="W103">
        <v>123</v>
      </c>
      <c r="X103">
        <v>120.4</v>
      </c>
      <c r="Y103">
        <v>111.4</v>
      </c>
      <c r="Z103">
        <v>118.7</v>
      </c>
      <c r="AA103">
        <v>125.9</v>
      </c>
      <c r="AB103">
        <v>113.9</v>
      </c>
      <c r="AC103">
        <v>117.9</v>
      </c>
      <c r="AD103">
        <v>126.1</v>
      </c>
    </row>
    <row r="104" spans="1:30" x14ac:dyDescent="0.35">
      <c r="A104" t="s">
        <v>30</v>
      </c>
      <c r="B104">
        <v>2015</v>
      </c>
      <c r="C104" t="s">
        <v>45</v>
      </c>
      <c r="D104">
        <v>126.1</v>
      </c>
      <c r="E104">
        <v>130.6</v>
      </c>
      <c r="F104">
        <v>121.7</v>
      </c>
      <c r="G104">
        <v>129.5</v>
      </c>
      <c r="H104">
        <v>117.8</v>
      </c>
      <c r="I104">
        <v>132.1</v>
      </c>
      <c r="J104">
        <v>155.19999999999999</v>
      </c>
      <c r="K104">
        <v>160.80000000000001</v>
      </c>
      <c r="L104">
        <v>94.5</v>
      </c>
      <c r="M104">
        <v>128.30000000000001</v>
      </c>
      <c r="N104">
        <v>123.1</v>
      </c>
      <c r="O104">
        <v>134.19999999999999</v>
      </c>
      <c r="P104">
        <v>132.4</v>
      </c>
      <c r="Q104">
        <v>132.19999999999999</v>
      </c>
      <c r="R104">
        <v>132.1</v>
      </c>
      <c r="S104">
        <v>128.19999999999999</v>
      </c>
      <c r="T104">
        <v>131.5</v>
      </c>
      <c r="U104" t="s">
        <v>32</v>
      </c>
      <c r="V104">
        <v>125.6</v>
      </c>
      <c r="W104">
        <v>125.6</v>
      </c>
      <c r="X104">
        <v>122.6</v>
      </c>
      <c r="Y104">
        <v>114</v>
      </c>
      <c r="Z104">
        <v>120.9</v>
      </c>
      <c r="AA104">
        <v>125.8</v>
      </c>
      <c r="AB104">
        <v>114.2</v>
      </c>
      <c r="AC104">
        <v>119.6</v>
      </c>
      <c r="AD104">
        <v>128.30000000000001</v>
      </c>
    </row>
    <row r="105" spans="1:30" x14ac:dyDescent="0.35">
      <c r="A105" t="s">
        <v>33</v>
      </c>
      <c r="B105">
        <v>2015</v>
      </c>
      <c r="C105" t="s">
        <v>45</v>
      </c>
      <c r="D105">
        <v>124</v>
      </c>
      <c r="E105">
        <v>129.80000000000001</v>
      </c>
      <c r="F105">
        <v>121.5</v>
      </c>
      <c r="G105">
        <v>128.6</v>
      </c>
      <c r="H105">
        <v>110</v>
      </c>
      <c r="I105">
        <v>123.7</v>
      </c>
      <c r="J105">
        <v>164.6</v>
      </c>
      <c r="K105">
        <v>191.6</v>
      </c>
      <c r="L105">
        <v>90.8</v>
      </c>
      <c r="M105">
        <v>137.1</v>
      </c>
      <c r="N105">
        <v>119.8</v>
      </c>
      <c r="O105">
        <v>133.69999999999999</v>
      </c>
      <c r="P105">
        <v>133.30000000000001</v>
      </c>
      <c r="Q105">
        <v>137.6</v>
      </c>
      <c r="R105">
        <v>125</v>
      </c>
      <c r="S105">
        <v>119.3</v>
      </c>
      <c r="T105">
        <v>124.2</v>
      </c>
      <c r="U105">
        <v>122.9</v>
      </c>
      <c r="V105">
        <v>115.1</v>
      </c>
      <c r="W105">
        <v>121</v>
      </c>
      <c r="X105">
        <v>118.1</v>
      </c>
      <c r="Y105">
        <v>109.3</v>
      </c>
      <c r="Z105">
        <v>117.9</v>
      </c>
      <c r="AA105">
        <v>126.6</v>
      </c>
      <c r="AB105">
        <v>113.3</v>
      </c>
      <c r="AC105">
        <v>116.6</v>
      </c>
      <c r="AD105">
        <v>124.6</v>
      </c>
    </row>
    <row r="106" spans="1:30" x14ac:dyDescent="0.35">
      <c r="A106" t="s">
        <v>34</v>
      </c>
      <c r="B106">
        <v>2015</v>
      </c>
      <c r="C106" t="s">
        <v>45</v>
      </c>
      <c r="D106">
        <v>125.4</v>
      </c>
      <c r="E106">
        <v>130.30000000000001</v>
      </c>
      <c r="F106">
        <v>121.6</v>
      </c>
      <c r="G106">
        <v>129.19999999999999</v>
      </c>
      <c r="H106">
        <v>114.9</v>
      </c>
      <c r="I106">
        <v>128.19999999999999</v>
      </c>
      <c r="J106">
        <v>158.4</v>
      </c>
      <c r="K106">
        <v>171.2</v>
      </c>
      <c r="L106">
        <v>93.3</v>
      </c>
      <c r="M106">
        <v>131.19999999999999</v>
      </c>
      <c r="N106">
        <v>121.7</v>
      </c>
      <c r="O106">
        <v>134</v>
      </c>
      <c r="P106">
        <v>132.69999999999999</v>
      </c>
      <c r="Q106">
        <v>133.6</v>
      </c>
      <c r="R106">
        <v>129.30000000000001</v>
      </c>
      <c r="S106">
        <v>124.5</v>
      </c>
      <c r="T106">
        <v>128.6</v>
      </c>
      <c r="U106">
        <v>122.9</v>
      </c>
      <c r="V106">
        <v>121.6</v>
      </c>
      <c r="W106">
        <v>123.4</v>
      </c>
      <c r="X106">
        <v>120.9</v>
      </c>
      <c r="Y106">
        <v>111.5</v>
      </c>
      <c r="Z106">
        <v>119.2</v>
      </c>
      <c r="AA106">
        <v>126.3</v>
      </c>
      <c r="AB106">
        <v>113.8</v>
      </c>
      <c r="AC106">
        <v>118.1</v>
      </c>
      <c r="AD106">
        <v>126.6</v>
      </c>
    </row>
    <row r="107" spans="1:30" x14ac:dyDescent="0.35">
      <c r="A107" t="s">
        <v>30</v>
      </c>
      <c r="B107">
        <v>2015</v>
      </c>
      <c r="C107" t="s">
        <v>46</v>
      </c>
      <c r="D107">
        <v>126.3</v>
      </c>
      <c r="E107">
        <v>131.30000000000001</v>
      </c>
      <c r="F107">
        <v>123.3</v>
      </c>
      <c r="G107">
        <v>129.80000000000001</v>
      </c>
      <c r="H107">
        <v>118.3</v>
      </c>
      <c r="I107">
        <v>131.6</v>
      </c>
      <c r="J107">
        <v>145.5</v>
      </c>
      <c r="K107">
        <v>162.1</v>
      </c>
      <c r="L107">
        <v>95.4</v>
      </c>
      <c r="M107">
        <v>128.9</v>
      </c>
      <c r="N107">
        <v>123.3</v>
      </c>
      <c r="O107">
        <v>135.1</v>
      </c>
      <c r="P107">
        <v>131.4</v>
      </c>
      <c r="Q107">
        <v>133.1</v>
      </c>
      <c r="R107">
        <v>132.5</v>
      </c>
      <c r="S107">
        <v>128.5</v>
      </c>
      <c r="T107">
        <v>131.9</v>
      </c>
      <c r="U107" t="s">
        <v>32</v>
      </c>
      <c r="V107">
        <v>125.7</v>
      </c>
      <c r="W107">
        <v>126</v>
      </c>
      <c r="X107">
        <v>123.1</v>
      </c>
      <c r="Y107">
        <v>114</v>
      </c>
      <c r="Z107">
        <v>121.6</v>
      </c>
      <c r="AA107">
        <v>125.6</v>
      </c>
      <c r="AB107">
        <v>114.1</v>
      </c>
      <c r="AC107">
        <v>119.8</v>
      </c>
      <c r="AD107">
        <v>127.9</v>
      </c>
    </row>
    <row r="108" spans="1:30" x14ac:dyDescent="0.35">
      <c r="A108" t="s">
        <v>33</v>
      </c>
      <c r="B108">
        <v>2015</v>
      </c>
      <c r="C108" t="s">
        <v>46</v>
      </c>
      <c r="D108">
        <v>124.3</v>
      </c>
      <c r="E108">
        <v>131.69999999999999</v>
      </c>
      <c r="F108">
        <v>127.1</v>
      </c>
      <c r="G108">
        <v>128.6</v>
      </c>
      <c r="H108">
        <v>110</v>
      </c>
      <c r="I108">
        <v>120.8</v>
      </c>
      <c r="J108">
        <v>149</v>
      </c>
      <c r="K108">
        <v>190.1</v>
      </c>
      <c r="L108">
        <v>92.7</v>
      </c>
      <c r="M108">
        <v>138.6</v>
      </c>
      <c r="N108">
        <v>120.2</v>
      </c>
      <c r="O108">
        <v>134.19999999999999</v>
      </c>
      <c r="P108">
        <v>131.5</v>
      </c>
      <c r="Q108">
        <v>138.19999999999999</v>
      </c>
      <c r="R108">
        <v>125.4</v>
      </c>
      <c r="S108">
        <v>119.5</v>
      </c>
      <c r="T108">
        <v>124.5</v>
      </c>
      <c r="U108">
        <v>122.4</v>
      </c>
      <c r="V108">
        <v>116</v>
      </c>
      <c r="W108">
        <v>121</v>
      </c>
      <c r="X108">
        <v>118.6</v>
      </c>
      <c r="Y108">
        <v>109.3</v>
      </c>
      <c r="Z108">
        <v>118.1</v>
      </c>
      <c r="AA108">
        <v>126.6</v>
      </c>
      <c r="AB108">
        <v>113.2</v>
      </c>
      <c r="AC108">
        <v>116.7</v>
      </c>
      <c r="AD108">
        <v>124</v>
      </c>
    </row>
    <row r="109" spans="1:30" x14ac:dyDescent="0.35">
      <c r="A109" t="s">
        <v>34</v>
      </c>
      <c r="B109">
        <v>2015</v>
      </c>
      <c r="C109" t="s">
        <v>46</v>
      </c>
      <c r="D109">
        <v>125.7</v>
      </c>
      <c r="E109">
        <v>131.4</v>
      </c>
      <c r="F109">
        <v>124.8</v>
      </c>
      <c r="G109">
        <v>129.4</v>
      </c>
      <c r="H109">
        <v>115.3</v>
      </c>
      <c r="I109">
        <v>126.6</v>
      </c>
      <c r="J109">
        <v>146.69999999999999</v>
      </c>
      <c r="K109">
        <v>171.5</v>
      </c>
      <c r="L109">
        <v>94.5</v>
      </c>
      <c r="M109">
        <v>132.1</v>
      </c>
      <c r="N109">
        <v>122</v>
      </c>
      <c r="O109">
        <v>134.69999999999999</v>
      </c>
      <c r="P109">
        <v>131.4</v>
      </c>
      <c r="Q109">
        <v>134.5</v>
      </c>
      <c r="R109">
        <v>129.69999999999999</v>
      </c>
      <c r="S109">
        <v>124.8</v>
      </c>
      <c r="T109">
        <v>129</v>
      </c>
      <c r="U109">
        <v>122.4</v>
      </c>
      <c r="V109">
        <v>122</v>
      </c>
      <c r="W109">
        <v>123.6</v>
      </c>
      <c r="X109">
        <v>121.4</v>
      </c>
      <c r="Y109">
        <v>111.5</v>
      </c>
      <c r="Z109">
        <v>119.6</v>
      </c>
      <c r="AA109">
        <v>126.2</v>
      </c>
      <c r="AB109">
        <v>113.7</v>
      </c>
      <c r="AC109">
        <v>118.3</v>
      </c>
      <c r="AD109">
        <v>126.1</v>
      </c>
    </row>
    <row r="110" spans="1:30" x14ac:dyDescent="0.35">
      <c r="A110" t="s">
        <v>30</v>
      </c>
      <c r="B110">
        <v>2016</v>
      </c>
      <c r="C110" t="s">
        <v>31</v>
      </c>
      <c r="D110">
        <v>126.8</v>
      </c>
      <c r="E110">
        <v>133.19999999999999</v>
      </c>
      <c r="F110">
        <v>126.5</v>
      </c>
      <c r="G110">
        <v>130.30000000000001</v>
      </c>
      <c r="H110">
        <v>118.9</v>
      </c>
      <c r="I110">
        <v>131.6</v>
      </c>
      <c r="J110">
        <v>140.1</v>
      </c>
      <c r="K110">
        <v>163.80000000000001</v>
      </c>
      <c r="L110">
        <v>97.7</v>
      </c>
      <c r="M110">
        <v>129.6</v>
      </c>
      <c r="N110">
        <v>124.3</v>
      </c>
      <c r="O110">
        <v>135.9</v>
      </c>
      <c r="P110">
        <v>131.4</v>
      </c>
      <c r="Q110">
        <v>133.6</v>
      </c>
      <c r="R110">
        <v>133.19999999999999</v>
      </c>
      <c r="S110">
        <v>128.9</v>
      </c>
      <c r="T110">
        <v>132.6</v>
      </c>
      <c r="U110" t="s">
        <v>32</v>
      </c>
      <c r="V110">
        <v>126.2</v>
      </c>
      <c r="W110">
        <v>126.6</v>
      </c>
      <c r="X110">
        <v>123.7</v>
      </c>
      <c r="Y110">
        <v>113.6</v>
      </c>
      <c r="Z110">
        <v>121.4</v>
      </c>
      <c r="AA110">
        <v>126.2</v>
      </c>
      <c r="AB110">
        <v>114.9</v>
      </c>
      <c r="AC110">
        <v>120.1</v>
      </c>
      <c r="AD110">
        <v>128.1</v>
      </c>
    </row>
    <row r="111" spans="1:30" x14ac:dyDescent="0.35">
      <c r="A111" t="s">
        <v>33</v>
      </c>
      <c r="B111">
        <v>2016</v>
      </c>
      <c r="C111" t="s">
        <v>31</v>
      </c>
      <c r="D111">
        <v>124.7</v>
      </c>
      <c r="E111">
        <v>135.9</v>
      </c>
      <c r="F111">
        <v>132</v>
      </c>
      <c r="G111">
        <v>129.19999999999999</v>
      </c>
      <c r="H111">
        <v>109.7</v>
      </c>
      <c r="I111">
        <v>119</v>
      </c>
      <c r="J111">
        <v>144.1</v>
      </c>
      <c r="K111">
        <v>184.2</v>
      </c>
      <c r="L111">
        <v>96.7</v>
      </c>
      <c r="M111">
        <v>139.5</v>
      </c>
      <c r="N111">
        <v>120.5</v>
      </c>
      <c r="O111">
        <v>134.69999999999999</v>
      </c>
      <c r="P111">
        <v>131.19999999999999</v>
      </c>
      <c r="Q111">
        <v>139.5</v>
      </c>
      <c r="R111">
        <v>125.8</v>
      </c>
      <c r="S111">
        <v>119.8</v>
      </c>
      <c r="T111">
        <v>124.9</v>
      </c>
      <c r="U111">
        <v>123.4</v>
      </c>
      <c r="V111">
        <v>116.9</v>
      </c>
      <c r="W111">
        <v>121.6</v>
      </c>
      <c r="X111">
        <v>119.1</v>
      </c>
      <c r="Y111">
        <v>108.9</v>
      </c>
      <c r="Z111">
        <v>118.5</v>
      </c>
      <c r="AA111">
        <v>126.4</v>
      </c>
      <c r="AB111">
        <v>114</v>
      </c>
      <c r="AC111">
        <v>116.8</v>
      </c>
      <c r="AD111">
        <v>124.2</v>
      </c>
    </row>
    <row r="112" spans="1:30" x14ac:dyDescent="0.35">
      <c r="A112" t="s">
        <v>34</v>
      </c>
      <c r="B112">
        <v>2016</v>
      </c>
      <c r="C112" t="s">
        <v>31</v>
      </c>
      <c r="D112">
        <v>126.1</v>
      </c>
      <c r="E112">
        <v>134.1</v>
      </c>
      <c r="F112">
        <v>128.6</v>
      </c>
      <c r="G112">
        <v>129.9</v>
      </c>
      <c r="H112">
        <v>115.5</v>
      </c>
      <c r="I112">
        <v>125.7</v>
      </c>
      <c r="J112">
        <v>141.5</v>
      </c>
      <c r="K112">
        <v>170.7</v>
      </c>
      <c r="L112">
        <v>97.4</v>
      </c>
      <c r="M112">
        <v>132.9</v>
      </c>
      <c r="N112">
        <v>122.7</v>
      </c>
      <c r="O112">
        <v>135.30000000000001</v>
      </c>
      <c r="P112">
        <v>131.30000000000001</v>
      </c>
      <c r="Q112">
        <v>135.19999999999999</v>
      </c>
      <c r="R112">
        <v>130.30000000000001</v>
      </c>
      <c r="S112">
        <v>125.1</v>
      </c>
      <c r="T112">
        <v>129.5</v>
      </c>
      <c r="U112">
        <v>123.4</v>
      </c>
      <c r="V112">
        <v>122.7</v>
      </c>
      <c r="W112">
        <v>124.2</v>
      </c>
      <c r="X112">
        <v>122</v>
      </c>
      <c r="Y112">
        <v>111.1</v>
      </c>
      <c r="Z112">
        <v>119.8</v>
      </c>
      <c r="AA112">
        <v>126.3</v>
      </c>
      <c r="AB112">
        <v>114.5</v>
      </c>
      <c r="AC112">
        <v>118.5</v>
      </c>
      <c r="AD112">
        <v>126.3</v>
      </c>
    </row>
    <row r="113" spans="1:30" x14ac:dyDescent="0.35">
      <c r="A113" t="s">
        <v>30</v>
      </c>
      <c r="B113">
        <v>2016</v>
      </c>
      <c r="C113" t="s">
        <v>35</v>
      </c>
      <c r="D113">
        <v>127.1</v>
      </c>
      <c r="E113">
        <v>133.69999999999999</v>
      </c>
      <c r="F113">
        <v>127.7</v>
      </c>
      <c r="G113">
        <v>130.69999999999999</v>
      </c>
      <c r="H113">
        <v>118.5</v>
      </c>
      <c r="I113">
        <v>130.4</v>
      </c>
      <c r="J113">
        <v>130.9</v>
      </c>
      <c r="K113">
        <v>162.80000000000001</v>
      </c>
      <c r="L113">
        <v>98.7</v>
      </c>
      <c r="M113">
        <v>130.6</v>
      </c>
      <c r="N113">
        <v>124.8</v>
      </c>
      <c r="O113">
        <v>136.4</v>
      </c>
      <c r="P113">
        <v>130.30000000000001</v>
      </c>
      <c r="Q113">
        <v>134.4</v>
      </c>
      <c r="R113">
        <v>133.9</v>
      </c>
      <c r="S113">
        <v>129.80000000000001</v>
      </c>
      <c r="T113">
        <v>133.4</v>
      </c>
      <c r="U113" t="s">
        <v>32</v>
      </c>
      <c r="V113">
        <v>127.5</v>
      </c>
      <c r="W113">
        <v>127.1</v>
      </c>
      <c r="X113">
        <v>124.3</v>
      </c>
      <c r="Y113">
        <v>113.9</v>
      </c>
      <c r="Z113">
        <v>122.3</v>
      </c>
      <c r="AA113">
        <v>127.1</v>
      </c>
      <c r="AB113">
        <v>116.8</v>
      </c>
      <c r="AC113">
        <v>120.9</v>
      </c>
      <c r="AD113">
        <v>127.9</v>
      </c>
    </row>
    <row r="114" spans="1:30" x14ac:dyDescent="0.35">
      <c r="A114" t="s">
        <v>33</v>
      </c>
      <c r="B114">
        <v>2016</v>
      </c>
      <c r="C114" t="s">
        <v>35</v>
      </c>
      <c r="D114">
        <v>124.8</v>
      </c>
      <c r="E114">
        <v>135.1</v>
      </c>
      <c r="F114">
        <v>130.30000000000001</v>
      </c>
      <c r="G114">
        <v>129.6</v>
      </c>
      <c r="H114">
        <v>108.4</v>
      </c>
      <c r="I114">
        <v>118.6</v>
      </c>
      <c r="J114">
        <v>129.19999999999999</v>
      </c>
      <c r="K114">
        <v>176.4</v>
      </c>
      <c r="L114">
        <v>99.1</v>
      </c>
      <c r="M114">
        <v>139.69999999999999</v>
      </c>
      <c r="N114">
        <v>120.6</v>
      </c>
      <c r="O114">
        <v>135.19999999999999</v>
      </c>
      <c r="P114">
        <v>129.1</v>
      </c>
      <c r="Q114">
        <v>140</v>
      </c>
      <c r="R114">
        <v>126.2</v>
      </c>
      <c r="S114">
        <v>120.1</v>
      </c>
      <c r="T114">
        <v>125.3</v>
      </c>
      <c r="U114">
        <v>124.4</v>
      </c>
      <c r="V114">
        <v>116</v>
      </c>
      <c r="W114">
        <v>121.8</v>
      </c>
      <c r="X114">
        <v>119.5</v>
      </c>
      <c r="Y114">
        <v>109.1</v>
      </c>
      <c r="Z114">
        <v>118.8</v>
      </c>
      <c r="AA114">
        <v>126.3</v>
      </c>
      <c r="AB114">
        <v>116.2</v>
      </c>
      <c r="AC114">
        <v>117.2</v>
      </c>
      <c r="AD114">
        <v>123.8</v>
      </c>
    </row>
    <row r="115" spans="1:30" x14ac:dyDescent="0.35">
      <c r="A115" t="s">
        <v>34</v>
      </c>
      <c r="B115">
        <v>2016</v>
      </c>
      <c r="C115" t="s">
        <v>35</v>
      </c>
      <c r="D115">
        <v>126.4</v>
      </c>
      <c r="E115">
        <v>134.19999999999999</v>
      </c>
      <c r="F115">
        <v>128.69999999999999</v>
      </c>
      <c r="G115">
        <v>130.30000000000001</v>
      </c>
      <c r="H115">
        <v>114.8</v>
      </c>
      <c r="I115">
        <v>124.9</v>
      </c>
      <c r="J115">
        <v>130.30000000000001</v>
      </c>
      <c r="K115">
        <v>167.4</v>
      </c>
      <c r="L115">
        <v>98.8</v>
      </c>
      <c r="M115">
        <v>133.6</v>
      </c>
      <c r="N115">
        <v>123</v>
      </c>
      <c r="O115">
        <v>135.80000000000001</v>
      </c>
      <c r="P115">
        <v>129.9</v>
      </c>
      <c r="Q115">
        <v>135.9</v>
      </c>
      <c r="R115">
        <v>130.9</v>
      </c>
      <c r="S115">
        <v>125.8</v>
      </c>
      <c r="T115">
        <v>130.19999999999999</v>
      </c>
      <c r="U115">
        <v>124.4</v>
      </c>
      <c r="V115">
        <v>123.1</v>
      </c>
      <c r="W115">
        <v>124.6</v>
      </c>
      <c r="X115">
        <v>122.5</v>
      </c>
      <c r="Y115">
        <v>111.4</v>
      </c>
      <c r="Z115">
        <v>120.3</v>
      </c>
      <c r="AA115">
        <v>126.6</v>
      </c>
      <c r="AB115">
        <v>116.6</v>
      </c>
      <c r="AC115">
        <v>119.1</v>
      </c>
      <c r="AD115">
        <v>126</v>
      </c>
    </row>
    <row r="116" spans="1:30" x14ac:dyDescent="0.35">
      <c r="A116" t="s">
        <v>30</v>
      </c>
      <c r="B116">
        <v>2016</v>
      </c>
      <c r="C116" t="s">
        <v>36</v>
      </c>
      <c r="D116">
        <v>127.3</v>
      </c>
      <c r="E116">
        <v>134.4</v>
      </c>
      <c r="F116">
        <v>125.1</v>
      </c>
      <c r="G116">
        <v>130.5</v>
      </c>
      <c r="H116">
        <v>118.3</v>
      </c>
      <c r="I116">
        <v>131.69999999999999</v>
      </c>
      <c r="J116">
        <v>130.69999999999999</v>
      </c>
      <c r="K116">
        <v>161.19999999999999</v>
      </c>
      <c r="L116">
        <v>100.4</v>
      </c>
      <c r="M116">
        <v>130.80000000000001</v>
      </c>
      <c r="N116">
        <v>124.9</v>
      </c>
      <c r="O116">
        <v>137</v>
      </c>
      <c r="P116">
        <v>130.4</v>
      </c>
      <c r="Q116">
        <v>135</v>
      </c>
      <c r="R116">
        <v>134.4</v>
      </c>
      <c r="S116">
        <v>130.19999999999999</v>
      </c>
      <c r="T116">
        <v>133.80000000000001</v>
      </c>
      <c r="U116" t="s">
        <v>32</v>
      </c>
      <c r="V116">
        <v>127</v>
      </c>
      <c r="W116">
        <v>127.7</v>
      </c>
      <c r="X116">
        <v>124.8</v>
      </c>
      <c r="Y116">
        <v>113.6</v>
      </c>
      <c r="Z116">
        <v>122.5</v>
      </c>
      <c r="AA116">
        <v>127.5</v>
      </c>
      <c r="AB116">
        <v>117.4</v>
      </c>
      <c r="AC116">
        <v>121.1</v>
      </c>
      <c r="AD116">
        <v>128</v>
      </c>
    </row>
    <row r="117" spans="1:30" x14ac:dyDescent="0.35">
      <c r="A117" t="s">
        <v>33</v>
      </c>
      <c r="B117">
        <v>2016</v>
      </c>
      <c r="C117" t="s">
        <v>36</v>
      </c>
      <c r="D117">
        <v>124.8</v>
      </c>
      <c r="E117">
        <v>136.30000000000001</v>
      </c>
      <c r="F117">
        <v>123.7</v>
      </c>
      <c r="G117">
        <v>129.69999999999999</v>
      </c>
      <c r="H117">
        <v>107.9</v>
      </c>
      <c r="I117">
        <v>119.9</v>
      </c>
      <c r="J117">
        <v>128.1</v>
      </c>
      <c r="K117">
        <v>170.3</v>
      </c>
      <c r="L117">
        <v>101.8</v>
      </c>
      <c r="M117">
        <v>140.1</v>
      </c>
      <c r="N117">
        <v>120.7</v>
      </c>
      <c r="O117">
        <v>135.4</v>
      </c>
      <c r="P117">
        <v>128.9</v>
      </c>
      <c r="Q117">
        <v>140.6</v>
      </c>
      <c r="R117">
        <v>126.4</v>
      </c>
      <c r="S117">
        <v>120.3</v>
      </c>
      <c r="T117">
        <v>125.5</v>
      </c>
      <c r="U117">
        <v>124.9</v>
      </c>
      <c r="V117">
        <v>114.8</v>
      </c>
      <c r="W117">
        <v>122.3</v>
      </c>
      <c r="X117">
        <v>119.7</v>
      </c>
      <c r="Y117">
        <v>108.5</v>
      </c>
      <c r="Z117">
        <v>119.1</v>
      </c>
      <c r="AA117">
        <v>126.4</v>
      </c>
      <c r="AB117">
        <v>117.1</v>
      </c>
      <c r="AC117">
        <v>117.3</v>
      </c>
      <c r="AD117">
        <v>123.8</v>
      </c>
    </row>
    <row r="118" spans="1:30" x14ac:dyDescent="0.35">
      <c r="A118" t="s">
        <v>34</v>
      </c>
      <c r="B118">
        <v>2016</v>
      </c>
      <c r="C118" t="s">
        <v>36</v>
      </c>
      <c r="D118">
        <v>126.5</v>
      </c>
      <c r="E118">
        <v>135.1</v>
      </c>
      <c r="F118">
        <v>124.6</v>
      </c>
      <c r="G118">
        <v>130.19999999999999</v>
      </c>
      <c r="H118">
        <v>114.5</v>
      </c>
      <c r="I118">
        <v>126.2</v>
      </c>
      <c r="J118">
        <v>129.80000000000001</v>
      </c>
      <c r="K118">
        <v>164.3</v>
      </c>
      <c r="L118">
        <v>100.9</v>
      </c>
      <c r="M118">
        <v>133.9</v>
      </c>
      <c r="N118">
        <v>123.1</v>
      </c>
      <c r="O118">
        <v>136.30000000000001</v>
      </c>
      <c r="P118">
        <v>129.80000000000001</v>
      </c>
      <c r="Q118">
        <v>136.5</v>
      </c>
      <c r="R118">
        <v>131.30000000000001</v>
      </c>
      <c r="S118">
        <v>126.1</v>
      </c>
      <c r="T118">
        <v>130.5</v>
      </c>
      <c r="U118">
        <v>124.9</v>
      </c>
      <c r="V118">
        <v>122.4</v>
      </c>
      <c r="W118">
        <v>125.1</v>
      </c>
      <c r="X118">
        <v>122.9</v>
      </c>
      <c r="Y118">
        <v>110.9</v>
      </c>
      <c r="Z118">
        <v>120.6</v>
      </c>
      <c r="AA118">
        <v>126.9</v>
      </c>
      <c r="AB118">
        <v>117.3</v>
      </c>
      <c r="AC118">
        <v>119.3</v>
      </c>
      <c r="AD118">
        <v>126</v>
      </c>
    </row>
    <row r="119" spans="1:30" x14ac:dyDescent="0.35">
      <c r="A119" t="s">
        <v>30</v>
      </c>
      <c r="B119">
        <v>2016</v>
      </c>
      <c r="C119" t="s">
        <v>37</v>
      </c>
      <c r="D119">
        <v>127.4</v>
      </c>
      <c r="E119">
        <v>135.4</v>
      </c>
      <c r="F119">
        <v>123.4</v>
      </c>
      <c r="G119">
        <v>131.30000000000001</v>
      </c>
      <c r="H119">
        <v>118.2</v>
      </c>
      <c r="I119">
        <v>138.1</v>
      </c>
      <c r="J119">
        <v>134.1</v>
      </c>
      <c r="K119">
        <v>162.69999999999999</v>
      </c>
      <c r="L119">
        <v>105</v>
      </c>
      <c r="M119">
        <v>131.4</v>
      </c>
      <c r="N119">
        <v>125.4</v>
      </c>
      <c r="O119">
        <v>137.4</v>
      </c>
      <c r="P119">
        <v>131.80000000000001</v>
      </c>
      <c r="Q119">
        <v>135.5</v>
      </c>
      <c r="R119">
        <v>135</v>
      </c>
      <c r="S119">
        <v>130.6</v>
      </c>
      <c r="T119">
        <v>134.4</v>
      </c>
      <c r="U119" t="s">
        <v>32</v>
      </c>
      <c r="V119">
        <v>127</v>
      </c>
      <c r="W119">
        <v>128</v>
      </c>
      <c r="X119">
        <v>125.2</v>
      </c>
      <c r="Y119">
        <v>114.4</v>
      </c>
      <c r="Z119">
        <v>123.2</v>
      </c>
      <c r="AA119">
        <v>127.9</v>
      </c>
      <c r="AB119">
        <v>118.4</v>
      </c>
      <c r="AC119">
        <v>121.7</v>
      </c>
      <c r="AD119">
        <v>129</v>
      </c>
    </row>
    <row r="120" spans="1:30" x14ac:dyDescent="0.35">
      <c r="A120" t="s">
        <v>33</v>
      </c>
      <c r="B120">
        <v>2016</v>
      </c>
      <c r="C120" t="s">
        <v>37</v>
      </c>
      <c r="D120">
        <v>124.9</v>
      </c>
      <c r="E120">
        <v>139.30000000000001</v>
      </c>
      <c r="F120">
        <v>119.9</v>
      </c>
      <c r="G120">
        <v>130.19999999999999</v>
      </c>
      <c r="H120">
        <v>108.9</v>
      </c>
      <c r="I120">
        <v>131.1</v>
      </c>
      <c r="J120">
        <v>136.80000000000001</v>
      </c>
      <c r="K120">
        <v>176.9</v>
      </c>
      <c r="L120">
        <v>109.1</v>
      </c>
      <c r="M120">
        <v>140.4</v>
      </c>
      <c r="N120">
        <v>121.1</v>
      </c>
      <c r="O120">
        <v>135.9</v>
      </c>
      <c r="P120">
        <v>131.80000000000001</v>
      </c>
      <c r="Q120">
        <v>141.5</v>
      </c>
      <c r="R120">
        <v>126.8</v>
      </c>
      <c r="S120">
        <v>120.5</v>
      </c>
      <c r="T120">
        <v>125.8</v>
      </c>
      <c r="U120">
        <v>125.6</v>
      </c>
      <c r="V120">
        <v>114.6</v>
      </c>
      <c r="W120">
        <v>122.8</v>
      </c>
      <c r="X120">
        <v>120</v>
      </c>
      <c r="Y120">
        <v>110</v>
      </c>
      <c r="Z120">
        <v>119.5</v>
      </c>
      <c r="AA120">
        <v>127.6</v>
      </c>
      <c r="AB120">
        <v>117.6</v>
      </c>
      <c r="AC120">
        <v>118.2</v>
      </c>
      <c r="AD120">
        <v>125.3</v>
      </c>
    </row>
    <row r="121" spans="1:30" x14ac:dyDescent="0.35">
      <c r="A121" t="s">
        <v>34</v>
      </c>
      <c r="B121">
        <v>2016</v>
      </c>
      <c r="C121" t="s">
        <v>37</v>
      </c>
      <c r="D121">
        <v>126.6</v>
      </c>
      <c r="E121">
        <v>136.80000000000001</v>
      </c>
      <c r="F121">
        <v>122</v>
      </c>
      <c r="G121">
        <v>130.9</v>
      </c>
      <c r="H121">
        <v>114.8</v>
      </c>
      <c r="I121">
        <v>134.80000000000001</v>
      </c>
      <c r="J121">
        <v>135</v>
      </c>
      <c r="K121">
        <v>167.5</v>
      </c>
      <c r="L121">
        <v>106.4</v>
      </c>
      <c r="M121">
        <v>134.4</v>
      </c>
      <c r="N121">
        <v>123.6</v>
      </c>
      <c r="O121">
        <v>136.69999999999999</v>
      </c>
      <c r="P121">
        <v>131.80000000000001</v>
      </c>
      <c r="Q121">
        <v>137.1</v>
      </c>
      <c r="R121">
        <v>131.80000000000001</v>
      </c>
      <c r="S121">
        <v>126.4</v>
      </c>
      <c r="T121">
        <v>131</v>
      </c>
      <c r="U121">
        <v>125.6</v>
      </c>
      <c r="V121">
        <v>122.3</v>
      </c>
      <c r="W121">
        <v>125.5</v>
      </c>
      <c r="X121">
        <v>123.2</v>
      </c>
      <c r="Y121">
        <v>112.1</v>
      </c>
      <c r="Z121">
        <v>121.1</v>
      </c>
      <c r="AA121">
        <v>127.7</v>
      </c>
      <c r="AB121">
        <v>118.1</v>
      </c>
      <c r="AC121">
        <v>120</v>
      </c>
      <c r="AD121">
        <v>127.3</v>
      </c>
    </row>
    <row r="122" spans="1:30" x14ac:dyDescent="0.35">
      <c r="A122" t="s">
        <v>30</v>
      </c>
      <c r="B122">
        <v>2016</v>
      </c>
      <c r="C122" t="s">
        <v>38</v>
      </c>
      <c r="D122">
        <v>127.6</v>
      </c>
      <c r="E122">
        <v>137.5</v>
      </c>
      <c r="F122">
        <v>124.4</v>
      </c>
      <c r="G122">
        <v>132.4</v>
      </c>
      <c r="H122">
        <v>118.2</v>
      </c>
      <c r="I122">
        <v>138.1</v>
      </c>
      <c r="J122">
        <v>141.80000000000001</v>
      </c>
      <c r="K122">
        <v>166</v>
      </c>
      <c r="L122">
        <v>107.5</v>
      </c>
      <c r="M122">
        <v>132.19999999999999</v>
      </c>
      <c r="N122">
        <v>126.1</v>
      </c>
      <c r="O122">
        <v>138.30000000000001</v>
      </c>
      <c r="P122">
        <v>133.6</v>
      </c>
      <c r="Q122">
        <v>136</v>
      </c>
      <c r="R122">
        <v>135.4</v>
      </c>
      <c r="S122">
        <v>131.1</v>
      </c>
      <c r="T122">
        <v>134.80000000000001</v>
      </c>
      <c r="U122" t="s">
        <v>32</v>
      </c>
      <c r="V122">
        <v>127.4</v>
      </c>
      <c r="W122">
        <v>128.5</v>
      </c>
      <c r="X122">
        <v>125.8</v>
      </c>
      <c r="Y122">
        <v>115.1</v>
      </c>
      <c r="Z122">
        <v>123.6</v>
      </c>
      <c r="AA122">
        <v>129.1</v>
      </c>
      <c r="AB122">
        <v>119.7</v>
      </c>
      <c r="AC122">
        <v>122.5</v>
      </c>
      <c r="AD122">
        <v>130.30000000000001</v>
      </c>
    </row>
    <row r="123" spans="1:30" x14ac:dyDescent="0.35">
      <c r="A123" t="s">
        <v>33</v>
      </c>
      <c r="B123">
        <v>2016</v>
      </c>
      <c r="C123" t="s">
        <v>38</v>
      </c>
      <c r="D123">
        <v>125</v>
      </c>
      <c r="E123">
        <v>142.1</v>
      </c>
      <c r="F123">
        <v>127</v>
      </c>
      <c r="G123">
        <v>130.4</v>
      </c>
      <c r="H123">
        <v>109.6</v>
      </c>
      <c r="I123">
        <v>133.5</v>
      </c>
      <c r="J123">
        <v>151.4</v>
      </c>
      <c r="K123">
        <v>182.8</v>
      </c>
      <c r="L123">
        <v>111.1</v>
      </c>
      <c r="M123">
        <v>141.5</v>
      </c>
      <c r="N123">
        <v>121.5</v>
      </c>
      <c r="O123">
        <v>136.30000000000001</v>
      </c>
      <c r="P123">
        <v>134.6</v>
      </c>
      <c r="Q123">
        <v>142.19999999999999</v>
      </c>
      <c r="R123">
        <v>127.2</v>
      </c>
      <c r="S123">
        <v>120.7</v>
      </c>
      <c r="T123">
        <v>126.2</v>
      </c>
      <c r="U123">
        <v>126</v>
      </c>
      <c r="V123">
        <v>115</v>
      </c>
      <c r="W123">
        <v>123.2</v>
      </c>
      <c r="X123">
        <v>120.3</v>
      </c>
      <c r="Y123">
        <v>110.7</v>
      </c>
      <c r="Z123">
        <v>119.8</v>
      </c>
      <c r="AA123">
        <v>128</v>
      </c>
      <c r="AB123">
        <v>118.5</v>
      </c>
      <c r="AC123">
        <v>118.7</v>
      </c>
      <c r="AD123">
        <v>126.6</v>
      </c>
    </row>
    <row r="124" spans="1:30" x14ac:dyDescent="0.35">
      <c r="A124" t="s">
        <v>34</v>
      </c>
      <c r="B124">
        <v>2016</v>
      </c>
      <c r="C124" t="s">
        <v>38</v>
      </c>
      <c r="D124">
        <v>126.8</v>
      </c>
      <c r="E124">
        <v>139.1</v>
      </c>
      <c r="F124">
        <v>125.4</v>
      </c>
      <c r="G124">
        <v>131.69999999999999</v>
      </c>
      <c r="H124">
        <v>115</v>
      </c>
      <c r="I124">
        <v>136</v>
      </c>
      <c r="J124">
        <v>145.1</v>
      </c>
      <c r="K124">
        <v>171.7</v>
      </c>
      <c r="L124">
        <v>108.7</v>
      </c>
      <c r="M124">
        <v>135.30000000000001</v>
      </c>
      <c r="N124">
        <v>124.2</v>
      </c>
      <c r="O124">
        <v>137.4</v>
      </c>
      <c r="P124">
        <v>134</v>
      </c>
      <c r="Q124">
        <v>137.69999999999999</v>
      </c>
      <c r="R124">
        <v>132.19999999999999</v>
      </c>
      <c r="S124">
        <v>126.8</v>
      </c>
      <c r="T124">
        <v>131.4</v>
      </c>
      <c r="U124">
        <v>126</v>
      </c>
      <c r="V124">
        <v>122.7</v>
      </c>
      <c r="W124">
        <v>126</v>
      </c>
      <c r="X124">
        <v>123.7</v>
      </c>
      <c r="Y124">
        <v>112.8</v>
      </c>
      <c r="Z124">
        <v>121.5</v>
      </c>
      <c r="AA124">
        <v>128.5</v>
      </c>
      <c r="AB124">
        <v>119.2</v>
      </c>
      <c r="AC124">
        <v>120.7</v>
      </c>
      <c r="AD124">
        <v>128.6</v>
      </c>
    </row>
    <row r="125" spans="1:30" x14ac:dyDescent="0.35">
      <c r="A125" t="s">
        <v>30</v>
      </c>
      <c r="B125">
        <v>2016</v>
      </c>
      <c r="C125" t="s">
        <v>39</v>
      </c>
      <c r="D125">
        <v>128.6</v>
      </c>
      <c r="E125">
        <v>138.6</v>
      </c>
      <c r="F125">
        <v>126.6</v>
      </c>
      <c r="G125">
        <v>133.6</v>
      </c>
      <c r="H125">
        <v>118.6</v>
      </c>
      <c r="I125">
        <v>137.4</v>
      </c>
      <c r="J125">
        <v>152.5</v>
      </c>
      <c r="K125">
        <v>169.2</v>
      </c>
      <c r="L125">
        <v>108.8</v>
      </c>
      <c r="M125">
        <v>133.1</v>
      </c>
      <c r="N125">
        <v>126.4</v>
      </c>
      <c r="O125">
        <v>139.19999999999999</v>
      </c>
      <c r="P125">
        <v>136</v>
      </c>
      <c r="Q125">
        <v>137.19999999999999</v>
      </c>
      <c r="R125">
        <v>136.30000000000001</v>
      </c>
      <c r="S125">
        <v>131.6</v>
      </c>
      <c r="T125">
        <v>135.6</v>
      </c>
      <c r="U125" t="s">
        <v>32</v>
      </c>
      <c r="V125">
        <v>128</v>
      </c>
      <c r="W125">
        <v>129.30000000000001</v>
      </c>
      <c r="X125">
        <v>126.2</v>
      </c>
      <c r="Y125">
        <v>116.3</v>
      </c>
      <c r="Z125">
        <v>124.1</v>
      </c>
      <c r="AA125">
        <v>130.19999999999999</v>
      </c>
      <c r="AB125">
        <v>119.9</v>
      </c>
      <c r="AC125">
        <v>123.3</v>
      </c>
      <c r="AD125">
        <v>131.9</v>
      </c>
    </row>
    <row r="126" spans="1:30" x14ac:dyDescent="0.35">
      <c r="A126" t="s">
        <v>33</v>
      </c>
      <c r="B126">
        <v>2016</v>
      </c>
      <c r="C126" t="s">
        <v>39</v>
      </c>
      <c r="D126">
        <v>125.9</v>
      </c>
      <c r="E126">
        <v>143.9</v>
      </c>
      <c r="F126">
        <v>130.9</v>
      </c>
      <c r="G126">
        <v>131</v>
      </c>
      <c r="H126">
        <v>110.2</v>
      </c>
      <c r="I126">
        <v>135.5</v>
      </c>
      <c r="J126">
        <v>173.7</v>
      </c>
      <c r="K126">
        <v>184.4</v>
      </c>
      <c r="L126">
        <v>112</v>
      </c>
      <c r="M126">
        <v>142.80000000000001</v>
      </c>
      <c r="N126">
        <v>121.6</v>
      </c>
      <c r="O126">
        <v>136.9</v>
      </c>
      <c r="P126">
        <v>138.19999999999999</v>
      </c>
      <c r="Q126">
        <v>142.69999999999999</v>
      </c>
      <c r="R126">
        <v>127.6</v>
      </c>
      <c r="S126">
        <v>121.1</v>
      </c>
      <c r="T126">
        <v>126.6</v>
      </c>
      <c r="U126">
        <v>125.5</v>
      </c>
      <c r="V126">
        <v>115.5</v>
      </c>
      <c r="W126">
        <v>123.2</v>
      </c>
      <c r="X126">
        <v>120.6</v>
      </c>
      <c r="Y126">
        <v>112.3</v>
      </c>
      <c r="Z126">
        <v>119.9</v>
      </c>
      <c r="AA126">
        <v>129.30000000000001</v>
      </c>
      <c r="AB126">
        <v>118.8</v>
      </c>
      <c r="AC126">
        <v>119.6</v>
      </c>
      <c r="AD126">
        <v>128.1</v>
      </c>
    </row>
    <row r="127" spans="1:30" x14ac:dyDescent="0.35">
      <c r="A127" t="s">
        <v>34</v>
      </c>
      <c r="B127">
        <v>2016</v>
      </c>
      <c r="C127" t="s">
        <v>39</v>
      </c>
      <c r="D127">
        <v>127.7</v>
      </c>
      <c r="E127">
        <v>140.5</v>
      </c>
      <c r="F127">
        <v>128.30000000000001</v>
      </c>
      <c r="G127">
        <v>132.6</v>
      </c>
      <c r="H127">
        <v>115.5</v>
      </c>
      <c r="I127">
        <v>136.5</v>
      </c>
      <c r="J127">
        <v>159.69999999999999</v>
      </c>
      <c r="K127">
        <v>174.3</v>
      </c>
      <c r="L127">
        <v>109.9</v>
      </c>
      <c r="M127">
        <v>136.30000000000001</v>
      </c>
      <c r="N127">
        <v>124.4</v>
      </c>
      <c r="O127">
        <v>138.1</v>
      </c>
      <c r="P127">
        <v>136.80000000000001</v>
      </c>
      <c r="Q127">
        <v>138.69999999999999</v>
      </c>
      <c r="R127">
        <v>132.9</v>
      </c>
      <c r="S127">
        <v>127.2</v>
      </c>
      <c r="T127">
        <v>132</v>
      </c>
      <c r="U127">
        <v>125.5</v>
      </c>
      <c r="V127">
        <v>123.3</v>
      </c>
      <c r="W127">
        <v>126.4</v>
      </c>
      <c r="X127">
        <v>124.1</v>
      </c>
      <c r="Y127">
        <v>114.2</v>
      </c>
      <c r="Z127">
        <v>121.7</v>
      </c>
      <c r="AA127">
        <v>129.69999999999999</v>
      </c>
      <c r="AB127">
        <v>119.4</v>
      </c>
      <c r="AC127">
        <v>121.5</v>
      </c>
      <c r="AD127">
        <v>130.1</v>
      </c>
    </row>
    <row r="128" spans="1:30" x14ac:dyDescent="0.35">
      <c r="A128" t="s">
        <v>30</v>
      </c>
      <c r="B128">
        <v>2016</v>
      </c>
      <c r="C128" t="s">
        <v>40</v>
      </c>
      <c r="D128">
        <v>129.30000000000001</v>
      </c>
      <c r="E128">
        <v>139.5</v>
      </c>
      <c r="F128">
        <v>129.6</v>
      </c>
      <c r="G128">
        <v>134.5</v>
      </c>
      <c r="H128">
        <v>119.5</v>
      </c>
      <c r="I128">
        <v>138.5</v>
      </c>
      <c r="J128">
        <v>158.19999999999999</v>
      </c>
      <c r="K128">
        <v>171.8</v>
      </c>
      <c r="L128">
        <v>110.3</v>
      </c>
      <c r="M128">
        <v>134.30000000000001</v>
      </c>
      <c r="N128">
        <v>127.3</v>
      </c>
      <c r="O128">
        <v>139.9</v>
      </c>
      <c r="P128">
        <v>137.6</v>
      </c>
      <c r="Q128">
        <v>138</v>
      </c>
      <c r="R128">
        <v>137.19999999999999</v>
      </c>
      <c r="S128">
        <v>132.19999999999999</v>
      </c>
      <c r="T128">
        <v>136.5</v>
      </c>
      <c r="U128" t="s">
        <v>32</v>
      </c>
      <c r="V128">
        <v>128.19999999999999</v>
      </c>
      <c r="W128">
        <v>130</v>
      </c>
      <c r="X128">
        <v>126.7</v>
      </c>
      <c r="Y128">
        <v>116.4</v>
      </c>
      <c r="Z128">
        <v>125.2</v>
      </c>
      <c r="AA128">
        <v>130.80000000000001</v>
      </c>
      <c r="AB128">
        <v>120.9</v>
      </c>
      <c r="AC128">
        <v>123.8</v>
      </c>
      <c r="AD128">
        <v>133</v>
      </c>
    </row>
    <row r="129" spans="1:30" x14ac:dyDescent="0.35">
      <c r="A129" t="s">
        <v>33</v>
      </c>
      <c r="B129">
        <v>2016</v>
      </c>
      <c r="C129" t="s">
        <v>40</v>
      </c>
      <c r="D129">
        <v>126.8</v>
      </c>
      <c r="E129">
        <v>144.19999999999999</v>
      </c>
      <c r="F129">
        <v>136.6</v>
      </c>
      <c r="G129">
        <v>131.80000000000001</v>
      </c>
      <c r="H129">
        <v>111</v>
      </c>
      <c r="I129">
        <v>137</v>
      </c>
      <c r="J129">
        <v>179.5</v>
      </c>
      <c r="K129">
        <v>188.4</v>
      </c>
      <c r="L129">
        <v>113.3</v>
      </c>
      <c r="M129">
        <v>143.9</v>
      </c>
      <c r="N129">
        <v>121.7</v>
      </c>
      <c r="O129">
        <v>137.5</v>
      </c>
      <c r="P129">
        <v>139.80000000000001</v>
      </c>
      <c r="Q129">
        <v>142.9</v>
      </c>
      <c r="R129">
        <v>127.9</v>
      </c>
      <c r="S129">
        <v>121.1</v>
      </c>
      <c r="T129">
        <v>126.9</v>
      </c>
      <c r="U129">
        <v>126.4</v>
      </c>
      <c r="V129">
        <v>115.5</v>
      </c>
      <c r="W129">
        <v>123.5</v>
      </c>
      <c r="X129">
        <v>120.9</v>
      </c>
      <c r="Y129">
        <v>111.7</v>
      </c>
      <c r="Z129">
        <v>120.3</v>
      </c>
      <c r="AA129">
        <v>130.80000000000001</v>
      </c>
      <c r="AB129">
        <v>120</v>
      </c>
      <c r="AC129">
        <v>119.9</v>
      </c>
      <c r="AD129">
        <v>129</v>
      </c>
    </row>
    <row r="130" spans="1:30" x14ac:dyDescent="0.35">
      <c r="A130" t="s">
        <v>34</v>
      </c>
      <c r="B130">
        <v>2016</v>
      </c>
      <c r="C130" t="s">
        <v>40</v>
      </c>
      <c r="D130">
        <v>128.5</v>
      </c>
      <c r="E130">
        <v>141.19999999999999</v>
      </c>
      <c r="F130">
        <v>132.30000000000001</v>
      </c>
      <c r="G130">
        <v>133.5</v>
      </c>
      <c r="H130">
        <v>116.4</v>
      </c>
      <c r="I130">
        <v>137.80000000000001</v>
      </c>
      <c r="J130">
        <v>165.4</v>
      </c>
      <c r="K130">
        <v>177.4</v>
      </c>
      <c r="L130">
        <v>111.3</v>
      </c>
      <c r="M130">
        <v>137.5</v>
      </c>
      <c r="N130">
        <v>125</v>
      </c>
      <c r="O130">
        <v>138.80000000000001</v>
      </c>
      <c r="P130">
        <v>138.4</v>
      </c>
      <c r="Q130">
        <v>139.30000000000001</v>
      </c>
      <c r="R130">
        <v>133.5</v>
      </c>
      <c r="S130">
        <v>127.6</v>
      </c>
      <c r="T130">
        <v>132.69999999999999</v>
      </c>
      <c r="U130">
        <v>126.4</v>
      </c>
      <c r="V130">
        <v>123.4</v>
      </c>
      <c r="W130">
        <v>126.9</v>
      </c>
      <c r="X130">
        <v>124.5</v>
      </c>
      <c r="Y130">
        <v>113.9</v>
      </c>
      <c r="Z130">
        <v>122.4</v>
      </c>
      <c r="AA130">
        <v>130.80000000000001</v>
      </c>
      <c r="AB130">
        <v>120.5</v>
      </c>
      <c r="AC130">
        <v>121.9</v>
      </c>
      <c r="AD130">
        <v>131.1</v>
      </c>
    </row>
    <row r="131" spans="1:30" x14ac:dyDescent="0.35">
      <c r="A131" t="s">
        <v>30</v>
      </c>
      <c r="B131">
        <v>2016</v>
      </c>
      <c r="C131" t="s">
        <v>41</v>
      </c>
      <c r="D131">
        <v>130.1</v>
      </c>
      <c r="E131">
        <v>138.80000000000001</v>
      </c>
      <c r="F131">
        <v>130.30000000000001</v>
      </c>
      <c r="G131">
        <v>135.30000000000001</v>
      </c>
      <c r="H131">
        <v>119.9</v>
      </c>
      <c r="I131">
        <v>140.19999999999999</v>
      </c>
      <c r="J131">
        <v>156.9</v>
      </c>
      <c r="K131">
        <v>172.2</v>
      </c>
      <c r="L131">
        <v>112.1</v>
      </c>
      <c r="M131">
        <v>134.9</v>
      </c>
      <c r="N131">
        <v>128.1</v>
      </c>
      <c r="O131">
        <v>140.69999999999999</v>
      </c>
      <c r="P131">
        <v>138</v>
      </c>
      <c r="Q131">
        <v>138.9</v>
      </c>
      <c r="R131">
        <v>137.80000000000001</v>
      </c>
      <c r="S131">
        <v>133</v>
      </c>
      <c r="T131">
        <v>137.1</v>
      </c>
      <c r="U131" t="s">
        <v>32</v>
      </c>
      <c r="V131">
        <v>129.1</v>
      </c>
      <c r="W131">
        <v>130.6</v>
      </c>
      <c r="X131">
        <v>127</v>
      </c>
      <c r="Y131">
        <v>116</v>
      </c>
      <c r="Z131">
        <v>125.5</v>
      </c>
      <c r="AA131">
        <v>131.9</v>
      </c>
      <c r="AB131">
        <v>122</v>
      </c>
      <c r="AC131">
        <v>124.2</v>
      </c>
      <c r="AD131">
        <v>133.5</v>
      </c>
    </row>
    <row r="132" spans="1:30" x14ac:dyDescent="0.35">
      <c r="A132" t="s">
        <v>33</v>
      </c>
      <c r="B132">
        <v>2016</v>
      </c>
      <c r="C132" t="s">
        <v>41</v>
      </c>
      <c r="D132">
        <v>127.6</v>
      </c>
      <c r="E132">
        <v>140.30000000000001</v>
      </c>
      <c r="F132">
        <v>133.69999999999999</v>
      </c>
      <c r="G132">
        <v>132.19999999999999</v>
      </c>
      <c r="H132">
        <v>111.8</v>
      </c>
      <c r="I132">
        <v>135.80000000000001</v>
      </c>
      <c r="J132">
        <v>163.5</v>
      </c>
      <c r="K132">
        <v>182.3</v>
      </c>
      <c r="L132">
        <v>114.6</v>
      </c>
      <c r="M132">
        <v>144.6</v>
      </c>
      <c r="N132">
        <v>121.9</v>
      </c>
      <c r="O132">
        <v>138.1</v>
      </c>
      <c r="P132">
        <v>137.6</v>
      </c>
      <c r="Q132">
        <v>143.6</v>
      </c>
      <c r="R132">
        <v>128.30000000000001</v>
      </c>
      <c r="S132">
        <v>121.4</v>
      </c>
      <c r="T132">
        <v>127.3</v>
      </c>
      <c r="U132">
        <v>127.3</v>
      </c>
      <c r="V132">
        <v>114.7</v>
      </c>
      <c r="W132">
        <v>123.9</v>
      </c>
      <c r="X132">
        <v>121.2</v>
      </c>
      <c r="Y132">
        <v>110.4</v>
      </c>
      <c r="Z132">
        <v>120.6</v>
      </c>
      <c r="AA132">
        <v>131.5</v>
      </c>
      <c r="AB132">
        <v>120.9</v>
      </c>
      <c r="AC132">
        <v>119.9</v>
      </c>
      <c r="AD132">
        <v>128.4</v>
      </c>
    </row>
    <row r="133" spans="1:30" x14ac:dyDescent="0.35">
      <c r="A133" t="s">
        <v>34</v>
      </c>
      <c r="B133">
        <v>2016</v>
      </c>
      <c r="C133" t="s">
        <v>41</v>
      </c>
      <c r="D133">
        <v>129.30000000000001</v>
      </c>
      <c r="E133">
        <v>139.30000000000001</v>
      </c>
      <c r="F133">
        <v>131.6</v>
      </c>
      <c r="G133">
        <v>134.1</v>
      </c>
      <c r="H133">
        <v>116.9</v>
      </c>
      <c r="I133">
        <v>138.1</v>
      </c>
      <c r="J133">
        <v>159.1</v>
      </c>
      <c r="K133">
        <v>175.6</v>
      </c>
      <c r="L133">
        <v>112.9</v>
      </c>
      <c r="M133">
        <v>138.1</v>
      </c>
      <c r="N133">
        <v>125.5</v>
      </c>
      <c r="O133">
        <v>139.5</v>
      </c>
      <c r="P133">
        <v>137.9</v>
      </c>
      <c r="Q133">
        <v>140.19999999999999</v>
      </c>
      <c r="R133">
        <v>134.1</v>
      </c>
      <c r="S133">
        <v>128.19999999999999</v>
      </c>
      <c r="T133">
        <v>133.19999999999999</v>
      </c>
      <c r="U133">
        <v>127.3</v>
      </c>
      <c r="V133">
        <v>123.6</v>
      </c>
      <c r="W133">
        <v>127.4</v>
      </c>
      <c r="X133">
        <v>124.8</v>
      </c>
      <c r="Y133">
        <v>113.1</v>
      </c>
      <c r="Z133">
        <v>122.7</v>
      </c>
      <c r="AA133">
        <v>131.69999999999999</v>
      </c>
      <c r="AB133">
        <v>121.5</v>
      </c>
      <c r="AC133">
        <v>122.1</v>
      </c>
      <c r="AD133">
        <v>131.1</v>
      </c>
    </row>
    <row r="134" spans="1:30" x14ac:dyDescent="0.35">
      <c r="A134" t="s">
        <v>30</v>
      </c>
      <c r="B134">
        <v>2016</v>
      </c>
      <c r="C134" t="s">
        <v>42</v>
      </c>
      <c r="D134">
        <v>130.80000000000001</v>
      </c>
      <c r="E134">
        <v>138.19999999999999</v>
      </c>
      <c r="F134">
        <v>130.5</v>
      </c>
      <c r="G134">
        <v>135.5</v>
      </c>
      <c r="H134">
        <v>120.2</v>
      </c>
      <c r="I134">
        <v>139.19999999999999</v>
      </c>
      <c r="J134">
        <v>149.5</v>
      </c>
      <c r="K134">
        <v>170.4</v>
      </c>
      <c r="L134">
        <v>113.1</v>
      </c>
      <c r="M134">
        <v>135.80000000000001</v>
      </c>
      <c r="N134">
        <v>128.80000000000001</v>
      </c>
      <c r="O134">
        <v>141.5</v>
      </c>
      <c r="P134">
        <v>137.19999999999999</v>
      </c>
      <c r="Q134">
        <v>139.9</v>
      </c>
      <c r="R134">
        <v>138.5</v>
      </c>
      <c r="S134">
        <v>133.5</v>
      </c>
      <c r="T134">
        <v>137.80000000000001</v>
      </c>
      <c r="U134" t="s">
        <v>32</v>
      </c>
      <c r="V134">
        <v>129.69999999999999</v>
      </c>
      <c r="W134">
        <v>131.1</v>
      </c>
      <c r="X134">
        <v>127.8</v>
      </c>
      <c r="Y134">
        <v>117</v>
      </c>
      <c r="Z134">
        <v>125.7</v>
      </c>
      <c r="AA134">
        <v>132.19999999999999</v>
      </c>
      <c r="AB134">
        <v>122.8</v>
      </c>
      <c r="AC134">
        <v>124.9</v>
      </c>
      <c r="AD134">
        <v>133.4</v>
      </c>
    </row>
    <row r="135" spans="1:30" x14ac:dyDescent="0.35">
      <c r="A135" t="s">
        <v>33</v>
      </c>
      <c r="B135">
        <v>2016</v>
      </c>
      <c r="C135" t="s">
        <v>42</v>
      </c>
      <c r="D135">
        <v>128.1</v>
      </c>
      <c r="E135">
        <v>137.69999999999999</v>
      </c>
      <c r="F135">
        <v>130.6</v>
      </c>
      <c r="G135">
        <v>132.6</v>
      </c>
      <c r="H135">
        <v>111.9</v>
      </c>
      <c r="I135">
        <v>132.5</v>
      </c>
      <c r="J135">
        <v>152.9</v>
      </c>
      <c r="K135">
        <v>173.6</v>
      </c>
      <c r="L135">
        <v>115.1</v>
      </c>
      <c r="M135">
        <v>144.80000000000001</v>
      </c>
      <c r="N135">
        <v>122.1</v>
      </c>
      <c r="O135">
        <v>138.80000000000001</v>
      </c>
      <c r="P135">
        <v>135.69999999999999</v>
      </c>
      <c r="Q135">
        <v>143.9</v>
      </c>
      <c r="R135">
        <v>128.69999999999999</v>
      </c>
      <c r="S135">
        <v>121.6</v>
      </c>
      <c r="T135">
        <v>127.7</v>
      </c>
      <c r="U135">
        <v>127.9</v>
      </c>
      <c r="V135">
        <v>114.8</v>
      </c>
      <c r="W135">
        <v>124.3</v>
      </c>
      <c r="X135">
        <v>121.4</v>
      </c>
      <c r="Y135">
        <v>111.8</v>
      </c>
      <c r="Z135">
        <v>120.8</v>
      </c>
      <c r="AA135">
        <v>131.6</v>
      </c>
      <c r="AB135">
        <v>121.2</v>
      </c>
      <c r="AC135">
        <v>120.5</v>
      </c>
      <c r="AD135">
        <v>128</v>
      </c>
    </row>
    <row r="136" spans="1:30" x14ac:dyDescent="0.35">
      <c r="A136" t="s">
        <v>34</v>
      </c>
      <c r="B136">
        <v>2016</v>
      </c>
      <c r="C136" t="s">
        <v>42</v>
      </c>
      <c r="D136">
        <v>129.9</v>
      </c>
      <c r="E136">
        <v>138</v>
      </c>
      <c r="F136">
        <v>130.5</v>
      </c>
      <c r="G136">
        <v>134.4</v>
      </c>
      <c r="H136">
        <v>117.2</v>
      </c>
      <c r="I136">
        <v>136.1</v>
      </c>
      <c r="J136">
        <v>150.69999999999999</v>
      </c>
      <c r="K136">
        <v>171.5</v>
      </c>
      <c r="L136">
        <v>113.8</v>
      </c>
      <c r="M136">
        <v>138.80000000000001</v>
      </c>
      <c r="N136">
        <v>126</v>
      </c>
      <c r="O136">
        <v>140.19999999999999</v>
      </c>
      <c r="P136">
        <v>136.6</v>
      </c>
      <c r="Q136">
        <v>141</v>
      </c>
      <c r="R136">
        <v>134.6</v>
      </c>
      <c r="S136">
        <v>128.6</v>
      </c>
      <c r="T136">
        <v>133.80000000000001</v>
      </c>
      <c r="U136">
        <v>127.9</v>
      </c>
      <c r="V136">
        <v>124.1</v>
      </c>
      <c r="W136">
        <v>127.9</v>
      </c>
      <c r="X136">
        <v>125.4</v>
      </c>
      <c r="Y136">
        <v>114.3</v>
      </c>
      <c r="Z136">
        <v>122.9</v>
      </c>
      <c r="AA136">
        <v>131.80000000000001</v>
      </c>
      <c r="AB136">
        <v>122.1</v>
      </c>
      <c r="AC136">
        <v>122.8</v>
      </c>
      <c r="AD136">
        <v>130.9</v>
      </c>
    </row>
    <row r="137" spans="1:30" x14ac:dyDescent="0.35">
      <c r="A137" t="s">
        <v>30</v>
      </c>
      <c r="B137">
        <v>2016</v>
      </c>
      <c r="C137" t="s">
        <v>43</v>
      </c>
      <c r="D137">
        <v>131.30000000000001</v>
      </c>
      <c r="E137">
        <v>137.6</v>
      </c>
      <c r="F137">
        <v>130.1</v>
      </c>
      <c r="G137">
        <v>136</v>
      </c>
      <c r="H137">
        <v>120.8</v>
      </c>
      <c r="I137">
        <v>138.4</v>
      </c>
      <c r="J137">
        <v>149.19999999999999</v>
      </c>
      <c r="K137">
        <v>170.2</v>
      </c>
      <c r="L137">
        <v>113.4</v>
      </c>
      <c r="M137">
        <v>136.30000000000001</v>
      </c>
      <c r="N137">
        <v>128.69999999999999</v>
      </c>
      <c r="O137">
        <v>142.4</v>
      </c>
      <c r="P137">
        <v>137.4</v>
      </c>
      <c r="Q137">
        <v>140.9</v>
      </c>
      <c r="R137">
        <v>139.6</v>
      </c>
      <c r="S137">
        <v>134.30000000000001</v>
      </c>
      <c r="T137">
        <v>138.80000000000001</v>
      </c>
      <c r="U137" t="s">
        <v>32</v>
      </c>
      <c r="V137">
        <v>129.80000000000001</v>
      </c>
      <c r="W137">
        <v>131.80000000000001</v>
      </c>
      <c r="X137">
        <v>128.69999999999999</v>
      </c>
      <c r="Y137">
        <v>117.8</v>
      </c>
      <c r="Z137">
        <v>126.5</v>
      </c>
      <c r="AA137">
        <v>133</v>
      </c>
      <c r="AB137">
        <v>123</v>
      </c>
      <c r="AC137">
        <v>125.7</v>
      </c>
      <c r="AD137">
        <v>133.80000000000001</v>
      </c>
    </row>
    <row r="138" spans="1:30" x14ac:dyDescent="0.35">
      <c r="A138" t="s">
        <v>33</v>
      </c>
      <c r="B138">
        <v>2016</v>
      </c>
      <c r="C138" t="s">
        <v>43</v>
      </c>
      <c r="D138">
        <v>128.69999999999999</v>
      </c>
      <c r="E138">
        <v>138.4</v>
      </c>
      <c r="F138">
        <v>130.30000000000001</v>
      </c>
      <c r="G138">
        <v>132.69999999999999</v>
      </c>
      <c r="H138">
        <v>112.5</v>
      </c>
      <c r="I138">
        <v>130.4</v>
      </c>
      <c r="J138">
        <v>155.1</v>
      </c>
      <c r="K138">
        <v>175.7</v>
      </c>
      <c r="L138">
        <v>115.4</v>
      </c>
      <c r="M138">
        <v>145.30000000000001</v>
      </c>
      <c r="N138">
        <v>122.5</v>
      </c>
      <c r="O138">
        <v>139.6</v>
      </c>
      <c r="P138">
        <v>136.30000000000001</v>
      </c>
      <c r="Q138">
        <v>144.30000000000001</v>
      </c>
      <c r="R138">
        <v>129.1</v>
      </c>
      <c r="S138">
        <v>121.9</v>
      </c>
      <c r="T138">
        <v>128</v>
      </c>
      <c r="U138">
        <v>128.69999999999999</v>
      </c>
      <c r="V138">
        <v>115.2</v>
      </c>
      <c r="W138">
        <v>124.5</v>
      </c>
      <c r="X138">
        <v>121.8</v>
      </c>
      <c r="Y138">
        <v>112.8</v>
      </c>
      <c r="Z138">
        <v>121.2</v>
      </c>
      <c r="AA138">
        <v>131.9</v>
      </c>
      <c r="AB138">
        <v>120.8</v>
      </c>
      <c r="AC138">
        <v>120.9</v>
      </c>
      <c r="AD138">
        <v>128.6</v>
      </c>
    </row>
    <row r="139" spans="1:30" x14ac:dyDescent="0.35">
      <c r="A139" t="s">
        <v>34</v>
      </c>
      <c r="B139">
        <v>2016</v>
      </c>
      <c r="C139" t="s">
        <v>43</v>
      </c>
      <c r="D139">
        <v>130.5</v>
      </c>
      <c r="E139">
        <v>137.9</v>
      </c>
      <c r="F139">
        <v>130.19999999999999</v>
      </c>
      <c r="G139">
        <v>134.80000000000001</v>
      </c>
      <c r="H139">
        <v>117.8</v>
      </c>
      <c r="I139">
        <v>134.69999999999999</v>
      </c>
      <c r="J139">
        <v>151.19999999999999</v>
      </c>
      <c r="K139">
        <v>172.1</v>
      </c>
      <c r="L139">
        <v>114.1</v>
      </c>
      <c r="M139">
        <v>139.30000000000001</v>
      </c>
      <c r="N139">
        <v>126.1</v>
      </c>
      <c r="O139">
        <v>141.1</v>
      </c>
      <c r="P139">
        <v>137</v>
      </c>
      <c r="Q139">
        <v>141.80000000000001</v>
      </c>
      <c r="R139">
        <v>135.5</v>
      </c>
      <c r="S139">
        <v>129.1</v>
      </c>
      <c r="T139">
        <v>134.5</v>
      </c>
      <c r="U139">
        <v>128.69999999999999</v>
      </c>
      <c r="V139">
        <v>124.3</v>
      </c>
      <c r="W139">
        <v>128.4</v>
      </c>
      <c r="X139">
        <v>126.1</v>
      </c>
      <c r="Y139">
        <v>115.2</v>
      </c>
      <c r="Z139">
        <v>123.5</v>
      </c>
      <c r="AA139">
        <v>132.4</v>
      </c>
      <c r="AB139">
        <v>122.1</v>
      </c>
      <c r="AC139">
        <v>123.4</v>
      </c>
      <c r="AD139">
        <v>131.4</v>
      </c>
    </row>
    <row r="140" spans="1:30" x14ac:dyDescent="0.35">
      <c r="A140" t="s">
        <v>30</v>
      </c>
      <c r="B140">
        <v>2016</v>
      </c>
      <c r="C140" t="s">
        <v>45</v>
      </c>
      <c r="D140">
        <v>132</v>
      </c>
      <c r="E140">
        <v>137.4</v>
      </c>
      <c r="F140">
        <v>130.6</v>
      </c>
      <c r="G140">
        <v>136.19999999999999</v>
      </c>
      <c r="H140">
        <v>121.1</v>
      </c>
      <c r="I140">
        <v>136.9</v>
      </c>
      <c r="J140">
        <v>141.80000000000001</v>
      </c>
      <c r="K140">
        <v>170</v>
      </c>
      <c r="L140">
        <v>113.4</v>
      </c>
      <c r="M140">
        <v>136.80000000000001</v>
      </c>
      <c r="N140">
        <v>128.69999999999999</v>
      </c>
      <c r="O140">
        <v>143.1</v>
      </c>
      <c r="P140">
        <v>136.6</v>
      </c>
      <c r="Q140">
        <v>141.19999999999999</v>
      </c>
      <c r="R140">
        <v>139.9</v>
      </c>
      <c r="S140">
        <v>134.5</v>
      </c>
      <c r="T140">
        <v>139.19999999999999</v>
      </c>
      <c r="U140" t="s">
        <v>32</v>
      </c>
      <c r="V140">
        <v>130.30000000000001</v>
      </c>
      <c r="W140">
        <v>132.1</v>
      </c>
      <c r="X140">
        <v>129.1</v>
      </c>
      <c r="Y140">
        <v>118.2</v>
      </c>
      <c r="Z140">
        <v>126.9</v>
      </c>
      <c r="AA140">
        <v>133.69999999999999</v>
      </c>
      <c r="AB140">
        <v>123.5</v>
      </c>
      <c r="AC140">
        <v>126.1</v>
      </c>
      <c r="AD140">
        <v>133.6</v>
      </c>
    </row>
    <row r="141" spans="1:30" x14ac:dyDescent="0.35">
      <c r="A141" t="s">
        <v>33</v>
      </c>
      <c r="B141">
        <v>2016</v>
      </c>
      <c r="C141" t="s">
        <v>45</v>
      </c>
      <c r="D141">
        <v>130.19999999999999</v>
      </c>
      <c r="E141">
        <v>138.5</v>
      </c>
      <c r="F141">
        <v>134.1</v>
      </c>
      <c r="G141">
        <v>132.9</v>
      </c>
      <c r="H141">
        <v>112.6</v>
      </c>
      <c r="I141">
        <v>130.80000000000001</v>
      </c>
      <c r="J141">
        <v>142</v>
      </c>
      <c r="K141">
        <v>174.9</v>
      </c>
      <c r="L141">
        <v>115.6</v>
      </c>
      <c r="M141">
        <v>145.4</v>
      </c>
      <c r="N141">
        <v>122.7</v>
      </c>
      <c r="O141">
        <v>140.30000000000001</v>
      </c>
      <c r="P141">
        <v>135.19999999999999</v>
      </c>
      <c r="Q141">
        <v>144.30000000000001</v>
      </c>
      <c r="R141">
        <v>129.6</v>
      </c>
      <c r="S141">
        <v>122.1</v>
      </c>
      <c r="T141">
        <v>128.5</v>
      </c>
      <c r="U141">
        <v>129.1</v>
      </c>
      <c r="V141">
        <v>116.2</v>
      </c>
      <c r="W141">
        <v>124.7</v>
      </c>
      <c r="X141">
        <v>122.1</v>
      </c>
      <c r="Y141">
        <v>113.4</v>
      </c>
      <c r="Z141">
        <v>121.7</v>
      </c>
      <c r="AA141">
        <v>132.1</v>
      </c>
      <c r="AB141">
        <v>121.3</v>
      </c>
      <c r="AC141">
        <v>121.3</v>
      </c>
      <c r="AD141">
        <v>128.5</v>
      </c>
    </row>
    <row r="142" spans="1:30" x14ac:dyDescent="0.35">
      <c r="A142" t="s">
        <v>34</v>
      </c>
      <c r="B142">
        <v>2016</v>
      </c>
      <c r="C142" t="s">
        <v>45</v>
      </c>
      <c r="D142">
        <v>131.4</v>
      </c>
      <c r="E142">
        <v>137.80000000000001</v>
      </c>
      <c r="F142">
        <v>132</v>
      </c>
      <c r="G142">
        <v>135</v>
      </c>
      <c r="H142">
        <v>118</v>
      </c>
      <c r="I142">
        <v>134.1</v>
      </c>
      <c r="J142">
        <v>141.9</v>
      </c>
      <c r="K142">
        <v>171.7</v>
      </c>
      <c r="L142">
        <v>114.1</v>
      </c>
      <c r="M142">
        <v>139.69999999999999</v>
      </c>
      <c r="N142">
        <v>126.2</v>
      </c>
      <c r="O142">
        <v>141.80000000000001</v>
      </c>
      <c r="P142">
        <v>136.1</v>
      </c>
      <c r="Q142">
        <v>142</v>
      </c>
      <c r="R142">
        <v>135.80000000000001</v>
      </c>
      <c r="S142">
        <v>129.30000000000001</v>
      </c>
      <c r="T142">
        <v>135</v>
      </c>
      <c r="U142">
        <v>129.1</v>
      </c>
      <c r="V142">
        <v>125</v>
      </c>
      <c r="W142">
        <v>128.6</v>
      </c>
      <c r="X142">
        <v>126.4</v>
      </c>
      <c r="Y142">
        <v>115.7</v>
      </c>
      <c r="Z142">
        <v>124</v>
      </c>
      <c r="AA142">
        <v>132.80000000000001</v>
      </c>
      <c r="AB142">
        <v>122.6</v>
      </c>
      <c r="AC142">
        <v>123.8</v>
      </c>
      <c r="AD142">
        <v>131.19999999999999</v>
      </c>
    </row>
    <row r="143" spans="1:30" x14ac:dyDescent="0.35">
      <c r="A143" t="s">
        <v>30</v>
      </c>
      <c r="B143">
        <v>2016</v>
      </c>
      <c r="C143" t="s">
        <v>46</v>
      </c>
      <c r="D143">
        <v>132.6</v>
      </c>
      <c r="E143">
        <v>137.30000000000001</v>
      </c>
      <c r="F143">
        <v>131.6</v>
      </c>
      <c r="G143">
        <v>136.30000000000001</v>
      </c>
      <c r="H143">
        <v>121.6</v>
      </c>
      <c r="I143">
        <v>135.6</v>
      </c>
      <c r="J143">
        <v>127.5</v>
      </c>
      <c r="K143">
        <v>167.9</v>
      </c>
      <c r="L143">
        <v>113.8</v>
      </c>
      <c r="M143">
        <v>137.5</v>
      </c>
      <c r="N143">
        <v>129.1</v>
      </c>
      <c r="O143">
        <v>143.6</v>
      </c>
      <c r="P143">
        <v>134.69999999999999</v>
      </c>
      <c r="Q143">
        <v>142.4</v>
      </c>
      <c r="R143">
        <v>140.4</v>
      </c>
      <c r="S143">
        <v>135.19999999999999</v>
      </c>
      <c r="T143">
        <v>139.69999999999999</v>
      </c>
      <c r="U143" t="s">
        <v>32</v>
      </c>
      <c r="V143">
        <v>132</v>
      </c>
      <c r="W143">
        <v>132.9</v>
      </c>
      <c r="X143">
        <v>129.69999999999999</v>
      </c>
      <c r="Y143">
        <v>118.6</v>
      </c>
      <c r="Z143">
        <v>127.3</v>
      </c>
      <c r="AA143">
        <v>134.19999999999999</v>
      </c>
      <c r="AB143">
        <v>121.9</v>
      </c>
      <c r="AC143">
        <v>126.3</v>
      </c>
      <c r="AD143">
        <v>132.80000000000001</v>
      </c>
    </row>
    <row r="144" spans="1:30" x14ac:dyDescent="0.35">
      <c r="A144" t="s">
        <v>33</v>
      </c>
      <c r="B144">
        <v>2016</v>
      </c>
      <c r="C144" t="s">
        <v>46</v>
      </c>
      <c r="D144">
        <v>131.6</v>
      </c>
      <c r="E144">
        <v>138.19999999999999</v>
      </c>
      <c r="F144">
        <v>134.9</v>
      </c>
      <c r="G144">
        <v>133.1</v>
      </c>
      <c r="H144">
        <v>113.5</v>
      </c>
      <c r="I144">
        <v>129.30000000000001</v>
      </c>
      <c r="J144">
        <v>121.1</v>
      </c>
      <c r="K144">
        <v>170.3</v>
      </c>
      <c r="L144">
        <v>115.5</v>
      </c>
      <c r="M144">
        <v>145.5</v>
      </c>
      <c r="N144">
        <v>123.1</v>
      </c>
      <c r="O144">
        <v>140.9</v>
      </c>
      <c r="P144">
        <v>132.80000000000001</v>
      </c>
      <c r="Q144">
        <v>145</v>
      </c>
      <c r="R144">
        <v>130</v>
      </c>
      <c r="S144">
        <v>122.2</v>
      </c>
      <c r="T144">
        <v>128.80000000000001</v>
      </c>
      <c r="U144">
        <v>128.5</v>
      </c>
      <c r="V144">
        <v>117.8</v>
      </c>
      <c r="W144">
        <v>125</v>
      </c>
      <c r="X144">
        <v>122.3</v>
      </c>
      <c r="Y144">
        <v>113.7</v>
      </c>
      <c r="Z144">
        <v>121.8</v>
      </c>
      <c r="AA144">
        <v>132.30000000000001</v>
      </c>
      <c r="AB144">
        <v>119.9</v>
      </c>
      <c r="AC144">
        <v>121.4</v>
      </c>
      <c r="AD144">
        <v>127.6</v>
      </c>
    </row>
    <row r="145" spans="1:30" x14ac:dyDescent="0.35">
      <c r="A145" t="s">
        <v>34</v>
      </c>
      <c r="B145">
        <v>2016</v>
      </c>
      <c r="C145" t="s">
        <v>46</v>
      </c>
      <c r="D145">
        <v>132.30000000000001</v>
      </c>
      <c r="E145">
        <v>137.6</v>
      </c>
      <c r="F145">
        <v>132.9</v>
      </c>
      <c r="G145">
        <v>135.1</v>
      </c>
      <c r="H145">
        <v>118.6</v>
      </c>
      <c r="I145">
        <v>132.69999999999999</v>
      </c>
      <c r="J145">
        <v>125.3</v>
      </c>
      <c r="K145">
        <v>168.7</v>
      </c>
      <c r="L145">
        <v>114.4</v>
      </c>
      <c r="M145">
        <v>140.19999999999999</v>
      </c>
      <c r="N145">
        <v>126.6</v>
      </c>
      <c r="O145">
        <v>142.30000000000001</v>
      </c>
      <c r="P145">
        <v>134</v>
      </c>
      <c r="Q145">
        <v>143.1</v>
      </c>
      <c r="R145">
        <v>136.30000000000001</v>
      </c>
      <c r="S145">
        <v>129.80000000000001</v>
      </c>
      <c r="T145">
        <v>135.4</v>
      </c>
      <c r="U145">
        <v>128.5</v>
      </c>
      <c r="V145">
        <v>126.6</v>
      </c>
      <c r="W145">
        <v>129.19999999999999</v>
      </c>
      <c r="X145">
        <v>126.9</v>
      </c>
      <c r="Y145">
        <v>116</v>
      </c>
      <c r="Z145">
        <v>124.2</v>
      </c>
      <c r="AA145">
        <v>133.1</v>
      </c>
      <c r="AB145">
        <v>121.1</v>
      </c>
      <c r="AC145">
        <v>123.9</v>
      </c>
      <c r="AD145">
        <v>130.4</v>
      </c>
    </row>
    <row r="146" spans="1:30" x14ac:dyDescent="0.35">
      <c r="A146" t="s">
        <v>30</v>
      </c>
      <c r="B146">
        <v>2017</v>
      </c>
      <c r="C146" t="s">
        <v>31</v>
      </c>
      <c r="D146">
        <v>133.1</v>
      </c>
      <c r="E146">
        <v>137.80000000000001</v>
      </c>
      <c r="F146">
        <v>131.9</v>
      </c>
      <c r="G146">
        <v>136.69999999999999</v>
      </c>
      <c r="H146">
        <v>122</v>
      </c>
      <c r="I146">
        <v>136</v>
      </c>
      <c r="J146">
        <v>119.8</v>
      </c>
      <c r="K146">
        <v>161.69999999999999</v>
      </c>
      <c r="L146">
        <v>114.8</v>
      </c>
      <c r="M146">
        <v>136.9</v>
      </c>
      <c r="N146">
        <v>129</v>
      </c>
      <c r="O146">
        <v>143.9</v>
      </c>
      <c r="P146">
        <v>133.69999999999999</v>
      </c>
      <c r="Q146">
        <v>143.1</v>
      </c>
      <c r="R146">
        <v>140.69999999999999</v>
      </c>
      <c r="S146">
        <v>135.80000000000001</v>
      </c>
      <c r="T146">
        <v>140</v>
      </c>
      <c r="U146" t="s">
        <v>32</v>
      </c>
      <c r="V146">
        <v>132.1</v>
      </c>
      <c r="W146">
        <v>133.19999999999999</v>
      </c>
      <c r="X146">
        <v>129.9</v>
      </c>
      <c r="Y146">
        <v>119.1</v>
      </c>
      <c r="Z146">
        <v>127</v>
      </c>
      <c r="AA146">
        <v>134.6</v>
      </c>
      <c r="AB146">
        <v>122.3</v>
      </c>
      <c r="AC146">
        <v>126.6</v>
      </c>
      <c r="AD146">
        <v>132.4</v>
      </c>
    </row>
    <row r="147" spans="1:30" x14ac:dyDescent="0.35">
      <c r="A147" t="s">
        <v>33</v>
      </c>
      <c r="B147">
        <v>2017</v>
      </c>
      <c r="C147" t="s">
        <v>31</v>
      </c>
      <c r="D147">
        <v>132.19999999999999</v>
      </c>
      <c r="E147">
        <v>138.9</v>
      </c>
      <c r="F147">
        <v>132.6</v>
      </c>
      <c r="G147">
        <v>133.1</v>
      </c>
      <c r="H147">
        <v>114</v>
      </c>
      <c r="I147">
        <v>129.6</v>
      </c>
      <c r="J147">
        <v>118.7</v>
      </c>
      <c r="K147">
        <v>155.1</v>
      </c>
      <c r="L147">
        <v>117.3</v>
      </c>
      <c r="M147">
        <v>144.9</v>
      </c>
      <c r="N147">
        <v>123.2</v>
      </c>
      <c r="O147">
        <v>141.6</v>
      </c>
      <c r="P147">
        <v>132</v>
      </c>
      <c r="Q147">
        <v>145.6</v>
      </c>
      <c r="R147">
        <v>130.19999999999999</v>
      </c>
      <c r="S147">
        <v>122.3</v>
      </c>
      <c r="T147">
        <v>129</v>
      </c>
      <c r="U147">
        <v>129.6</v>
      </c>
      <c r="V147">
        <v>118</v>
      </c>
      <c r="W147">
        <v>125.1</v>
      </c>
      <c r="X147">
        <v>122.6</v>
      </c>
      <c r="Y147">
        <v>115.2</v>
      </c>
      <c r="Z147">
        <v>122</v>
      </c>
      <c r="AA147">
        <v>132.4</v>
      </c>
      <c r="AB147">
        <v>120.9</v>
      </c>
      <c r="AC147">
        <v>122.1</v>
      </c>
      <c r="AD147">
        <v>127.8</v>
      </c>
    </row>
    <row r="148" spans="1:30" x14ac:dyDescent="0.35">
      <c r="A148" t="s">
        <v>34</v>
      </c>
      <c r="B148">
        <v>2017</v>
      </c>
      <c r="C148" t="s">
        <v>31</v>
      </c>
      <c r="D148">
        <v>132.80000000000001</v>
      </c>
      <c r="E148">
        <v>138.19999999999999</v>
      </c>
      <c r="F148">
        <v>132.19999999999999</v>
      </c>
      <c r="G148">
        <v>135.4</v>
      </c>
      <c r="H148">
        <v>119.1</v>
      </c>
      <c r="I148">
        <v>133</v>
      </c>
      <c r="J148">
        <v>119.4</v>
      </c>
      <c r="K148">
        <v>159.5</v>
      </c>
      <c r="L148">
        <v>115.6</v>
      </c>
      <c r="M148">
        <v>139.6</v>
      </c>
      <c r="N148">
        <v>126.6</v>
      </c>
      <c r="O148">
        <v>142.80000000000001</v>
      </c>
      <c r="P148">
        <v>133.1</v>
      </c>
      <c r="Q148">
        <v>143.80000000000001</v>
      </c>
      <c r="R148">
        <v>136.6</v>
      </c>
      <c r="S148">
        <v>130.19999999999999</v>
      </c>
      <c r="T148">
        <v>135.6</v>
      </c>
      <c r="U148">
        <v>129.6</v>
      </c>
      <c r="V148">
        <v>126.8</v>
      </c>
      <c r="W148">
        <v>129.4</v>
      </c>
      <c r="X148">
        <v>127.1</v>
      </c>
      <c r="Y148">
        <v>117</v>
      </c>
      <c r="Z148">
        <v>124.2</v>
      </c>
      <c r="AA148">
        <v>133.30000000000001</v>
      </c>
      <c r="AB148">
        <v>121.7</v>
      </c>
      <c r="AC148">
        <v>124.4</v>
      </c>
      <c r="AD148">
        <v>130.30000000000001</v>
      </c>
    </row>
    <row r="149" spans="1:30" x14ac:dyDescent="0.35">
      <c r="A149" t="s">
        <v>30</v>
      </c>
      <c r="B149">
        <v>2017</v>
      </c>
      <c r="C149" t="s">
        <v>35</v>
      </c>
      <c r="D149">
        <v>133.30000000000001</v>
      </c>
      <c r="E149">
        <v>138.30000000000001</v>
      </c>
      <c r="F149">
        <v>129.30000000000001</v>
      </c>
      <c r="G149">
        <v>137.19999999999999</v>
      </c>
      <c r="H149">
        <v>122.1</v>
      </c>
      <c r="I149">
        <v>138.69999999999999</v>
      </c>
      <c r="J149">
        <v>119.1</v>
      </c>
      <c r="K149">
        <v>156.9</v>
      </c>
      <c r="L149">
        <v>116.2</v>
      </c>
      <c r="M149">
        <v>136</v>
      </c>
      <c r="N149">
        <v>129.4</v>
      </c>
      <c r="O149">
        <v>144.4</v>
      </c>
      <c r="P149">
        <v>133.6</v>
      </c>
      <c r="Q149">
        <v>143.69999999999999</v>
      </c>
      <c r="R149">
        <v>140.9</v>
      </c>
      <c r="S149">
        <v>135.80000000000001</v>
      </c>
      <c r="T149">
        <v>140.19999999999999</v>
      </c>
      <c r="U149" t="s">
        <v>32</v>
      </c>
      <c r="V149">
        <v>133.19999999999999</v>
      </c>
      <c r="W149">
        <v>133.6</v>
      </c>
      <c r="X149">
        <v>130.1</v>
      </c>
      <c r="Y149">
        <v>119.5</v>
      </c>
      <c r="Z149">
        <v>127.7</v>
      </c>
      <c r="AA149">
        <v>134.9</v>
      </c>
      <c r="AB149">
        <v>123.2</v>
      </c>
      <c r="AC149">
        <v>127</v>
      </c>
      <c r="AD149">
        <v>132.6</v>
      </c>
    </row>
    <row r="150" spans="1:30" x14ac:dyDescent="0.35">
      <c r="A150" t="s">
        <v>33</v>
      </c>
      <c r="B150">
        <v>2017</v>
      </c>
      <c r="C150" t="s">
        <v>35</v>
      </c>
      <c r="D150">
        <v>132.80000000000001</v>
      </c>
      <c r="E150">
        <v>139.80000000000001</v>
      </c>
      <c r="F150">
        <v>129.30000000000001</v>
      </c>
      <c r="G150">
        <v>133.5</v>
      </c>
      <c r="H150">
        <v>114.3</v>
      </c>
      <c r="I150">
        <v>131.4</v>
      </c>
      <c r="J150">
        <v>120.2</v>
      </c>
      <c r="K150">
        <v>143.1</v>
      </c>
      <c r="L150">
        <v>119.5</v>
      </c>
      <c r="M150">
        <v>144</v>
      </c>
      <c r="N150">
        <v>123.4</v>
      </c>
      <c r="O150">
        <v>141.9</v>
      </c>
      <c r="P150">
        <v>132.1</v>
      </c>
      <c r="Q150">
        <v>146.30000000000001</v>
      </c>
      <c r="R150">
        <v>130.5</v>
      </c>
      <c r="S150">
        <v>122.5</v>
      </c>
      <c r="T150">
        <v>129.30000000000001</v>
      </c>
      <c r="U150">
        <v>130.5</v>
      </c>
      <c r="V150">
        <v>119.2</v>
      </c>
      <c r="W150">
        <v>125.3</v>
      </c>
      <c r="X150">
        <v>122.9</v>
      </c>
      <c r="Y150">
        <v>115.5</v>
      </c>
      <c r="Z150">
        <v>122.2</v>
      </c>
      <c r="AA150">
        <v>132.4</v>
      </c>
      <c r="AB150">
        <v>121.7</v>
      </c>
      <c r="AC150">
        <v>122.4</v>
      </c>
      <c r="AD150">
        <v>128.19999999999999</v>
      </c>
    </row>
    <row r="151" spans="1:30" x14ac:dyDescent="0.35">
      <c r="A151" t="s">
        <v>34</v>
      </c>
      <c r="B151">
        <v>2017</v>
      </c>
      <c r="C151" t="s">
        <v>35</v>
      </c>
      <c r="D151">
        <v>133.1</v>
      </c>
      <c r="E151">
        <v>138.80000000000001</v>
      </c>
      <c r="F151">
        <v>129.30000000000001</v>
      </c>
      <c r="G151">
        <v>135.80000000000001</v>
      </c>
      <c r="H151">
        <v>119.2</v>
      </c>
      <c r="I151">
        <v>135.30000000000001</v>
      </c>
      <c r="J151">
        <v>119.5</v>
      </c>
      <c r="K151">
        <v>152.19999999999999</v>
      </c>
      <c r="L151">
        <v>117.3</v>
      </c>
      <c r="M151">
        <v>138.69999999999999</v>
      </c>
      <c r="N151">
        <v>126.9</v>
      </c>
      <c r="O151">
        <v>143.19999999999999</v>
      </c>
      <c r="P151">
        <v>133</v>
      </c>
      <c r="Q151">
        <v>144.4</v>
      </c>
      <c r="R151">
        <v>136.80000000000001</v>
      </c>
      <c r="S151">
        <v>130.30000000000001</v>
      </c>
      <c r="T151">
        <v>135.9</v>
      </c>
      <c r="U151">
        <v>130.5</v>
      </c>
      <c r="V151">
        <v>127.9</v>
      </c>
      <c r="W151">
        <v>129.69999999999999</v>
      </c>
      <c r="X151">
        <v>127.4</v>
      </c>
      <c r="Y151">
        <v>117.4</v>
      </c>
      <c r="Z151">
        <v>124.6</v>
      </c>
      <c r="AA151">
        <v>133.4</v>
      </c>
      <c r="AB151">
        <v>122.6</v>
      </c>
      <c r="AC151">
        <v>124.8</v>
      </c>
      <c r="AD151">
        <v>130.6</v>
      </c>
    </row>
    <row r="152" spans="1:30" x14ac:dyDescent="0.35">
      <c r="A152" t="s">
        <v>30</v>
      </c>
      <c r="B152">
        <v>2017</v>
      </c>
      <c r="C152" t="s">
        <v>36</v>
      </c>
      <c r="D152">
        <v>133.6</v>
      </c>
      <c r="E152">
        <v>138.80000000000001</v>
      </c>
      <c r="F152">
        <v>128.80000000000001</v>
      </c>
      <c r="G152">
        <v>137.19999999999999</v>
      </c>
      <c r="H152">
        <v>121.6</v>
      </c>
      <c r="I152">
        <v>139.69999999999999</v>
      </c>
      <c r="J152">
        <v>119.7</v>
      </c>
      <c r="K152">
        <v>148</v>
      </c>
      <c r="L152">
        <v>116.9</v>
      </c>
      <c r="M152">
        <v>135.6</v>
      </c>
      <c r="N152">
        <v>129.80000000000001</v>
      </c>
      <c r="O152">
        <v>145.4</v>
      </c>
      <c r="P152">
        <v>133.4</v>
      </c>
      <c r="Q152">
        <v>144.19999999999999</v>
      </c>
      <c r="R152">
        <v>141.6</v>
      </c>
      <c r="S152">
        <v>136.19999999999999</v>
      </c>
      <c r="T152">
        <v>140.80000000000001</v>
      </c>
      <c r="U152" t="s">
        <v>32</v>
      </c>
      <c r="V152">
        <v>134.19999999999999</v>
      </c>
      <c r="W152">
        <v>134.1</v>
      </c>
      <c r="X152">
        <v>130.6</v>
      </c>
      <c r="Y152">
        <v>119.8</v>
      </c>
      <c r="Z152">
        <v>128.30000000000001</v>
      </c>
      <c r="AA152">
        <v>135.19999999999999</v>
      </c>
      <c r="AB152">
        <v>123.3</v>
      </c>
      <c r="AC152">
        <v>127.4</v>
      </c>
      <c r="AD152">
        <v>132.80000000000001</v>
      </c>
    </row>
    <row r="153" spans="1:30" x14ac:dyDescent="0.35">
      <c r="A153" t="s">
        <v>33</v>
      </c>
      <c r="B153">
        <v>2017</v>
      </c>
      <c r="C153" t="s">
        <v>36</v>
      </c>
      <c r="D153">
        <v>132.69999999999999</v>
      </c>
      <c r="E153">
        <v>139.4</v>
      </c>
      <c r="F153">
        <v>128.4</v>
      </c>
      <c r="G153">
        <v>134.9</v>
      </c>
      <c r="H153">
        <v>114</v>
      </c>
      <c r="I153">
        <v>136.80000000000001</v>
      </c>
      <c r="J153">
        <v>122.2</v>
      </c>
      <c r="K153">
        <v>135.80000000000001</v>
      </c>
      <c r="L153">
        <v>120.3</v>
      </c>
      <c r="M153">
        <v>142.6</v>
      </c>
      <c r="N153">
        <v>123.6</v>
      </c>
      <c r="O153">
        <v>142.4</v>
      </c>
      <c r="P153">
        <v>132.6</v>
      </c>
      <c r="Q153">
        <v>147.5</v>
      </c>
      <c r="R153">
        <v>130.80000000000001</v>
      </c>
      <c r="S153">
        <v>122.8</v>
      </c>
      <c r="T153">
        <v>129.6</v>
      </c>
      <c r="U153">
        <v>131.1</v>
      </c>
      <c r="V153">
        <v>120.8</v>
      </c>
      <c r="W153">
        <v>125.6</v>
      </c>
      <c r="X153">
        <v>123.1</v>
      </c>
      <c r="Y153">
        <v>115.6</v>
      </c>
      <c r="Z153">
        <v>122.4</v>
      </c>
      <c r="AA153">
        <v>132.80000000000001</v>
      </c>
      <c r="AB153">
        <v>121.7</v>
      </c>
      <c r="AC153">
        <v>122.6</v>
      </c>
      <c r="AD153">
        <v>128.69999999999999</v>
      </c>
    </row>
    <row r="154" spans="1:30" x14ac:dyDescent="0.35">
      <c r="A154" t="s">
        <v>34</v>
      </c>
      <c r="B154">
        <v>2017</v>
      </c>
      <c r="C154" t="s">
        <v>36</v>
      </c>
      <c r="D154">
        <v>133.30000000000001</v>
      </c>
      <c r="E154">
        <v>139</v>
      </c>
      <c r="F154">
        <v>128.6</v>
      </c>
      <c r="G154">
        <v>136.30000000000001</v>
      </c>
      <c r="H154">
        <v>118.8</v>
      </c>
      <c r="I154">
        <v>138.30000000000001</v>
      </c>
      <c r="J154">
        <v>120.5</v>
      </c>
      <c r="K154">
        <v>143.9</v>
      </c>
      <c r="L154">
        <v>118</v>
      </c>
      <c r="M154">
        <v>137.9</v>
      </c>
      <c r="N154">
        <v>127.2</v>
      </c>
      <c r="O154">
        <v>144</v>
      </c>
      <c r="P154">
        <v>133.1</v>
      </c>
      <c r="Q154">
        <v>145.1</v>
      </c>
      <c r="R154">
        <v>137.30000000000001</v>
      </c>
      <c r="S154">
        <v>130.6</v>
      </c>
      <c r="T154">
        <v>136.4</v>
      </c>
      <c r="U154">
        <v>131.1</v>
      </c>
      <c r="V154">
        <v>129.1</v>
      </c>
      <c r="W154">
        <v>130.1</v>
      </c>
      <c r="X154">
        <v>127.8</v>
      </c>
      <c r="Y154">
        <v>117.6</v>
      </c>
      <c r="Z154">
        <v>125</v>
      </c>
      <c r="AA154">
        <v>133.80000000000001</v>
      </c>
      <c r="AB154">
        <v>122.6</v>
      </c>
      <c r="AC154">
        <v>125.1</v>
      </c>
      <c r="AD154">
        <v>130.9</v>
      </c>
    </row>
    <row r="155" spans="1:30" x14ac:dyDescent="0.35">
      <c r="A155" t="s">
        <v>30</v>
      </c>
      <c r="B155">
        <v>2017</v>
      </c>
      <c r="C155" t="s">
        <v>37</v>
      </c>
      <c r="D155">
        <v>133.19999999999999</v>
      </c>
      <c r="E155">
        <v>138.69999999999999</v>
      </c>
      <c r="F155">
        <v>127.1</v>
      </c>
      <c r="G155">
        <v>137.69999999999999</v>
      </c>
      <c r="H155">
        <v>121.3</v>
      </c>
      <c r="I155">
        <v>141.80000000000001</v>
      </c>
      <c r="J155">
        <v>121.5</v>
      </c>
      <c r="K155">
        <v>144.5</v>
      </c>
      <c r="L155">
        <v>117.4</v>
      </c>
      <c r="M155">
        <v>134.1</v>
      </c>
      <c r="N155">
        <v>130</v>
      </c>
      <c r="O155">
        <v>145.5</v>
      </c>
      <c r="P155">
        <v>133.5</v>
      </c>
      <c r="Q155">
        <v>144.4</v>
      </c>
      <c r="R155">
        <v>142.4</v>
      </c>
      <c r="S155">
        <v>136.80000000000001</v>
      </c>
      <c r="T155">
        <v>141.6</v>
      </c>
      <c r="U155" t="s">
        <v>32</v>
      </c>
      <c r="V155">
        <v>135</v>
      </c>
      <c r="W155">
        <v>134.30000000000001</v>
      </c>
      <c r="X155">
        <v>131</v>
      </c>
      <c r="Y155">
        <v>119.2</v>
      </c>
      <c r="Z155">
        <v>128.30000000000001</v>
      </c>
      <c r="AA155">
        <v>135.69999999999999</v>
      </c>
      <c r="AB155">
        <v>123.7</v>
      </c>
      <c r="AC155">
        <v>127.5</v>
      </c>
      <c r="AD155">
        <v>132.9</v>
      </c>
    </row>
    <row r="156" spans="1:30" x14ac:dyDescent="0.35">
      <c r="A156" t="s">
        <v>33</v>
      </c>
      <c r="B156">
        <v>2017</v>
      </c>
      <c r="C156" t="s">
        <v>37</v>
      </c>
      <c r="D156">
        <v>132.69999999999999</v>
      </c>
      <c r="E156">
        <v>140.6</v>
      </c>
      <c r="F156">
        <v>124.5</v>
      </c>
      <c r="G156">
        <v>136.30000000000001</v>
      </c>
      <c r="H156">
        <v>113.5</v>
      </c>
      <c r="I156">
        <v>137.69999999999999</v>
      </c>
      <c r="J156">
        <v>127.1</v>
      </c>
      <c r="K156">
        <v>133.80000000000001</v>
      </c>
      <c r="L156">
        <v>120.8</v>
      </c>
      <c r="M156">
        <v>141.30000000000001</v>
      </c>
      <c r="N156">
        <v>123.8</v>
      </c>
      <c r="O156">
        <v>142.6</v>
      </c>
      <c r="P156">
        <v>133.4</v>
      </c>
      <c r="Q156">
        <v>148</v>
      </c>
      <c r="R156">
        <v>131.19999999999999</v>
      </c>
      <c r="S156">
        <v>123</v>
      </c>
      <c r="T156">
        <v>130</v>
      </c>
      <c r="U156">
        <v>131.69999999999999</v>
      </c>
      <c r="V156">
        <v>121.4</v>
      </c>
      <c r="W156">
        <v>126</v>
      </c>
      <c r="X156">
        <v>123.4</v>
      </c>
      <c r="Y156">
        <v>114.3</v>
      </c>
      <c r="Z156">
        <v>122.6</v>
      </c>
      <c r="AA156">
        <v>133.6</v>
      </c>
      <c r="AB156">
        <v>122.2</v>
      </c>
      <c r="AC156">
        <v>122.5</v>
      </c>
      <c r="AD156">
        <v>129.1</v>
      </c>
    </row>
    <row r="157" spans="1:30" x14ac:dyDescent="0.35">
      <c r="A157" t="s">
        <v>34</v>
      </c>
      <c r="B157">
        <v>2017</v>
      </c>
      <c r="C157" t="s">
        <v>37</v>
      </c>
      <c r="D157">
        <v>133</v>
      </c>
      <c r="E157">
        <v>139.4</v>
      </c>
      <c r="F157">
        <v>126.1</v>
      </c>
      <c r="G157">
        <v>137.19999999999999</v>
      </c>
      <c r="H157">
        <v>118.4</v>
      </c>
      <c r="I157">
        <v>139.9</v>
      </c>
      <c r="J157">
        <v>123.4</v>
      </c>
      <c r="K157">
        <v>140.9</v>
      </c>
      <c r="L157">
        <v>118.5</v>
      </c>
      <c r="M157">
        <v>136.5</v>
      </c>
      <c r="N157">
        <v>127.4</v>
      </c>
      <c r="O157">
        <v>144.19999999999999</v>
      </c>
      <c r="P157">
        <v>133.5</v>
      </c>
      <c r="Q157">
        <v>145.4</v>
      </c>
      <c r="R157">
        <v>138</v>
      </c>
      <c r="S157">
        <v>131.1</v>
      </c>
      <c r="T157">
        <v>137</v>
      </c>
      <c r="U157">
        <v>131.69999999999999</v>
      </c>
      <c r="V157">
        <v>129.80000000000001</v>
      </c>
      <c r="W157">
        <v>130.4</v>
      </c>
      <c r="X157">
        <v>128.1</v>
      </c>
      <c r="Y157">
        <v>116.6</v>
      </c>
      <c r="Z157">
        <v>125.1</v>
      </c>
      <c r="AA157">
        <v>134.5</v>
      </c>
      <c r="AB157">
        <v>123.1</v>
      </c>
      <c r="AC157">
        <v>125.1</v>
      </c>
      <c r="AD157">
        <v>131.1</v>
      </c>
    </row>
    <row r="158" spans="1:30" x14ac:dyDescent="0.35">
      <c r="A158" t="s">
        <v>30</v>
      </c>
      <c r="B158">
        <v>2017</v>
      </c>
      <c r="C158" t="s">
        <v>38</v>
      </c>
      <c r="D158">
        <v>133.1</v>
      </c>
      <c r="E158">
        <v>140.30000000000001</v>
      </c>
      <c r="F158">
        <v>126.8</v>
      </c>
      <c r="G158">
        <v>138.19999999999999</v>
      </c>
      <c r="H158">
        <v>120.8</v>
      </c>
      <c r="I158">
        <v>140.19999999999999</v>
      </c>
      <c r="J158">
        <v>123.8</v>
      </c>
      <c r="K158">
        <v>141.80000000000001</v>
      </c>
      <c r="L158">
        <v>118.6</v>
      </c>
      <c r="M158">
        <v>134</v>
      </c>
      <c r="N158">
        <v>130.30000000000001</v>
      </c>
      <c r="O158">
        <v>145.80000000000001</v>
      </c>
      <c r="P158">
        <v>133.80000000000001</v>
      </c>
      <c r="Q158">
        <v>145.5</v>
      </c>
      <c r="R158">
        <v>142.5</v>
      </c>
      <c r="S158">
        <v>137.30000000000001</v>
      </c>
      <c r="T158">
        <v>141.80000000000001</v>
      </c>
      <c r="U158" t="s">
        <v>32</v>
      </c>
      <c r="V158">
        <v>135</v>
      </c>
      <c r="W158">
        <v>134.9</v>
      </c>
      <c r="X158">
        <v>131.4</v>
      </c>
      <c r="Y158">
        <v>119.4</v>
      </c>
      <c r="Z158">
        <v>129.4</v>
      </c>
      <c r="AA158">
        <v>136.30000000000001</v>
      </c>
      <c r="AB158">
        <v>123.7</v>
      </c>
      <c r="AC158">
        <v>127.9</v>
      </c>
      <c r="AD158">
        <v>133.30000000000001</v>
      </c>
    </row>
    <row r="159" spans="1:30" x14ac:dyDescent="0.35">
      <c r="A159" t="s">
        <v>33</v>
      </c>
      <c r="B159">
        <v>2017</v>
      </c>
      <c r="C159" t="s">
        <v>38</v>
      </c>
      <c r="D159">
        <v>132.6</v>
      </c>
      <c r="E159">
        <v>144.1</v>
      </c>
      <c r="F159">
        <v>125.6</v>
      </c>
      <c r="G159">
        <v>136.80000000000001</v>
      </c>
      <c r="H159">
        <v>113.4</v>
      </c>
      <c r="I159">
        <v>135.19999999999999</v>
      </c>
      <c r="J159">
        <v>129.19999999999999</v>
      </c>
      <c r="K159">
        <v>131.5</v>
      </c>
      <c r="L159">
        <v>121</v>
      </c>
      <c r="M159">
        <v>139.9</v>
      </c>
      <c r="N159">
        <v>123.8</v>
      </c>
      <c r="O159">
        <v>142.9</v>
      </c>
      <c r="P159">
        <v>133.6</v>
      </c>
      <c r="Q159">
        <v>148.30000000000001</v>
      </c>
      <c r="R159">
        <v>131.5</v>
      </c>
      <c r="S159">
        <v>123.2</v>
      </c>
      <c r="T159">
        <v>130.19999999999999</v>
      </c>
      <c r="U159">
        <v>132.1</v>
      </c>
      <c r="V159">
        <v>120.1</v>
      </c>
      <c r="W159">
        <v>126.5</v>
      </c>
      <c r="X159">
        <v>123.6</v>
      </c>
      <c r="Y159">
        <v>114.3</v>
      </c>
      <c r="Z159">
        <v>122.8</v>
      </c>
      <c r="AA159">
        <v>133.80000000000001</v>
      </c>
      <c r="AB159">
        <v>122</v>
      </c>
      <c r="AC159">
        <v>122.6</v>
      </c>
      <c r="AD159">
        <v>129.30000000000001</v>
      </c>
    </row>
    <row r="160" spans="1:30" x14ac:dyDescent="0.35">
      <c r="A160" t="s">
        <v>34</v>
      </c>
      <c r="B160">
        <v>2017</v>
      </c>
      <c r="C160" t="s">
        <v>38</v>
      </c>
      <c r="D160">
        <v>132.9</v>
      </c>
      <c r="E160">
        <v>141.6</v>
      </c>
      <c r="F160">
        <v>126.3</v>
      </c>
      <c r="G160">
        <v>137.69999999999999</v>
      </c>
      <c r="H160">
        <v>118.1</v>
      </c>
      <c r="I160">
        <v>137.9</v>
      </c>
      <c r="J160">
        <v>125.6</v>
      </c>
      <c r="K160">
        <v>138.30000000000001</v>
      </c>
      <c r="L160">
        <v>119.4</v>
      </c>
      <c r="M160">
        <v>136</v>
      </c>
      <c r="N160">
        <v>127.6</v>
      </c>
      <c r="O160">
        <v>144.5</v>
      </c>
      <c r="P160">
        <v>133.69999999999999</v>
      </c>
      <c r="Q160">
        <v>146.19999999999999</v>
      </c>
      <c r="R160">
        <v>138.19999999999999</v>
      </c>
      <c r="S160">
        <v>131.4</v>
      </c>
      <c r="T160">
        <v>137.19999999999999</v>
      </c>
      <c r="U160">
        <v>132.1</v>
      </c>
      <c r="V160">
        <v>129.4</v>
      </c>
      <c r="W160">
        <v>130.9</v>
      </c>
      <c r="X160">
        <v>128.4</v>
      </c>
      <c r="Y160">
        <v>116.7</v>
      </c>
      <c r="Z160">
        <v>125.7</v>
      </c>
      <c r="AA160">
        <v>134.80000000000001</v>
      </c>
      <c r="AB160">
        <v>123</v>
      </c>
      <c r="AC160">
        <v>125.3</v>
      </c>
      <c r="AD160">
        <v>131.4</v>
      </c>
    </row>
    <row r="161" spans="1:30" x14ac:dyDescent="0.35">
      <c r="A161" t="s">
        <v>30</v>
      </c>
      <c r="B161">
        <v>2017</v>
      </c>
      <c r="C161" t="s">
        <v>39</v>
      </c>
      <c r="D161">
        <v>133.5</v>
      </c>
      <c r="E161">
        <v>143.69999999999999</v>
      </c>
      <c r="F161">
        <v>128</v>
      </c>
      <c r="G161">
        <v>138.6</v>
      </c>
      <c r="H161">
        <v>120.9</v>
      </c>
      <c r="I161">
        <v>140.9</v>
      </c>
      <c r="J161">
        <v>128.80000000000001</v>
      </c>
      <c r="K161">
        <v>140.19999999999999</v>
      </c>
      <c r="L161">
        <v>118.9</v>
      </c>
      <c r="M161">
        <v>133.5</v>
      </c>
      <c r="N161">
        <v>130.4</v>
      </c>
      <c r="O161">
        <v>146.5</v>
      </c>
      <c r="P161">
        <v>134.9</v>
      </c>
      <c r="Q161">
        <v>145.80000000000001</v>
      </c>
      <c r="R161">
        <v>143.1</v>
      </c>
      <c r="S161">
        <v>137.69999999999999</v>
      </c>
      <c r="T161">
        <v>142.30000000000001</v>
      </c>
      <c r="U161" t="s">
        <v>32</v>
      </c>
      <c r="V161">
        <v>134.80000000000001</v>
      </c>
      <c r="W161">
        <v>135.19999999999999</v>
      </c>
      <c r="X161">
        <v>131.30000000000001</v>
      </c>
      <c r="Y161">
        <v>119.4</v>
      </c>
      <c r="Z161">
        <v>129.80000000000001</v>
      </c>
      <c r="AA161">
        <v>136.9</v>
      </c>
      <c r="AB161">
        <v>124.1</v>
      </c>
      <c r="AC161">
        <v>128.1</v>
      </c>
      <c r="AD161">
        <v>133.9</v>
      </c>
    </row>
    <row r="162" spans="1:30" x14ac:dyDescent="0.35">
      <c r="A162" t="s">
        <v>33</v>
      </c>
      <c r="B162">
        <v>2017</v>
      </c>
      <c r="C162" t="s">
        <v>39</v>
      </c>
      <c r="D162">
        <v>132.9</v>
      </c>
      <c r="E162">
        <v>148.69999999999999</v>
      </c>
      <c r="F162">
        <v>128.30000000000001</v>
      </c>
      <c r="G162">
        <v>137.30000000000001</v>
      </c>
      <c r="H162">
        <v>113.5</v>
      </c>
      <c r="I162">
        <v>137.19999999999999</v>
      </c>
      <c r="J162">
        <v>142.19999999999999</v>
      </c>
      <c r="K162">
        <v>128.19999999999999</v>
      </c>
      <c r="L162">
        <v>120.9</v>
      </c>
      <c r="M162">
        <v>138.80000000000001</v>
      </c>
      <c r="N162">
        <v>124.2</v>
      </c>
      <c r="O162">
        <v>143.1</v>
      </c>
      <c r="P162">
        <v>135.69999999999999</v>
      </c>
      <c r="Q162">
        <v>148.6</v>
      </c>
      <c r="R162">
        <v>131.5</v>
      </c>
      <c r="S162">
        <v>123.2</v>
      </c>
      <c r="T162">
        <v>130.19999999999999</v>
      </c>
      <c r="U162">
        <v>131.4</v>
      </c>
      <c r="V162">
        <v>119</v>
      </c>
      <c r="W162">
        <v>126.8</v>
      </c>
      <c r="X162">
        <v>123.8</v>
      </c>
      <c r="Y162">
        <v>113.9</v>
      </c>
      <c r="Z162">
        <v>122.9</v>
      </c>
      <c r="AA162">
        <v>134.30000000000001</v>
      </c>
      <c r="AB162">
        <v>122.5</v>
      </c>
      <c r="AC162">
        <v>122.7</v>
      </c>
      <c r="AD162">
        <v>129.9</v>
      </c>
    </row>
    <row r="163" spans="1:30" x14ac:dyDescent="0.35">
      <c r="A163" t="s">
        <v>34</v>
      </c>
      <c r="B163">
        <v>2017</v>
      </c>
      <c r="C163" t="s">
        <v>39</v>
      </c>
      <c r="D163">
        <v>133.30000000000001</v>
      </c>
      <c r="E163">
        <v>145.5</v>
      </c>
      <c r="F163">
        <v>128.1</v>
      </c>
      <c r="G163">
        <v>138.1</v>
      </c>
      <c r="H163">
        <v>118.2</v>
      </c>
      <c r="I163">
        <v>139.19999999999999</v>
      </c>
      <c r="J163">
        <v>133.30000000000001</v>
      </c>
      <c r="K163">
        <v>136.19999999999999</v>
      </c>
      <c r="L163">
        <v>119.6</v>
      </c>
      <c r="M163">
        <v>135.30000000000001</v>
      </c>
      <c r="N163">
        <v>127.8</v>
      </c>
      <c r="O163">
        <v>144.9</v>
      </c>
      <c r="P163">
        <v>135.19999999999999</v>
      </c>
      <c r="Q163">
        <v>146.5</v>
      </c>
      <c r="R163">
        <v>138.5</v>
      </c>
      <c r="S163">
        <v>131.69999999999999</v>
      </c>
      <c r="T163">
        <v>137.5</v>
      </c>
      <c r="U163">
        <v>131.4</v>
      </c>
      <c r="V163">
        <v>128.80000000000001</v>
      </c>
      <c r="W163">
        <v>131.19999999999999</v>
      </c>
      <c r="X163">
        <v>128.5</v>
      </c>
      <c r="Y163">
        <v>116.5</v>
      </c>
      <c r="Z163">
        <v>125.9</v>
      </c>
      <c r="AA163">
        <v>135.4</v>
      </c>
      <c r="AB163">
        <v>123.4</v>
      </c>
      <c r="AC163">
        <v>125.5</v>
      </c>
      <c r="AD163">
        <v>132</v>
      </c>
    </row>
    <row r="164" spans="1:30" x14ac:dyDescent="0.35">
      <c r="A164" t="s">
        <v>30</v>
      </c>
      <c r="B164">
        <v>2017</v>
      </c>
      <c r="C164" t="s">
        <v>40</v>
      </c>
      <c r="D164">
        <v>134</v>
      </c>
      <c r="E164">
        <v>144.19999999999999</v>
      </c>
      <c r="F164">
        <v>129.80000000000001</v>
      </c>
      <c r="G164">
        <v>139</v>
      </c>
      <c r="H164">
        <v>120.9</v>
      </c>
      <c r="I164">
        <v>143.9</v>
      </c>
      <c r="J164">
        <v>151.5</v>
      </c>
      <c r="K164">
        <v>138.1</v>
      </c>
      <c r="L164">
        <v>120</v>
      </c>
      <c r="M164">
        <v>133.9</v>
      </c>
      <c r="N164">
        <v>131.4</v>
      </c>
      <c r="O164">
        <v>147.69999999999999</v>
      </c>
      <c r="P164">
        <v>138.5</v>
      </c>
      <c r="Q164">
        <v>147.4</v>
      </c>
      <c r="R164">
        <v>144.30000000000001</v>
      </c>
      <c r="S164">
        <v>138.1</v>
      </c>
      <c r="T164">
        <v>143.5</v>
      </c>
      <c r="U164" t="s">
        <v>32</v>
      </c>
      <c r="V164">
        <v>135.30000000000001</v>
      </c>
      <c r="W164">
        <v>136.1</v>
      </c>
      <c r="X164">
        <v>132.1</v>
      </c>
      <c r="Y164">
        <v>119.1</v>
      </c>
      <c r="Z164">
        <v>130.6</v>
      </c>
      <c r="AA164">
        <v>138.6</v>
      </c>
      <c r="AB164">
        <v>124.4</v>
      </c>
      <c r="AC164">
        <v>128.6</v>
      </c>
      <c r="AD164">
        <v>136.19999999999999</v>
      </c>
    </row>
    <row r="165" spans="1:30" x14ac:dyDescent="0.35">
      <c r="A165" t="s">
        <v>33</v>
      </c>
      <c r="B165">
        <v>2017</v>
      </c>
      <c r="C165" t="s">
        <v>40</v>
      </c>
      <c r="D165">
        <v>132.80000000000001</v>
      </c>
      <c r="E165">
        <v>148.4</v>
      </c>
      <c r="F165">
        <v>129.4</v>
      </c>
      <c r="G165">
        <v>137.69999999999999</v>
      </c>
      <c r="H165">
        <v>113.4</v>
      </c>
      <c r="I165">
        <v>139.4</v>
      </c>
      <c r="J165">
        <v>175.1</v>
      </c>
      <c r="K165">
        <v>124.7</v>
      </c>
      <c r="L165">
        <v>121.5</v>
      </c>
      <c r="M165">
        <v>137.80000000000001</v>
      </c>
      <c r="N165">
        <v>124.4</v>
      </c>
      <c r="O165">
        <v>143.69999999999999</v>
      </c>
      <c r="P165">
        <v>139.80000000000001</v>
      </c>
      <c r="Q165">
        <v>150.5</v>
      </c>
      <c r="R165">
        <v>131.6</v>
      </c>
      <c r="S165">
        <v>123.7</v>
      </c>
      <c r="T165">
        <v>130.4</v>
      </c>
      <c r="U165">
        <v>132.6</v>
      </c>
      <c r="V165">
        <v>119.7</v>
      </c>
      <c r="W165">
        <v>127.2</v>
      </c>
      <c r="X165">
        <v>125</v>
      </c>
      <c r="Y165">
        <v>113.2</v>
      </c>
      <c r="Z165">
        <v>123.5</v>
      </c>
      <c r="AA165">
        <v>135.5</v>
      </c>
      <c r="AB165">
        <v>122.4</v>
      </c>
      <c r="AC165">
        <v>123</v>
      </c>
      <c r="AD165">
        <v>131.80000000000001</v>
      </c>
    </row>
    <row r="166" spans="1:30" x14ac:dyDescent="0.35">
      <c r="A166" t="s">
        <v>34</v>
      </c>
      <c r="B166">
        <v>2017</v>
      </c>
      <c r="C166" t="s">
        <v>40</v>
      </c>
      <c r="D166">
        <v>133.6</v>
      </c>
      <c r="E166">
        <v>145.69999999999999</v>
      </c>
      <c r="F166">
        <v>129.6</v>
      </c>
      <c r="G166">
        <v>138.5</v>
      </c>
      <c r="H166">
        <v>118.1</v>
      </c>
      <c r="I166">
        <v>141.80000000000001</v>
      </c>
      <c r="J166">
        <v>159.5</v>
      </c>
      <c r="K166">
        <v>133.6</v>
      </c>
      <c r="L166">
        <v>120.5</v>
      </c>
      <c r="M166">
        <v>135.19999999999999</v>
      </c>
      <c r="N166">
        <v>128.5</v>
      </c>
      <c r="O166">
        <v>145.80000000000001</v>
      </c>
      <c r="P166">
        <v>139</v>
      </c>
      <c r="Q166">
        <v>148.19999999999999</v>
      </c>
      <c r="R166">
        <v>139.30000000000001</v>
      </c>
      <c r="S166">
        <v>132.1</v>
      </c>
      <c r="T166">
        <v>138.30000000000001</v>
      </c>
      <c r="U166">
        <v>132.6</v>
      </c>
      <c r="V166">
        <v>129.4</v>
      </c>
      <c r="W166">
        <v>131.9</v>
      </c>
      <c r="X166">
        <v>129.4</v>
      </c>
      <c r="Y166">
        <v>116</v>
      </c>
      <c r="Z166">
        <v>126.6</v>
      </c>
      <c r="AA166">
        <v>136.80000000000001</v>
      </c>
      <c r="AB166">
        <v>123.6</v>
      </c>
      <c r="AC166">
        <v>125.9</v>
      </c>
      <c r="AD166">
        <v>134.19999999999999</v>
      </c>
    </row>
    <row r="167" spans="1:30" x14ac:dyDescent="0.35">
      <c r="A167" t="s">
        <v>30</v>
      </c>
      <c r="B167">
        <v>2017</v>
      </c>
      <c r="C167" t="s">
        <v>41</v>
      </c>
      <c r="D167">
        <v>134.80000000000001</v>
      </c>
      <c r="E167">
        <v>143.1</v>
      </c>
      <c r="F167">
        <v>130</v>
      </c>
      <c r="G167">
        <v>139.4</v>
      </c>
      <c r="H167">
        <v>120.5</v>
      </c>
      <c r="I167">
        <v>148</v>
      </c>
      <c r="J167">
        <v>162.9</v>
      </c>
      <c r="K167">
        <v>137.4</v>
      </c>
      <c r="L167">
        <v>120.8</v>
      </c>
      <c r="M167">
        <v>134.69999999999999</v>
      </c>
      <c r="N167">
        <v>131.6</v>
      </c>
      <c r="O167">
        <v>148.69999999999999</v>
      </c>
      <c r="P167">
        <v>140.6</v>
      </c>
      <c r="Q167">
        <v>149</v>
      </c>
      <c r="R167">
        <v>145.30000000000001</v>
      </c>
      <c r="S167">
        <v>139.19999999999999</v>
      </c>
      <c r="T167">
        <v>144.5</v>
      </c>
      <c r="U167" t="s">
        <v>32</v>
      </c>
      <c r="V167">
        <v>136.4</v>
      </c>
      <c r="W167">
        <v>137.30000000000001</v>
      </c>
      <c r="X167">
        <v>133</v>
      </c>
      <c r="Y167">
        <v>120.3</v>
      </c>
      <c r="Z167">
        <v>131.5</v>
      </c>
      <c r="AA167">
        <v>140.19999999999999</v>
      </c>
      <c r="AB167">
        <v>125.4</v>
      </c>
      <c r="AC167">
        <v>129.69999999999999</v>
      </c>
      <c r="AD167">
        <v>137.80000000000001</v>
      </c>
    </row>
    <row r="168" spans="1:30" x14ac:dyDescent="0.35">
      <c r="A168" t="s">
        <v>33</v>
      </c>
      <c r="B168">
        <v>2017</v>
      </c>
      <c r="C168" t="s">
        <v>41</v>
      </c>
      <c r="D168">
        <v>133.19999999999999</v>
      </c>
      <c r="E168">
        <v>143.9</v>
      </c>
      <c r="F168">
        <v>128.30000000000001</v>
      </c>
      <c r="G168">
        <v>138.30000000000001</v>
      </c>
      <c r="H168">
        <v>114.1</v>
      </c>
      <c r="I168">
        <v>142.69999999999999</v>
      </c>
      <c r="J168">
        <v>179.8</v>
      </c>
      <c r="K168">
        <v>123.5</v>
      </c>
      <c r="L168">
        <v>122.1</v>
      </c>
      <c r="M168">
        <v>137.5</v>
      </c>
      <c r="N168">
        <v>124.6</v>
      </c>
      <c r="O168">
        <v>144.5</v>
      </c>
      <c r="P168">
        <v>140.5</v>
      </c>
      <c r="Q168">
        <v>152.1</v>
      </c>
      <c r="R168">
        <v>132.69999999999999</v>
      </c>
      <c r="S168">
        <v>124.3</v>
      </c>
      <c r="T168">
        <v>131.4</v>
      </c>
      <c r="U168">
        <v>134.4</v>
      </c>
      <c r="V168">
        <v>118.9</v>
      </c>
      <c r="W168">
        <v>127.7</v>
      </c>
      <c r="X168">
        <v>125.7</v>
      </c>
      <c r="Y168">
        <v>114.6</v>
      </c>
      <c r="Z168">
        <v>124.1</v>
      </c>
      <c r="AA168">
        <v>135.69999999999999</v>
      </c>
      <c r="AB168">
        <v>123.3</v>
      </c>
      <c r="AC168">
        <v>123.8</v>
      </c>
      <c r="AD168">
        <v>132.69999999999999</v>
      </c>
    </row>
    <row r="169" spans="1:30" x14ac:dyDescent="0.35">
      <c r="A169" t="s">
        <v>34</v>
      </c>
      <c r="B169">
        <v>2017</v>
      </c>
      <c r="C169" t="s">
        <v>41</v>
      </c>
      <c r="D169">
        <v>134.30000000000001</v>
      </c>
      <c r="E169">
        <v>143.4</v>
      </c>
      <c r="F169">
        <v>129.30000000000001</v>
      </c>
      <c r="G169">
        <v>139</v>
      </c>
      <c r="H169">
        <v>118.1</v>
      </c>
      <c r="I169">
        <v>145.5</v>
      </c>
      <c r="J169">
        <v>168.6</v>
      </c>
      <c r="K169">
        <v>132.69999999999999</v>
      </c>
      <c r="L169">
        <v>121.2</v>
      </c>
      <c r="M169">
        <v>135.6</v>
      </c>
      <c r="N169">
        <v>128.69999999999999</v>
      </c>
      <c r="O169">
        <v>146.80000000000001</v>
      </c>
      <c r="P169">
        <v>140.6</v>
      </c>
      <c r="Q169">
        <v>149.80000000000001</v>
      </c>
      <c r="R169">
        <v>140.30000000000001</v>
      </c>
      <c r="S169">
        <v>133</v>
      </c>
      <c r="T169">
        <v>139.30000000000001</v>
      </c>
      <c r="U169">
        <v>134.4</v>
      </c>
      <c r="V169">
        <v>129.80000000000001</v>
      </c>
      <c r="W169">
        <v>132.80000000000001</v>
      </c>
      <c r="X169">
        <v>130.19999999999999</v>
      </c>
      <c r="Y169">
        <v>117.3</v>
      </c>
      <c r="Z169">
        <v>127.3</v>
      </c>
      <c r="AA169">
        <v>137.6</v>
      </c>
      <c r="AB169">
        <v>124.5</v>
      </c>
      <c r="AC169">
        <v>126.8</v>
      </c>
      <c r="AD169">
        <v>135.4</v>
      </c>
    </row>
    <row r="170" spans="1:30" x14ac:dyDescent="0.35">
      <c r="A170" t="s">
        <v>30</v>
      </c>
      <c r="B170">
        <v>2017</v>
      </c>
      <c r="C170" t="s">
        <v>42</v>
      </c>
      <c r="D170">
        <v>135.19999999999999</v>
      </c>
      <c r="E170">
        <v>142</v>
      </c>
      <c r="F170">
        <v>130.5</v>
      </c>
      <c r="G170">
        <v>140.19999999999999</v>
      </c>
      <c r="H170">
        <v>120.7</v>
      </c>
      <c r="I170">
        <v>147.80000000000001</v>
      </c>
      <c r="J170">
        <v>154.5</v>
      </c>
      <c r="K170">
        <v>137.1</v>
      </c>
      <c r="L170">
        <v>121</v>
      </c>
      <c r="M170">
        <v>134.69999999999999</v>
      </c>
      <c r="N170">
        <v>131.69999999999999</v>
      </c>
      <c r="O170">
        <v>149.30000000000001</v>
      </c>
      <c r="P170">
        <v>139.6</v>
      </c>
      <c r="Q170">
        <v>149.80000000000001</v>
      </c>
      <c r="R170">
        <v>146.1</v>
      </c>
      <c r="S170">
        <v>139.69999999999999</v>
      </c>
      <c r="T170">
        <v>145.19999999999999</v>
      </c>
      <c r="U170" t="s">
        <v>32</v>
      </c>
      <c r="V170">
        <v>137.4</v>
      </c>
      <c r="W170">
        <v>137.9</v>
      </c>
      <c r="X170">
        <v>133.4</v>
      </c>
      <c r="Y170">
        <v>121.2</v>
      </c>
      <c r="Z170">
        <v>132.30000000000001</v>
      </c>
      <c r="AA170">
        <v>139.6</v>
      </c>
      <c r="AB170">
        <v>126.7</v>
      </c>
      <c r="AC170">
        <v>130.30000000000001</v>
      </c>
      <c r="AD170">
        <v>137.6</v>
      </c>
    </row>
    <row r="171" spans="1:30" x14ac:dyDescent="0.35">
      <c r="A171" t="s">
        <v>33</v>
      </c>
      <c r="B171">
        <v>2017</v>
      </c>
      <c r="C171" t="s">
        <v>42</v>
      </c>
      <c r="D171">
        <v>133.6</v>
      </c>
      <c r="E171">
        <v>143</v>
      </c>
      <c r="F171">
        <v>129.69999999999999</v>
      </c>
      <c r="G171">
        <v>138.69999999999999</v>
      </c>
      <c r="H171">
        <v>114.5</v>
      </c>
      <c r="I171">
        <v>137.5</v>
      </c>
      <c r="J171">
        <v>160.69999999999999</v>
      </c>
      <c r="K171">
        <v>124.5</v>
      </c>
      <c r="L171">
        <v>122.4</v>
      </c>
      <c r="M171">
        <v>137.30000000000001</v>
      </c>
      <c r="N171">
        <v>124.8</v>
      </c>
      <c r="O171">
        <v>145</v>
      </c>
      <c r="P171">
        <v>138</v>
      </c>
      <c r="Q171">
        <v>153.6</v>
      </c>
      <c r="R171">
        <v>133.30000000000001</v>
      </c>
      <c r="S171">
        <v>124.6</v>
      </c>
      <c r="T171">
        <v>132</v>
      </c>
      <c r="U171">
        <v>135.69999999999999</v>
      </c>
      <c r="V171">
        <v>120.6</v>
      </c>
      <c r="W171">
        <v>128.1</v>
      </c>
      <c r="X171">
        <v>126.1</v>
      </c>
      <c r="Y171">
        <v>115.7</v>
      </c>
      <c r="Z171">
        <v>124.5</v>
      </c>
      <c r="AA171">
        <v>135.9</v>
      </c>
      <c r="AB171">
        <v>124.4</v>
      </c>
      <c r="AC171">
        <v>124.5</v>
      </c>
      <c r="AD171">
        <v>132.4</v>
      </c>
    </row>
    <row r="172" spans="1:30" x14ac:dyDescent="0.35">
      <c r="A172" t="s">
        <v>34</v>
      </c>
      <c r="B172">
        <v>2017</v>
      </c>
      <c r="C172" t="s">
        <v>42</v>
      </c>
      <c r="D172">
        <v>134.69999999999999</v>
      </c>
      <c r="E172">
        <v>142.4</v>
      </c>
      <c r="F172">
        <v>130.19999999999999</v>
      </c>
      <c r="G172">
        <v>139.6</v>
      </c>
      <c r="H172">
        <v>118.4</v>
      </c>
      <c r="I172">
        <v>143</v>
      </c>
      <c r="J172">
        <v>156.6</v>
      </c>
      <c r="K172">
        <v>132.9</v>
      </c>
      <c r="L172">
        <v>121.5</v>
      </c>
      <c r="M172">
        <v>135.6</v>
      </c>
      <c r="N172">
        <v>128.80000000000001</v>
      </c>
      <c r="O172">
        <v>147.30000000000001</v>
      </c>
      <c r="P172">
        <v>139</v>
      </c>
      <c r="Q172">
        <v>150.80000000000001</v>
      </c>
      <c r="R172">
        <v>141.1</v>
      </c>
      <c r="S172">
        <v>133.4</v>
      </c>
      <c r="T172">
        <v>140</v>
      </c>
      <c r="U172">
        <v>135.69999999999999</v>
      </c>
      <c r="V172">
        <v>131</v>
      </c>
      <c r="W172">
        <v>133.30000000000001</v>
      </c>
      <c r="X172">
        <v>130.6</v>
      </c>
      <c r="Y172">
        <v>118.3</v>
      </c>
      <c r="Z172">
        <v>127.9</v>
      </c>
      <c r="AA172">
        <v>137.4</v>
      </c>
      <c r="AB172">
        <v>125.7</v>
      </c>
      <c r="AC172">
        <v>127.5</v>
      </c>
      <c r="AD172">
        <v>135.19999999999999</v>
      </c>
    </row>
    <row r="173" spans="1:30" x14ac:dyDescent="0.35">
      <c r="A173" t="s">
        <v>30</v>
      </c>
      <c r="B173">
        <v>2017</v>
      </c>
      <c r="C173" t="s">
        <v>43</v>
      </c>
      <c r="D173">
        <v>135.9</v>
      </c>
      <c r="E173">
        <v>141.9</v>
      </c>
      <c r="F173">
        <v>131</v>
      </c>
      <c r="G173">
        <v>141.5</v>
      </c>
      <c r="H173">
        <v>121.4</v>
      </c>
      <c r="I173">
        <v>146.69999999999999</v>
      </c>
      <c r="J173">
        <v>157.1</v>
      </c>
      <c r="K173">
        <v>136.4</v>
      </c>
      <c r="L173">
        <v>121.4</v>
      </c>
      <c r="M173">
        <v>135.6</v>
      </c>
      <c r="N173">
        <v>131.30000000000001</v>
      </c>
      <c r="O173">
        <v>150.30000000000001</v>
      </c>
      <c r="P173">
        <v>140.4</v>
      </c>
      <c r="Q173">
        <v>150.5</v>
      </c>
      <c r="R173">
        <v>147.19999999999999</v>
      </c>
      <c r="S173">
        <v>140.6</v>
      </c>
      <c r="T173">
        <v>146.19999999999999</v>
      </c>
      <c r="U173" t="s">
        <v>32</v>
      </c>
      <c r="V173">
        <v>138.1</v>
      </c>
      <c r="W173">
        <v>138.4</v>
      </c>
      <c r="X173">
        <v>134.19999999999999</v>
      </c>
      <c r="Y173">
        <v>121</v>
      </c>
      <c r="Z173">
        <v>133</v>
      </c>
      <c r="AA173">
        <v>140.1</v>
      </c>
      <c r="AB173">
        <v>127.4</v>
      </c>
      <c r="AC173">
        <v>130.69999999999999</v>
      </c>
      <c r="AD173">
        <v>138.30000000000001</v>
      </c>
    </row>
    <row r="174" spans="1:30" x14ac:dyDescent="0.35">
      <c r="A174" t="s">
        <v>33</v>
      </c>
      <c r="B174">
        <v>2017</v>
      </c>
      <c r="C174" t="s">
        <v>43</v>
      </c>
      <c r="D174">
        <v>133.9</v>
      </c>
      <c r="E174">
        <v>142.80000000000001</v>
      </c>
      <c r="F174">
        <v>131.4</v>
      </c>
      <c r="G174">
        <v>139.1</v>
      </c>
      <c r="H174">
        <v>114.9</v>
      </c>
      <c r="I174">
        <v>135.6</v>
      </c>
      <c r="J174">
        <v>173.2</v>
      </c>
      <c r="K174">
        <v>124.1</v>
      </c>
      <c r="L174">
        <v>122.6</v>
      </c>
      <c r="M174">
        <v>137.80000000000001</v>
      </c>
      <c r="N174">
        <v>125.1</v>
      </c>
      <c r="O174">
        <v>145.5</v>
      </c>
      <c r="P174">
        <v>139.69999999999999</v>
      </c>
      <c r="Q174">
        <v>154.6</v>
      </c>
      <c r="R174">
        <v>134</v>
      </c>
      <c r="S174">
        <v>124.9</v>
      </c>
      <c r="T174">
        <v>132.6</v>
      </c>
      <c r="U174">
        <v>137.30000000000001</v>
      </c>
      <c r="V174">
        <v>122.6</v>
      </c>
      <c r="W174">
        <v>128.30000000000001</v>
      </c>
      <c r="X174">
        <v>126.6</v>
      </c>
      <c r="Y174">
        <v>115</v>
      </c>
      <c r="Z174">
        <v>124.8</v>
      </c>
      <c r="AA174">
        <v>136.30000000000001</v>
      </c>
      <c r="AB174">
        <v>124.6</v>
      </c>
      <c r="AC174">
        <v>124.5</v>
      </c>
      <c r="AD174">
        <v>133.5</v>
      </c>
    </row>
    <row r="175" spans="1:30" x14ac:dyDescent="0.35">
      <c r="A175" t="s">
        <v>34</v>
      </c>
      <c r="B175">
        <v>2017</v>
      </c>
      <c r="C175" t="s">
        <v>43</v>
      </c>
      <c r="D175">
        <v>135.30000000000001</v>
      </c>
      <c r="E175">
        <v>142.19999999999999</v>
      </c>
      <c r="F175">
        <v>131.19999999999999</v>
      </c>
      <c r="G175">
        <v>140.6</v>
      </c>
      <c r="H175">
        <v>119</v>
      </c>
      <c r="I175">
        <v>141.5</v>
      </c>
      <c r="J175">
        <v>162.6</v>
      </c>
      <c r="K175">
        <v>132.30000000000001</v>
      </c>
      <c r="L175">
        <v>121.8</v>
      </c>
      <c r="M175">
        <v>136.30000000000001</v>
      </c>
      <c r="N175">
        <v>128.69999999999999</v>
      </c>
      <c r="O175">
        <v>148.1</v>
      </c>
      <c r="P175">
        <v>140.1</v>
      </c>
      <c r="Q175">
        <v>151.6</v>
      </c>
      <c r="R175">
        <v>142</v>
      </c>
      <c r="S175">
        <v>134.1</v>
      </c>
      <c r="T175">
        <v>140.80000000000001</v>
      </c>
      <c r="U175">
        <v>137.30000000000001</v>
      </c>
      <c r="V175">
        <v>132.19999999999999</v>
      </c>
      <c r="W175">
        <v>133.6</v>
      </c>
      <c r="X175">
        <v>131.30000000000001</v>
      </c>
      <c r="Y175">
        <v>117.8</v>
      </c>
      <c r="Z175">
        <v>128.4</v>
      </c>
      <c r="AA175">
        <v>137.9</v>
      </c>
      <c r="AB175">
        <v>126.2</v>
      </c>
      <c r="AC175">
        <v>127.7</v>
      </c>
      <c r="AD175">
        <v>136.1</v>
      </c>
    </row>
    <row r="176" spans="1:30" x14ac:dyDescent="0.35">
      <c r="A176" t="s">
        <v>30</v>
      </c>
      <c r="B176">
        <v>2017</v>
      </c>
      <c r="C176" t="s">
        <v>45</v>
      </c>
      <c r="D176">
        <v>136.30000000000001</v>
      </c>
      <c r="E176">
        <v>142.5</v>
      </c>
      <c r="F176">
        <v>140.5</v>
      </c>
      <c r="G176">
        <v>141.5</v>
      </c>
      <c r="H176">
        <v>121.6</v>
      </c>
      <c r="I176">
        <v>147.30000000000001</v>
      </c>
      <c r="J176">
        <v>168</v>
      </c>
      <c r="K176">
        <v>135.80000000000001</v>
      </c>
      <c r="L176">
        <v>122.5</v>
      </c>
      <c r="M176">
        <v>136</v>
      </c>
      <c r="N176">
        <v>131.9</v>
      </c>
      <c r="O176">
        <v>151.4</v>
      </c>
      <c r="P176">
        <v>142.4</v>
      </c>
      <c r="Q176">
        <v>152.1</v>
      </c>
      <c r="R176">
        <v>148.19999999999999</v>
      </c>
      <c r="S176">
        <v>141.5</v>
      </c>
      <c r="T176">
        <v>147.30000000000001</v>
      </c>
      <c r="U176" t="s">
        <v>32</v>
      </c>
      <c r="V176">
        <v>141.1</v>
      </c>
      <c r="W176">
        <v>139.4</v>
      </c>
      <c r="X176">
        <v>135.80000000000001</v>
      </c>
      <c r="Y176">
        <v>121.6</v>
      </c>
      <c r="Z176">
        <v>133.69999999999999</v>
      </c>
      <c r="AA176">
        <v>141.5</v>
      </c>
      <c r="AB176">
        <v>128.1</v>
      </c>
      <c r="AC176">
        <v>131.69999999999999</v>
      </c>
      <c r="AD176">
        <v>140</v>
      </c>
    </row>
    <row r="177" spans="1:30" x14ac:dyDescent="0.35">
      <c r="A177" t="s">
        <v>33</v>
      </c>
      <c r="B177">
        <v>2017</v>
      </c>
      <c r="C177" t="s">
        <v>45</v>
      </c>
      <c r="D177">
        <v>134.30000000000001</v>
      </c>
      <c r="E177">
        <v>142.1</v>
      </c>
      <c r="F177">
        <v>146.69999999999999</v>
      </c>
      <c r="G177">
        <v>139.5</v>
      </c>
      <c r="H177">
        <v>115.2</v>
      </c>
      <c r="I177">
        <v>136.4</v>
      </c>
      <c r="J177">
        <v>185.2</v>
      </c>
      <c r="K177">
        <v>122.2</v>
      </c>
      <c r="L177">
        <v>123.9</v>
      </c>
      <c r="M177">
        <v>138.30000000000001</v>
      </c>
      <c r="N177">
        <v>125.4</v>
      </c>
      <c r="O177">
        <v>146</v>
      </c>
      <c r="P177">
        <v>141.5</v>
      </c>
      <c r="Q177">
        <v>156.19999999999999</v>
      </c>
      <c r="R177">
        <v>135</v>
      </c>
      <c r="S177">
        <v>125.4</v>
      </c>
      <c r="T177">
        <v>133.5</v>
      </c>
      <c r="U177">
        <v>138.6</v>
      </c>
      <c r="V177">
        <v>125.7</v>
      </c>
      <c r="W177">
        <v>128.80000000000001</v>
      </c>
      <c r="X177">
        <v>127.4</v>
      </c>
      <c r="Y177">
        <v>115.3</v>
      </c>
      <c r="Z177">
        <v>125.1</v>
      </c>
      <c r="AA177">
        <v>136.6</v>
      </c>
      <c r="AB177">
        <v>124.9</v>
      </c>
      <c r="AC177">
        <v>124.9</v>
      </c>
      <c r="AD177">
        <v>134.80000000000001</v>
      </c>
    </row>
    <row r="178" spans="1:30" x14ac:dyDescent="0.35">
      <c r="A178" t="s">
        <v>34</v>
      </c>
      <c r="B178">
        <v>2017</v>
      </c>
      <c r="C178" t="s">
        <v>45</v>
      </c>
      <c r="D178">
        <v>135.69999999999999</v>
      </c>
      <c r="E178">
        <v>142.4</v>
      </c>
      <c r="F178">
        <v>142.9</v>
      </c>
      <c r="G178">
        <v>140.80000000000001</v>
      </c>
      <c r="H178">
        <v>119.2</v>
      </c>
      <c r="I178">
        <v>142.19999999999999</v>
      </c>
      <c r="J178">
        <v>173.8</v>
      </c>
      <c r="K178">
        <v>131.19999999999999</v>
      </c>
      <c r="L178">
        <v>123</v>
      </c>
      <c r="M178">
        <v>136.80000000000001</v>
      </c>
      <c r="N178">
        <v>129.19999999999999</v>
      </c>
      <c r="O178">
        <v>148.9</v>
      </c>
      <c r="P178">
        <v>142.1</v>
      </c>
      <c r="Q178">
        <v>153.19999999999999</v>
      </c>
      <c r="R178">
        <v>143</v>
      </c>
      <c r="S178">
        <v>134.80000000000001</v>
      </c>
      <c r="T178">
        <v>141.80000000000001</v>
      </c>
      <c r="U178">
        <v>138.6</v>
      </c>
      <c r="V178">
        <v>135.30000000000001</v>
      </c>
      <c r="W178">
        <v>134.4</v>
      </c>
      <c r="X178">
        <v>132.6</v>
      </c>
      <c r="Y178">
        <v>118.3</v>
      </c>
      <c r="Z178">
        <v>128.9</v>
      </c>
      <c r="AA178">
        <v>138.6</v>
      </c>
      <c r="AB178">
        <v>126.8</v>
      </c>
      <c r="AC178">
        <v>128.4</v>
      </c>
      <c r="AD178">
        <v>137.6</v>
      </c>
    </row>
    <row r="179" spans="1:30" x14ac:dyDescent="0.35">
      <c r="A179" t="s">
        <v>30</v>
      </c>
      <c r="B179">
        <v>2017</v>
      </c>
      <c r="C179" t="s">
        <v>46</v>
      </c>
      <c r="D179">
        <v>136.4</v>
      </c>
      <c r="E179">
        <v>143.69999999999999</v>
      </c>
      <c r="F179">
        <v>144.80000000000001</v>
      </c>
      <c r="G179">
        <v>141.9</v>
      </c>
      <c r="H179">
        <v>123.1</v>
      </c>
      <c r="I179">
        <v>147.19999999999999</v>
      </c>
      <c r="J179">
        <v>161</v>
      </c>
      <c r="K179">
        <v>133.80000000000001</v>
      </c>
      <c r="L179">
        <v>121.9</v>
      </c>
      <c r="M179">
        <v>135.80000000000001</v>
      </c>
      <c r="N179">
        <v>131.1</v>
      </c>
      <c r="O179">
        <v>151.4</v>
      </c>
      <c r="P179">
        <v>141.5</v>
      </c>
      <c r="Q179">
        <v>153.19999999999999</v>
      </c>
      <c r="R179">
        <v>148</v>
      </c>
      <c r="S179">
        <v>141.9</v>
      </c>
      <c r="T179">
        <v>147.19999999999999</v>
      </c>
      <c r="U179" t="s">
        <v>32</v>
      </c>
      <c r="V179">
        <v>142.6</v>
      </c>
      <c r="W179">
        <v>139.5</v>
      </c>
      <c r="X179">
        <v>136.1</v>
      </c>
      <c r="Y179">
        <v>122</v>
      </c>
      <c r="Z179">
        <v>133.4</v>
      </c>
      <c r="AA179">
        <v>141.1</v>
      </c>
      <c r="AB179">
        <v>127.8</v>
      </c>
      <c r="AC179">
        <v>131.9</v>
      </c>
      <c r="AD179">
        <v>139.80000000000001</v>
      </c>
    </row>
    <row r="180" spans="1:30" x14ac:dyDescent="0.35">
      <c r="A180" t="s">
        <v>33</v>
      </c>
      <c r="B180">
        <v>2017</v>
      </c>
      <c r="C180" t="s">
        <v>46</v>
      </c>
      <c r="D180">
        <v>134.4</v>
      </c>
      <c r="E180">
        <v>142.6</v>
      </c>
      <c r="F180">
        <v>145.9</v>
      </c>
      <c r="G180">
        <v>139.5</v>
      </c>
      <c r="H180">
        <v>115.9</v>
      </c>
      <c r="I180">
        <v>135</v>
      </c>
      <c r="J180">
        <v>163.19999999999999</v>
      </c>
      <c r="K180">
        <v>119.8</v>
      </c>
      <c r="L180">
        <v>120.7</v>
      </c>
      <c r="M180">
        <v>139.69999999999999</v>
      </c>
      <c r="N180">
        <v>125.7</v>
      </c>
      <c r="O180">
        <v>146.30000000000001</v>
      </c>
      <c r="P180">
        <v>138.80000000000001</v>
      </c>
      <c r="Q180">
        <v>157</v>
      </c>
      <c r="R180">
        <v>135.6</v>
      </c>
      <c r="S180">
        <v>125.6</v>
      </c>
      <c r="T180">
        <v>134</v>
      </c>
      <c r="U180">
        <v>139.1</v>
      </c>
      <c r="V180">
        <v>126.8</v>
      </c>
      <c r="W180">
        <v>129.30000000000001</v>
      </c>
      <c r="X180">
        <v>128.19999999999999</v>
      </c>
      <c r="Y180">
        <v>115.3</v>
      </c>
      <c r="Z180">
        <v>125.6</v>
      </c>
      <c r="AA180">
        <v>136.69999999999999</v>
      </c>
      <c r="AB180">
        <v>124.6</v>
      </c>
      <c r="AC180">
        <v>125.1</v>
      </c>
      <c r="AD180">
        <v>134.1</v>
      </c>
    </row>
    <row r="181" spans="1:30" x14ac:dyDescent="0.35">
      <c r="A181" t="s">
        <v>34</v>
      </c>
      <c r="B181">
        <v>2017</v>
      </c>
      <c r="C181" t="s">
        <v>46</v>
      </c>
      <c r="D181">
        <v>135.80000000000001</v>
      </c>
      <c r="E181">
        <v>143.30000000000001</v>
      </c>
      <c r="F181">
        <v>145.19999999999999</v>
      </c>
      <c r="G181">
        <v>141</v>
      </c>
      <c r="H181">
        <v>120.5</v>
      </c>
      <c r="I181">
        <v>141.5</v>
      </c>
      <c r="J181">
        <v>161.69999999999999</v>
      </c>
      <c r="K181">
        <v>129.1</v>
      </c>
      <c r="L181">
        <v>121.5</v>
      </c>
      <c r="M181">
        <v>137.1</v>
      </c>
      <c r="N181">
        <v>128.80000000000001</v>
      </c>
      <c r="O181">
        <v>149</v>
      </c>
      <c r="P181">
        <v>140.5</v>
      </c>
      <c r="Q181">
        <v>154.19999999999999</v>
      </c>
      <c r="R181">
        <v>143.1</v>
      </c>
      <c r="S181">
        <v>135.1</v>
      </c>
      <c r="T181">
        <v>142</v>
      </c>
      <c r="U181">
        <v>139.1</v>
      </c>
      <c r="V181">
        <v>136.6</v>
      </c>
      <c r="W181">
        <v>134.69999999999999</v>
      </c>
      <c r="X181">
        <v>133.1</v>
      </c>
      <c r="Y181">
        <v>118.5</v>
      </c>
      <c r="Z181">
        <v>129</v>
      </c>
      <c r="AA181">
        <v>138.5</v>
      </c>
      <c r="AB181">
        <v>126.5</v>
      </c>
      <c r="AC181">
        <v>128.6</v>
      </c>
      <c r="AD181">
        <v>137.19999999999999</v>
      </c>
    </row>
    <row r="182" spans="1:30" x14ac:dyDescent="0.35">
      <c r="A182" t="s">
        <v>30</v>
      </c>
      <c r="B182">
        <v>2018</v>
      </c>
      <c r="C182" t="s">
        <v>31</v>
      </c>
      <c r="D182">
        <v>136.6</v>
      </c>
      <c r="E182">
        <v>144.4</v>
      </c>
      <c r="F182">
        <v>143.80000000000001</v>
      </c>
      <c r="G182">
        <v>142</v>
      </c>
      <c r="H182">
        <v>123.2</v>
      </c>
      <c r="I182">
        <v>147.9</v>
      </c>
      <c r="J182">
        <v>152.1</v>
      </c>
      <c r="K182">
        <v>131.80000000000001</v>
      </c>
      <c r="L182">
        <v>119.5</v>
      </c>
      <c r="M182">
        <v>136</v>
      </c>
      <c r="N182">
        <v>131.19999999999999</v>
      </c>
      <c r="O182">
        <v>151.80000000000001</v>
      </c>
      <c r="P182">
        <v>140.4</v>
      </c>
      <c r="Q182">
        <v>153.6</v>
      </c>
      <c r="R182">
        <v>148.30000000000001</v>
      </c>
      <c r="S182">
        <v>142.30000000000001</v>
      </c>
      <c r="T182">
        <v>147.5</v>
      </c>
      <c r="U182" t="s">
        <v>32</v>
      </c>
      <c r="V182">
        <v>142.30000000000001</v>
      </c>
      <c r="W182">
        <v>139.80000000000001</v>
      </c>
      <c r="X182">
        <v>136</v>
      </c>
      <c r="Y182">
        <v>122.7</v>
      </c>
      <c r="Z182">
        <v>134.30000000000001</v>
      </c>
      <c r="AA182">
        <v>141.6</v>
      </c>
      <c r="AB182">
        <v>128.6</v>
      </c>
      <c r="AC182">
        <v>132.30000000000001</v>
      </c>
      <c r="AD182">
        <v>139.30000000000001</v>
      </c>
    </row>
    <row r="183" spans="1:30" x14ac:dyDescent="0.35">
      <c r="A183" t="s">
        <v>33</v>
      </c>
      <c r="B183">
        <v>2018</v>
      </c>
      <c r="C183" t="s">
        <v>31</v>
      </c>
      <c r="D183">
        <v>134.6</v>
      </c>
      <c r="E183">
        <v>143.69999999999999</v>
      </c>
      <c r="F183">
        <v>143.6</v>
      </c>
      <c r="G183">
        <v>139.6</v>
      </c>
      <c r="H183">
        <v>116.4</v>
      </c>
      <c r="I183">
        <v>133.80000000000001</v>
      </c>
      <c r="J183">
        <v>150.5</v>
      </c>
      <c r="K183">
        <v>118.4</v>
      </c>
      <c r="L183">
        <v>117.3</v>
      </c>
      <c r="M183">
        <v>140.5</v>
      </c>
      <c r="N183">
        <v>125.9</v>
      </c>
      <c r="O183">
        <v>146.80000000000001</v>
      </c>
      <c r="P183">
        <v>137.19999999999999</v>
      </c>
      <c r="Q183">
        <v>157.69999999999999</v>
      </c>
      <c r="R183">
        <v>136</v>
      </c>
      <c r="S183">
        <v>125.9</v>
      </c>
      <c r="T183">
        <v>134.4</v>
      </c>
      <c r="U183">
        <v>140.4</v>
      </c>
      <c r="V183">
        <v>127.3</v>
      </c>
      <c r="W183">
        <v>129.5</v>
      </c>
      <c r="X183">
        <v>129</v>
      </c>
      <c r="Y183">
        <v>116.3</v>
      </c>
      <c r="Z183">
        <v>126.2</v>
      </c>
      <c r="AA183">
        <v>137.1</v>
      </c>
      <c r="AB183">
        <v>125.5</v>
      </c>
      <c r="AC183">
        <v>125.8</v>
      </c>
      <c r="AD183">
        <v>134.1</v>
      </c>
    </row>
    <row r="184" spans="1:30" x14ac:dyDescent="0.35">
      <c r="A184" t="s">
        <v>34</v>
      </c>
      <c r="B184">
        <v>2018</v>
      </c>
      <c r="C184" t="s">
        <v>31</v>
      </c>
      <c r="D184">
        <v>136</v>
      </c>
      <c r="E184">
        <v>144.19999999999999</v>
      </c>
      <c r="F184">
        <v>143.69999999999999</v>
      </c>
      <c r="G184">
        <v>141.1</v>
      </c>
      <c r="H184">
        <v>120.7</v>
      </c>
      <c r="I184">
        <v>141.30000000000001</v>
      </c>
      <c r="J184">
        <v>151.6</v>
      </c>
      <c r="K184">
        <v>127.3</v>
      </c>
      <c r="L184">
        <v>118.8</v>
      </c>
      <c r="M184">
        <v>137.5</v>
      </c>
      <c r="N184">
        <v>129</v>
      </c>
      <c r="O184">
        <v>149.5</v>
      </c>
      <c r="P184">
        <v>139.19999999999999</v>
      </c>
      <c r="Q184">
        <v>154.69999999999999</v>
      </c>
      <c r="R184">
        <v>143.5</v>
      </c>
      <c r="S184">
        <v>135.5</v>
      </c>
      <c r="T184">
        <v>142.30000000000001</v>
      </c>
      <c r="U184">
        <v>140.4</v>
      </c>
      <c r="V184">
        <v>136.6</v>
      </c>
      <c r="W184">
        <v>134.9</v>
      </c>
      <c r="X184">
        <v>133.30000000000001</v>
      </c>
      <c r="Y184">
        <v>119.3</v>
      </c>
      <c r="Z184">
        <v>129.69999999999999</v>
      </c>
      <c r="AA184">
        <v>139</v>
      </c>
      <c r="AB184">
        <v>127.3</v>
      </c>
      <c r="AC184">
        <v>129.1</v>
      </c>
      <c r="AD184">
        <v>136.9</v>
      </c>
    </row>
    <row r="185" spans="1:30" x14ac:dyDescent="0.35">
      <c r="A185" t="s">
        <v>30</v>
      </c>
      <c r="B185">
        <v>2018</v>
      </c>
      <c r="C185" t="s">
        <v>35</v>
      </c>
      <c r="D185">
        <v>136.4</v>
      </c>
      <c r="E185">
        <v>143.69999999999999</v>
      </c>
      <c r="F185">
        <v>140.6</v>
      </c>
      <c r="G185">
        <v>141.5</v>
      </c>
      <c r="H185">
        <v>122.9</v>
      </c>
      <c r="I185">
        <v>149.4</v>
      </c>
      <c r="J185">
        <v>142.4</v>
      </c>
      <c r="K185">
        <v>130.19999999999999</v>
      </c>
      <c r="L185">
        <v>117.9</v>
      </c>
      <c r="M185">
        <v>135.6</v>
      </c>
      <c r="N185">
        <v>130.5</v>
      </c>
      <c r="O185">
        <v>151.69999999999999</v>
      </c>
      <c r="P185">
        <v>138.69999999999999</v>
      </c>
      <c r="Q185">
        <v>153.30000000000001</v>
      </c>
      <c r="R185">
        <v>148.69999999999999</v>
      </c>
      <c r="S185">
        <v>142.4</v>
      </c>
      <c r="T185">
        <v>147.80000000000001</v>
      </c>
      <c r="U185" t="s">
        <v>32</v>
      </c>
      <c r="V185">
        <v>142.4</v>
      </c>
      <c r="W185">
        <v>139.9</v>
      </c>
      <c r="X185">
        <v>136.19999999999999</v>
      </c>
      <c r="Y185">
        <v>123.3</v>
      </c>
      <c r="Z185">
        <v>134.30000000000001</v>
      </c>
      <c r="AA185">
        <v>141.5</v>
      </c>
      <c r="AB185">
        <v>128.80000000000001</v>
      </c>
      <c r="AC185">
        <v>132.5</v>
      </c>
      <c r="AD185">
        <v>138.5</v>
      </c>
    </row>
    <row r="186" spans="1:30" x14ac:dyDescent="0.35">
      <c r="A186" t="s">
        <v>33</v>
      </c>
      <c r="B186">
        <v>2018</v>
      </c>
      <c r="C186" t="s">
        <v>35</v>
      </c>
      <c r="D186">
        <v>134.80000000000001</v>
      </c>
      <c r="E186">
        <v>143</v>
      </c>
      <c r="F186">
        <v>139.9</v>
      </c>
      <c r="G186">
        <v>139.9</v>
      </c>
      <c r="H186">
        <v>116.2</v>
      </c>
      <c r="I186">
        <v>135.5</v>
      </c>
      <c r="J186">
        <v>136.9</v>
      </c>
      <c r="K186">
        <v>117</v>
      </c>
      <c r="L186">
        <v>115.4</v>
      </c>
      <c r="M186">
        <v>140.69999999999999</v>
      </c>
      <c r="N186">
        <v>125.9</v>
      </c>
      <c r="O186">
        <v>147.1</v>
      </c>
      <c r="P186">
        <v>135.6</v>
      </c>
      <c r="Q186">
        <v>159.30000000000001</v>
      </c>
      <c r="R186">
        <v>136.30000000000001</v>
      </c>
      <c r="S186">
        <v>126.1</v>
      </c>
      <c r="T186">
        <v>134.69999999999999</v>
      </c>
      <c r="U186">
        <v>141.30000000000001</v>
      </c>
      <c r="V186">
        <v>127.3</v>
      </c>
      <c r="W186">
        <v>129.9</v>
      </c>
      <c r="X186">
        <v>129.80000000000001</v>
      </c>
      <c r="Y186">
        <v>117.4</v>
      </c>
      <c r="Z186">
        <v>126.5</v>
      </c>
      <c r="AA186">
        <v>137.19999999999999</v>
      </c>
      <c r="AB186">
        <v>126.2</v>
      </c>
      <c r="AC186">
        <v>126.5</v>
      </c>
      <c r="AD186">
        <v>134</v>
      </c>
    </row>
    <row r="187" spans="1:30" x14ac:dyDescent="0.35">
      <c r="A187" t="s">
        <v>34</v>
      </c>
      <c r="B187">
        <v>2018</v>
      </c>
      <c r="C187" t="s">
        <v>35</v>
      </c>
      <c r="D187">
        <v>135.9</v>
      </c>
      <c r="E187">
        <v>143.5</v>
      </c>
      <c r="F187">
        <v>140.30000000000001</v>
      </c>
      <c r="G187">
        <v>140.9</v>
      </c>
      <c r="H187">
        <v>120.4</v>
      </c>
      <c r="I187">
        <v>142.9</v>
      </c>
      <c r="J187">
        <v>140.5</v>
      </c>
      <c r="K187">
        <v>125.8</v>
      </c>
      <c r="L187">
        <v>117.1</v>
      </c>
      <c r="M187">
        <v>137.30000000000001</v>
      </c>
      <c r="N187">
        <v>128.6</v>
      </c>
      <c r="O187">
        <v>149.6</v>
      </c>
      <c r="P187">
        <v>137.6</v>
      </c>
      <c r="Q187">
        <v>154.9</v>
      </c>
      <c r="R187">
        <v>143.80000000000001</v>
      </c>
      <c r="S187">
        <v>135.6</v>
      </c>
      <c r="T187">
        <v>142.6</v>
      </c>
      <c r="U187">
        <v>141.30000000000001</v>
      </c>
      <c r="V187">
        <v>136.69999999999999</v>
      </c>
      <c r="W187">
        <v>135.19999999999999</v>
      </c>
      <c r="X187">
        <v>133.80000000000001</v>
      </c>
      <c r="Y187">
        <v>120.2</v>
      </c>
      <c r="Z187">
        <v>129.9</v>
      </c>
      <c r="AA187">
        <v>139</v>
      </c>
      <c r="AB187">
        <v>127.7</v>
      </c>
      <c r="AC187">
        <v>129.6</v>
      </c>
      <c r="AD187">
        <v>136.4</v>
      </c>
    </row>
    <row r="188" spans="1:30" x14ac:dyDescent="0.35">
      <c r="A188" t="s">
        <v>30</v>
      </c>
      <c r="B188">
        <v>2018</v>
      </c>
      <c r="C188" t="s">
        <v>36</v>
      </c>
      <c r="D188">
        <v>136.80000000000001</v>
      </c>
      <c r="E188">
        <v>143.80000000000001</v>
      </c>
      <c r="F188">
        <v>140</v>
      </c>
      <c r="G188">
        <v>142</v>
      </c>
      <c r="H188">
        <v>123.2</v>
      </c>
      <c r="I188">
        <v>152.9</v>
      </c>
      <c r="J188">
        <v>138</v>
      </c>
      <c r="K188">
        <v>129.30000000000001</v>
      </c>
      <c r="L188">
        <v>117.1</v>
      </c>
      <c r="M188">
        <v>136.30000000000001</v>
      </c>
      <c r="N188">
        <v>131.19999999999999</v>
      </c>
      <c r="O188">
        <v>152.80000000000001</v>
      </c>
      <c r="P188">
        <v>138.6</v>
      </c>
      <c r="Q188">
        <v>155.1</v>
      </c>
      <c r="R188">
        <v>149.19999999999999</v>
      </c>
      <c r="S188">
        <v>143</v>
      </c>
      <c r="T188">
        <v>148.30000000000001</v>
      </c>
      <c r="U188" t="s">
        <v>32</v>
      </c>
      <c r="V188">
        <v>142.6</v>
      </c>
      <c r="W188">
        <v>139.9</v>
      </c>
      <c r="X188">
        <v>136.69999999999999</v>
      </c>
      <c r="Y188">
        <v>124.6</v>
      </c>
      <c r="Z188">
        <v>135.1</v>
      </c>
      <c r="AA188">
        <v>142.69999999999999</v>
      </c>
      <c r="AB188">
        <v>129.30000000000001</v>
      </c>
      <c r="AC188">
        <v>133.30000000000001</v>
      </c>
      <c r="AD188">
        <v>138.69999999999999</v>
      </c>
    </row>
    <row r="189" spans="1:30" x14ac:dyDescent="0.35">
      <c r="A189" t="s">
        <v>33</v>
      </c>
      <c r="B189">
        <v>2018</v>
      </c>
      <c r="C189" t="s">
        <v>36</v>
      </c>
      <c r="D189">
        <v>135</v>
      </c>
      <c r="E189">
        <v>143.1</v>
      </c>
      <c r="F189">
        <v>135.5</v>
      </c>
      <c r="G189">
        <v>139.9</v>
      </c>
      <c r="H189">
        <v>116.5</v>
      </c>
      <c r="I189">
        <v>138.5</v>
      </c>
      <c r="J189">
        <v>128</v>
      </c>
      <c r="K189">
        <v>115.5</v>
      </c>
      <c r="L189">
        <v>114.2</v>
      </c>
      <c r="M189">
        <v>140.69999999999999</v>
      </c>
      <c r="N189">
        <v>126.2</v>
      </c>
      <c r="O189">
        <v>147.6</v>
      </c>
      <c r="P189">
        <v>134.80000000000001</v>
      </c>
      <c r="Q189">
        <v>159.69999999999999</v>
      </c>
      <c r="R189">
        <v>136.69999999999999</v>
      </c>
      <c r="S189">
        <v>126.7</v>
      </c>
      <c r="T189">
        <v>135.19999999999999</v>
      </c>
      <c r="U189">
        <v>142</v>
      </c>
      <c r="V189">
        <v>126.4</v>
      </c>
      <c r="W189">
        <v>130.80000000000001</v>
      </c>
      <c r="X189">
        <v>130.5</v>
      </c>
      <c r="Y189">
        <v>117.8</v>
      </c>
      <c r="Z189">
        <v>126.8</v>
      </c>
      <c r="AA189">
        <v>137.80000000000001</v>
      </c>
      <c r="AB189">
        <v>126.7</v>
      </c>
      <c r="AC189">
        <v>127.1</v>
      </c>
      <c r="AD189">
        <v>134</v>
      </c>
    </row>
    <row r="190" spans="1:30" x14ac:dyDescent="0.35">
      <c r="A190" t="s">
        <v>34</v>
      </c>
      <c r="B190">
        <v>2018</v>
      </c>
      <c r="C190" t="s">
        <v>36</v>
      </c>
      <c r="D190">
        <v>136.19999999999999</v>
      </c>
      <c r="E190">
        <v>143.6</v>
      </c>
      <c r="F190">
        <v>138.30000000000001</v>
      </c>
      <c r="G190">
        <v>141.19999999999999</v>
      </c>
      <c r="H190">
        <v>120.7</v>
      </c>
      <c r="I190">
        <v>146.19999999999999</v>
      </c>
      <c r="J190">
        <v>134.6</v>
      </c>
      <c r="K190">
        <v>124.6</v>
      </c>
      <c r="L190">
        <v>116.1</v>
      </c>
      <c r="M190">
        <v>137.80000000000001</v>
      </c>
      <c r="N190">
        <v>129.1</v>
      </c>
      <c r="O190">
        <v>150.4</v>
      </c>
      <c r="P190">
        <v>137.19999999999999</v>
      </c>
      <c r="Q190">
        <v>156.30000000000001</v>
      </c>
      <c r="R190">
        <v>144.30000000000001</v>
      </c>
      <c r="S190">
        <v>136.19999999999999</v>
      </c>
      <c r="T190">
        <v>143.1</v>
      </c>
      <c r="U190">
        <v>142</v>
      </c>
      <c r="V190">
        <v>136.5</v>
      </c>
      <c r="W190">
        <v>135.6</v>
      </c>
      <c r="X190">
        <v>134.30000000000001</v>
      </c>
      <c r="Y190">
        <v>121</v>
      </c>
      <c r="Z190">
        <v>130.4</v>
      </c>
      <c r="AA190">
        <v>139.80000000000001</v>
      </c>
      <c r="AB190">
        <v>128.19999999999999</v>
      </c>
      <c r="AC190">
        <v>130.30000000000001</v>
      </c>
      <c r="AD190">
        <v>136.5</v>
      </c>
    </row>
    <row r="191" spans="1:30" x14ac:dyDescent="0.35">
      <c r="A191" t="s">
        <v>30</v>
      </c>
      <c r="B191">
        <v>2018</v>
      </c>
      <c r="C191" t="s">
        <v>37</v>
      </c>
      <c r="D191">
        <v>137.1</v>
      </c>
      <c r="E191">
        <v>144.5</v>
      </c>
      <c r="F191">
        <v>135.9</v>
      </c>
      <c r="G191">
        <v>142.4</v>
      </c>
      <c r="H191">
        <v>123.5</v>
      </c>
      <c r="I191">
        <v>156.4</v>
      </c>
      <c r="J191">
        <v>135.1</v>
      </c>
      <c r="K191">
        <v>128.4</v>
      </c>
      <c r="L191">
        <v>115.2</v>
      </c>
      <c r="M191">
        <v>137.19999999999999</v>
      </c>
      <c r="N191">
        <v>131.9</v>
      </c>
      <c r="O191">
        <v>153.80000000000001</v>
      </c>
      <c r="P191">
        <v>138.6</v>
      </c>
      <c r="Q191">
        <v>156.1</v>
      </c>
      <c r="R191">
        <v>150.1</v>
      </c>
      <c r="S191">
        <v>143.30000000000001</v>
      </c>
      <c r="T191">
        <v>149.1</v>
      </c>
      <c r="U191" t="s">
        <v>32</v>
      </c>
      <c r="V191">
        <v>143.80000000000001</v>
      </c>
      <c r="W191">
        <v>140.9</v>
      </c>
      <c r="X191">
        <v>137.6</v>
      </c>
      <c r="Y191">
        <v>125.3</v>
      </c>
      <c r="Z191">
        <v>136</v>
      </c>
      <c r="AA191">
        <v>143.69999999999999</v>
      </c>
      <c r="AB191">
        <v>130.4</v>
      </c>
      <c r="AC191">
        <v>134.19999999999999</v>
      </c>
      <c r="AD191">
        <v>139.1</v>
      </c>
    </row>
    <row r="192" spans="1:30" x14ac:dyDescent="0.35">
      <c r="A192" t="s">
        <v>33</v>
      </c>
      <c r="B192">
        <v>2018</v>
      </c>
      <c r="C192" t="s">
        <v>37</v>
      </c>
      <c r="D192">
        <v>135</v>
      </c>
      <c r="E192">
        <v>144.30000000000001</v>
      </c>
      <c r="F192">
        <v>130.80000000000001</v>
      </c>
      <c r="G192">
        <v>140.30000000000001</v>
      </c>
      <c r="H192">
        <v>116.6</v>
      </c>
      <c r="I192">
        <v>150.1</v>
      </c>
      <c r="J192">
        <v>127.6</v>
      </c>
      <c r="K192">
        <v>114</v>
      </c>
      <c r="L192">
        <v>110.6</v>
      </c>
      <c r="M192">
        <v>140.19999999999999</v>
      </c>
      <c r="N192">
        <v>126.5</v>
      </c>
      <c r="O192">
        <v>148.30000000000001</v>
      </c>
      <c r="P192">
        <v>135.69999999999999</v>
      </c>
      <c r="Q192">
        <v>159.19999999999999</v>
      </c>
      <c r="R192">
        <v>137.80000000000001</v>
      </c>
      <c r="S192">
        <v>127.4</v>
      </c>
      <c r="T192">
        <v>136.19999999999999</v>
      </c>
      <c r="U192">
        <v>142.9</v>
      </c>
      <c r="V192">
        <v>124.6</v>
      </c>
      <c r="W192">
        <v>131.80000000000001</v>
      </c>
      <c r="X192">
        <v>131.30000000000001</v>
      </c>
      <c r="Y192">
        <v>118.9</v>
      </c>
      <c r="Z192">
        <v>127.6</v>
      </c>
      <c r="AA192">
        <v>139.69999999999999</v>
      </c>
      <c r="AB192">
        <v>127.6</v>
      </c>
      <c r="AC192">
        <v>128.19999999999999</v>
      </c>
      <c r="AD192">
        <v>134.80000000000001</v>
      </c>
    </row>
    <row r="193" spans="1:30" x14ac:dyDescent="0.35">
      <c r="A193" t="s">
        <v>34</v>
      </c>
      <c r="B193">
        <v>2018</v>
      </c>
      <c r="C193" t="s">
        <v>37</v>
      </c>
      <c r="D193">
        <v>136.4</v>
      </c>
      <c r="E193">
        <v>144.4</v>
      </c>
      <c r="F193">
        <v>133.9</v>
      </c>
      <c r="G193">
        <v>141.6</v>
      </c>
      <c r="H193">
        <v>121</v>
      </c>
      <c r="I193">
        <v>153.5</v>
      </c>
      <c r="J193">
        <v>132.6</v>
      </c>
      <c r="K193">
        <v>123.5</v>
      </c>
      <c r="L193">
        <v>113.7</v>
      </c>
      <c r="M193">
        <v>138.19999999999999</v>
      </c>
      <c r="N193">
        <v>129.6</v>
      </c>
      <c r="O193">
        <v>151.19999999999999</v>
      </c>
      <c r="P193">
        <v>137.5</v>
      </c>
      <c r="Q193">
        <v>156.9</v>
      </c>
      <c r="R193">
        <v>145.30000000000001</v>
      </c>
      <c r="S193">
        <v>136.69999999999999</v>
      </c>
      <c r="T193">
        <v>144</v>
      </c>
      <c r="U193">
        <v>142.9</v>
      </c>
      <c r="V193">
        <v>136.5</v>
      </c>
      <c r="W193">
        <v>136.6</v>
      </c>
      <c r="X193">
        <v>135.19999999999999</v>
      </c>
      <c r="Y193">
        <v>121.9</v>
      </c>
      <c r="Z193">
        <v>131.30000000000001</v>
      </c>
      <c r="AA193">
        <v>141.4</v>
      </c>
      <c r="AB193">
        <v>129.19999999999999</v>
      </c>
      <c r="AC193">
        <v>131.30000000000001</v>
      </c>
      <c r="AD193">
        <v>137.1</v>
      </c>
    </row>
    <row r="194" spans="1:30" x14ac:dyDescent="0.35">
      <c r="A194" t="s">
        <v>30</v>
      </c>
      <c r="B194">
        <v>2018</v>
      </c>
      <c r="C194" t="s">
        <v>38</v>
      </c>
      <c r="D194">
        <v>137.4</v>
      </c>
      <c r="E194">
        <v>145.69999999999999</v>
      </c>
      <c r="F194">
        <v>135.5</v>
      </c>
      <c r="G194">
        <v>142.9</v>
      </c>
      <c r="H194">
        <v>123.6</v>
      </c>
      <c r="I194">
        <v>157.5</v>
      </c>
      <c r="J194">
        <v>137.80000000000001</v>
      </c>
      <c r="K194">
        <v>127.2</v>
      </c>
      <c r="L194">
        <v>111.8</v>
      </c>
      <c r="M194">
        <v>137.4</v>
      </c>
      <c r="N194">
        <v>132.19999999999999</v>
      </c>
      <c r="O194">
        <v>154.30000000000001</v>
      </c>
      <c r="P194">
        <v>139.1</v>
      </c>
      <c r="Q194">
        <v>157</v>
      </c>
      <c r="R194">
        <v>150.80000000000001</v>
      </c>
      <c r="S194">
        <v>144.1</v>
      </c>
      <c r="T194">
        <v>149.80000000000001</v>
      </c>
      <c r="U194" t="s">
        <v>32</v>
      </c>
      <c r="V194">
        <v>144.30000000000001</v>
      </c>
      <c r="W194">
        <v>141.80000000000001</v>
      </c>
      <c r="X194">
        <v>138.4</v>
      </c>
      <c r="Y194">
        <v>126.4</v>
      </c>
      <c r="Z194">
        <v>136.80000000000001</v>
      </c>
      <c r="AA194">
        <v>144.4</v>
      </c>
      <c r="AB194">
        <v>131.19999999999999</v>
      </c>
      <c r="AC194">
        <v>135.1</v>
      </c>
      <c r="AD194">
        <v>139.80000000000001</v>
      </c>
    </row>
    <row r="195" spans="1:30" x14ac:dyDescent="0.35">
      <c r="A195" t="s">
        <v>33</v>
      </c>
      <c r="B195">
        <v>2018</v>
      </c>
      <c r="C195" t="s">
        <v>38</v>
      </c>
      <c r="D195">
        <v>135</v>
      </c>
      <c r="E195">
        <v>148.19999999999999</v>
      </c>
      <c r="F195">
        <v>130.5</v>
      </c>
      <c r="G195">
        <v>140.69999999999999</v>
      </c>
      <c r="H195">
        <v>116.4</v>
      </c>
      <c r="I195">
        <v>151.30000000000001</v>
      </c>
      <c r="J195">
        <v>131.4</v>
      </c>
      <c r="K195">
        <v>112.8</v>
      </c>
      <c r="L195">
        <v>105.3</v>
      </c>
      <c r="M195">
        <v>139.6</v>
      </c>
      <c r="N195">
        <v>126.6</v>
      </c>
      <c r="O195">
        <v>148.69999999999999</v>
      </c>
      <c r="P195">
        <v>136.4</v>
      </c>
      <c r="Q195">
        <v>160.30000000000001</v>
      </c>
      <c r="R195">
        <v>138.6</v>
      </c>
      <c r="S195">
        <v>127.9</v>
      </c>
      <c r="T195">
        <v>137</v>
      </c>
      <c r="U195">
        <v>143.19999999999999</v>
      </c>
      <c r="V195">
        <v>124.7</v>
      </c>
      <c r="W195">
        <v>132.5</v>
      </c>
      <c r="X195">
        <v>132</v>
      </c>
      <c r="Y195">
        <v>119.8</v>
      </c>
      <c r="Z195">
        <v>128</v>
      </c>
      <c r="AA195">
        <v>140.4</v>
      </c>
      <c r="AB195">
        <v>128.1</v>
      </c>
      <c r="AC195">
        <v>128.9</v>
      </c>
      <c r="AD195">
        <v>135.4</v>
      </c>
    </row>
    <row r="196" spans="1:30" x14ac:dyDescent="0.35">
      <c r="A196" t="s">
        <v>34</v>
      </c>
      <c r="B196">
        <v>2018</v>
      </c>
      <c r="C196" t="s">
        <v>38</v>
      </c>
      <c r="D196">
        <v>136.6</v>
      </c>
      <c r="E196">
        <v>146.6</v>
      </c>
      <c r="F196">
        <v>133.6</v>
      </c>
      <c r="G196">
        <v>142.1</v>
      </c>
      <c r="H196">
        <v>121</v>
      </c>
      <c r="I196">
        <v>154.6</v>
      </c>
      <c r="J196">
        <v>135.6</v>
      </c>
      <c r="K196">
        <v>122.3</v>
      </c>
      <c r="L196">
        <v>109.6</v>
      </c>
      <c r="M196">
        <v>138.1</v>
      </c>
      <c r="N196">
        <v>129.9</v>
      </c>
      <c r="O196">
        <v>151.69999999999999</v>
      </c>
      <c r="P196">
        <v>138.1</v>
      </c>
      <c r="Q196">
        <v>157.9</v>
      </c>
      <c r="R196">
        <v>146</v>
      </c>
      <c r="S196">
        <v>137.4</v>
      </c>
      <c r="T196">
        <v>144.69999999999999</v>
      </c>
      <c r="U196">
        <v>143.19999999999999</v>
      </c>
      <c r="V196">
        <v>136.9</v>
      </c>
      <c r="W196">
        <v>137.4</v>
      </c>
      <c r="X196">
        <v>136</v>
      </c>
      <c r="Y196">
        <v>122.9</v>
      </c>
      <c r="Z196">
        <v>131.80000000000001</v>
      </c>
      <c r="AA196">
        <v>142.1</v>
      </c>
      <c r="AB196">
        <v>129.9</v>
      </c>
      <c r="AC196">
        <v>132.1</v>
      </c>
      <c r="AD196">
        <v>137.80000000000001</v>
      </c>
    </row>
    <row r="197" spans="1:30" x14ac:dyDescent="0.35">
      <c r="A197" t="s">
        <v>30</v>
      </c>
      <c r="B197">
        <v>2018</v>
      </c>
      <c r="C197" t="s">
        <v>39</v>
      </c>
      <c r="D197">
        <v>137.6</v>
      </c>
      <c r="E197">
        <v>148.1</v>
      </c>
      <c r="F197">
        <v>136.69999999999999</v>
      </c>
      <c r="G197">
        <v>143.19999999999999</v>
      </c>
      <c r="H197">
        <v>124</v>
      </c>
      <c r="I197">
        <v>154.1</v>
      </c>
      <c r="J197">
        <v>143.5</v>
      </c>
      <c r="K197">
        <v>126</v>
      </c>
      <c r="L197">
        <v>112.4</v>
      </c>
      <c r="M197">
        <v>137.6</v>
      </c>
      <c r="N197">
        <v>132.80000000000001</v>
      </c>
      <c r="O197">
        <v>154.30000000000001</v>
      </c>
      <c r="P197">
        <v>140</v>
      </c>
      <c r="Q197">
        <v>157.30000000000001</v>
      </c>
      <c r="R197">
        <v>151.30000000000001</v>
      </c>
      <c r="S197">
        <v>144.69999999999999</v>
      </c>
      <c r="T197">
        <v>150.30000000000001</v>
      </c>
      <c r="U197" t="s">
        <v>32</v>
      </c>
      <c r="V197">
        <v>145.1</v>
      </c>
      <c r="W197">
        <v>142.19999999999999</v>
      </c>
      <c r="X197">
        <v>138.4</v>
      </c>
      <c r="Y197">
        <v>127.4</v>
      </c>
      <c r="Z197">
        <v>137.80000000000001</v>
      </c>
      <c r="AA197">
        <v>145.1</v>
      </c>
      <c r="AB197">
        <v>131.4</v>
      </c>
      <c r="AC197">
        <v>135.6</v>
      </c>
      <c r="AD197">
        <v>140.5</v>
      </c>
    </row>
    <row r="198" spans="1:30" x14ac:dyDescent="0.35">
      <c r="A198" t="s">
        <v>33</v>
      </c>
      <c r="B198">
        <v>2018</v>
      </c>
      <c r="C198" t="s">
        <v>39</v>
      </c>
      <c r="D198">
        <v>135.30000000000001</v>
      </c>
      <c r="E198">
        <v>149.69999999999999</v>
      </c>
      <c r="F198">
        <v>133.9</v>
      </c>
      <c r="G198">
        <v>140.80000000000001</v>
      </c>
      <c r="H198">
        <v>116.6</v>
      </c>
      <c r="I198">
        <v>152.19999999999999</v>
      </c>
      <c r="J198">
        <v>144</v>
      </c>
      <c r="K198">
        <v>112.3</v>
      </c>
      <c r="L198">
        <v>108.4</v>
      </c>
      <c r="M198">
        <v>140</v>
      </c>
      <c r="N198">
        <v>126.7</v>
      </c>
      <c r="O198">
        <v>149</v>
      </c>
      <c r="P198">
        <v>138.4</v>
      </c>
      <c r="Q198">
        <v>161</v>
      </c>
      <c r="R198">
        <v>138.9</v>
      </c>
      <c r="S198">
        <v>128.69999999999999</v>
      </c>
      <c r="T198">
        <v>137.4</v>
      </c>
      <c r="U198">
        <v>142.5</v>
      </c>
      <c r="V198">
        <v>126.5</v>
      </c>
      <c r="W198">
        <v>133.1</v>
      </c>
      <c r="X198">
        <v>132.6</v>
      </c>
      <c r="Y198">
        <v>120.4</v>
      </c>
      <c r="Z198">
        <v>128.5</v>
      </c>
      <c r="AA198">
        <v>141.19999999999999</v>
      </c>
      <c r="AB198">
        <v>128.19999999999999</v>
      </c>
      <c r="AC198">
        <v>129.5</v>
      </c>
      <c r="AD198">
        <v>136.19999999999999</v>
      </c>
    </row>
    <row r="199" spans="1:30" x14ac:dyDescent="0.35">
      <c r="A199" t="s">
        <v>34</v>
      </c>
      <c r="B199">
        <v>2018</v>
      </c>
      <c r="C199" t="s">
        <v>39</v>
      </c>
      <c r="D199">
        <v>136.9</v>
      </c>
      <c r="E199">
        <v>148.69999999999999</v>
      </c>
      <c r="F199">
        <v>135.6</v>
      </c>
      <c r="G199">
        <v>142.30000000000001</v>
      </c>
      <c r="H199">
        <v>121.3</v>
      </c>
      <c r="I199">
        <v>153.19999999999999</v>
      </c>
      <c r="J199">
        <v>143.69999999999999</v>
      </c>
      <c r="K199">
        <v>121.4</v>
      </c>
      <c r="L199">
        <v>111.1</v>
      </c>
      <c r="M199">
        <v>138.4</v>
      </c>
      <c r="N199">
        <v>130.30000000000001</v>
      </c>
      <c r="O199">
        <v>151.80000000000001</v>
      </c>
      <c r="P199">
        <v>139.4</v>
      </c>
      <c r="Q199">
        <v>158.30000000000001</v>
      </c>
      <c r="R199">
        <v>146.4</v>
      </c>
      <c r="S199">
        <v>138.1</v>
      </c>
      <c r="T199">
        <v>145.19999999999999</v>
      </c>
      <c r="U199">
        <v>142.5</v>
      </c>
      <c r="V199">
        <v>138.1</v>
      </c>
      <c r="W199">
        <v>137.9</v>
      </c>
      <c r="X199">
        <v>136.19999999999999</v>
      </c>
      <c r="Y199">
        <v>123.7</v>
      </c>
      <c r="Z199">
        <v>132.6</v>
      </c>
      <c r="AA199">
        <v>142.80000000000001</v>
      </c>
      <c r="AB199">
        <v>130.1</v>
      </c>
      <c r="AC199">
        <v>132.6</v>
      </c>
      <c r="AD199">
        <v>138.5</v>
      </c>
    </row>
    <row r="200" spans="1:30" x14ac:dyDescent="0.35">
      <c r="A200" t="s">
        <v>30</v>
      </c>
      <c r="B200">
        <v>2018</v>
      </c>
      <c r="C200" t="s">
        <v>40</v>
      </c>
      <c r="D200">
        <v>138.4</v>
      </c>
      <c r="E200">
        <v>149.30000000000001</v>
      </c>
      <c r="F200">
        <v>139.30000000000001</v>
      </c>
      <c r="G200">
        <v>143.4</v>
      </c>
      <c r="H200">
        <v>124.1</v>
      </c>
      <c r="I200">
        <v>153.30000000000001</v>
      </c>
      <c r="J200">
        <v>154.19999999999999</v>
      </c>
      <c r="K200">
        <v>126.4</v>
      </c>
      <c r="L200">
        <v>114.3</v>
      </c>
      <c r="M200">
        <v>138.19999999999999</v>
      </c>
      <c r="N200">
        <v>132.80000000000001</v>
      </c>
      <c r="O200">
        <v>154.80000000000001</v>
      </c>
      <c r="P200">
        <v>142</v>
      </c>
      <c r="Q200">
        <v>156.1</v>
      </c>
      <c r="R200">
        <v>151.5</v>
      </c>
      <c r="S200">
        <v>145.1</v>
      </c>
      <c r="T200">
        <v>150.6</v>
      </c>
      <c r="U200" t="s">
        <v>32</v>
      </c>
      <c r="V200">
        <v>146.80000000000001</v>
      </c>
      <c r="W200">
        <v>143.1</v>
      </c>
      <c r="X200">
        <v>139</v>
      </c>
      <c r="Y200">
        <v>127.5</v>
      </c>
      <c r="Z200">
        <v>138.4</v>
      </c>
      <c r="AA200">
        <v>145.80000000000001</v>
      </c>
      <c r="AB200">
        <v>131.4</v>
      </c>
      <c r="AC200">
        <v>136</v>
      </c>
      <c r="AD200">
        <v>141.80000000000001</v>
      </c>
    </row>
    <row r="201" spans="1:30" x14ac:dyDescent="0.35">
      <c r="A201" t="s">
        <v>33</v>
      </c>
      <c r="B201">
        <v>2018</v>
      </c>
      <c r="C201" t="s">
        <v>40</v>
      </c>
      <c r="D201">
        <v>135.6</v>
      </c>
      <c r="E201">
        <v>148.6</v>
      </c>
      <c r="F201">
        <v>139.1</v>
      </c>
      <c r="G201">
        <v>141</v>
      </c>
      <c r="H201">
        <v>116.7</v>
      </c>
      <c r="I201">
        <v>149.69999999999999</v>
      </c>
      <c r="J201">
        <v>159.19999999999999</v>
      </c>
      <c r="K201">
        <v>112.6</v>
      </c>
      <c r="L201">
        <v>111.8</v>
      </c>
      <c r="M201">
        <v>140.30000000000001</v>
      </c>
      <c r="N201">
        <v>126.8</v>
      </c>
      <c r="O201">
        <v>149.4</v>
      </c>
      <c r="P201">
        <v>140.30000000000001</v>
      </c>
      <c r="Q201">
        <v>161.4</v>
      </c>
      <c r="R201">
        <v>139.6</v>
      </c>
      <c r="S201">
        <v>128.9</v>
      </c>
      <c r="T201">
        <v>137.9</v>
      </c>
      <c r="U201">
        <v>143.6</v>
      </c>
      <c r="V201">
        <v>128.1</v>
      </c>
      <c r="W201">
        <v>133.6</v>
      </c>
      <c r="X201">
        <v>133.6</v>
      </c>
      <c r="Y201">
        <v>120.1</v>
      </c>
      <c r="Z201">
        <v>129</v>
      </c>
      <c r="AA201">
        <v>144</v>
      </c>
      <c r="AB201">
        <v>128.19999999999999</v>
      </c>
      <c r="AC201">
        <v>130.19999999999999</v>
      </c>
      <c r="AD201">
        <v>137.5</v>
      </c>
    </row>
    <row r="202" spans="1:30" x14ac:dyDescent="0.35">
      <c r="A202" t="s">
        <v>34</v>
      </c>
      <c r="B202">
        <v>2018</v>
      </c>
      <c r="C202" t="s">
        <v>40</v>
      </c>
      <c r="D202">
        <v>137.5</v>
      </c>
      <c r="E202">
        <v>149.1</v>
      </c>
      <c r="F202">
        <v>139.19999999999999</v>
      </c>
      <c r="G202">
        <v>142.5</v>
      </c>
      <c r="H202">
        <v>121.4</v>
      </c>
      <c r="I202">
        <v>151.6</v>
      </c>
      <c r="J202">
        <v>155.9</v>
      </c>
      <c r="K202">
        <v>121.7</v>
      </c>
      <c r="L202">
        <v>113.5</v>
      </c>
      <c r="M202">
        <v>138.9</v>
      </c>
      <c r="N202">
        <v>130.30000000000001</v>
      </c>
      <c r="O202">
        <v>152.30000000000001</v>
      </c>
      <c r="P202">
        <v>141.4</v>
      </c>
      <c r="Q202">
        <v>157.5</v>
      </c>
      <c r="R202">
        <v>146.80000000000001</v>
      </c>
      <c r="S202">
        <v>138.4</v>
      </c>
      <c r="T202">
        <v>145.6</v>
      </c>
      <c r="U202">
        <v>143.6</v>
      </c>
      <c r="V202">
        <v>139.69999999999999</v>
      </c>
      <c r="W202">
        <v>138.6</v>
      </c>
      <c r="X202">
        <v>137</v>
      </c>
      <c r="Y202">
        <v>123.6</v>
      </c>
      <c r="Z202">
        <v>133.1</v>
      </c>
      <c r="AA202">
        <v>144.69999999999999</v>
      </c>
      <c r="AB202">
        <v>130.1</v>
      </c>
      <c r="AC202">
        <v>133.19999999999999</v>
      </c>
      <c r="AD202">
        <v>139.80000000000001</v>
      </c>
    </row>
    <row r="203" spans="1:30" x14ac:dyDescent="0.35">
      <c r="A203" t="s">
        <v>30</v>
      </c>
      <c r="B203">
        <v>2018</v>
      </c>
      <c r="C203" t="s">
        <v>41</v>
      </c>
      <c r="D203">
        <v>139.19999999999999</v>
      </c>
      <c r="E203">
        <v>148.80000000000001</v>
      </c>
      <c r="F203">
        <v>139.1</v>
      </c>
      <c r="G203">
        <v>143.5</v>
      </c>
      <c r="H203">
        <v>125</v>
      </c>
      <c r="I203">
        <v>154.4</v>
      </c>
      <c r="J203">
        <v>156.30000000000001</v>
      </c>
      <c r="K203">
        <v>126.8</v>
      </c>
      <c r="L203">
        <v>115.4</v>
      </c>
      <c r="M203">
        <v>138.6</v>
      </c>
      <c r="N203">
        <v>133.80000000000001</v>
      </c>
      <c r="O203">
        <v>155.19999999999999</v>
      </c>
      <c r="P203">
        <v>142.69999999999999</v>
      </c>
      <c r="Q203">
        <v>156.4</v>
      </c>
      <c r="R203">
        <v>152.1</v>
      </c>
      <c r="S203">
        <v>145.80000000000001</v>
      </c>
      <c r="T203">
        <v>151.30000000000001</v>
      </c>
      <c r="U203" t="s">
        <v>32</v>
      </c>
      <c r="V203">
        <v>147.69999999999999</v>
      </c>
      <c r="W203">
        <v>143.80000000000001</v>
      </c>
      <c r="X203">
        <v>139.4</v>
      </c>
      <c r="Y203">
        <v>128.30000000000001</v>
      </c>
      <c r="Z203">
        <v>138.6</v>
      </c>
      <c r="AA203">
        <v>146.9</v>
      </c>
      <c r="AB203">
        <v>131.30000000000001</v>
      </c>
      <c r="AC203">
        <v>136.6</v>
      </c>
      <c r="AD203">
        <v>142.5</v>
      </c>
    </row>
    <row r="204" spans="1:30" x14ac:dyDescent="0.35">
      <c r="A204" t="s">
        <v>33</v>
      </c>
      <c r="B204">
        <v>2018</v>
      </c>
      <c r="C204" t="s">
        <v>41</v>
      </c>
      <c r="D204">
        <v>136.5</v>
      </c>
      <c r="E204">
        <v>146.4</v>
      </c>
      <c r="F204">
        <v>136.6</v>
      </c>
      <c r="G204">
        <v>141.19999999999999</v>
      </c>
      <c r="H204">
        <v>117.4</v>
      </c>
      <c r="I204">
        <v>146.30000000000001</v>
      </c>
      <c r="J204">
        <v>157.30000000000001</v>
      </c>
      <c r="K204">
        <v>113.6</v>
      </c>
      <c r="L204">
        <v>113.3</v>
      </c>
      <c r="M204">
        <v>141.1</v>
      </c>
      <c r="N204">
        <v>127.4</v>
      </c>
      <c r="O204">
        <v>150.4</v>
      </c>
      <c r="P204">
        <v>140.1</v>
      </c>
      <c r="Q204">
        <v>162.1</v>
      </c>
      <c r="R204">
        <v>140</v>
      </c>
      <c r="S204">
        <v>129</v>
      </c>
      <c r="T204">
        <v>138.30000000000001</v>
      </c>
      <c r="U204">
        <v>144.6</v>
      </c>
      <c r="V204">
        <v>129.80000000000001</v>
      </c>
      <c r="W204">
        <v>134.4</v>
      </c>
      <c r="X204">
        <v>134.9</v>
      </c>
      <c r="Y204">
        <v>120.7</v>
      </c>
      <c r="Z204">
        <v>129.80000000000001</v>
      </c>
      <c r="AA204">
        <v>145.30000000000001</v>
      </c>
      <c r="AB204">
        <v>128.30000000000001</v>
      </c>
      <c r="AC204">
        <v>131</v>
      </c>
      <c r="AD204">
        <v>138</v>
      </c>
    </row>
    <row r="205" spans="1:30" x14ac:dyDescent="0.35">
      <c r="A205" t="s">
        <v>34</v>
      </c>
      <c r="B205">
        <v>2018</v>
      </c>
      <c r="C205" t="s">
        <v>41</v>
      </c>
      <c r="D205">
        <v>138.30000000000001</v>
      </c>
      <c r="E205">
        <v>148</v>
      </c>
      <c r="F205">
        <v>138.1</v>
      </c>
      <c r="G205">
        <v>142.6</v>
      </c>
      <c r="H205">
        <v>122.2</v>
      </c>
      <c r="I205">
        <v>150.6</v>
      </c>
      <c r="J205">
        <v>156.6</v>
      </c>
      <c r="K205">
        <v>122.4</v>
      </c>
      <c r="L205">
        <v>114.7</v>
      </c>
      <c r="M205">
        <v>139.4</v>
      </c>
      <c r="N205">
        <v>131.1</v>
      </c>
      <c r="O205">
        <v>153</v>
      </c>
      <c r="P205">
        <v>141.69999999999999</v>
      </c>
      <c r="Q205">
        <v>157.9</v>
      </c>
      <c r="R205">
        <v>147.30000000000001</v>
      </c>
      <c r="S205">
        <v>138.80000000000001</v>
      </c>
      <c r="T205">
        <v>146.1</v>
      </c>
      <c r="U205">
        <v>144.6</v>
      </c>
      <c r="V205">
        <v>140.9</v>
      </c>
      <c r="W205">
        <v>139.4</v>
      </c>
      <c r="X205">
        <v>137.69999999999999</v>
      </c>
      <c r="Y205">
        <v>124.3</v>
      </c>
      <c r="Z205">
        <v>133.6</v>
      </c>
      <c r="AA205">
        <v>146</v>
      </c>
      <c r="AB205">
        <v>130.1</v>
      </c>
      <c r="AC205">
        <v>133.9</v>
      </c>
      <c r="AD205">
        <v>140.4</v>
      </c>
    </row>
    <row r="206" spans="1:30" x14ac:dyDescent="0.35">
      <c r="A206" t="s">
        <v>30</v>
      </c>
      <c r="B206">
        <v>2018</v>
      </c>
      <c r="C206" t="s">
        <v>42</v>
      </c>
      <c r="D206">
        <v>139.4</v>
      </c>
      <c r="E206">
        <v>147.19999999999999</v>
      </c>
      <c r="F206">
        <v>136.6</v>
      </c>
      <c r="G206">
        <v>143.69999999999999</v>
      </c>
      <c r="H206">
        <v>124.6</v>
      </c>
      <c r="I206">
        <v>150.1</v>
      </c>
      <c r="J206">
        <v>149.4</v>
      </c>
      <c r="K206">
        <v>125.4</v>
      </c>
      <c r="L206">
        <v>114.4</v>
      </c>
      <c r="M206">
        <v>138.69999999999999</v>
      </c>
      <c r="N206">
        <v>133.1</v>
      </c>
      <c r="O206">
        <v>155.9</v>
      </c>
      <c r="P206">
        <v>141.30000000000001</v>
      </c>
      <c r="Q206">
        <v>157.69999999999999</v>
      </c>
      <c r="R206">
        <v>152.1</v>
      </c>
      <c r="S206">
        <v>146.1</v>
      </c>
      <c r="T206">
        <v>151.30000000000001</v>
      </c>
      <c r="U206" t="s">
        <v>32</v>
      </c>
      <c r="V206">
        <v>149</v>
      </c>
      <c r="W206">
        <v>144</v>
      </c>
      <c r="X206">
        <v>140</v>
      </c>
      <c r="Y206">
        <v>129.9</v>
      </c>
      <c r="Z206">
        <v>140</v>
      </c>
      <c r="AA206">
        <v>147.6</v>
      </c>
      <c r="AB206">
        <v>132</v>
      </c>
      <c r="AC206">
        <v>137.4</v>
      </c>
      <c r="AD206">
        <v>142.1</v>
      </c>
    </row>
    <row r="207" spans="1:30" x14ac:dyDescent="0.35">
      <c r="A207" t="s">
        <v>33</v>
      </c>
      <c r="B207">
        <v>2018</v>
      </c>
      <c r="C207" t="s">
        <v>42</v>
      </c>
      <c r="D207">
        <v>137</v>
      </c>
      <c r="E207">
        <v>143.1</v>
      </c>
      <c r="F207">
        <v>132.80000000000001</v>
      </c>
      <c r="G207">
        <v>141.5</v>
      </c>
      <c r="H207">
        <v>117.8</v>
      </c>
      <c r="I207">
        <v>140</v>
      </c>
      <c r="J207">
        <v>151.30000000000001</v>
      </c>
      <c r="K207">
        <v>113.5</v>
      </c>
      <c r="L207">
        <v>112.3</v>
      </c>
      <c r="M207">
        <v>141.19999999999999</v>
      </c>
      <c r="N207">
        <v>127.7</v>
      </c>
      <c r="O207">
        <v>151.30000000000001</v>
      </c>
      <c r="P207">
        <v>138.9</v>
      </c>
      <c r="Q207">
        <v>163.30000000000001</v>
      </c>
      <c r="R207">
        <v>140.80000000000001</v>
      </c>
      <c r="S207">
        <v>129.30000000000001</v>
      </c>
      <c r="T207">
        <v>139.1</v>
      </c>
      <c r="U207">
        <v>145.30000000000001</v>
      </c>
      <c r="V207">
        <v>131.19999999999999</v>
      </c>
      <c r="W207">
        <v>134.9</v>
      </c>
      <c r="X207">
        <v>135.69999999999999</v>
      </c>
      <c r="Y207">
        <v>122.5</v>
      </c>
      <c r="Z207">
        <v>130.19999999999999</v>
      </c>
      <c r="AA207">
        <v>145.19999999999999</v>
      </c>
      <c r="AB207">
        <v>129.30000000000001</v>
      </c>
      <c r="AC207">
        <v>131.9</v>
      </c>
      <c r="AD207">
        <v>138.1</v>
      </c>
    </row>
    <row r="208" spans="1:30" x14ac:dyDescent="0.35">
      <c r="A208" t="s">
        <v>34</v>
      </c>
      <c r="B208">
        <v>2018</v>
      </c>
      <c r="C208" t="s">
        <v>42</v>
      </c>
      <c r="D208">
        <v>138.6</v>
      </c>
      <c r="E208">
        <v>145.80000000000001</v>
      </c>
      <c r="F208">
        <v>135.1</v>
      </c>
      <c r="G208">
        <v>142.9</v>
      </c>
      <c r="H208">
        <v>122.1</v>
      </c>
      <c r="I208">
        <v>145.4</v>
      </c>
      <c r="J208">
        <v>150</v>
      </c>
      <c r="K208">
        <v>121.4</v>
      </c>
      <c r="L208">
        <v>113.7</v>
      </c>
      <c r="M208">
        <v>139.5</v>
      </c>
      <c r="N208">
        <v>130.80000000000001</v>
      </c>
      <c r="O208">
        <v>153.80000000000001</v>
      </c>
      <c r="P208">
        <v>140.4</v>
      </c>
      <c r="Q208">
        <v>159.19999999999999</v>
      </c>
      <c r="R208">
        <v>147.69999999999999</v>
      </c>
      <c r="S208">
        <v>139.1</v>
      </c>
      <c r="T208">
        <v>146.5</v>
      </c>
      <c r="U208">
        <v>145.30000000000001</v>
      </c>
      <c r="V208">
        <v>142.30000000000001</v>
      </c>
      <c r="W208">
        <v>139.69999999999999</v>
      </c>
      <c r="X208">
        <v>138.4</v>
      </c>
      <c r="Y208">
        <v>126</v>
      </c>
      <c r="Z208">
        <v>134.5</v>
      </c>
      <c r="AA208">
        <v>146.19999999999999</v>
      </c>
      <c r="AB208">
        <v>130.9</v>
      </c>
      <c r="AC208">
        <v>134.69999999999999</v>
      </c>
      <c r="AD208">
        <v>140.19999999999999</v>
      </c>
    </row>
    <row r="209" spans="1:30" x14ac:dyDescent="0.35">
      <c r="A209" t="s">
        <v>30</v>
      </c>
      <c r="B209">
        <v>2018</v>
      </c>
      <c r="C209" t="s">
        <v>43</v>
      </c>
      <c r="D209">
        <v>139.30000000000001</v>
      </c>
      <c r="E209">
        <v>147.6</v>
      </c>
      <c r="F209">
        <v>134.6</v>
      </c>
      <c r="G209">
        <v>141.9</v>
      </c>
      <c r="H209">
        <v>123.5</v>
      </c>
      <c r="I209">
        <v>144.5</v>
      </c>
      <c r="J209">
        <v>147.6</v>
      </c>
      <c r="K209">
        <v>121.4</v>
      </c>
      <c r="L209">
        <v>112.3</v>
      </c>
      <c r="M209">
        <v>139.5</v>
      </c>
      <c r="N209">
        <v>134.6</v>
      </c>
      <c r="O209">
        <v>155.19999999999999</v>
      </c>
      <c r="P209">
        <v>140.19999999999999</v>
      </c>
      <c r="Q209">
        <v>159.6</v>
      </c>
      <c r="R209">
        <v>150.69999999999999</v>
      </c>
      <c r="S209">
        <v>144.5</v>
      </c>
      <c r="T209">
        <v>149.80000000000001</v>
      </c>
      <c r="U209" t="s">
        <v>32</v>
      </c>
      <c r="V209">
        <v>149.69999999999999</v>
      </c>
      <c r="W209">
        <v>147.5</v>
      </c>
      <c r="X209">
        <v>144.80000000000001</v>
      </c>
      <c r="Y209">
        <v>130.80000000000001</v>
      </c>
      <c r="Z209">
        <v>140.1</v>
      </c>
      <c r="AA209">
        <v>148</v>
      </c>
      <c r="AB209">
        <v>134.4</v>
      </c>
      <c r="AC209">
        <v>139.80000000000001</v>
      </c>
      <c r="AD209">
        <v>142.19999999999999</v>
      </c>
    </row>
    <row r="210" spans="1:30" x14ac:dyDescent="0.35">
      <c r="A210" t="s">
        <v>33</v>
      </c>
      <c r="B210">
        <v>2018</v>
      </c>
      <c r="C210" t="s">
        <v>43</v>
      </c>
      <c r="D210">
        <v>137.6</v>
      </c>
      <c r="E210">
        <v>144.9</v>
      </c>
      <c r="F210">
        <v>133.5</v>
      </c>
      <c r="G210">
        <v>141.5</v>
      </c>
      <c r="H210">
        <v>118</v>
      </c>
      <c r="I210">
        <v>139.5</v>
      </c>
      <c r="J210">
        <v>153</v>
      </c>
      <c r="K210">
        <v>113.2</v>
      </c>
      <c r="L210">
        <v>112.8</v>
      </c>
      <c r="M210">
        <v>141.1</v>
      </c>
      <c r="N210">
        <v>127.6</v>
      </c>
      <c r="O210">
        <v>152</v>
      </c>
      <c r="P210">
        <v>139.4</v>
      </c>
      <c r="Q210">
        <v>164</v>
      </c>
      <c r="R210">
        <v>141.5</v>
      </c>
      <c r="S210">
        <v>129.80000000000001</v>
      </c>
      <c r="T210">
        <v>139.69999999999999</v>
      </c>
      <c r="U210">
        <v>146.30000000000001</v>
      </c>
      <c r="V210">
        <v>133.4</v>
      </c>
      <c r="W210">
        <v>135.1</v>
      </c>
      <c r="X210">
        <v>136.19999999999999</v>
      </c>
      <c r="Y210">
        <v>123.3</v>
      </c>
      <c r="Z210">
        <v>130.69999999999999</v>
      </c>
      <c r="AA210">
        <v>145.5</v>
      </c>
      <c r="AB210">
        <v>130.4</v>
      </c>
      <c r="AC210">
        <v>132.5</v>
      </c>
      <c r="AD210">
        <v>138.9</v>
      </c>
    </row>
    <row r="211" spans="1:30" x14ac:dyDescent="0.35">
      <c r="A211" t="s">
        <v>34</v>
      </c>
      <c r="B211">
        <v>2018</v>
      </c>
      <c r="C211" t="s">
        <v>43</v>
      </c>
      <c r="D211">
        <v>137.4</v>
      </c>
      <c r="E211">
        <v>149.5</v>
      </c>
      <c r="F211">
        <v>137.30000000000001</v>
      </c>
      <c r="G211">
        <v>141.9</v>
      </c>
      <c r="H211">
        <v>121.1</v>
      </c>
      <c r="I211">
        <v>142.5</v>
      </c>
      <c r="J211">
        <v>146.69999999999999</v>
      </c>
      <c r="K211">
        <v>119.1</v>
      </c>
      <c r="L211">
        <v>111.9</v>
      </c>
      <c r="M211">
        <v>141</v>
      </c>
      <c r="N211">
        <v>133.6</v>
      </c>
      <c r="O211">
        <v>154.5</v>
      </c>
      <c r="P211">
        <v>139.69999999999999</v>
      </c>
      <c r="Q211">
        <v>162.6</v>
      </c>
      <c r="R211">
        <v>148</v>
      </c>
      <c r="S211">
        <v>139.19999999999999</v>
      </c>
      <c r="T211">
        <v>146.80000000000001</v>
      </c>
      <c r="U211">
        <v>146.9</v>
      </c>
      <c r="V211">
        <v>145.30000000000001</v>
      </c>
      <c r="W211">
        <v>142.19999999999999</v>
      </c>
      <c r="X211">
        <v>142.1</v>
      </c>
      <c r="Y211">
        <v>125.5</v>
      </c>
      <c r="Z211">
        <v>136.5</v>
      </c>
      <c r="AA211">
        <v>147.80000000000001</v>
      </c>
      <c r="AB211">
        <v>132</v>
      </c>
      <c r="AC211">
        <v>136.30000000000001</v>
      </c>
      <c r="AD211">
        <v>140.80000000000001</v>
      </c>
    </row>
    <row r="212" spans="1:30" x14ac:dyDescent="0.35">
      <c r="A212" t="s">
        <v>30</v>
      </c>
      <c r="B212">
        <v>2018</v>
      </c>
      <c r="C212" t="s">
        <v>45</v>
      </c>
      <c r="D212">
        <v>137.1</v>
      </c>
      <c r="E212">
        <v>150.80000000000001</v>
      </c>
      <c r="F212">
        <v>136.69999999999999</v>
      </c>
      <c r="G212">
        <v>141.9</v>
      </c>
      <c r="H212">
        <v>122.8</v>
      </c>
      <c r="I212">
        <v>143.9</v>
      </c>
      <c r="J212">
        <v>147.5</v>
      </c>
      <c r="K212">
        <v>121</v>
      </c>
      <c r="L212">
        <v>111.6</v>
      </c>
      <c r="M212">
        <v>140.6</v>
      </c>
      <c r="N212">
        <v>137.5</v>
      </c>
      <c r="O212">
        <v>156.1</v>
      </c>
      <c r="P212">
        <v>140</v>
      </c>
      <c r="Q212">
        <v>161.9</v>
      </c>
      <c r="R212">
        <v>151.69999999999999</v>
      </c>
      <c r="S212">
        <v>145.5</v>
      </c>
      <c r="T212">
        <v>150.80000000000001</v>
      </c>
      <c r="U212" t="s">
        <v>32</v>
      </c>
      <c r="V212">
        <v>150.30000000000001</v>
      </c>
      <c r="W212">
        <v>148</v>
      </c>
      <c r="X212">
        <v>145.4</v>
      </c>
      <c r="Y212">
        <v>130.30000000000001</v>
      </c>
      <c r="Z212">
        <v>143.1</v>
      </c>
      <c r="AA212">
        <v>150.19999999999999</v>
      </c>
      <c r="AB212">
        <v>133.1</v>
      </c>
      <c r="AC212">
        <v>140.1</v>
      </c>
      <c r="AD212">
        <v>142.4</v>
      </c>
    </row>
    <row r="213" spans="1:30" x14ac:dyDescent="0.35">
      <c r="A213" t="s">
        <v>33</v>
      </c>
      <c r="B213">
        <v>2018</v>
      </c>
      <c r="C213" t="s">
        <v>45</v>
      </c>
      <c r="D213">
        <v>138.1</v>
      </c>
      <c r="E213">
        <v>146.30000000000001</v>
      </c>
      <c r="F213">
        <v>137.80000000000001</v>
      </c>
      <c r="G213">
        <v>141.6</v>
      </c>
      <c r="H213">
        <v>118.1</v>
      </c>
      <c r="I213">
        <v>141.5</v>
      </c>
      <c r="J213">
        <v>145.19999999999999</v>
      </c>
      <c r="K213">
        <v>115.3</v>
      </c>
      <c r="L213">
        <v>112.5</v>
      </c>
      <c r="M213">
        <v>141.4</v>
      </c>
      <c r="N213">
        <v>128</v>
      </c>
      <c r="O213">
        <v>152.6</v>
      </c>
      <c r="P213">
        <v>139.1</v>
      </c>
      <c r="Q213">
        <v>164.4</v>
      </c>
      <c r="R213">
        <v>142.4</v>
      </c>
      <c r="S213">
        <v>130.19999999999999</v>
      </c>
      <c r="T213">
        <v>140.5</v>
      </c>
      <c r="U213">
        <v>146.9</v>
      </c>
      <c r="V213">
        <v>136.69999999999999</v>
      </c>
      <c r="W213">
        <v>135.80000000000001</v>
      </c>
      <c r="X213">
        <v>136.80000000000001</v>
      </c>
      <c r="Y213">
        <v>121.2</v>
      </c>
      <c r="Z213">
        <v>131.30000000000001</v>
      </c>
      <c r="AA213">
        <v>146.1</v>
      </c>
      <c r="AB213">
        <v>130.5</v>
      </c>
      <c r="AC213">
        <v>132.19999999999999</v>
      </c>
      <c r="AD213">
        <v>139</v>
      </c>
    </row>
    <row r="214" spans="1:30" x14ac:dyDescent="0.35">
      <c r="A214" t="s">
        <v>34</v>
      </c>
      <c r="B214">
        <v>2018</v>
      </c>
      <c r="C214" t="s">
        <v>45</v>
      </c>
      <c r="D214">
        <v>137.4</v>
      </c>
      <c r="E214">
        <v>149.19999999999999</v>
      </c>
      <c r="F214">
        <v>137.1</v>
      </c>
      <c r="G214">
        <v>141.80000000000001</v>
      </c>
      <c r="H214">
        <v>121.1</v>
      </c>
      <c r="I214">
        <v>142.80000000000001</v>
      </c>
      <c r="J214">
        <v>146.69999999999999</v>
      </c>
      <c r="K214">
        <v>119.1</v>
      </c>
      <c r="L214">
        <v>111.9</v>
      </c>
      <c r="M214">
        <v>140.9</v>
      </c>
      <c r="N214">
        <v>133.5</v>
      </c>
      <c r="O214">
        <v>154.5</v>
      </c>
      <c r="P214">
        <v>139.69999999999999</v>
      </c>
      <c r="Q214">
        <v>162.6</v>
      </c>
      <c r="R214">
        <v>148</v>
      </c>
      <c r="S214">
        <v>139.1</v>
      </c>
      <c r="T214">
        <v>146.69999999999999</v>
      </c>
      <c r="U214">
        <v>146.9</v>
      </c>
      <c r="V214">
        <v>145.1</v>
      </c>
      <c r="W214">
        <v>142.19999999999999</v>
      </c>
      <c r="X214">
        <v>142.1</v>
      </c>
      <c r="Y214">
        <v>125.5</v>
      </c>
      <c r="Z214">
        <v>136.5</v>
      </c>
      <c r="AA214">
        <v>147.80000000000001</v>
      </c>
      <c r="AB214">
        <v>132</v>
      </c>
      <c r="AC214">
        <v>136.30000000000001</v>
      </c>
      <c r="AD214">
        <v>140.80000000000001</v>
      </c>
    </row>
    <row r="215" spans="1:30" x14ac:dyDescent="0.35">
      <c r="A215" t="s">
        <v>30</v>
      </c>
      <c r="B215">
        <v>2018</v>
      </c>
      <c r="C215" t="s">
        <v>46</v>
      </c>
      <c r="D215">
        <v>137.1</v>
      </c>
      <c r="E215">
        <v>151.9</v>
      </c>
      <c r="F215">
        <v>137.4</v>
      </c>
      <c r="G215">
        <v>142.4</v>
      </c>
      <c r="H215">
        <v>124.2</v>
      </c>
      <c r="I215">
        <v>140.19999999999999</v>
      </c>
      <c r="J215">
        <v>136.6</v>
      </c>
      <c r="K215">
        <v>120.9</v>
      </c>
      <c r="L215">
        <v>109.9</v>
      </c>
      <c r="M215">
        <v>140.19999999999999</v>
      </c>
      <c r="N215">
        <v>137.80000000000001</v>
      </c>
      <c r="O215">
        <v>156</v>
      </c>
      <c r="P215">
        <v>138.5</v>
      </c>
      <c r="Q215">
        <v>162.4</v>
      </c>
      <c r="R215">
        <v>151.6</v>
      </c>
      <c r="S215">
        <v>145.9</v>
      </c>
      <c r="T215">
        <v>150.80000000000001</v>
      </c>
      <c r="U215" t="s">
        <v>32</v>
      </c>
      <c r="V215">
        <v>149</v>
      </c>
      <c r="W215">
        <v>149.5</v>
      </c>
      <c r="X215">
        <v>149.6</v>
      </c>
      <c r="Y215">
        <v>128.9</v>
      </c>
      <c r="Z215">
        <v>143.30000000000001</v>
      </c>
      <c r="AA215">
        <v>155.1</v>
      </c>
      <c r="AB215">
        <v>133.19999999999999</v>
      </c>
      <c r="AC215">
        <v>141.6</v>
      </c>
      <c r="AD215">
        <v>141.9</v>
      </c>
    </row>
    <row r="216" spans="1:30" x14ac:dyDescent="0.35">
      <c r="A216" t="s">
        <v>33</v>
      </c>
      <c r="B216">
        <v>2018</v>
      </c>
      <c r="C216" t="s">
        <v>46</v>
      </c>
      <c r="D216">
        <v>138.5</v>
      </c>
      <c r="E216">
        <v>147.80000000000001</v>
      </c>
      <c r="F216">
        <v>141.1</v>
      </c>
      <c r="G216">
        <v>141.6</v>
      </c>
      <c r="H216">
        <v>118.1</v>
      </c>
      <c r="I216">
        <v>138.5</v>
      </c>
      <c r="J216">
        <v>132.4</v>
      </c>
      <c r="K216">
        <v>117.5</v>
      </c>
      <c r="L216">
        <v>111</v>
      </c>
      <c r="M216">
        <v>141.5</v>
      </c>
      <c r="N216">
        <v>128.1</v>
      </c>
      <c r="O216">
        <v>152.9</v>
      </c>
      <c r="P216">
        <v>137.6</v>
      </c>
      <c r="Q216">
        <v>164.6</v>
      </c>
      <c r="R216">
        <v>142.69999999999999</v>
      </c>
      <c r="S216">
        <v>130.30000000000001</v>
      </c>
      <c r="T216">
        <v>140.80000000000001</v>
      </c>
      <c r="U216">
        <v>146.5</v>
      </c>
      <c r="V216">
        <v>132.4</v>
      </c>
      <c r="W216">
        <v>136.19999999999999</v>
      </c>
      <c r="X216">
        <v>137.30000000000001</v>
      </c>
      <c r="Y216">
        <v>118.8</v>
      </c>
      <c r="Z216">
        <v>131.69999999999999</v>
      </c>
      <c r="AA216">
        <v>146.5</v>
      </c>
      <c r="AB216">
        <v>130.80000000000001</v>
      </c>
      <c r="AC216">
        <v>131.69999999999999</v>
      </c>
      <c r="AD216">
        <v>138</v>
      </c>
    </row>
    <row r="217" spans="1:30" x14ac:dyDescent="0.35">
      <c r="A217" t="s">
        <v>34</v>
      </c>
      <c r="B217">
        <v>2018</v>
      </c>
      <c r="C217" t="s">
        <v>46</v>
      </c>
      <c r="D217">
        <v>137.5</v>
      </c>
      <c r="E217">
        <v>150.5</v>
      </c>
      <c r="F217">
        <v>138.80000000000001</v>
      </c>
      <c r="G217">
        <v>142.1</v>
      </c>
      <c r="H217">
        <v>122</v>
      </c>
      <c r="I217">
        <v>139.4</v>
      </c>
      <c r="J217">
        <v>135.19999999999999</v>
      </c>
      <c r="K217">
        <v>119.8</v>
      </c>
      <c r="L217">
        <v>110.3</v>
      </c>
      <c r="M217">
        <v>140.6</v>
      </c>
      <c r="N217">
        <v>133.80000000000001</v>
      </c>
      <c r="O217">
        <v>154.6</v>
      </c>
      <c r="P217">
        <v>138.19999999999999</v>
      </c>
      <c r="Q217">
        <v>163</v>
      </c>
      <c r="R217">
        <v>148.1</v>
      </c>
      <c r="S217">
        <v>139.4</v>
      </c>
      <c r="T217">
        <v>146.80000000000001</v>
      </c>
      <c r="U217">
        <v>146.5</v>
      </c>
      <c r="V217">
        <v>142.69999999999999</v>
      </c>
      <c r="W217">
        <v>143.19999999999999</v>
      </c>
      <c r="X217">
        <v>144.9</v>
      </c>
      <c r="Y217">
        <v>123.6</v>
      </c>
      <c r="Z217">
        <v>136.80000000000001</v>
      </c>
      <c r="AA217">
        <v>150.1</v>
      </c>
      <c r="AB217">
        <v>132.19999999999999</v>
      </c>
      <c r="AC217">
        <v>136.80000000000001</v>
      </c>
      <c r="AD217">
        <v>140.1</v>
      </c>
    </row>
    <row r="218" spans="1:30" x14ac:dyDescent="0.35">
      <c r="A218" t="s">
        <v>30</v>
      </c>
      <c r="B218">
        <v>2019</v>
      </c>
      <c r="C218" t="s">
        <v>31</v>
      </c>
      <c r="D218">
        <v>136.6</v>
      </c>
      <c r="E218">
        <v>152.5</v>
      </c>
      <c r="F218">
        <v>138.19999999999999</v>
      </c>
      <c r="G218">
        <v>142.4</v>
      </c>
      <c r="H218">
        <v>123.9</v>
      </c>
      <c r="I218">
        <v>135.5</v>
      </c>
      <c r="J218">
        <v>131.69999999999999</v>
      </c>
      <c r="K218">
        <v>121.3</v>
      </c>
      <c r="L218">
        <v>108.4</v>
      </c>
      <c r="M218">
        <v>138.9</v>
      </c>
      <c r="N218">
        <v>137</v>
      </c>
      <c r="O218">
        <v>155.80000000000001</v>
      </c>
      <c r="P218">
        <v>137.4</v>
      </c>
      <c r="Q218">
        <v>162.69999999999999</v>
      </c>
      <c r="R218">
        <v>150.6</v>
      </c>
      <c r="S218">
        <v>145.1</v>
      </c>
      <c r="T218">
        <v>149.9</v>
      </c>
      <c r="U218" t="s">
        <v>32</v>
      </c>
      <c r="V218">
        <v>146.19999999999999</v>
      </c>
      <c r="W218">
        <v>150.1</v>
      </c>
      <c r="X218">
        <v>149.6</v>
      </c>
      <c r="Y218">
        <v>128.6</v>
      </c>
      <c r="Z218">
        <v>142.9</v>
      </c>
      <c r="AA218">
        <v>155.19999999999999</v>
      </c>
      <c r="AB218">
        <v>133.5</v>
      </c>
      <c r="AC218">
        <v>141.69999999999999</v>
      </c>
      <c r="AD218">
        <v>141</v>
      </c>
    </row>
    <row r="219" spans="1:30" x14ac:dyDescent="0.35">
      <c r="A219" t="s">
        <v>33</v>
      </c>
      <c r="B219">
        <v>2019</v>
      </c>
      <c r="C219" t="s">
        <v>31</v>
      </c>
      <c r="D219">
        <v>138.30000000000001</v>
      </c>
      <c r="E219">
        <v>149.4</v>
      </c>
      <c r="F219">
        <v>143.5</v>
      </c>
      <c r="G219">
        <v>141.69999999999999</v>
      </c>
      <c r="H219">
        <v>118.1</v>
      </c>
      <c r="I219">
        <v>135.19999999999999</v>
      </c>
      <c r="J219">
        <v>130.5</v>
      </c>
      <c r="K219">
        <v>118.2</v>
      </c>
      <c r="L219">
        <v>110.4</v>
      </c>
      <c r="M219">
        <v>140.4</v>
      </c>
      <c r="N219">
        <v>128.1</v>
      </c>
      <c r="O219">
        <v>153.19999999999999</v>
      </c>
      <c r="P219">
        <v>137.30000000000001</v>
      </c>
      <c r="Q219">
        <v>164.7</v>
      </c>
      <c r="R219">
        <v>143</v>
      </c>
      <c r="S219">
        <v>130.4</v>
      </c>
      <c r="T219">
        <v>141.1</v>
      </c>
      <c r="U219">
        <v>147.69999999999999</v>
      </c>
      <c r="V219">
        <v>128.6</v>
      </c>
      <c r="W219">
        <v>136.30000000000001</v>
      </c>
      <c r="X219">
        <v>137.80000000000001</v>
      </c>
      <c r="Y219">
        <v>118.6</v>
      </c>
      <c r="Z219">
        <v>131.9</v>
      </c>
      <c r="AA219">
        <v>146.6</v>
      </c>
      <c r="AB219">
        <v>131.69999999999999</v>
      </c>
      <c r="AC219">
        <v>131.80000000000001</v>
      </c>
      <c r="AD219">
        <v>138</v>
      </c>
    </row>
    <row r="220" spans="1:30" x14ac:dyDescent="0.35">
      <c r="A220" t="s">
        <v>34</v>
      </c>
      <c r="B220">
        <v>2019</v>
      </c>
      <c r="C220" t="s">
        <v>31</v>
      </c>
      <c r="D220">
        <v>137.1</v>
      </c>
      <c r="E220">
        <v>151.4</v>
      </c>
      <c r="F220">
        <v>140.19999999999999</v>
      </c>
      <c r="G220">
        <v>142.1</v>
      </c>
      <c r="H220">
        <v>121.8</v>
      </c>
      <c r="I220">
        <v>135.4</v>
      </c>
      <c r="J220">
        <v>131.30000000000001</v>
      </c>
      <c r="K220">
        <v>120.3</v>
      </c>
      <c r="L220">
        <v>109.1</v>
      </c>
      <c r="M220">
        <v>139.4</v>
      </c>
      <c r="N220">
        <v>133.30000000000001</v>
      </c>
      <c r="O220">
        <v>154.6</v>
      </c>
      <c r="P220">
        <v>137.4</v>
      </c>
      <c r="Q220">
        <v>163.19999999999999</v>
      </c>
      <c r="R220">
        <v>147.6</v>
      </c>
      <c r="S220">
        <v>139</v>
      </c>
      <c r="T220">
        <v>146.4</v>
      </c>
      <c r="U220">
        <v>147.69999999999999</v>
      </c>
      <c r="V220">
        <v>139.5</v>
      </c>
      <c r="W220">
        <v>143.6</v>
      </c>
      <c r="X220">
        <v>145.1</v>
      </c>
      <c r="Y220">
        <v>123.3</v>
      </c>
      <c r="Z220">
        <v>136.69999999999999</v>
      </c>
      <c r="AA220">
        <v>150.19999999999999</v>
      </c>
      <c r="AB220">
        <v>132.80000000000001</v>
      </c>
      <c r="AC220">
        <v>136.9</v>
      </c>
      <c r="AD220">
        <v>139.6</v>
      </c>
    </row>
    <row r="221" spans="1:30" x14ac:dyDescent="0.35">
      <c r="A221" t="s">
        <v>30</v>
      </c>
      <c r="B221">
        <v>2019</v>
      </c>
      <c r="C221" t="s">
        <v>35</v>
      </c>
      <c r="D221">
        <v>136.80000000000001</v>
      </c>
      <c r="E221">
        <v>153</v>
      </c>
      <c r="F221">
        <v>139.1</v>
      </c>
      <c r="G221">
        <v>142.5</v>
      </c>
      <c r="H221">
        <v>124.1</v>
      </c>
      <c r="I221">
        <v>135.80000000000001</v>
      </c>
      <c r="J221">
        <v>128.69999999999999</v>
      </c>
      <c r="K221">
        <v>121.5</v>
      </c>
      <c r="L221">
        <v>108.3</v>
      </c>
      <c r="M221">
        <v>139.19999999999999</v>
      </c>
      <c r="N221">
        <v>137.4</v>
      </c>
      <c r="O221">
        <v>156.19999999999999</v>
      </c>
      <c r="P221">
        <v>137.19999999999999</v>
      </c>
      <c r="Q221">
        <v>162.80000000000001</v>
      </c>
      <c r="R221">
        <v>150.5</v>
      </c>
      <c r="S221">
        <v>146.1</v>
      </c>
      <c r="T221">
        <v>149.9</v>
      </c>
      <c r="U221" t="s">
        <v>32</v>
      </c>
      <c r="V221">
        <v>145.30000000000001</v>
      </c>
      <c r="W221">
        <v>150.1</v>
      </c>
      <c r="X221">
        <v>149.9</v>
      </c>
      <c r="Y221">
        <v>129.19999999999999</v>
      </c>
      <c r="Z221">
        <v>143.4</v>
      </c>
      <c r="AA221">
        <v>155.5</v>
      </c>
      <c r="AB221">
        <v>134.9</v>
      </c>
      <c r="AC221">
        <v>142.19999999999999</v>
      </c>
      <c r="AD221">
        <v>141</v>
      </c>
    </row>
    <row r="222" spans="1:30" x14ac:dyDescent="0.35">
      <c r="A222" t="s">
        <v>33</v>
      </c>
      <c r="B222">
        <v>2019</v>
      </c>
      <c r="C222" t="s">
        <v>35</v>
      </c>
      <c r="D222">
        <v>139.4</v>
      </c>
      <c r="E222">
        <v>150.1</v>
      </c>
      <c r="F222">
        <v>145.30000000000001</v>
      </c>
      <c r="G222">
        <v>141.69999999999999</v>
      </c>
      <c r="H222">
        <v>118.4</v>
      </c>
      <c r="I222">
        <v>137</v>
      </c>
      <c r="J222">
        <v>131.6</v>
      </c>
      <c r="K222">
        <v>119.9</v>
      </c>
      <c r="L222">
        <v>110.4</v>
      </c>
      <c r="M222">
        <v>140.80000000000001</v>
      </c>
      <c r="N222">
        <v>128.30000000000001</v>
      </c>
      <c r="O222">
        <v>153.5</v>
      </c>
      <c r="P222">
        <v>138</v>
      </c>
      <c r="Q222">
        <v>164.9</v>
      </c>
      <c r="R222">
        <v>143.30000000000001</v>
      </c>
      <c r="S222">
        <v>130.80000000000001</v>
      </c>
      <c r="T222">
        <v>141.4</v>
      </c>
      <c r="U222">
        <v>148.5</v>
      </c>
      <c r="V222">
        <v>127.1</v>
      </c>
      <c r="W222">
        <v>136.6</v>
      </c>
      <c r="X222">
        <v>138.5</v>
      </c>
      <c r="Y222">
        <v>119.2</v>
      </c>
      <c r="Z222">
        <v>132.19999999999999</v>
      </c>
      <c r="AA222">
        <v>146.6</v>
      </c>
      <c r="AB222">
        <v>133</v>
      </c>
      <c r="AC222">
        <v>132.4</v>
      </c>
      <c r="AD222">
        <v>138.6</v>
      </c>
    </row>
    <row r="223" spans="1:30" x14ac:dyDescent="0.35">
      <c r="A223" t="s">
        <v>34</v>
      </c>
      <c r="B223">
        <v>2019</v>
      </c>
      <c r="C223" t="s">
        <v>35</v>
      </c>
      <c r="D223">
        <v>137.6</v>
      </c>
      <c r="E223">
        <v>152</v>
      </c>
      <c r="F223">
        <v>141.5</v>
      </c>
      <c r="G223">
        <v>142.19999999999999</v>
      </c>
      <c r="H223">
        <v>122</v>
      </c>
      <c r="I223">
        <v>136.4</v>
      </c>
      <c r="J223">
        <v>129.69999999999999</v>
      </c>
      <c r="K223">
        <v>121</v>
      </c>
      <c r="L223">
        <v>109</v>
      </c>
      <c r="M223">
        <v>139.69999999999999</v>
      </c>
      <c r="N223">
        <v>133.6</v>
      </c>
      <c r="O223">
        <v>154.9</v>
      </c>
      <c r="P223">
        <v>137.5</v>
      </c>
      <c r="Q223">
        <v>163.4</v>
      </c>
      <c r="R223">
        <v>147.69999999999999</v>
      </c>
      <c r="S223">
        <v>139.69999999999999</v>
      </c>
      <c r="T223">
        <v>146.5</v>
      </c>
      <c r="U223">
        <v>148.5</v>
      </c>
      <c r="V223">
        <v>138.4</v>
      </c>
      <c r="W223">
        <v>143.69999999999999</v>
      </c>
      <c r="X223">
        <v>145.6</v>
      </c>
      <c r="Y223">
        <v>123.9</v>
      </c>
      <c r="Z223">
        <v>137.1</v>
      </c>
      <c r="AA223">
        <v>150.30000000000001</v>
      </c>
      <c r="AB223">
        <v>134.1</v>
      </c>
      <c r="AC223">
        <v>137.4</v>
      </c>
      <c r="AD223">
        <v>139.9</v>
      </c>
    </row>
    <row r="224" spans="1:30" x14ac:dyDescent="0.35">
      <c r="A224" t="s">
        <v>30</v>
      </c>
      <c r="B224">
        <v>2019</v>
      </c>
      <c r="C224" t="s">
        <v>36</v>
      </c>
      <c r="D224">
        <v>136.9</v>
      </c>
      <c r="E224">
        <v>154.1</v>
      </c>
      <c r="F224">
        <v>138.69999999999999</v>
      </c>
      <c r="G224">
        <v>142.5</v>
      </c>
      <c r="H224">
        <v>124.1</v>
      </c>
      <c r="I224">
        <v>136.1</v>
      </c>
      <c r="J224">
        <v>128.19999999999999</v>
      </c>
      <c r="K224">
        <v>122.3</v>
      </c>
      <c r="L224">
        <v>108.3</v>
      </c>
      <c r="M224">
        <v>138.9</v>
      </c>
      <c r="N224">
        <v>137.4</v>
      </c>
      <c r="O224">
        <v>156.4</v>
      </c>
      <c r="P224">
        <v>137.30000000000001</v>
      </c>
      <c r="Q224">
        <v>162.9</v>
      </c>
      <c r="R224">
        <v>150.80000000000001</v>
      </c>
      <c r="S224">
        <v>146.1</v>
      </c>
      <c r="T224">
        <v>150.1</v>
      </c>
      <c r="U224" t="s">
        <v>32</v>
      </c>
      <c r="V224">
        <v>146.4</v>
      </c>
      <c r="W224">
        <v>150</v>
      </c>
      <c r="X224">
        <v>150.4</v>
      </c>
      <c r="Y224">
        <v>129.9</v>
      </c>
      <c r="Z224">
        <v>143.80000000000001</v>
      </c>
      <c r="AA224">
        <v>155.5</v>
      </c>
      <c r="AB224">
        <v>134</v>
      </c>
      <c r="AC224">
        <v>142.4</v>
      </c>
      <c r="AD224">
        <v>141.19999999999999</v>
      </c>
    </row>
    <row r="225" spans="1:30" x14ac:dyDescent="0.35">
      <c r="A225" t="s">
        <v>33</v>
      </c>
      <c r="B225">
        <v>2019</v>
      </c>
      <c r="C225" t="s">
        <v>36</v>
      </c>
      <c r="D225">
        <v>139.69999999999999</v>
      </c>
      <c r="E225">
        <v>151.1</v>
      </c>
      <c r="F225">
        <v>142.9</v>
      </c>
      <c r="G225">
        <v>141.9</v>
      </c>
      <c r="H225">
        <v>118.4</v>
      </c>
      <c r="I225">
        <v>139.4</v>
      </c>
      <c r="J225">
        <v>141.19999999999999</v>
      </c>
      <c r="K225">
        <v>120.7</v>
      </c>
      <c r="L225">
        <v>110.4</v>
      </c>
      <c r="M225">
        <v>140.69999999999999</v>
      </c>
      <c r="N225">
        <v>128.5</v>
      </c>
      <c r="O225">
        <v>153.9</v>
      </c>
      <c r="P225">
        <v>139.6</v>
      </c>
      <c r="Q225">
        <v>165.3</v>
      </c>
      <c r="R225">
        <v>143.5</v>
      </c>
      <c r="S225">
        <v>131.19999999999999</v>
      </c>
      <c r="T225">
        <v>141.6</v>
      </c>
      <c r="U225">
        <v>149</v>
      </c>
      <c r="V225">
        <v>128.80000000000001</v>
      </c>
      <c r="W225">
        <v>136.80000000000001</v>
      </c>
      <c r="X225">
        <v>139.19999999999999</v>
      </c>
      <c r="Y225">
        <v>119.9</v>
      </c>
      <c r="Z225">
        <v>133</v>
      </c>
      <c r="AA225">
        <v>146.69999999999999</v>
      </c>
      <c r="AB225">
        <v>132.5</v>
      </c>
      <c r="AC225">
        <v>132.80000000000001</v>
      </c>
      <c r="AD225">
        <v>139.5</v>
      </c>
    </row>
    <row r="226" spans="1:30" x14ac:dyDescent="0.35">
      <c r="A226" t="s">
        <v>34</v>
      </c>
      <c r="B226">
        <v>2019</v>
      </c>
      <c r="C226" t="s">
        <v>36</v>
      </c>
      <c r="D226">
        <v>137.80000000000001</v>
      </c>
      <c r="E226">
        <v>153</v>
      </c>
      <c r="F226">
        <v>140.30000000000001</v>
      </c>
      <c r="G226">
        <v>142.30000000000001</v>
      </c>
      <c r="H226">
        <v>122</v>
      </c>
      <c r="I226">
        <v>137.6</v>
      </c>
      <c r="J226">
        <v>132.6</v>
      </c>
      <c r="K226">
        <v>121.8</v>
      </c>
      <c r="L226">
        <v>109</v>
      </c>
      <c r="M226">
        <v>139.5</v>
      </c>
      <c r="N226">
        <v>133.69999999999999</v>
      </c>
      <c r="O226">
        <v>155.19999999999999</v>
      </c>
      <c r="P226">
        <v>138.1</v>
      </c>
      <c r="Q226">
        <v>163.5</v>
      </c>
      <c r="R226">
        <v>147.9</v>
      </c>
      <c r="S226">
        <v>139.9</v>
      </c>
      <c r="T226">
        <v>146.69999999999999</v>
      </c>
      <c r="U226">
        <v>149</v>
      </c>
      <c r="V226">
        <v>139.69999999999999</v>
      </c>
      <c r="W226">
        <v>143.80000000000001</v>
      </c>
      <c r="X226">
        <v>146.19999999999999</v>
      </c>
      <c r="Y226">
        <v>124.6</v>
      </c>
      <c r="Z226">
        <v>137.69999999999999</v>
      </c>
      <c r="AA226">
        <v>150.30000000000001</v>
      </c>
      <c r="AB226">
        <v>133.4</v>
      </c>
      <c r="AC226">
        <v>137.69999999999999</v>
      </c>
      <c r="AD226">
        <v>140.4</v>
      </c>
    </row>
    <row r="227" spans="1:30" x14ac:dyDescent="0.35">
      <c r="A227" t="s">
        <v>30</v>
      </c>
      <c r="B227">
        <v>2019</v>
      </c>
      <c r="C227" t="s">
        <v>38</v>
      </c>
      <c r="D227">
        <v>137.4</v>
      </c>
      <c r="E227">
        <v>159.5</v>
      </c>
      <c r="F227">
        <v>134.5</v>
      </c>
      <c r="G227">
        <v>142.6</v>
      </c>
      <c r="H227">
        <v>124</v>
      </c>
      <c r="I227">
        <v>143.69999999999999</v>
      </c>
      <c r="J227">
        <v>133.4</v>
      </c>
      <c r="K227">
        <v>125.1</v>
      </c>
      <c r="L227">
        <v>109.3</v>
      </c>
      <c r="M227">
        <v>139.30000000000001</v>
      </c>
      <c r="N227">
        <v>137.69999999999999</v>
      </c>
      <c r="O227">
        <v>156.4</v>
      </c>
      <c r="P227">
        <v>139.19999999999999</v>
      </c>
      <c r="Q227">
        <v>163.30000000000001</v>
      </c>
      <c r="R227">
        <v>151.30000000000001</v>
      </c>
      <c r="S227">
        <v>146.6</v>
      </c>
      <c r="T227">
        <v>150.69999999999999</v>
      </c>
      <c r="U227" t="s">
        <v>32</v>
      </c>
      <c r="V227">
        <v>146.9</v>
      </c>
      <c r="W227">
        <v>149.5</v>
      </c>
      <c r="X227">
        <v>151.30000000000001</v>
      </c>
      <c r="Y227">
        <v>130.19999999999999</v>
      </c>
      <c r="Z227">
        <v>145.9</v>
      </c>
      <c r="AA227">
        <v>156.69999999999999</v>
      </c>
      <c r="AB227">
        <v>133.9</v>
      </c>
      <c r="AC227">
        <v>142.9</v>
      </c>
      <c r="AD227">
        <v>142.4</v>
      </c>
    </row>
    <row r="228" spans="1:30" x14ac:dyDescent="0.35">
      <c r="A228" t="s">
        <v>33</v>
      </c>
      <c r="B228">
        <v>2019</v>
      </c>
      <c r="C228" t="s">
        <v>38</v>
      </c>
      <c r="D228">
        <v>140.4</v>
      </c>
      <c r="E228">
        <v>156.69999999999999</v>
      </c>
      <c r="F228">
        <v>138.30000000000001</v>
      </c>
      <c r="G228">
        <v>142.4</v>
      </c>
      <c r="H228">
        <v>118.6</v>
      </c>
      <c r="I228">
        <v>149.69999999999999</v>
      </c>
      <c r="J228">
        <v>161.6</v>
      </c>
      <c r="K228">
        <v>124.4</v>
      </c>
      <c r="L228">
        <v>111.2</v>
      </c>
      <c r="M228">
        <v>141</v>
      </c>
      <c r="N228">
        <v>128.9</v>
      </c>
      <c r="O228">
        <v>154.5</v>
      </c>
      <c r="P228">
        <v>143.80000000000001</v>
      </c>
      <c r="Q228">
        <v>166.2</v>
      </c>
      <c r="R228">
        <v>144</v>
      </c>
      <c r="S228">
        <v>131.69999999999999</v>
      </c>
      <c r="T228">
        <v>142.19999999999999</v>
      </c>
      <c r="U228">
        <v>150.1</v>
      </c>
      <c r="V228">
        <v>129.4</v>
      </c>
      <c r="W228">
        <v>137.19999999999999</v>
      </c>
      <c r="X228">
        <v>139.80000000000001</v>
      </c>
      <c r="Y228">
        <v>120.1</v>
      </c>
      <c r="Z228">
        <v>134</v>
      </c>
      <c r="AA228">
        <v>148</v>
      </c>
      <c r="AB228">
        <v>132.6</v>
      </c>
      <c r="AC228">
        <v>133.30000000000001</v>
      </c>
      <c r="AD228">
        <v>141.5</v>
      </c>
    </row>
    <row r="229" spans="1:30" x14ac:dyDescent="0.35">
      <c r="A229" t="s">
        <v>34</v>
      </c>
      <c r="B229">
        <v>2019</v>
      </c>
      <c r="C229" t="s">
        <v>38</v>
      </c>
      <c r="D229">
        <v>138.30000000000001</v>
      </c>
      <c r="E229">
        <v>158.5</v>
      </c>
      <c r="F229">
        <v>136</v>
      </c>
      <c r="G229">
        <v>142.5</v>
      </c>
      <c r="H229">
        <v>122</v>
      </c>
      <c r="I229">
        <v>146.5</v>
      </c>
      <c r="J229">
        <v>143</v>
      </c>
      <c r="K229">
        <v>124.9</v>
      </c>
      <c r="L229">
        <v>109.9</v>
      </c>
      <c r="M229">
        <v>139.9</v>
      </c>
      <c r="N229">
        <v>134</v>
      </c>
      <c r="O229">
        <v>155.5</v>
      </c>
      <c r="P229">
        <v>140.9</v>
      </c>
      <c r="Q229">
        <v>164.1</v>
      </c>
      <c r="R229">
        <v>148.4</v>
      </c>
      <c r="S229">
        <v>140.4</v>
      </c>
      <c r="T229">
        <v>147.30000000000001</v>
      </c>
      <c r="U229">
        <v>150.1</v>
      </c>
      <c r="V229">
        <v>140.30000000000001</v>
      </c>
      <c r="W229">
        <v>143.69999999999999</v>
      </c>
      <c r="X229">
        <v>146.9</v>
      </c>
      <c r="Y229">
        <v>124.9</v>
      </c>
      <c r="Z229">
        <v>139.19999999999999</v>
      </c>
      <c r="AA229">
        <v>151.6</v>
      </c>
      <c r="AB229">
        <v>133.4</v>
      </c>
      <c r="AC229">
        <v>138.19999999999999</v>
      </c>
      <c r="AD229">
        <v>142</v>
      </c>
    </row>
    <row r="230" spans="1:30" x14ac:dyDescent="0.35">
      <c r="A230" t="s">
        <v>30</v>
      </c>
      <c r="B230">
        <v>2019</v>
      </c>
      <c r="C230" t="s">
        <v>39</v>
      </c>
      <c r="D230">
        <v>137.80000000000001</v>
      </c>
      <c r="E230">
        <v>163.5</v>
      </c>
      <c r="F230">
        <v>136.19999999999999</v>
      </c>
      <c r="G230">
        <v>143.19999999999999</v>
      </c>
      <c r="H230">
        <v>124.3</v>
      </c>
      <c r="I230">
        <v>143.30000000000001</v>
      </c>
      <c r="J230">
        <v>140.6</v>
      </c>
      <c r="K230">
        <v>128.69999999999999</v>
      </c>
      <c r="L230">
        <v>110.6</v>
      </c>
      <c r="M230">
        <v>140.4</v>
      </c>
      <c r="N230">
        <v>138</v>
      </c>
      <c r="O230">
        <v>156.6</v>
      </c>
      <c r="P230">
        <v>141</v>
      </c>
      <c r="Q230">
        <v>164.2</v>
      </c>
      <c r="R230">
        <v>151.4</v>
      </c>
      <c r="S230">
        <v>146.5</v>
      </c>
      <c r="T230">
        <v>150.69999999999999</v>
      </c>
      <c r="U230" t="s">
        <v>32</v>
      </c>
      <c r="V230">
        <v>147.80000000000001</v>
      </c>
      <c r="W230">
        <v>149.6</v>
      </c>
      <c r="X230">
        <v>151.69999999999999</v>
      </c>
      <c r="Y230">
        <v>130.19999999999999</v>
      </c>
      <c r="Z230">
        <v>146.4</v>
      </c>
      <c r="AA230">
        <v>157.69999999999999</v>
      </c>
      <c r="AB230">
        <v>134.80000000000001</v>
      </c>
      <c r="AC230">
        <v>143.30000000000001</v>
      </c>
      <c r="AD230">
        <v>143.6</v>
      </c>
    </row>
    <row r="231" spans="1:30" x14ac:dyDescent="0.35">
      <c r="A231" t="s">
        <v>33</v>
      </c>
      <c r="B231">
        <v>2019</v>
      </c>
      <c r="C231" t="s">
        <v>39</v>
      </c>
      <c r="D231">
        <v>140.69999999999999</v>
      </c>
      <c r="E231">
        <v>159.6</v>
      </c>
      <c r="F231">
        <v>140.4</v>
      </c>
      <c r="G231">
        <v>143.4</v>
      </c>
      <c r="H231">
        <v>118.6</v>
      </c>
      <c r="I231">
        <v>150.9</v>
      </c>
      <c r="J231">
        <v>169.8</v>
      </c>
      <c r="K231">
        <v>127.4</v>
      </c>
      <c r="L231">
        <v>111.8</v>
      </c>
      <c r="M231">
        <v>141</v>
      </c>
      <c r="N231">
        <v>129</v>
      </c>
      <c r="O231">
        <v>155.1</v>
      </c>
      <c r="P231">
        <v>145.6</v>
      </c>
      <c r="Q231">
        <v>166.7</v>
      </c>
      <c r="R231">
        <v>144.30000000000001</v>
      </c>
      <c r="S231">
        <v>131.69999999999999</v>
      </c>
      <c r="T231">
        <v>142.4</v>
      </c>
      <c r="U231">
        <v>149.4</v>
      </c>
      <c r="V231">
        <v>130.5</v>
      </c>
      <c r="W231">
        <v>137.4</v>
      </c>
      <c r="X231">
        <v>140.30000000000001</v>
      </c>
      <c r="Y231">
        <v>119.6</v>
      </c>
      <c r="Z231">
        <v>134.30000000000001</v>
      </c>
      <c r="AA231">
        <v>148.9</v>
      </c>
      <c r="AB231">
        <v>133.69999999999999</v>
      </c>
      <c r="AC231">
        <v>133.6</v>
      </c>
      <c r="AD231">
        <v>142.1</v>
      </c>
    </row>
    <row r="232" spans="1:30" x14ac:dyDescent="0.35">
      <c r="A232" t="s">
        <v>34</v>
      </c>
      <c r="B232">
        <v>2019</v>
      </c>
      <c r="C232" t="s">
        <v>39</v>
      </c>
      <c r="D232">
        <v>138.69999999999999</v>
      </c>
      <c r="E232">
        <v>162.1</v>
      </c>
      <c r="F232">
        <v>137.80000000000001</v>
      </c>
      <c r="G232">
        <v>143.30000000000001</v>
      </c>
      <c r="H232">
        <v>122.2</v>
      </c>
      <c r="I232">
        <v>146.80000000000001</v>
      </c>
      <c r="J232">
        <v>150.5</v>
      </c>
      <c r="K232">
        <v>128.30000000000001</v>
      </c>
      <c r="L232">
        <v>111</v>
      </c>
      <c r="M232">
        <v>140.6</v>
      </c>
      <c r="N232">
        <v>134.19999999999999</v>
      </c>
      <c r="O232">
        <v>155.9</v>
      </c>
      <c r="P232">
        <v>142.69999999999999</v>
      </c>
      <c r="Q232">
        <v>164.9</v>
      </c>
      <c r="R232">
        <v>148.6</v>
      </c>
      <c r="S232">
        <v>140.4</v>
      </c>
      <c r="T232">
        <v>147.4</v>
      </c>
      <c r="U232">
        <v>149.4</v>
      </c>
      <c r="V232">
        <v>141.19999999999999</v>
      </c>
      <c r="W232">
        <v>143.80000000000001</v>
      </c>
      <c r="X232">
        <v>147.4</v>
      </c>
      <c r="Y232">
        <v>124.6</v>
      </c>
      <c r="Z232">
        <v>139.6</v>
      </c>
      <c r="AA232">
        <v>152.5</v>
      </c>
      <c r="AB232">
        <v>134.30000000000001</v>
      </c>
      <c r="AC232">
        <v>138.6</v>
      </c>
      <c r="AD232">
        <v>142.9</v>
      </c>
    </row>
    <row r="233" spans="1:30" x14ac:dyDescent="0.35">
      <c r="A233" t="s">
        <v>30</v>
      </c>
      <c r="B233">
        <v>2019</v>
      </c>
      <c r="C233" t="s">
        <v>40</v>
      </c>
      <c r="D233">
        <v>138.4</v>
      </c>
      <c r="E233">
        <v>164</v>
      </c>
      <c r="F233">
        <v>138.4</v>
      </c>
      <c r="G233">
        <v>143.9</v>
      </c>
      <c r="H233">
        <v>124.4</v>
      </c>
      <c r="I233">
        <v>146.4</v>
      </c>
      <c r="J233">
        <v>150.1</v>
      </c>
      <c r="K233">
        <v>130.6</v>
      </c>
      <c r="L233">
        <v>110.8</v>
      </c>
      <c r="M233">
        <v>141.69999999999999</v>
      </c>
      <c r="N233">
        <v>138.5</v>
      </c>
      <c r="O233">
        <v>156.69999999999999</v>
      </c>
      <c r="P233">
        <v>143</v>
      </c>
      <c r="Q233">
        <v>164.5</v>
      </c>
      <c r="R233">
        <v>151.6</v>
      </c>
      <c r="S233">
        <v>146.6</v>
      </c>
      <c r="T233">
        <v>150.9</v>
      </c>
      <c r="U233" t="s">
        <v>32</v>
      </c>
      <c r="V233">
        <v>146.80000000000001</v>
      </c>
      <c r="W233">
        <v>150</v>
      </c>
      <c r="X233">
        <v>152.19999999999999</v>
      </c>
      <c r="Y233">
        <v>131.19999999999999</v>
      </c>
      <c r="Z233">
        <v>147.5</v>
      </c>
      <c r="AA233">
        <v>159.1</v>
      </c>
      <c r="AB233">
        <v>136.1</v>
      </c>
      <c r="AC233">
        <v>144.19999999999999</v>
      </c>
      <c r="AD233">
        <v>144.9</v>
      </c>
    </row>
    <row r="234" spans="1:30" x14ac:dyDescent="0.35">
      <c r="A234" t="s">
        <v>33</v>
      </c>
      <c r="B234">
        <v>2019</v>
      </c>
      <c r="C234" t="s">
        <v>40</v>
      </c>
      <c r="D234">
        <v>141.4</v>
      </c>
      <c r="E234">
        <v>160.19999999999999</v>
      </c>
      <c r="F234">
        <v>142.5</v>
      </c>
      <c r="G234">
        <v>144.1</v>
      </c>
      <c r="H234">
        <v>119.3</v>
      </c>
      <c r="I234">
        <v>154.69999999999999</v>
      </c>
      <c r="J234">
        <v>180.1</v>
      </c>
      <c r="K234">
        <v>128.9</v>
      </c>
      <c r="L234">
        <v>111.8</v>
      </c>
      <c r="M234">
        <v>141.6</v>
      </c>
      <c r="N234">
        <v>129.5</v>
      </c>
      <c r="O234">
        <v>155.6</v>
      </c>
      <c r="P234">
        <v>147.69999999999999</v>
      </c>
      <c r="Q234">
        <v>167.2</v>
      </c>
      <c r="R234">
        <v>144.69999999999999</v>
      </c>
      <c r="S234">
        <v>131.9</v>
      </c>
      <c r="T234">
        <v>142.69999999999999</v>
      </c>
      <c r="U234">
        <v>150.6</v>
      </c>
      <c r="V234">
        <v>127</v>
      </c>
      <c r="W234">
        <v>137.69999999999999</v>
      </c>
      <c r="X234">
        <v>140.80000000000001</v>
      </c>
      <c r="Y234">
        <v>120.6</v>
      </c>
      <c r="Z234">
        <v>135</v>
      </c>
      <c r="AA234">
        <v>150.4</v>
      </c>
      <c r="AB234">
        <v>135.1</v>
      </c>
      <c r="AC234">
        <v>134.5</v>
      </c>
      <c r="AD234">
        <v>143.30000000000001</v>
      </c>
    </row>
    <row r="235" spans="1:30" x14ac:dyDescent="0.35">
      <c r="A235" t="s">
        <v>34</v>
      </c>
      <c r="B235">
        <v>2019</v>
      </c>
      <c r="C235" t="s">
        <v>40</v>
      </c>
      <c r="D235">
        <v>139.30000000000001</v>
      </c>
      <c r="E235">
        <v>162.69999999999999</v>
      </c>
      <c r="F235">
        <v>140</v>
      </c>
      <c r="G235">
        <v>144</v>
      </c>
      <c r="H235">
        <v>122.5</v>
      </c>
      <c r="I235">
        <v>150.30000000000001</v>
      </c>
      <c r="J235">
        <v>160.30000000000001</v>
      </c>
      <c r="K235">
        <v>130</v>
      </c>
      <c r="L235">
        <v>111.1</v>
      </c>
      <c r="M235">
        <v>141.69999999999999</v>
      </c>
      <c r="N235">
        <v>134.69999999999999</v>
      </c>
      <c r="O235">
        <v>156.19999999999999</v>
      </c>
      <c r="P235">
        <v>144.69999999999999</v>
      </c>
      <c r="Q235">
        <v>165.2</v>
      </c>
      <c r="R235">
        <v>148.9</v>
      </c>
      <c r="S235">
        <v>140.5</v>
      </c>
      <c r="T235">
        <v>147.6</v>
      </c>
      <c r="U235">
        <v>150.6</v>
      </c>
      <c r="V235">
        <v>139.30000000000001</v>
      </c>
      <c r="W235">
        <v>144.19999999999999</v>
      </c>
      <c r="X235">
        <v>147.9</v>
      </c>
      <c r="Y235">
        <v>125.6</v>
      </c>
      <c r="Z235">
        <v>140.5</v>
      </c>
      <c r="AA235">
        <v>154</v>
      </c>
      <c r="AB235">
        <v>135.69999999999999</v>
      </c>
      <c r="AC235">
        <v>139.5</v>
      </c>
      <c r="AD235">
        <v>144.19999999999999</v>
      </c>
    </row>
    <row r="236" spans="1:30" x14ac:dyDescent="0.35">
      <c r="A236" t="s">
        <v>30</v>
      </c>
      <c r="B236">
        <v>2019</v>
      </c>
      <c r="C236" t="s">
        <v>41</v>
      </c>
      <c r="D236">
        <v>139.19999999999999</v>
      </c>
      <c r="E236">
        <v>161.9</v>
      </c>
      <c r="F236">
        <v>137.1</v>
      </c>
      <c r="G236">
        <v>144.6</v>
      </c>
      <c r="H236">
        <v>124.7</v>
      </c>
      <c r="I236">
        <v>145.5</v>
      </c>
      <c r="J236">
        <v>156.19999999999999</v>
      </c>
      <c r="K236">
        <v>131.5</v>
      </c>
      <c r="L236">
        <v>111.7</v>
      </c>
      <c r="M236">
        <v>142.69999999999999</v>
      </c>
      <c r="N236">
        <v>138.5</v>
      </c>
      <c r="O236">
        <v>156.9</v>
      </c>
      <c r="P236">
        <v>144</v>
      </c>
      <c r="Q236">
        <v>165.1</v>
      </c>
      <c r="R236">
        <v>151.80000000000001</v>
      </c>
      <c r="S236">
        <v>146.6</v>
      </c>
      <c r="T236">
        <v>151.1</v>
      </c>
      <c r="U236" t="s">
        <v>32</v>
      </c>
      <c r="V236">
        <v>146.4</v>
      </c>
      <c r="W236">
        <v>150.19999999999999</v>
      </c>
      <c r="X236">
        <v>152.69999999999999</v>
      </c>
      <c r="Y236">
        <v>131.4</v>
      </c>
      <c r="Z236">
        <v>148</v>
      </c>
      <c r="AA236">
        <v>159.69999999999999</v>
      </c>
      <c r="AB236">
        <v>138.80000000000001</v>
      </c>
      <c r="AC236">
        <v>144.9</v>
      </c>
      <c r="AD236">
        <v>145.69999999999999</v>
      </c>
    </row>
    <row r="237" spans="1:30" x14ac:dyDescent="0.35">
      <c r="A237" t="s">
        <v>33</v>
      </c>
      <c r="B237">
        <v>2019</v>
      </c>
      <c r="C237" t="s">
        <v>41</v>
      </c>
      <c r="D237">
        <v>142.1</v>
      </c>
      <c r="E237">
        <v>158.30000000000001</v>
      </c>
      <c r="F237">
        <v>140.80000000000001</v>
      </c>
      <c r="G237">
        <v>144.9</v>
      </c>
      <c r="H237">
        <v>119.9</v>
      </c>
      <c r="I237">
        <v>153.9</v>
      </c>
      <c r="J237">
        <v>189.1</v>
      </c>
      <c r="K237">
        <v>129.80000000000001</v>
      </c>
      <c r="L237">
        <v>112.7</v>
      </c>
      <c r="M237">
        <v>142.5</v>
      </c>
      <c r="N237">
        <v>129.80000000000001</v>
      </c>
      <c r="O237">
        <v>156.19999999999999</v>
      </c>
      <c r="P237">
        <v>149.1</v>
      </c>
      <c r="Q237">
        <v>167.9</v>
      </c>
      <c r="R237">
        <v>145</v>
      </c>
      <c r="S237">
        <v>132.19999999999999</v>
      </c>
      <c r="T237">
        <v>143</v>
      </c>
      <c r="U237">
        <v>151.6</v>
      </c>
      <c r="V237">
        <v>125.5</v>
      </c>
      <c r="W237">
        <v>138.1</v>
      </c>
      <c r="X237">
        <v>141.5</v>
      </c>
      <c r="Y237">
        <v>120.8</v>
      </c>
      <c r="Z237">
        <v>135.4</v>
      </c>
      <c r="AA237">
        <v>151.5</v>
      </c>
      <c r="AB237">
        <v>137.80000000000001</v>
      </c>
      <c r="AC237">
        <v>135.30000000000001</v>
      </c>
      <c r="AD237">
        <v>144.19999999999999</v>
      </c>
    </row>
    <row r="238" spans="1:30" x14ac:dyDescent="0.35">
      <c r="A238" t="s">
        <v>34</v>
      </c>
      <c r="B238">
        <v>2019</v>
      </c>
      <c r="C238" t="s">
        <v>41</v>
      </c>
      <c r="D238">
        <v>140.1</v>
      </c>
      <c r="E238">
        <v>160.6</v>
      </c>
      <c r="F238">
        <v>138.5</v>
      </c>
      <c r="G238">
        <v>144.69999999999999</v>
      </c>
      <c r="H238">
        <v>122.9</v>
      </c>
      <c r="I238">
        <v>149.4</v>
      </c>
      <c r="J238">
        <v>167.4</v>
      </c>
      <c r="K238">
        <v>130.9</v>
      </c>
      <c r="L238">
        <v>112</v>
      </c>
      <c r="M238">
        <v>142.6</v>
      </c>
      <c r="N238">
        <v>134.9</v>
      </c>
      <c r="O238">
        <v>156.6</v>
      </c>
      <c r="P238">
        <v>145.9</v>
      </c>
      <c r="Q238">
        <v>165.8</v>
      </c>
      <c r="R238">
        <v>149.1</v>
      </c>
      <c r="S238">
        <v>140.6</v>
      </c>
      <c r="T238">
        <v>147.9</v>
      </c>
      <c r="U238">
        <v>151.6</v>
      </c>
      <c r="V238">
        <v>138.5</v>
      </c>
      <c r="W238">
        <v>144.5</v>
      </c>
      <c r="X238">
        <v>148.5</v>
      </c>
      <c r="Y238">
        <v>125.8</v>
      </c>
      <c r="Z238">
        <v>140.9</v>
      </c>
      <c r="AA238">
        <v>154.9</v>
      </c>
      <c r="AB238">
        <v>138.4</v>
      </c>
      <c r="AC238">
        <v>140.19999999999999</v>
      </c>
      <c r="AD238">
        <v>145</v>
      </c>
    </row>
    <row r="239" spans="1:30" x14ac:dyDescent="0.35">
      <c r="A239" t="s">
        <v>30</v>
      </c>
      <c r="B239">
        <v>2019</v>
      </c>
      <c r="C239" t="s">
        <v>42</v>
      </c>
      <c r="D239">
        <v>140.1</v>
      </c>
      <c r="E239">
        <v>161.9</v>
      </c>
      <c r="F239">
        <v>138.30000000000001</v>
      </c>
      <c r="G239">
        <v>145.69999999999999</v>
      </c>
      <c r="H239">
        <v>125.1</v>
      </c>
      <c r="I239">
        <v>143.80000000000001</v>
      </c>
      <c r="J239">
        <v>163.4</v>
      </c>
      <c r="K239">
        <v>132.19999999999999</v>
      </c>
      <c r="L239">
        <v>112.8</v>
      </c>
      <c r="M239">
        <v>144.19999999999999</v>
      </c>
      <c r="N239">
        <v>138.5</v>
      </c>
      <c r="O239">
        <v>157.19999999999999</v>
      </c>
      <c r="P239">
        <v>145.5</v>
      </c>
      <c r="Q239">
        <v>165.7</v>
      </c>
      <c r="R239">
        <v>151.69999999999999</v>
      </c>
      <c r="S239">
        <v>146.6</v>
      </c>
      <c r="T239">
        <v>151</v>
      </c>
      <c r="U239" t="s">
        <v>32</v>
      </c>
      <c r="V239">
        <v>146.9</v>
      </c>
      <c r="W239">
        <v>150.30000000000001</v>
      </c>
      <c r="X239">
        <v>153.4</v>
      </c>
      <c r="Y239">
        <v>131.6</v>
      </c>
      <c r="Z239">
        <v>148.30000000000001</v>
      </c>
      <c r="AA239">
        <v>160.19999999999999</v>
      </c>
      <c r="AB239">
        <v>140.19999999999999</v>
      </c>
      <c r="AC239">
        <v>145.4</v>
      </c>
      <c r="AD239">
        <v>146.69999999999999</v>
      </c>
    </row>
    <row r="240" spans="1:30" x14ac:dyDescent="0.35">
      <c r="A240" t="s">
        <v>33</v>
      </c>
      <c r="B240">
        <v>2019</v>
      </c>
      <c r="C240" t="s">
        <v>42</v>
      </c>
      <c r="D240">
        <v>142.69999999999999</v>
      </c>
      <c r="E240">
        <v>158.69999999999999</v>
      </c>
      <c r="F240">
        <v>141.6</v>
      </c>
      <c r="G240">
        <v>144.9</v>
      </c>
      <c r="H240">
        <v>120.8</v>
      </c>
      <c r="I240">
        <v>149.80000000000001</v>
      </c>
      <c r="J240">
        <v>192.4</v>
      </c>
      <c r="K240">
        <v>130.30000000000001</v>
      </c>
      <c r="L240">
        <v>114</v>
      </c>
      <c r="M240">
        <v>143.80000000000001</v>
      </c>
      <c r="N240">
        <v>130</v>
      </c>
      <c r="O240">
        <v>156.4</v>
      </c>
      <c r="P240">
        <v>149.5</v>
      </c>
      <c r="Q240">
        <v>168.6</v>
      </c>
      <c r="R240">
        <v>145.30000000000001</v>
      </c>
      <c r="S240">
        <v>132.19999999999999</v>
      </c>
      <c r="T240">
        <v>143.30000000000001</v>
      </c>
      <c r="U240">
        <v>152.19999999999999</v>
      </c>
      <c r="V240">
        <v>126.6</v>
      </c>
      <c r="W240">
        <v>138.30000000000001</v>
      </c>
      <c r="X240">
        <v>141.9</v>
      </c>
      <c r="Y240">
        <v>121.2</v>
      </c>
      <c r="Z240">
        <v>135.9</v>
      </c>
      <c r="AA240">
        <v>151.6</v>
      </c>
      <c r="AB240">
        <v>139</v>
      </c>
      <c r="AC240">
        <v>135.69999999999999</v>
      </c>
      <c r="AD240">
        <v>144.69999999999999</v>
      </c>
    </row>
    <row r="241" spans="1:30" x14ac:dyDescent="0.35">
      <c r="A241" t="s">
        <v>34</v>
      </c>
      <c r="B241">
        <v>2019</v>
      </c>
      <c r="C241" t="s">
        <v>42</v>
      </c>
      <c r="D241">
        <v>140.9</v>
      </c>
      <c r="E241">
        <v>160.80000000000001</v>
      </c>
      <c r="F241">
        <v>139.6</v>
      </c>
      <c r="G241">
        <v>145.4</v>
      </c>
      <c r="H241">
        <v>123.5</v>
      </c>
      <c r="I241">
        <v>146.6</v>
      </c>
      <c r="J241">
        <v>173.2</v>
      </c>
      <c r="K241">
        <v>131.6</v>
      </c>
      <c r="L241">
        <v>113.2</v>
      </c>
      <c r="M241">
        <v>144.1</v>
      </c>
      <c r="N241">
        <v>135</v>
      </c>
      <c r="O241">
        <v>156.80000000000001</v>
      </c>
      <c r="P241">
        <v>147</v>
      </c>
      <c r="Q241">
        <v>166.5</v>
      </c>
      <c r="R241">
        <v>149.19999999999999</v>
      </c>
      <c r="S241">
        <v>140.6</v>
      </c>
      <c r="T241">
        <v>147.9</v>
      </c>
      <c r="U241">
        <v>152.19999999999999</v>
      </c>
      <c r="V241">
        <v>139.19999999999999</v>
      </c>
      <c r="W241">
        <v>144.6</v>
      </c>
      <c r="X241">
        <v>149</v>
      </c>
      <c r="Y241">
        <v>126.1</v>
      </c>
      <c r="Z241">
        <v>141.30000000000001</v>
      </c>
      <c r="AA241">
        <v>155.19999999999999</v>
      </c>
      <c r="AB241">
        <v>139.69999999999999</v>
      </c>
      <c r="AC241">
        <v>140.69999999999999</v>
      </c>
      <c r="AD241">
        <v>145.80000000000001</v>
      </c>
    </row>
    <row r="242" spans="1:30" x14ac:dyDescent="0.35">
      <c r="A242" t="s">
        <v>30</v>
      </c>
      <c r="B242">
        <v>2019</v>
      </c>
      <c r="C242" t="s">
        <v>43</v>
      </c>
      <c r="D242">
        <v>141</v>
      </c>
      <c r="E242">
        <v>161.6</v>
      </c>
      <c r="F242">
        <v>141.19999999999999</v>
      </c>
      <c r="G242">
        <v>146.5</v>
      </c>
      <c r="H242">
        <v>125.6</v>
      </c>
      <c r="I242">
        <v>145.69999999999999</v>
      </c>
      <c r="J242">
        <v>178.8</v>
      </c>
      <c r="K242">
        <v>133.1</v>
      </c>
      <c r="L242">
        <v>113.6</v>
      </c>
      <c r="M242">
        <v>145.5</v>
      </c>
      <c r="N242">
        <v>138.6</v>
      </c>
      <c r="O242">
        <v>157.4</v>
      </c>
      <c r="P242">
        <v>148.30000000000001</v>
      </c>
      <c r="Q242">
        <v>166.3</v>
      </c>
      <c r="R242">
        <v>151.69999999999999</v>
      </c>
      <c r="S242">
        <v>146.69999999999999</v>
      </c>
      <c r="T242">
        <v>151</v>
      </c>
      <c r="U242" t="s">
        <v>32</v>
      </c>
      <c r="V242">
        <v>147.69999999999999</v>
      </c>
      <c r="W242">
        <v>150.6</v>
      </c>
      <c r="X242">
        <v>153.69999999999999</v>
      </c>
      <c r="Y242">
        <v>131.69999999999999</v>
      </c>
      <c r="Z242">
        <v>148.69999999999999</v>
      </c>
      <c r="AA242">
        <v>160.69999999999999</v>
      </c>
      <c r="AB242">
        <v>140.30000000000001</v>
      </c>
      <c r="AC242">
        <v>145.69999999999999</v>
      </c>
      <c r="AD242">
        <v>148.30000000000001</v>
      </c>
    </row>
    <row r="243" spans="1:30" x14ac:dyDescent="0.35">
      <c r="A243" t="s">
        <v>33</v>
      </c>
      <c r="B243">
        <v>2019</v>
      </c>
      <c r="C243" t="s">
        <v>43</v>
      </c>
      <c r="D243">
        <v>143.5</v>
      </c>
      <c r="E243">
        <v>159.80000000000001</v>
      </c>
      <c r="F243">
        <v>144.69999999999999</v>
      </c>
      <c r="G243">
        <v>145.6</v>
      </c>
      <c r="H243">
        <v>121.1</v>
      </c>
      <c r="I243">
        <v>150.6</v>
      </c>
      <c r="J243">
        <v>207.2</v>
      </c>
      <c r="K243">
        <v>131.19999999999999</v>
      </c>
      <c r="L243">
        <v>114.8</v>
      </c>
      <c r="M243">
        <v>145.19999999999999</v>
      </c>
      <c r="N243">
        <v>130.19999999999999</v>
      </c>
      <c r="O243">
        <v>156.80000000000001</v>
      </c>
      <c r="P243">
        <v>151.9</v>
      </c>
      <c r="Q243">
        <v>169.3</v>
      </c>
      <c r="R243">
        <v>145.9</v>
      </c>
      <c r="S243">
        <v>132.4</v>
      </c>
      <c r="T243">
        <v>143.9</v>
      </c>
      <c r="U243">
        <v>153</v>
      </c>
      <c r="V243">
        <v>128.9</v>
      </c>
      <c r="W243">
        <v>138.69999999999999</v>
      </c>
      <c r="X243">
        <v>142.4</v>
      </c>
      <c r="Y243">
        <v>121.5</v>
      </c>
      <c r="Z243">
        <v>136.19999999999999</v>
      </c>
      <c r="AA243">
        <v>151.69999999999999</v>
      </c>
      <c r="AB243">
        <v>139.5</v>
      </c>
      <c r="AC243">
        <v>136</v>
      </c>
      <c r="AD243">
        <v>146</v>
      </c>
    </row>
    <row r="244" spans="1:30" x14ac:dyDescent="0.35">
      <c r="A244" t="s">
        <v>34</v>
      </c>
      <c r="B244">
        <v>2019</v>
      </c>
      <c r="C244" t="s">
        <v>43</v>
      </c>
      <c r="D244">
        <v>141.80000000000001</v>
      </c>
      <c r="E244">
        <v>161</v>
      </c>
      <c r="F244">
        <v>142.6</v>
      </c>
      <c r="G244">
        <v>146.19999999999999</v>
      </c>
      <c r="H244">
        <v>123.9</v>
      </c>
      <c r="I244">
        <v>148</v>
      </c>
      <c r="J244">
        <v>188.4</v>
      </c>
      <c r="K244">
        <v>132.5</v>
      </c>
      <c r="L244">
        <v>114</v>
      </c>
      <c r="M244">
        <v>145.4</v>
      </c>
      <c r="N244">
        <v>135.1</v>
      </c>
      <c r="O244">
        <v>157.1</v>
      </c>
      <c r="P244">
        <v>149.6</v>
      </c>
      <c r="Q244">
        <v>167.1</v>
      </c>
      <c r="R244">
        <v>149.4</v>
      </c>
      <c r="S244">
        <v>140.80000000000001</v>
      </c>
      <c r="T244">
        <v>148.19999999999999</v>
      </c>
      <c r="U244">
        <v>153</v>
      </c>
      <c r="V244">
        <v>140.6</v>
      </c>
      <c r="W244">
        <v>145</v>
      </c>
      <c r="X244">
        <v>149.4</v>
      </c>
      <c r="Y244">
        <v>126.3</v>
      </c>
      <c r="Z244">
        <v>141.69999999999999</v>
      </c>
      <c r="AA244">
        <v>155.4</v>
      </c>
      <c r="AB244">
        <v>140</v>
      </c>
      <c r="AC244">
        <v>141</v>
      </c>
      <c r="AD244">
        <v>147.19999999999999</v>
      </c>
    </row>
    <row r="245" spans="1:30" x14ac:dyDescent="0.35">
      <c r="A245" t="s">
        <v>30</v>
      </c>
      <c r="B245">
        <v>2019</v>
      </c>
      <c r="C245" t="s">
        <v>45</v>
      </c>
      <c r="D245">
        <v>141.80000000000001</v>
      </c>
      <c r="E245">
        <v>163.69999999999999</v>
      </c>
      <c r="F245">
        <v>143.80000000000001</v>
      </c>
      <c r="G245">
        <v>147.1</v>
      </c>
      <c r="H245">
        <v>126</v>
      </c>
      <c r="I245">
        <v>146.19999999999999</v>
      </c>
      <c r="J245">
        <v>191.4</v>
      </c>
      <c r="K245">
        <v>136.19999999999999</v>
      </c>
      <c r="L245">
        <v>113.8</v>
      </c>
      <c r="M245">
        <v>147.30000000000001</v>
      </c>
      <c r="N245">
        <v>138.69999999999999</v>
      </c>
      <c r="O245">
        <v>157.69999999999999</v>
      </c>
      <c r="P245">
        <v>150.9</v>
      </c>
      <c r="Q245">
        <v>167.2</v>
      </c>
      <c r="R245">
        <v>152.30000000000001</v>
      </c>
      <c r="S245">
        <v>147</v>
      </c>
      <c r="T245">
        <v>151.5</v>
      </c>
      <c r="U245" t="s">
        <v>32</v>
      </c>
      <c r="V245">
        <v>148.4</v>
      </c>
      <c r="W245">
        <v>150.9</v>
      </c>
      <c r="X245">
        <v>154.30000000000001</v>
      </c>
      <c r="Y245">
        <v>132.1</v>
      </c>
      <c r="Z245">
        <v>149.1</v>
      </c>
      <c r="AA245">
        <v>160.80000000000001</v>
      </c>
      <c r="AB245">
        <v>140.6</v>
      </c>
      <c r="AC245">
        <v>146.1</v>
      </c>
      <c r="AD245">
        <v>149.9</v>
      </c>
    </row>
    <row r="246" spans="1:30" x14ac:dyDescent="0.35">
      <c r="A246" t="s">
        <v>33</v>
      </c>
      <c r="B246">
        <v>2019</v>
      </c>
      <c r="C246" t="s">
        <v>45</v>
      </c>
      <c r="D246">
        <v>144.1</v>
      </c>
      <c r="E246">
        <v>162.4</v>
      </c>
      <c r="F246">
        <v>148.4</v>
      </c>
      <c r="G246">
        <v>145.9</v>
      </c>
      <c r="H246">
        <v>121.5</v>
      </c>
      <c r="I246">
        <v>148.80000000000001</v>
      </c>
      <c r="J246">
        <v>215.7</v>
      </c>
      <c r="K246">
        <v>134.6</v>
      </c>
      <c r="L246">
        <v>115</v>
      </c>
      <c r="M246">
        <v>146.30000000000001</v>
      </c>
      <c r="N246">
        <v>130.5</v>
      </c>
      <c r="O246">
        <v>157.19999999999999</v>
      </c>
      <c r="P246">
        <v>153.6</v>
      </c>
      <c r="Q246">
        <v>169.9</v>
      </c>
      <c r="R246">
        <v>146.30000000000001</v>
      </c>
      <c r="S246">
        <v>132.6</v>
      </c>
      <c r="T246">
        <v>144.19999999999999</v>
      </c>
      <c r="U246">
        <v>153.5</v>
      </c>
      <c r="V246">
        <v>132.19999999999999</v>
      </c>
      <c r="W246">
        <v>139.1</v>
      </c>
      <c r="X246">
        <v>142.80000000000001</v>
      </c>
      <c r="Y246">
        <v>121.7</v>
      </c>
      <c r="Z246">
        <v>136.69999999999999</v>
      </c>
      <c r="AA246">
        <v>151.80000000000001</v>
      </c>
      <c r="AB246">
        <v>139.80000000000001</v>
      </c>
      <c r="AC246">
        <v>136.30000000000001</v>
      </c>
      <c r="AD246">
        <v>147</v>
      </c>
    </row>
    <row r="247" spans="1:30" x14ac:dyDescent="0.35">
      <c r="A247" t="s">
        <v>34</v>
      </c>
      <c r="B247">
        <v>2019</v>
      </c>
      <c r="C247" t="s">
        <v>45</v>
      </c>
      <c r="D247">
        <v>142.5</v>
      </c>
      <c r="E247">
        <v>163.19999999999999</v>
      </c>
      <c r="F247">
        <v>145.6</v>
      </c>
      <c r="G247">
        <v>146.69999999999999</v>
      </c>
      <c r="H247">
        <v>124.3</v>
      </c>
      <c r="I247">
        <v>147.4</v>
      </c>
      <c r="J247">
        <v>199.6</v>
      </c>
      <c r="K247">
        <v>135.69999999999999</v>
      </c>
      <c r="L247">
        <v>114.2</v>
      </c>
      <c r="M247">
        <v>147</v>
      </c>
      <c r="N247">
        <v>135.30000000000001</v>
      </c>
      <c r="O247">
        <v>157.5</v>
      </c>
      <c r="P247">
        <v>151.9</v>
      </c>
      <c r="Q247">
        <v>167.9</v>
      </c>
      <c r="R247">
        <v>149.9</v>
      </c>
      <c r="S247">
        <v>141</v>
      </c>
      <c r="T247">
        <v>148.6</v>
      </c>
      <c r="U247">
        <v>153.5</v>
      </c>
      <c r="V247">
        <v>142.30000000000001</v>
      </c>
      <c r="W247">
        <v>145.30000000000001</v>
      </c>
      <c r="X247">
        <v>149.9</v>
      </c>
      <c r="Y247">
        <v>126.6</v>
      </c>
      <c r="Z247">
        <v>142.1</v>
      </c>
      <c r="AA247">
        <v>155.5</v>
      </c>
      <c r="AB247">
        <v>140.30000000000001</v>
      </c>
      <c r="AC247">
        <v>141.30000000000001</v>
      </c>
      <c r="AD247">
        <v>148.6</v>
      </c>
    </row>
    <row r="248" spans="1:30" x14ac:dyDescent="0.35">
      <c r="A248" t="s">
        <v>30</v>
      </c>
      <c r="B248">
        <v>2019</v>
      </c>
      <c r="C248" t="s">
        <v>46</v>
      </c>
      <c r="D248">
        <v>142.80000000000001</v>
      </c>
      <c r="E248">
        <v>165.3</v>
      </c>
      <c r="F248">
        <v>149.5</v>
      </c>
      <c r="G248">
        <v>148.69999999999999</v>
      </c>
      <c r="H248">
        <v>127.5</v>
      </c>
      <c r="I248">
        <v>144.30000000000001</v>
      </c>
      <c r="J248">
        <v>209.5</v>
      </c>
      <c r="K248">
        <v>138.80000000000001</v>
      </c>
      <c r="L248">
        <v>113.6</v>
      </c>
      <c r="M248">
        <v>149.1</v>
      </c>
      <c r="N248">
        <v>139.30000000000001</v>
      </c>
      <c r="O248">
        <v>158.30000000000001</v>
      </c>
      <c r="P248">
        <v>154.30000000000001</v>
      </c>
      <c r="Q248">
        <v>167.8</v>
      </c>
      <c r="R248">
        <v>152.6</v>
      </c>
      <c r="S248">
        <v>147.30000000000001</v>
      </c>
      <c r="T248">
        <v>151.9</v>
      </c>
      <c r="U248" t="s">
        <v>32</v>
      </c>
      <c r="V248">
        <v>149.9</v>
      </c>
      <c r="W248">
        <v>151.19999999999999</v>
      </c>
      <c r="X248">
        <v>154.80000000000001</v>
      </c>
      <c r="Y248">
        <v>135</v>
      </c>
      <c r="Z248">
        <v>149.5</v>
      </c>
      <c r="AA248">
        <v>161.1</v>
      </c>
      <c r="AB248">
        <v>140.6</v>
      </c>
      <c r="AC248">
        <v>147.1</v>
      </c>
      <c r="AD248">
        <v>152.30000000000001</v>
      </c>
    </row>
    <row r="249" spans="1:30" x14ac:dyDescent="0.35">
      <c r="A249" t="s">
        <v>33</v>
      </c>
      <c r="B249">
        <v>2019</v>
      </c>
      <c r="C249" t="s">
        <v>46</v>
      </c>
      <c r="D249">
        <v>144.9</v>
      </c>
      <c r="E249">
        <v>164.5</v>
      </c>
      <c r="F249">
        <v>153.69999999999999</v>
      </c>
      <c r="G249">
        <v>147.5</v>
      </c>
      <c r="H249">
        <v>122.7</v>
      </c>
      <c r="I249">
        <v>147.19999999999999</v>
      </c>
      <c r="J249">
        <v>231.5</v>
      </c>
      <c r="K249">
        <v>137.19999999999999</v>
      </c>
      <c r="L249">
        <v>114.7</v>
      </c>
      <c r="M249">
        <v>148</v>
      </c>
      <c r="N249">
        <v>130.80000000000001</v>
      </c>
      <c r="O249">
        <v>157.69999999999999</v>
      </c>
      <c r="P249">
        <v>156.30000000000001</v>
      </c>
      <c r="Q249">
        <v>170.4</v>
      </c>
      <c r="R249">
        <v>146.80000000000001</v>
      </c>
      <c r="S249">
        <v>132.80000000000001</v>
      </c>
      <c r="T249">
        <v>144.6</v>
      </c>
      <c r="U249">
        <v>152.80000000000001</v>
      </c>
      <c r="V249">
        <v>133.6</v>
      </c>
      <c r="W249">
        <v>139.80000000000001</v>
      </c>
      <c r="X249">
        <v>143.19999999999999</v>
      </c>
      <c r="Y249">
        <v>125.2</v>
      </c>
      <c r="Z249">
        <v>136.80000000000001</v>
      </c>
      <c r="AA249">
        <v>151.9</v>
      </c>
      <c r="AB249">
        <v>140.19999999999999</v>
      </c>
      <c r="AC249">
        <v>137.69999999999999</v>
      </c>
      <c r="AD249">
        <v>148.30000000000001</v>
      </c>
    </row>
    <row r="250" spans="1:30" x14ac:dyDescent="0.35">
      <c r="A250" t="s">
        <v>34</v>
      </c>
      <c r="B250">
        <v>2019</v>
      </c>
      <c r="C250" t="s">
        <v>46</v>
      </c>
      <c r="D250">
        <v>143.5</v>
      </c>
      <c r="E250">
        <v>165</v>
      </c>
      <c r="F250">
        <v>151.1</v>
      </c>
      <c r="G250">
        <v>148.30000000000001</v>
      </c>
      <c r="H250">
        <v>125.7</v>
      </c>
      <c r="I250">
        <v>145.69999999999999</v>
      </c>
      <c r="J250">
        <v>217</v>
      </c>
      <c r="K250">
        <v>138.30000000000001</v>
      </c>
      <c r="L250">
        <v>114</v>
      </c>
      <c r="M250">
        <v>148.69999999999999</v>
      </c>
      <c r="N250">
        <v>135.80000000000001</v>
      </c>
      <c r="O250">
        <v>158</v>
      </c>
      <c r="P250">
        <v>155</v>
      </c>
      <c r="Q250">
        <v>168.5</v>
      </c>
      <c r="R250">
        <v>150.30000000000001</v>
      </c>
      <c r="S250">
        <v>141.30000000000001</v>
      </c>
      <c r="T250">
        <v>149</v>
      </c>
      <c r="U250">
        <v>152.80000000000001</v>
      </c>
      <c r="V250">
        <v>143.69999999999999</v>
      </c>
      <c r="W250">
        <v>145.80000000000001</v>
      </c>
      <c r="X250">
        <v>150.4</v>
      </c>
      <c r="Y250">
        <v>129.80000000000001</v>
      </c>
      <c r="Z250">
        <v>142.30000000000001</v>
      </c>
      <c r="AA250">
        <v>155.69999999999999</v>
      </c>
      <c r="AB250">
        <v>140.4</v>
      </c>
      <c r="AC250">
        <v>142.5</v>
      </c>
      <c r="AD250">
        <v>150.4</v>
      </c>
    </row>
    <row r="251" spans="1:30" x14ac:dyDescent="0.35">
      <c r="A251" t="s">
        <v>30</v>
      </c>
      <c r="B251">
        <v>2020</v>
      </c>
      <c r="C251" t="s">
        <v>31</v>
      </c>
      <c r="D251">
        <v>143.69999999999999</v>
      </c>
      <c r="E251">
        <v>167.3</v>
      </c>
      <c r="F251">
        <v>153.5</v>
      </c>
      <c r="G251">
        <v>150.5</v>
      </c>
      <c r="H251">
        <v>132</v>
      </c>
      <c r="I251">
        <v>142.19999999999999</v>
      </c>
      <c r="J251">
        <v>191.5</v>
      </c>
      <c r="K251">
        <v>141.1</v>
      </c>
      <c r="L251">
        <v>113.8</v>
      </c>
      <c r="M251">
        <v>151.6</v>
      </c>
      <c r="N251">
        <v>139.69999999999999</v>
      </c>
      <c r="O251">
        <v>158.69999999999999</v>
      </c>
      <c r="P251">
        <v>153</v>
      </c>
      <c r="Q251">
        <v>168.6</v>
      </c>
      <c r="R251">
        <v>152.80000000000001</v>
      </c>
      <c r="S251">
        <v>147.4</v>
      </c>
      <c r="T251">
        <v>152.1</v>
      </c>
      <c r="U251" t="s">
        <v>32</v>
      </c>
      <c r="V251">
        <v>150.4</v>
      </c>
      <c r="W251">
        <v>151.69999999999999</v>
      </c>
      <c r="X251">
        <v>155.69999999999999</v>
      </c>
      <c r="Y251">
        <v>136.30000000000001</v>
      </c>
      <c r="Z251">
        <v>150.1</v>
      </c>
      <c r="AA251">
        <v>161.69999999999999</v>
      </c>
      <c r="AB251">
        <v>142.5</v>
      </c>
      <c r="AC251">
        <v>148.1</v>
      </c>
      <c r="AD251">
        <v>151.9</v>
      </c>
    </row>
    <row r="252" spans="1:30" x14ac:dyDescent="0.35">
      <c r="A252" t="s">
        <v>33</v>
      </c>
      <c r="B252">
        <v>2020</v>
      </c>
      <c r="C252" t="s">
        <v>31</v>
      </c>
      <c r="D252">
        <v>145.6</v>
      </c>
      <c r="E252">
        <v>167.6</v>
      </c>
      <c r="F252">
        <v>157</v>
      </c>
      <c r="G252">
        <v>149.30000000000001</v>
      </c>
      <c r="H252">
        <v>126.3</v>
      </c>
      <c r="I252">
        <v>144.4</v>
      </c>
      <c r="J252">
        <v>207.8</v>
      </c>
      <c r="K252">
        <v>139.1</v>
      </c>
      <c r="L252">
        <v>114.8</v>
      </c>
      <c r="M252">
        <v>149.5</v>
      </c>
      <c r="N252">
        <v>131.1</v>
      </c>
      <c r="O252">
        <v>158.5</v>
      </c>
      <c r="P252">
        <v>154.4</v>
      </c>
      <c r="Q252">
        <v>170.8</v>
      </c>
      <c r="R252">
        <v>147</v>
      </c>
      <c r="S252">
        <v>133.19999999999999</v>
      </c>
      <c r="T252">
        <v>144.9</v>
      </c>
      <c r="U252">
        <v>153.9</v>
      </c>
      <c r="V252">
        <v>135.1</v>
      </c>
      <c r="W252">
        <v>140.1</v>
      </c>
      <c r="X252">
        <v>143.80000000000001</v>
      </c>
      <c r="Y252">
        <v>126.1</v>
      </c>
      <c r="Z252">
        <v>137.19999999999999</v>
      </c>
      <c r="AA252">
        <v>152.1</v>
      </c>
      <c r="AB252">
        <v>142.1</v>
      </c>
      <c r="AC252">
        <v>138.4</v>
      </c>
      <c r="AD252">
        <v>148.19999999999999</v>
      </c>
    </row>
    <row r="253" spans="1:30" x14ac:dyDescent="0.35">
      <c r="A253" t="s">
        <v>34</v>
      </c>
      <c r="B253">
        <v>2020</v>
      </c>
      <c r="C253" t="s">
        <v>31</v>
      </c>
      <c r="D253">
        <v>144.30000000000001</v>
      </c>
      <c r="E253">
        <v>167.4</v>
      </c>
      <c r="F253">
        <v>154.9</v>
      </c>
      <c r="G253">
        <v>150.1</v>
      </c>
      <c r="H253">
        <v>129.9</v>
      </c>
      <c r="I253">
        <v>143.19999999999999</v>
      </c>
      <c r="J253">
        <v>197</v>
      </c>
      <c r="K253">
        <v>140.4</v>
      </c>
      <c r="L253">
        <v>114.1</v>
      </c>
      <c r="M253">
        <v>150.9</v>
      </c>
      <c r="N253">
        <v>136.1</v>
      </c>
      <c r="O253">
        <v>158.6</v>
      </c>
      <c r="P253">
        <v>153.5</v>
      </c>
      <c r="Q253">
        <v>169.2</v>
      </c>
      <c r="R253">
        <v>150.5</v>
      </c>
      <c r="S253">
        <v>141.5</v>
      </c>
      <c r="T253">
        <v>149.19999999999999</v>
      </c>
      <c r="U253">
        <v>153.9</v>
      </c>
      <c r="V253">
        <v>144.6</v>
      </c>
      <c r="W253">
        <v>146.19999999999999</v>
      </c>
      <c r="X253">
        <v>151.19999999999999</v>
      </c>
      <c r="Y253">
        <v>130.9</v>
      </c>
      <c r="Z253">
        <v>142.80000000000001</v>
      </c>
      <c r="AA253">
        <v>156.1</v>
      </c>
      <c r="AB253">
        <v>142.30000000000001</v>
      </c>
      <c r="AC253">
        <v>143.4</v>
      </c>
      <c r="AD253">
        <v>150.19999999999999</v>
      </c>
    </row>
    <row r="254" spans="1:30" x14ac:dyDescent="0.35">
      <c r="A254" t="s">
        <v>30</v>
      </c>
      <c r="B254">
        <v>2020</v>
      </c>
      <c r="C254" t="s">
        <v>35</v>
      </c>
      <c r="D254">
        <v>144.19999999999999</v>
      </c>
      <c r="E254">
        <v>167.5</v>
      </c>
      <c r="F254">
        <v>150.9</v>
      </c>
      <c r="G254">
        <v>150.9</v>
      </c>
      <c r="H254">
        <v>133.69999999999999</v>
      </c>
      <c r="I254">
        <v>140.69999999999999</v>
      </c>
      <c r="J254">
        <v>165.1</v>
      </c>
      <c r="K254">
        <v>141.80000000000001</v>
      </c>
      <c r="L254">
        <v>113.1</v>
      </c>
      <c r="M254">
        <v>152.80000000000001</v>
      </c>
      <c r="N254">
        <v>140.1</v>
      </c>
      <c r="O254">
        <v>159.19999999999999</v>
      </c>
      <c r="P254">
        <v>149.80000000000001</v>
      </c>
      <c r="Q254">
        <v>169.4</v>
      </c>
      <c r="R254">
        <v>153</v>
      </c>
      <c r="S254">
        <v>147.5</v>
      </c>
      <c r="T254">
        <v>152.30000000000001</v>
      </c>
      <c r="U254" t="s">
        <v>32</v>
      </c>
      <c r="V254">
        <v>152.30000000000001</v>
      </c>
      <c r="W254">
        <v>151.80000000000001</v>
      </c>
      <c r="X254">
        <v>156.19999999999999</v>
      </c>
      <c r="Y254">
        <v>136</v>
      </c>
      <c r="Z254">
        <v>150.4</v>
      </c>
      <c r="AA254">
        <v>161.9</v>
      </c>
      <c r="AB254">
        <v>143.4</v>
      </c>
      <c r="AC254">
        <v>148.4</v>
      </c>
      <c r="AD254">
        <v>150.4</v>
      </c>
    </row>
    <row r="255" spans="1:30" x14ac:dyDescent="0.35">
      <c r="A255" t="s">
        <v>33</v>
      </c>
      <c r="B255">
        <v>2020</v>
      </c>
      <c r="C255" t="s">
        <v>35</v>
      </c>
      <c r="D255">
        <v>146.19999999999999</v>
      </c>
      <c r="E255">
        <v>167.6</v>
      </c>
      <c r="F255">
        <v>153.1</v>
      </c>
      <c r="G255">
        <v>150.69999999999999</v>
      </c>
      <c r="H255">
        <v>127.4</v>
      </c>
      <c r="I255">
        <v>143.1</v>
      </c>
      <c r="J255">
        <v>181.7</v>
      </c>
      <c r="K255">
        <v>139.6</v>
      </c>
      <c r="L255">
        <v>114.6</v>
      </c>
      <c r="M255">
        <v>150.4</v>
      </c>
      <c r="N255">
        <v>131.5</v>
      </c>
      <c r="O255">
        <v>159</v>
      </c>
      <c r="P255">
        <v>151.69999999999999</v>
      </c>
      <c r="Q255">
        <v>172</v>
      </c>
      <c r="R255">
        <v>147.30000000000001</v>
      </c>
      <c r="S255">
        <v>133.5</v>
      </c>
      <c r="T255">
        <v>145.19999999999999</v>
      </c>
      <c r="U255">
        <v>154.80000000000001</v>
      </c>
      <c r="V255">
        <v>138.9</v>
      </c>
      <c r="W255">
        <v>140.4</v>
      </c>
      <c r="X255">
        <v>144.4</v>
      </c>
      <c r="Y255">
        <v>125.2</v>
      </c>
      <c r="Z255">
        <v>137.69999999999999</v>
      </c>
      <c r="AA255">
        <v>152.19999999999999</v>
      </c>
      <c r="AB255">
        <v>143.5</v>
      </c>
      <c r="AC255">
        <v>138.4</v>
      </c>
      <c r="AD255">
        <v>147.69999999999999</v>
      </c>
    </row>
    <row r="256" spans="1:30" x14ac:dyDescent="0.35">
      <c r="A256" t="s">
        <v>34</v>
      </c>
      <c r="B256">
        <v>2020</v>
      </c>
      <c r="C256" t="s">
        <v>35</v>
      </c>
      <c r="D256">
        <v>144.80000000000001</v>
      </c>
      <c r="E256">
        <v>167.5</v>
      </c>
      <c r="F256">
        <v>151.80000000000001</v>
      </c>
      <c r="G256">
        <v>150.80000000000001</v>
      </c>
      <c r="H256">
        <v>131.4</v>
      </c>
      <c r="I256">
        <v>141.80000000000001</v>
      </c>
      <c r="J256">
        <v>170.7</v>
      </c>
      <c r="K256">
        <v>141.1</v>
      </c>
      <c r="L256">
        <v>113.6</v>
      </c>
      <c r="M256">
        <v>152</v>
      </c>
      <c r="N256">
        <v>136.5</v>
      </c>
      <c r="O256">
        <v>159.1</v>
      </c>
      <c r="P256">
        <v>150.5</v>
      </c>
      <c r="Q256">
        <v>170.1</v>
      </c>
      <c r="R256">
        <v>150.80000000000001</v>
      </c>
      <c r="S256">
        <v>141.69999999999999</v>
      </c>
      <c r="T256">
        <v>149.5</v>
      </c>
      <c r="U256">
        <v>154.80000000000001</v>
      </c>
      <c r="V256">
        <v>147.19999999999999</v>
      </c>
      <c r="W256">
        <v>146.4</v>
      </c>
      <c r="X256">
        <v>151.69999999999999</v>
      </c>
      <c r="Y256">
        <v>130.30000000000001</v>
      </c>
      <c r="Z256">
        <v>143.19999999999999</v>
      </c>
      <c r="AA256">
        <v>156.19999999999999</v>
      </c>
      <c r="AB256">
        <v>143.4</v>
      </c>
      <c r="AC256">
        <v>143.6</v>
      </c>
      <c r="AD256">
        <v>149.1</v>
      </c>
    </row>
    <row r="257" spans="1:30" x14ac:dyDescent="0.35">
      <c r="A257" t="s">
        <v>30</v>
      </c>
      <c r="B257">
        <v>2020</v>
      </c>
      <c r="C257" t="s">
        <v>36</v>
      </c>
      <c r="D257">
        <v>144.4</v>
      </c>
      <c r="E257">
        <v>166.8</v>
      </c>
      <c r="F257">
        <v>147.6</v>
      </c>
      <c r="G257">
        <v>151.69999999999999</v>
      </c>
      <c r="H257">
        <v>133.30000000000001</v>
      </c>
      <c r="I257">
        <v>141.80000000000001</v>
      </c>
      <c r="J257">
        <v>152.30000000000001</v>
      </c>
      <c r="K257">
        <v>141.80000000000001</v>
      </c>
      <c r="L257">
        <v>112.6</v>
      </c>
      <c r="M257">
        <v>154</v>
      </c>
      <c r="N257">
        <v>140.1</v>
      </c>
      <c r="O257">
        <v>160</v>
      </c>
      <c r="P257">
        <v>148.19999999999999</v>
      </c>
      <c r="Q257">
        <v>170.5</v>
      </c>
      <c r="R257">
        <v>153.4</v>
      </c>
      <c r="S257">
        <v>147.6</v>
      </c>
      <c r="T257">
        <v>152.5</v>
      </c>
      <c r="U257" t="s">
        <v>32</v>
      </c>
      <c r="V257">
        <v>153.4</v>
      </c>
      <c r="W257">
        <v>151.5</v>
      </c>
      <c r="X257">
        <v>156.69999999999999</v>
      </c>
      <c r="Y257">
        <v>135.80000000000001</v>
      </c>
      <c r="Z257">
        <v>151.19999999999999</v>
      </c>
      <c r="AA257">
        <v>161.19999999999999</v>
      </c>
      <c r="AB257">
        <v>145.1</v>
      </c>
      <c r="AC257">
        <v>148.6</v>
      </c>
      <c r="AD257">
        <v>149.80000000000001</v>
      </c>
    </row>
    <row r="258" spans="1:30" x14ac:dyDescent="0.35">
      <c r="A258" t="s">
        <v>33</v>
      </c>
      <c r="B258">
        <v>2020</v>
      </c>
      <c r="C258" t="s">
        <v>36</v>
      </c>
      <c r="D258">
        <v>146.5</v>
      </c>
      <c r="E258">
        <v>167.5</v>
      </c>
      <c r="F258">
        <v>148.9</v>
      </c>
      <c r="G258">
        <v>151.1</v>
      </c>
      <c r="H258">
        <v>127.5</v>
      </c>
      <c r="I258">
        <v>143.30000000000001</v>
      </c>
      <c r="J258">
        <v>167</v>
      </c>
      <c r="K258">
        <v>139.69999999999999</v>
      </c>
      <c r="L258">
        <v>114.4</v>
      </c>
      <c r="M258">
        <v>151.5</v>
      </c>
      <c r="N258">
        <v>131.9</v>
      </c>
      <c r="O258">
        <v>159.1</v>
      </c>
      <c r="P258">
        <v>150.1</v>
      </c>
      <c r="Q258">
        <v>173.3</v>
      </c>
      <c r="R258">
        <v>147.69999999999999</v>
      </c>
      <c r="S258">
        <v>133.80000000000001</v>
      </c>
      <c r="T258">
        <v>145.6</v>
      </c>
      <c r="U258">
        <v>154.5</v>
      </c>
      <c r="V258">
        <v>141.4</v>
      </c>
      <c r="W258">
        <v>140.80000000000001</v>
      </c>
      <c r="X258">
        <v>145</v>
      </c>
      <c r="Y258">
        <v>124.6</v>
      </c>
      <c r="Z258">
        <v>137.9</v>
      </c>
      <c r="AA258">
        <v>152.5</v>
      </c>
      <c r="AB258">
        <v>145.30000000000001</v>
      </c>
      <c r="AC258">
        <v>138.69999999999999</v>
      </c>
      <c r="AD258">
        <v>147.30000000000001</v>
      </c>
    </row>
    <row r="259" spans="1:30" x14ac:dyDescent="0.35">
      <c r="A259" t="s">
        <v>34</v>
      </c>
      <c r="B259">
        <v>2020</v>
      </c>
      <c r="C259" t="s">
        <v>36</v>
      </c>
      <c r="D259">
        <v>145.1</v>
      </c>
      <c r="E259">
        <v>167</v>
      </c>
      <c r="F259">
        <v>148.1</v>
      </c>
      <c r="G259">
        <v>151.5</v>
      </c>
      <c r="H259">
        <v>131.19999999999999</v>
      </c>
      <c r="I259">
        <v>142.5</v>
      </c>
      <c r="J259">
        <v>157.30000000000001</v>
      </c>
      <c r="K259">
        <v>141.1</v>
      </c>
      <c r="L259">
        <v>113.2</v>
      </c>
      <c r="M259">
        <v>153.19999999999999</v>
      </c>
      <c r="N259">
        <v>136.69999999999999</v>
      </c>
      <c r="O259">
        <v>159.6</v>
      </c>
      <c r="P259">
        <v>148.9</v>
      </c>
      <c r="Q259">
        <v>171.2</v>
      </c>
      <c r="R259">
        <v>151.19999999999999</v>
      </c>
      <c r="S259">
        <v>141.9</v>
      </c>
      <c r="T259">
        <v>149.80000000000001</v>
      </c>
      <c r="U259">
        <v>154.5</v>
      </c>
      <c r="V259">
        <v>148.9</v>
      </c>
      <c r="W259">
        <v>146.4</v>
      </c>
      <c r="X259">
        <v>152.30000000000001</v>
      </c>
      <c r="Y259">
        <v>129.9</v>
      </c>
      <c r="Z259">
        <v>143.69999999999999</v>
      </c>
      <c r="AA259">
        <v>156.1</v>
      </c>
      <c r="AB259">
        <v>145.19999999999999</v>
      </c>
      <c r="AC259">
        <v>143.80000000000001</v>
      </c>
      <c r="AD259">
        <v>148.6</v>
      </c>
    </row>
    <row r="260" spans="1:30" x14ac:dyDescent="0.35">
      <c r="A260" t="s">
        <v>30</v>
      </c>
      <c r="B260">
        <v>2020</v>
      </c>
      <c r="C260" t="s">
        <v>37</v>
      </c>
      <c r="D260">
        <v>147.19999999999999</v>
      </c>
      <c r="E260" t="s">
        <v>32</v>
      </c>
      <c r="F260">
        <v>146.9</v>
      </c>
      <c r="G260">
        <v>155.6</v>
      </c>
      <c r="H260">
        <v>137.1</v>
      </c>
      <c r="I260">
        <v>147.30000000000001</v>
      </c>
      <c r="J260">
        <v>162.69999999999999</v>
      </c>
      <c r="K260">
        <v>150.19999999999999</v>
      </c>
      <c r="L260">
        <v>119.8</v>
      </c>
      <c r="M260">
        <v>158.69999999999999</v>
      </c>
      <c r="N260">
        <v>139.19999999999999</v>
      </c>
      <c r="O260" t="s">
        <v>32</v>
      </c>
      <c r="P260">
        <v>150.1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>
        <v>148.4</v>
      </c>
      <c r="W260" t="s">
        <v>32</v>
      </c>
      <c r="X260">
        <v>154.30000000000001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</row>
    <row r="261" spans="1:30" x14ac:dyDescent="0.35">
      <c r="A261" t="s">
        <v>33</v>
      </c>
      <c r="B261">
        <v>2020</v>
      </c>
      <c r="C261" t="s">
        <v>37</v>
      </c>
      <c r="D261">
        <v>151.80000000000001</v>
      </c>
      <c r="E261" t="s">
        <v>32</v>
      </c>
      <c r="F261">
        <v>151.9</v>
      </c>
      <c r="G261">
        <v>155.5</v>
      </c>
      <c r="H261">
        <v>131.6</v>
      </c>
      <c r="I261">
        <v>152.9</v>
      </c>
      <c r="J261">
        <v>180</v>
      </c>
      <c r="K261">
        <v>150.80000000000001</v>
      </c>
      <c r="L261">
        <v>121.2</v>
      </c>
      <c r="M261">
        <v>154</v>
      </c>
      <c r="N261">
        <v>133.5</v>
      </c>
      <c r="O261" t="s">
        <v>32</v>
      </c>
      <c r="P261">
        <v>153.5</v>
      </c>
      <c r="Q261" t="s">
        <v>32</v>
      </c>
      <c r="R261" t="s">
        <v>32</v>
      </c>
      <c r="S261" t="s">
        <v>32</v>
      </c>
      <c r="T261" t="s">
        <v>32</v>
      </c>
      <c r="U261">
        <v>155.6</v>
      </c>
      <c r="V261">
        <v>137.1</v>
      </c>
      <c r="W261" t="s">
        <v>32</v>
      </c>
      <c r="X261">
        <v>144.80000000000001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</row>
    <row r="262" spans="1:30" x14ac:dyDescent="0.35">
      <c r="A262" t="s">
        <v>34</v>
      </c>
      <c r="B262">
        <v>2020</v>
      </c>
      <c r="C262" t="s">
        <v>37</v>
      </c>
      <c r="D262">
        <v>148.69999999999999</v>
      </c>
      <c r="E262" t="s">
        <v>32</v>
      </c>
      <c r="F262">
        <v>148.80000000000001</v>
      </c>
      <c r="G262">
        <v>155.6</v>
      </c>
      <c r="H262">
        <v>135.1</v>
      </c>
      <c r="I262">
        <v>149.9</v>
      </c>
      <c r="J262">
        <v>168.6</v>
      </c>
      <c r="K262">
        <v>150.4</v>
      </c>
      <c r="L262">
        <v>120.3</v>
      </c>
      <c r="M262">
        <v>157.1</v>
      </c>
      <c r="N262">
        <v>136.80000000000001</v>
      </c>
      <c r="O262" t="s">
        <v>32</v>
      </c>
      <c r="P262">
        <v>151.4</v>
      </c>
      <c r="Q262" t="s">
        <v>32</v>
      </c>
      <c r="R262" t="s">
        <v>32</v>
      </c>
      <c r="S262" t="s">
        <v>32</v>
      </c>
      <c r="T262" t="s">
        <v>32</v>
      </c>
      <c r="U262">
        <v>155.6</v>
      </c>
      <c r="V262">
        <v>144.1</v>
      </c>
      <c r="W262" t="s">
        <v>32</v>
      </c>
      <c r="X262">
        <v>150.69999999999999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</row>
    <row r="263" spans="1:30" x14ac:dyDescent="0.35">
      <c r="A263" t="s">
        <v>30</v>
      </c>
      <c r="B263">
        <v>2020</v>
      </c>
      <c r="C263" t="s">
        <v>38</v>
      </c>
      <c r="D263" t="s">
        <v>32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</row>
    <row r="264" spans="1:30" x14ac:dyDescent="0.35">
      <c r="A264" t="s">
        <v>33</v>
      </c>
      <c r="B264">
        <v>2020</v>
      </c>
      <c r="C264" t="s">
        <v>38</v>
      </c>
      <c r="D264" t="s">
        <v>32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</row>
    <row r="265" spans="1:30" x14ac:dyDescent="0.35">
      <c r="A265" t="s">
        <v>34</v>
      </c>
      <c r="B265">
        <v>2020</v>
      </c>
      <c r="C265" t="s">
        <v>38</v>
      </c>
      <c r="D265" t="s">
        <v>32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</row>
    <row r="266" spans="1:30" x14ac:dyDescent="0.35">
      <c r="A266" t="s">
        <v>30</v>
      </c>
      <c r="B266">
        <v>2020</v>
      </c>
      <c r="C266" t="s">
        <v>39</v>
      </c>
      <c r="D266">
        <v>148.19999999999999</v>
      </c>
      <c r="E266">
        <v>190.3</v>
      </c>
      <c r="F266">
        <v>149.4</v>
      </c>
      <c r="G266">
        <v>153.30000000000001</v>
      </c>
      <c r="H266">
        <v>138.19999999999999</v>
      </c>
      <c r="I266">
        <v>143.19999999999999</v>
      </c>
      <c r="J266">
        <v>148.9</v>
      </c>
      <c r="K266">
        <v>150.30000000000001</v>
      </c>
      <c r="L266">
        <v>113.2</v>
      </c>
      <c r="M266">
        <v>159.80000000000001</v>
      </c>
      <c r="N266">
        <v>142.1</v>
      </c>
      <c r="O266">
        <v>161.80000000000001</v>
      </c>
      <c r="P266">
        <v>152.30000000000001</v>
      </c>
      <c r="Q266">
        <v>182.4</v>
      </c>
      <c r="R266">
        <v>154.69999999999999</v>
      </c>
      <c r="S266">
        <v>150</v>
      </c>
      <c r="T266">
        <v>154.1</v>
      </c>
      <c r="U266" t="s">
        <v>32</v>
      </c>
      <c r="V266">
        <v>144.9</v>
      </c>
      <c r="W266">
        <v>151.69999999999999</v>
      </c>
      <c r="X266">
        <v>158.19999999999999</v>
      </c>
      <c r="Y266">
        <v>141.4</v>
      </c>
      <c r="Z266">
        <v>153.19999999999999</v>
      </c>
      <c r="AA266">
        <v>161.80000000000001</v>
      </c>
      <c r="AB266">
        <v>151.19999999999999</v>
      </c>
      <c r="AC266">
        <v>151.69999999999999</v>
      </c>
      <c r="AD266">
        <v>152.69999999999999</v>
      </c>
    </row>
    <row r="267" spans="1:30" x14ac:dyDescent="0.35">
      <c r="A267" t="s">
        <v>33</v>
      </c>
      <c r="B267">
        <v>2020</v>
      </c>
      <c r="C267" t="s">
        <v>39</v>
      </c>
      <c r="D267">
        <v>152.69999999999999</v>
      </c>
      <c r="E267">
        <v>197</v>
      </c>
      <c r="F267">
        <v>154.6</v>
      </c>
      <c r="G267">
        <v>153.4</v>
      </c>
      <c r="H267">
        <v>132.9</v>
      </c>
      <c r="I267">
        <v>151.80000000000001</v>
      </c>
      <c r="J267">
        <v>171.2</v>
      </c>
      <c r="K267">
        <v>152</v>
      </c>
      <c r="L267">
        <v>116.3</v>
      </c>
      <c r="M267">
        <v>158.80000000000001</v>
      </c>
      <c r="N267">
        <v>135.6</v>
      </c>
      <c r="O267">
        <v>161.69999999999999</v>
      </c>
      <c r="P267">
        <v>157</v>
      </c>
      <c r="Q267">
        <v>186.7</v>
      </c>
      <c r="R267">
        <v>149.1</v>
      </c>
      <c r="S267">
        <v>136.6</v>
      </c>
      <c r="T267">
        <v>147.19999999999999</v>
      </c>
      <c r="U267">
        <v>154.69999999999999</v>
      </c>
      <c r="V267">
        <v>137.1</v>
      </c>
      <c r="W267">
        <v>140.4</v>
      </c>
      <c r="X267">
        <v>148.1</v>
      </c>
      <c r="Y267">
        <v>129.30000000000001</v>
      </c>
      <c r="Z267">
        <v>144.5</v>
      </c>
      <c r="AA267">
        <v>152.5</v>
      </c>
      <c r="AB267">
        <v>152.19999999999999</v>
      </c>
      <c r="AC267">
        <v>142</v>
      </c>
      <c r="AD267">
        <v>150.80000000000001</v>
      </c>
    </row>
    <row r="268" spans="1:30" x14ac:dyDescent="0.35">
      <c r="A268" t="s">
        <v>34</v>
      </c>
      <c r="B268">
        <v>2020</v>
      </c>
      <c r="C268" t="s">
        <v>39</v>
      </c>
      <c r="D268">
        <v>149.6</v>
      </c>
      <c r="E268">
        <v>192.7</v>
      </c>
      <c r="F268">
        <v>151.4</v>
      </c>
      <c r="G268">
        <v>153.30000000000001</v>
      </c>
      <c r="H268">
        <v>136.30000000000001</v>
      </c>
      <c r="I268">
        <v>147.19999999999999</v>
      </c>
      <c r="J268">
        <v>156.5</v>
      </c>
      <c r="K268">
        <v>150.9</v>
      </c>
      <c r="L268">
        <v>114.2</v>
      </c>
      <c r="M268">
        <v>159.5</v>
      </c>
      <c r="N268">
        <v>139.4</v>
      </c>
      <c r="O268">
        <v>161.80000000000001</v>
      </c>
      <c r="P268">
        <v>154</v>
      </c>
      <c r="Q268">
        <v>183.5</v>
      </c>
      <c r="R268">
        <v>152.5</v>
      </c>
      <c r="S268">
        <v>144.4</v>
      </c>
      <c r="T268">
        <v>151.4</v>
      </c>
      <c r="U268">
        <v>154.69999999999999</v>
      </c>
      <c r="V268">
        <v>141.9</v>
      </c>
      <c r="W268">
        <v>146.4</v>
      </c>
      <c r="X268">
        <v>154.4</v>
      </c>
      <c r="Y268">
        <v>135</v>
      </c>
      <c r="Z268">
        <v>148.30000000000001</v>
      </c>
      <c r="AA268">
        <v>156.4</v>
      </c>
      <c r="AB268">
        <v>151.6</v>
      </c>
      <c r="AC268">
        <v>147</v>
      </c>
      <c r="AD268">
        <v>151.80000000000001</v>
      </c>
    </row>
    <row r="269" spans="1:30" x14ac:dyDescent="0.35">
      <c r="A269" t="s">
        <v>30</v>
      </c>
      <c r="B269">
        <v>2020</v>
      </c>
      <c r="C269" t="s">
        <v>40</v>
      </c>
      <c r="D269">
        <v>148.19999999999999</v>
      </c>
      <c r="E269">
        <v>190.3</v>
      </c>
      <c r="F269">
        <v>149.4</v>
      </c>
      <c r="G269">
        <v>153.30000000000001</v>
      </c>
      <c r="H269">
        <v>138.19999999999999</v>
      </c>
      <c r="I269">
        <v>143.19999999999999</v>
      </c>
      <c r="J269">
        <v>148.9</v>
      </c>
      <c r="K269">
        <v>150.30000000000001</v>
      </c>
      <c r="L269">
        <v>113.2</v>
      </c>
      <c r="M269">
        <v>159.80000000000001</v>
      </c>
      <c r="N269">
        <v>142.1</v>
      </c>
      <c r="O269">
        <v>161.80000000000001</v>
      </c>
      <c r="P269">
        <v>152.30000000000001</v>
      </c>
      <c r="Q269">
        <v>182.4</v>
      </c>
      <c r="R269">
        <v>154.69999999999999</v>
      </c>
      <c r="S269">
        <v>150</v>
      </c>
      <c r="T269">
        <v>154.1</v>
      </c>
      <c r="U269" t="s">
        <v>32</v>
      </c>
      <c r="V269">
        <v>144.9</v>
      </c>
      <c r="W269">
        <v>151.69999999999999</v>
      </c>
      <c r="X269">
        <v>158.19999999999999</v>
      </c>
      <c r="Y269">
        <v>141.4</v>
      </c>
      <c r="Z269">
        <v>153.19999999999999</v>
      </c>
      <c r="AA269">
        <v>161.80000000000001</v>
      </c>
      <c r="AB269">
        <v>151.19999999999999</v>
      </c>
      <c r="AC269">
        <v>151.69999999999999</v>
      </c>
      <c r="AD269">
        <v>152.69999999999999</v>
      </c>
    </row>
    <row r="270" spans="1:30" x14ac:dyDescent="0.35">
      <c r="A270" t="s">
        <v>33</v>
      </c>
      <c r="B270">
        <v>2020</v>
      </c>
      <c r="C270" t="s">
        <v>40</v>
      </c>
      <c r="D270">
        <v>152.69999999999999</v>
      </c>
      <c r="E270">
        <v>197</v>
      </c>
      <c r="F270">
        <v>154.6</v>
      </c>
      <c r="G270">
        <v>153.4</v>
      </c>
      <c r="H270">
        <v>132.9</v>
      </c>
      <c r="I270">
        <v>151.80000000000001</v>
      </c>
      <c r="J270">
        <v>171.2</v>
      </c>
      <c r="K270">
        <v>152</v>
      </c>
      <c r="L270">
        <v>116.3</v>
      </c>
      <c r="M270">
        <v>158.80000000000001</v>
      </c>
      <c r="N270">
        <v>135.6</v>
      </c>
      <c r="O270">
        <v>161.69999999999999</v>
      </c>
      <c r="P270">
        <v>157</v>
      </c>
      <c r="Q270">
        <v>186.7</v>
      </c>
      <c r="R270">
        <v>149.1</v>
      </c>
      <c r="S270">
        <v>136.6</v>
      </c>
      <c r="T270">
        <v>147.19999999999999</v>
      </c>
      <c r="U270">
        <v>154.69999999999999</v>
      </c>
      <c r="V270">
        <v>137.1</v>
      </c>
      <c r="W270">
        <v>140.4</v>
      </c>
      <c r="X270">
        <v>148.1</v>
      </c>
      <c r="Y270">
        <v>129.30000000000001</v>
      </c>
      <c r="Z270">
        <v>144.5</v>
      </c>
      <c r="AA270">
        <v>152.5</v>
      </c>
      <c r="AB270">
        <v>152.19999999999999</v>
      </c>
      <c r="AC270">
        <v>142</v>
      </c>
      <c r="AD270">
        <v>150.80000000000001</v>
      </c>
    </row>
    <row r="271" spans="1:30" x14ac:dyDescent="0.35">
      <c r="A271" t="s">
        <v>34</v>
      </c>
      <c r="B271">
        <v>2020</v>
      </c>
      <c r="C271" t="s">
        <v>40</v>
      </c>
      <c r="D271">
        <v>149.6</v>
      </c>
      <c r="E271">
        <v>192.7</v>
      </c>
      <c r="F271">
        <v>151.4</v>
      </c>
      <c r="G271">
        <v>153.30000000000001</v>
      </c>
      <c r="H271">
        <v>136.30000000000001</v>
      </c>
      <c r="I271">
        <v>147.19999999999999</v>
      </c>
      <c r="J271">
        <v>156.5</v>
      </c>
      <c r="K271">
        <v>150.9</v>
      </c>
      <c r="L271">
        <v>114.2</v>
      </c>
      <c r="M271">
        <v>159.5</v>
      </c>
      <c r="N271">
        <v>139.4</v>
      </c>
      <c r="O271">
        <v>161.80000000000001</v>
      </c>
      <c r="P271">
        <v>154</v>
      </c>
      <c r="Q271">
        <v>183.5</v>
      </c>
      <c r="R271">
        <v>152.5</v>
      </c>
      <c r="S271">
        <v>144.4</v>
      </c>
      <c r="T271">
        <v>151.4</v>
      </c>
      <c r="U271">
        <v>154.69999999999999</v>
      </c>
      <c r="V271">
        <v>141.9</v>
      </c>
      <c r="W271">
        <v>146.4</v>
      </c>
      <c r="X271">
        <v>154.4</v>
      </c>
      <c r="Y271">
        <v>135</v>
      </c>
      <c r="Z271">
        <v>148.30000000000001</v>
      </c>
      <c r="AA271">
        <v>156.4</v>
      </c>
      <c r="AB271">
        <v>151.6</v>
      </c>
      <c r="AC271">
        <v>147</v>
      </c>
      <c r="AD271">
        <v>151.80000000000001</v>
      </c>
    </row>
    <row r="272" spans="1:30" x14ac:dyDescent="0.35">
      <c r="A272" t="s">
        <v>30</v>
      </c>
      <c r="B272">
        <v>2020</v>
      </c>
      <c r="C272" t="s">
        <v>41</v>
      </c>
      <c r="D272">
        <v>147.6</v>
      </c>
      <c r="E272">
        <v>187.2</v>
      </c>
      <c r="F272">
        <v>148.4</v>
      </c>
      <c r="G272">
        <v>153.30000000000001</v>
      </c>
      <c r="H272">
        <v>139.80000000000001</v>
      </c>
      <c r="I272">
        <v>146.9</v>
      </c>
      <c r="J272">
        <v>171</v>
      </c>
      <c r="K272">
        <v>149.9</v>
      </c>
      <c r="L272">
        <v>114.2</v>
      </c>
      <c r="M272">
        <v>160</v>
      </c>
      <c r="N272">
        <v>143.5</v>
      </c>
      <c r="O272">
        <v>161.5</v>
      </c>
      <c r="P272">
        <v>155.30000000000001</v>
      </c>
      <c r="Q272">
        <v>180.9</v>
      </c>
      <c r="R272">
        <v>155.1</v>
      </c>
      <c r="S272">
        <v>149.30000000000001</v>
      </c>
      <c r="T272">
        <v>154.30000000000001</v>
      </c>
      <c r="U272" t="s">
        <v>32</v>
      </c>
      <c r="V272">
        <v>145.80000000000001</v>
      </c>
      <c r="W272">
        <v>151.9</v>
      </c>
      <c r="X272">
        <v>158.80000000000001</v>
      </c>
      <c r="Y272">
        <v>143.6</v>
      </c>
      <c r="Z272">
        <v>152.19999999999999</v>
      </c>
      <c r="AA272">
        <v>162.69999999999999</v>
      </c>
      <c r="AB272">
        <v>153.6</v>
      </c>
      <c r="AC272">
        <v>153</v>
      </c>
      <c r="AD272">
        <v>154.69999999999999</v>
      </c>
    </row>
    <row r="273" spans="1:30" x14ac:dyDescent="0.35">
      <c r="A273" t="s">
        <v>33</v>
      </c>
      <c r="B273">
        <v>2020</v>
      </c>
      <c r="C273" t="s">
        <v>41</v>
      </c>
      <c r="D273">
        <v>151.6</v>
      </c>
      <c r="E273">
        <v>197.8</v>
      </c>
      <c r="F273">
        <v>154.5</v>
      </c>
      <c r="G273">
        <v>153.4</v>
      </c>
      <c r="H273">
        <v>133.4</v>
      </c>
      <c r="I273">
        <v>154.5</v>
      </c>
      <c r="J273">
        <v>191.9</v>
      </c>
      <c r="K273">
        <v>151.30000000000001</v>
      </c>
      <c r="L273">
        <v>116.8</v>
      </c>
      <c r="M273">
        <v>160</v>
      </c>
      <c r="N273">
        <v>136.5</v>
      </c>
      <c r="O273">
        <v>163.30000000000001</v>
      </c>
      <c r="P273">
        <v>159.9</v>
      </c>
      <c r="Q273">
        <v>187.2</v>
      </c>
      <c r="R273">
        <v>150</v>
      </c>
      <c r="S273">
        <v>135.19999999999999</v>
      </c>
      <c r="T273">
        <v>147.80000000000001</v>
      </c>
      <c r="U273">
        <v>155.5</v>
      </c>
      <c r="V273">
        <v>138.30000000000001</v>
      </c>
      <c r="W273">
        <v>144.5</v>
      </c>
      <c r="X273">
        <v>148.69999999999999</v>
      </c>
      <c r="Y273">
        <v>133.9</v>
      </c>
      <c r="Z273">
        <v>141.19999999999999</v>
      </c>
      <c r="AA273">
        <v>155.5</v>
      </c>
      <c r="AB273">
        <v>155.19999999999999</v>
      </c>
      <c r="AC273">
        <v>144.80000000000001</v>
      </c>
      <c r="AD273">
        <v>152.9</v>
      </c>
    </row>
    <row r="274" spans="1:30" x14ac:dyDescent="0.35">
      <c r="A274" t="s">
        <v>34</v>
      </c>
      <c r="B274">
        <v>2020</v>
      </c>
      <c r="C274" t="s">
        <v>41</v>
      </c>
      <c r="D274">
        <v>148.9</v>
      </c>
      <c r="E274">
        <v>190.9</v>
      </c>
      <c r="F274">
        <v>150.80000000000001</v>
      </c>
      <c r="G274">
        <v>153.30000000000001</v>
      </c>
      <c r="H274">
        <v>137.4</v>
      </c>
      <c r="I274">
        <v>150.4</v>
      </c>
      <c r="J274">
        <v>178.1</v>
      </c>
      <c r="K274">
        <v>150.4</v>
      </c>
      <c r="L274">
        <v>115.1</v>
      </c>
      <c r="M274">
        <v>160</v>
      </c>
      <c r="N274">
        <v>140.6</v>
      </c>
      <c r="O274">
        <v>162.30000000000001</v>
      </c>
      <c r="P274">
        <v>157</v>
      </c>
      <c r="Q274">
        <v>182.6</v>
      </c>
      <c r="R274">
        <v>153.1</v>
      </c>
      <c r="S274">
        <v>143.4</v>
      </c>
      <c r="T274">
        <v>151.69999999999999</v>
      </c>
      <c r="U274">
        <v>155.5</v>
      </c>
      <c r="V274">
        <v>143</v>
      </c>
      <c r="W274">
        <v>148.4</v>
      </c>
      <c r="X274">
        <v>155</v>
      </c>
      <c r="Y274">
        <v>138.5</v>
      </c>
      <c r="Z274">
        <v>146</v>
      </c>
      <c r="AA274">
        <v>158.5</v>
      </c>
      <c r="AB274">
        <v>154.30000000000001</v>
      </c>
      <c r="AC274">
        <v>149</v>
      </c>
      <c r="AD274">
        <v>153.9</v>
      </c>
    </row>
    <row r="275" spans="1:30" x14ac:dyDescent="0.35">
      <c r="A275" t="s">
        <v>30</v>
      </c>
      <c r="B275">
        <v>2020</v>
      </c>
      <c r="C275" t="s">
        <v>42</v>
      </c>
      <c r="D275">
        <v>146.9</v>
      </c>
      <c r="E275">
        <v>183.9</v>
      </c>
      <c r="F275">
        <v>149.5</v>
      </c>
      <c r="G275">
        <v>153.4</v>
      </c>
      <c r="H275">
        <v>140.4</v>
      </c>
      <c r="I275">
        <v>147</v>
      </c>
      <c r="J275">
        <v>178.8</v>
      </c>
      <c r="K275">
        <v>149.30000000000001</v>
      </c>
      <c r="L275">
        <v>115.1</v>
      </c>
      <c r="M275">
        <v>160</v>
      </c>
      <c r="N275">
        <v>145.4</v>
      </c>
      <c r="O275">
        <v>161.6</v>
      </c>
      <c r="P275">
        <v>156.1</v>
      </c>
      <c r="Q275">
        <v>182.9</v>
      </c>
      <c r="R275">
        <v>155.4</v>
      </c>
      <c r="S275">
        <v>149.9</v>
      </c>
      <c r="T275">
        <v>154.6</v>
      </c>
      <c r="U275" t="s">
        <v>32</v>
      </c>
      <c r="V275">
        <v>146.4</v>
      </c>
      <c r="W275">
        <v>151.6</v>
      </c>
      <c r="X275">
        <v>159.1</v>
      </c>
      <c r="Y275">
        <v>144.6</v>
      </c>
      <c r="Z275">
        <v>152.80000000000001</v>
      </c>
      <c r="AA275">
        <v>161.1</v>
      </c>
      <c r="AB275">
        <v>157.4</v>
      </c>
      <c r="AC275">
        <v>153.69999999999999</v>
      </c>
      <c r="AD275">
        <v>155.4</v>
      </c>
    </row>
    <row r="276" spans="1:30" x14ac:dyDescent="0.35">
      <c r="A276" t="s">
        <v>33</v>
      </c>
      <c r="B276">
        <v>2020</v>
      </c>
      <c r="C276" t="s">
        <v>42</v>
      </c>
      <c r="D276">
        <v>151.5</v>
      </c>
      <c r="E276">
        <v>193.1</v>
      </c>
      <c r="F276">
        <v>157.30000000000001</v>
      </c>
      <c r="G276">
        <v>153.9</v>
      </c>
      <c r="H276">
        <v>134.4</v>
      </c>
      <c r="I276">
        <v>155.4</v>
      </c>
      <c r="J276">
        <v>202</v>
      </c>
      <c r="K276">
        <v>150.80000000000001</v>
      </c>
      <c r="L276">
        <v>118.9</v>
      </c>
      <c r="M276">
        <v>160.9</v>
      </c>
      <c r="N276">
        <v>137.69999999999999</v>
      </c>
      <c r="O276">
        <v>164.4</v>
      </c>
      <c r="P276">
        <v>161.30000000000001</v>
      </c>
      <c r="Q276">
        <v>188.7</v>
      </c>
      <c r="R276">
        <v>150.19999999999999</v>
      </c>
      <c r="S276">
        <v>136.30000000000001</v>
      </c>
      <c r="T276">
        <v>148.1</v>
      </c>
      <c r="U276">
        <v>156.30000000000001</v>
      </c>
      <c r="V276">
        <v>137.19999999999999</v>
      </c>
      <c r="W276">
        <v>145.4</v>
      </c>
      <c r="X276">
        <v>150</v>
      </c>
      <c r="Y276">
        <v>135.1</v>
      </c>
      <c r="Z276">
        <v>141.80000000000001</v>
      </c>
      <c r="AA276">
        <v>154.9</v>
      </c>
      <c r="AB276">
        <v>159.80000000000001</v>
      </c>
      <c r="AC276">
        <v>146</v>
      </c>
      <c r="AD276">
        <v>154</v>
      </c>
    </row>
    <row r="277" spans="1:30" x14ac:dyDescent="0.35">
      <c r="A277" t="s">
        <v>34</v>
      </c>
      <c r="B277">
        <v>2020</v>
      </c>
      <c r="C277" t="s">
        <v>42</v>
      </c>
      <c r="D277">
        <v>148.4</v>
      </c>
      <c r="E277">
        <v>187.1</v>
      </c>
      <c r="F277">
        <v>152.5</v>
      </c>
      <c r="G277">
        <v>153.6</v>
      </c>
      <c r="H277">
        <v>138.19999999999999</v>
      </c>
      <c r="I277">
        <v>150.9</v>
      </c>
      <c r="J277">
        <v>186.7</v>
      </c>
      <c r="K277">
        <v>149.80000000000001</v>
      </c>
      <c r="L277">
        <v>116.4</v>
      </c>
      <c r="M277">
        <v>160.30000000000001</v>
      </c>
      <c r="N277">
        <v>142.19999999999999</v>
      </c>
      <c r="O277">
        <v>162.9</v>
      </c>
      <c r="P277">
        <v>158</v>
      </c>
      <c r="Q277">
        <v>184.4</v>
      </c>
      <c r="R277">
        <v>153.4</v>
      </c>
      <c r="S277">
        <v>144.30000000000001</v>
      </c>
      <c r="T277">
        <v>152</v>
      </c>
      <c r="U277">
        <v>156.30000000000001</v>
      </c>
      <c r="V277">
        <v>142.9</v>
      </c>
      <c r="W277">
        <v>148.69999999999999</v>
      </c>
      <c r="X277">
        <v>155.6</v>
      </c>
      <c r="Y277">
        <v>139.6</v>
      </c>
      <c r="Z277">
        <v>146.6</v>
      </c>
      <c r="AA277">
        <v>157.5</v>
      </c>
      <c r="AB277">
        <v>158.4</v>
      </c>
      <c r="AC277">
        <v>150</v>
      </c>
      <c r="AD277">
        <v>154.69999999999999</v>
      </c>
    </row>
    <row r="278" spans="1:30" x14ac:dyDescent="0.35">
      <c r="A278" t="s">
        <v>30</v>
      </c>
      <c r="B278">
        <v>2020</v>
      </c>
      <c r="C278" t="s">
        <v>43</v>
      </c>
      <c r="D278">
        <v>146</v>
      </c>
      <c r="E278">
        <v>186.3</v>
      </c>
      <c r="F278">
        <v>159.19999999999999</v>
      </c>
      <c r="G278">
        <v>153.6</v>
      </c>
      <c r="H278">
        <v>142.6</v>
      </c>
      <c r="I278">
        <v>147.19999999999999</v>
      </c>
      <c r="J278">
        <v>200.6</v>
      </c>
      <c r="K278">
        <v>150.30000000000001</v>
      </c>
      <c r="L278">
        <v>115.3</v>
      </c>
      <c r="M278">
        <v>160.9</v>
      </c>
      <c r="N278">
        <v>147.4</v>
      </c>
      <c r="O278">
        <v>161.9</v>
      </c>
      <c r="P278">
        <v>159.6</v>
      </c>
      <c r="Q278">
        <v>182.7</v>
      </c>
      <c r="R278">
        <v>155.69999999999999</v>
      </c>
      <c r="S278">
        <v>150.6</v>
      </c>
      <c r="T278">
        <v>155</v>
      </c>
      <c r="U278" t="s">
        <v>32</v>
      </c>
      <c r="V278">
        <v>146.80000000000001</v>
      </c>
      <c r="W278">
        <v>152</v>
      </c>
      <c r="X278">
        <v>159.5</v>
      </c>
      <c r="Y278">
        <v>146.4</v>
      </c>
      <c r="Z278">
        <v>152.4</v>
      </c>
      <c r="AA278">
        <v>162.5</v>
      </c>
      <c r="AB278">
        <v>156.19999999999999</v>
      </c>
      <c r="AC278">
        <v>154.30000000000001</v>
      </c>
      <c r="AD278">
        <v>157.5</v>
      </c>
    </row>
    <row r="279" spans="1:30" x14ac:dyDescent="0.35">
      <c r="A279" t="s">
        <v>33</v>
      </c>
      <c r="B279">
        <v>2020</v>
      </c>
      <c r="C279" t="s">
        <v>43</v>
      </c>
      <c r="D279">
        <v>150.6</v>
      </c>
      <c r="E279">
        <v>193.7</v>
      </c>
      <c r="F279">
        <v>164.8</v>
      </c>
      <c r="G279">
        <v>153.69999999999999</v>
      </c>
      <c r="H279">
        <v>135.69999999999999</v>
      </c>
      <c r="I279">
        <v>155.69999999999999</v>
      </c>
      <c r="J279">
        <v>226</v>
      </c>
      <c r="K279">
        <v>152.19999999999999</v>
      </c>
      <c r="L279">
        <v>118.1</v>
      </c>
      <c r="M279">
        <v>161.30000000000001</v>
      </c>
      <c r="N279">
        <v>139.19999999999999</v>
      </c>
      <c r="O279">
        <v>164.8</v>
      </c>
      <c r="P279">
        <v>164.4</v>
      </c>
      <c r="Q279">
        <v>188.7</v>
      </c>
      <c r="R279">
        <v>150.5</v>
      </c>
      <c r="S279">
        <v>136.1</v>
      </c>
      <c r="T279">
        <v>148.30000000000001</v>
      </c>
      <c r="U279">
        <v>156.5</v>
      </c>
      <c r="V279">
        <v>137.1</v>
      </c>
      <c r="W279">
        <v>145.1</v>
      </c>
      <c r="X279">
        <v>151</v>
      </c>
      <c r="Y279">
        <v>135.4</v>
      </c>
      <c r="Z279">
        <v>142</v>
      </c>
      <c r="AA279">
        <v>155.69999999999999</v>
      </c>
      <c r="AB279">
        <v>158.1</v>
      </c>
      <c r="AC279">
        <v>146.19999999999999</v>
      </c>
      <c r="AD279">
        <v>155.19999999999999</v>
      </c>
    </row>
    <row r="280" spans="1:30" x14ac:dyDescent="0.35">
      <c r="A280" t="s">
        <v>34</v>
      </c>
      <c r="B280">
        <v>2020</v>
      </c>
      <c r="C280" t="s">
        <v>43</v>
      </c>
      <c r="D280">
        <v>147.5</v>
      </c>
      <c r="E280">
        <v>188.9</v>
      </c>
      <c r="F280">
        <v>161.4</v>
      </c>
      <c r="G280">
        <v>153.6</v>
      </c>
      <c r="H280">
        <v>140.1</v>
      </c>
      <c r="I280">
        <v>151.19999999999999</v>
      </c>
      <c r="J280">
        <v>209.2</v>
      </c>
      <c r="K280">
        <v>150.9</v>
      </c>
      <c r="L280">
        <v>116.2</v>
      </c>
      <c r="M280">
        <v>161</v>
      </c>
      <c r="N280">
        <v>144</v>
      </c>
      <c r="O280">
        <v>163.19999999999999</v>
      </c>
      <c r="P280">
        <v>161.4</v>
      </c>
      <c r="Q280">
        <v>184.3</v>
      </c>
      <c r="R280">
        <v>153.69999999999999</v>
      </c>
      <c r="S280">
        <v>144.6</v>
      </c>
      <c r="T280">
        <v>152.30000000000001</v>
      </c>
      <c r="U280">
        <v>156.5</v>
      </c>
      <c r="V280">
        <v>143.1</v>
      </c>
      <c r="W280">
        <v>148.69999999999999</v>
      </c>
      <c r="X280">
        <v>156.30000000000001</v>
      </c>
      <c r="Y280">
        <v>140.6</v>
      </c>
      <c r="Z280">
        <v>146.5</v>
      </c>
      <c r="AA280">
        <v>158.5</v>
      </c>
      <c r="AB280">
        <v>157</v>
      </c>
      <c r="AC280">
        <v>150.4</v>
      </c>
      <c r="AD280">
        <v>156.4</v>
      </c>
    </row>
    <row r="281" spans="1:30" x14ac:dyDescent="0.35">
      <c r="A281" t="s">
        <v>30</v>
      </c>
      <c r="B281">
        <v>2020</v>
      </c>
      <c r="C281" t="s">
        <v>45</v>
      </c>
      <c r="D281">
        <v>145.4</v>
      </c>
      <c r="E281">
        <v>188.6</v>
      </c>
      <c r="F281">
        <v>171.6</v>
      </c>
      <c r="G281">
        <v>153.80000000000001</v>
      </c>
      <c r="H281">
        <v>145.4</v>
      </c>
      <c r="I281">
        <v>146.5</v>
      </c>
      <c r="J281">
        <v>222.2</v>
      </c>
      <c r="K281">
        <v>155.9</v>
      </c>
      <c r="L281">
        <v>114.9</v>
      </c>
      <c r="M281">
        <v>162</v>
      </c>
      <c r="N281">
        <v>150</v>
      </c>
      <c r="O281">
        <v>162.69999999999999</v>
      </c>
      <c r="P281">
        <v>163.4</v>
      </c>
      <c r="Q281">
        <v>183.4</v>
      </c>
      <c r="R281">
        <v>156.30000000000001</v>
      </c>
      <c r="S281">
        <v>151</v>
      </c>
      <c r="T281">
        <v>155.5</v>
      </c>
      <c r="U281" t="s">
        <v>32</v>
      </c>
      <c r="V281">
        <v>147.5</v>
      </c>
      <c r="W281">
        <v>152.80000000000001</v>
      </c>
      <c r="X281">
        <v>160.4</v>
      </c>
      <c r="Y281">
        <v>146.1</v>
      </c>
      <c r="Z281">
        <v>153.6</v>
      </c>
      <c r="AA281">
        <v>161.6</v>
      </c>
      <c r="AB281">
        <v>156.19999999999999</v>
      </c>
      <c r="AC281">
        <v>154.5</v>
      </c>
      <c r="AD281">
        <v>159.80000000000001</v>
      </c>
    </row>
    <row r="282" spans="1:30" x14ac:dyDescent="0.35">
      <c r="A282" t="s">
        <v>33</v>
      </c>
      <c r="B282">
        <v>2020</v>
      </c>
      <c r="C282" t="s">
        <v>45</v>
      </c>
      <c r="D282">
        <v>149.69999999999999</v>
      </c>
      <c r="E282">
        <v>195.5</v>
      </c>
      <c r="F282">
        <v>176.9</v>
      </c>
      <c r="G282">
        <v>153.9</v>
      </c>
      <c r="H282">
        <v>138</v>
      </c>
      <c r="I282">
        <v>150.5</v>
      </c>
      <c r="J282">
        <v>245.3</v>
      </c>
      <c r="K282">
        <v>158.69999999999999</v>
      </c>
      <c r="L282">
        <v>117.2</v>
      </c>
      <c r="M282">
        <v>161.4</v>
      </c>
      <c r="N282">
        <v>141.5</v>
      </c>
      <c r="O282">
        <v>165.1</v>
      </c>
      <c r="P282">
        <v>167</v>
      </c>
      <c r="Q282">
        <v>188.8</v>
      </c>
      <c r="R282">
        <v>151.1</v>
      </c>
      <c r="S282">
        <v>136.4</v>
      </c>
      <c r="T282">
        <v>148.80000000000001</v>
      </c>
      <c r="U282">
        <v>158</v>
      </c>
      <c r="V282">
        <v>137.30000000000001</v>
      </c>
      <c r="W282">
        <v>145.1</v>
      </c>
      <c r="X282">
        <v>152</v>
      </c>
      <c r="Y282">
        <v>135.19999999999999</v>
      </c>
      <c r="Z282">
        <v>144.4</v>
      </c>
      <c r="AA282">
        <v>156.4</v>
      </c>
      <c r="AB282">
        <v>157.9</v>
      </c>
      <c r="AC282">
        <v>146.6</v>
      </c>
      <c r="AD282">
        <v>156.69999999999999</v>
      </c>
    </row>
    <row r="283" spans="1:30" x14ac:dyDescent="0.35">
      <c r="A283" t="s">
        <v>34</v>
      </c>
      <c r="B283">
        <v>2020</v>
      </c>
      <c r="C283" t="s">
        <v>45</v>
      </c>
      <c r="D283">
        <v>146.80000000000001</v>
      </c>
      <c r="E283">
        <v>191</v>
      </c>
      <c r="F283">
        <v>173.6</v>
      </c>
      <c r="G283">
        <v>153.80000000000001</v>
      </c>
      <c r="H283">
        <v>142.69999999999999</v>
      </c>
      <c r="I283">
        <v>148.4</v>
      </c>
      <c r="J283">
        <v>230</v>
      </c>
      <c r="K283">
        <v>156.80000000000001</v>
      </c>
      <c r="L283">
        <v>115.7</v>
      </c>
      <c r="M283">
        <v>161.80000000000001</v>
      </c>
      <c r="N283">
        <v>146.5</v>
      </c>
      <c r="O283">
        <v>163.80000000000001</v>
      </c>
      <c r="P283">
        <v>164.7</v>
      </c>
      <c r="Q283">
        <v>184.8</v>
      </c>
      <c r="R283">
        <v>154.30000000000001</v>
      </c>
      <c r="S283">
        <v>144.9</v>
      </c>
      <c r="T283">
        <v>152.80000000000001</v>
      </c>
      <c r="U283">
        <v>158</v>
      </c>
      <c r="V283">
        <v>143.6</v>
      </c>
      <c r="W283">
        <v>149.19999999999999</v>
      </c>
      <c r="X283">
        <v>157.19999999999999</v>
      </c>
      <c r="Y283">
        <v>140.4</v>
      </c>
      <c r="Z283">
        <v>148.4</v>
      </c>
      <c r="AA283">
        <v>158.6</v>
      </c>
      <c r="AB283">
        <v>156.9</v>
      </c>
      <c r="AC283">
        <v>150.69999999999999</v>
      </c>
      <c r="AD283">
        <v>158.4</v>
      </c>
    </row>
    <row r="284" spans="1:30" x14ac:dyDescent="0.35">
      <c r="A284" t="s">
        <v>30</v>
      </c>
      <c r="B284">
        <v>2020</v>
      </c>
      <c r="C284" t="s">
        <v>46</v>
      </c>
      <c r="D284">
        <v>144.6</v>
      </c>
      <c r="E284">
        <v>188.5</v>
      </c>
      <c r="F284">
        <v>173.4</v>
      </c>
      <c r="G284">
        <v>154</v>
      </c>
      <c r="H284">
        <v>150</v>
      </c>
      <c r="I284">
        <v>145.9</v>
      </c>
      <c r="J284">
        <v>225.2</v>
      </c>
      <c r="K284">
        <v>159.5</v>
      </c>
      <c r="L284">
        <v>114.4</v>
      </c>
      <c r="M284">
        <v>163.5</v>
      </c>
      <c r="N284">
        <v>153.4</v>
      </c>
      <c r="O284">
        <v>163.6</v>
      </c>
      <c r="P284">
        <v>164.5</v>
      </c>
      <c r="Q284">
        <v>183.6</v>
      </c>
      <c r="R284">
        <v>157</v>
      </c>
      <c r="S284">
        <v>151.6</v>
      </c>
      <c r="T284">
        <v>156.30000000000001</v>
      </c>
      <c r="U284" t="s">
        <v>32</v>
      </c>
      <c r="V284">
        <v>148.69999999999999</v>
      </c>
      <c r="W284">
        <v>153.4</v>
      </c>
      <c r="X284">
        <v>161.6</v>
      </c>
      <c r="Y284">
        <v>146.4</v>
      </c>
      <c r="Z284">
        <v>153.9</v>
      </c>
      <c r="AA284">
        <v>162.9</v>
      </c>
      <c r="AB284">
        <v>156.6</v>
      </c>
      <c r="AC284">
        <v>155.19999999999999</v>
      </c>
      <c r="AD284">
        <v>160.69999999999999</v>
      </c>
    </row>
    <row r="285" spans="1:30" x14ac:dyDescent="0.35">
      <c r="A285" t="s">
        <v>33</v>
      </c>
      <c r="B285">
        <v>2020</v>
      </c>
      <c r="C285" t="s">
        <v>46</v>
      </c>
      <c r="D285">
        <v>149</v>
      </c>
      <c r="E285">
        <v>195.7</v>
      </c>
      <c r="F285">
        <v>178.3</v>
      </c>
      <c r="G285">
        <v>154.19999999999999</v>
      </c>
      <c r="H285">
        <v>140.69999999999999</v>
      </c>
      <c r="I285">
        <v>149.69999999999999</v>
      </c>
      <c r="J285">
        <v>240.9</v>
      </c>
      <c r="K285">
        <v>161.5</v>
      </c>
      <c r="L285">
        <v>117.1</v>
      </c>
      <c r="M285">
        <v>161.9</v>
      </c>
      <c r="N285">
        <v>143.30000000000001</v>
      </c>
      <c r="O285">
        <v>166.1</v>
      </c>
      <c r="P285">
        <v>167</v>
      </c>
      <c r="Q285">
        <v>190.2</v>
      </c>
      <c r="R285">
        <v>151.9</v>
      </c>
      <c r="S285">
        <v>136.69999999999999</v>
      </c>
      <c r="T285">
        <v>149.6</v>
      </c>
      <c r="U285">
        <v>158.4</v>
      </c>
      <c r="V285">
        <v>137.9</v>
      </c>
      <c r="W285">
        <v>145.5</v>
      </c>
      <c r="X285">
        <v>152.9</v>
      </c>
      <c r="Y285">
        <v>135.5</v>
      </c>
      <c r="Z285">
        <v>144.30000000000001</v>
      </c>
      <c r="AA285">
        <v>156.9</v>
      </c>
      <c r="AB285">
        <v>157.9</v>
      </c>
      <c r="AC285">
        <v>146.9</v>
      </c>
      <c r="AD285">
        <v>156.9</v>
      </c>
    </row>
    <row r="286" spans="1:30" x14ac:dyDescent="0.35">
      <c r="A286" t="s">
        <v>34</v>
      </c>
      <c r="B286">
        <v>2020</v>
      </c>
      <c r="C286" t="s">
        <v>46</v>
      </c>
      <c r="D286">
        <v>146</v>
      </c>
      <c r="E286">
        <v>191</v>
      </c>
      <c r="F286">
        <v>175.3</v>
      </c>
      <c r="G286">
        <v>154.1</v>
      </c>
      <c r="H286">
        <v>146.6</v>
      </c>
      <c r="I286">
        <v>147.69999999999999</v>
      </c>
      <c r="J286">
        <v>230.5</v>
      </c>
      <c r="K286">
        <v>160.19999999999999</v>
      </c>
      <c r="L286">
        <v>115.3</v>
      </c>
      <c r="M286">
        <v>163</v>
      </c>
      <c r="N286">
        <v>149.19999999999999</v>
      </c>
      <c r="O286">
        <v>164.8</v>
      </c>
      <c r="P286">
        <v>165.4</v>
      </c>
      <c r="Q286">
        <v>185.4</v>
      </c>
      <c r="R286">
        <v>155</v>
      </c>
      <c r="S286">
        <v>145.4</v>
      </c>
      <c r="T286">
        <v>153.6</v>
      </c>
      <c r="U286">
        <v>158.4</v>
      </c>
      <c r="V286">
        <v>144.6</v>
      </c>
      <c r="W286">
        <v>149.69999999999999</v>
      </c>
      <c r="X286">
        <v>158.30000000000001</v>
      </c>
      <c r="Y286">
        <v>140.69999999999999</v>
      </c>
      <c r="Z286">
        <v>148.5</v>
      </c>
      <c r="AA286">
        <v>159.4</v>
      </c>
      <c r="AB286">
        <v>157.1</v>
      </c>
      <c r="AC286">
        <v>151.19999999999999</v>
      </c>
      <c r="AD286">
        <v>158.9</v>
      </c>
    </row>
    <row r="287" spans="1:30" x14ac:dyDescent="0.35">
      <c r="A287" t="s">
        <v>30</v>
      </c>
      <c r="B287">
        <v>2021</v>
      </c>
      <c r="C287" t="s">
        <v>31</v>
      </c>
      <c r="D287">
        <v>143.4</v>
      </c>
      <c r="E287">
        <v>187.5</v>
      </c>
      <c r="F287">
        <v>173.4</v>
      </c>
      <c r="G287">
        <v>154</v>
      </c>
      <c r="H287">
        <v>154.80000000000001</v>
      </c>
      <c r="I287">
        <v>147</v>
      </c>
      <c r="J287">
        <v>187.8</v>
      </c>
      <c r="K287">
        <v>159.5</v>
      </c>
      <c r="L287">
        <v>113.8</v>
      </c>
      <c r="M287">
        <v>164.5</v>
      </c>
      <c r="N287">
        <v>156.1</v>
      </c>
      <c r="O287">
        <v>164.3</v>
      </c>
      <c r="P287">
        <v>159.6</v>
      </c>
      <c r="Q287">
        <v>184.6</v>
      </c>
      <c r="R287">
        <v>157.5</v>
      </c>
      <c r="S287">
        <v>152.4</v>
      </c>
      <c r="T287">
        <v>156.80000000000001</v>
      </c>
      <c r="U287" t="s">
        <v>32</v>
      </c>
      <c r="V287">
        <v>150.9</v>
      </c>
      <c r="W287">
        <v>153.9</v>
      </c>
      <c r="X287">
        <v>162.5</v>
      </c>
      <c r="Y287">
        <v>147.5</v>
      </c>
      <c r="Z287">
        <v>155.1</v>
      </c>
      <c r="AA287">
        <v>163.5</v>
      </c>
      <c r="AB287">
        <v>156.19999999999999</v>
      </c>
      <c r="AC287">
        <v>155.9</v>
      </c>
      <c r="AD287">
        <v>158.5</v>
      </c>
    </row>
    <row r="288" spans="1:30" x14ac:dyDescent="0.35">
      <c r="A288" t="s">
        <v>33</v>
      </c>
      <c r="B288">
        <v>2021</v>
      </c>
      <c r="C288" t="s">
        <v>31</v>
      </c>
      <c r="D288">
        <v>148</v>
      </c>
      <c r="E288">
        <v>194.8</v>
      </c>
      <c r="F288">
        <v>178.4</v>
      </c>
      <c r="G288">
        <v>154.4</v>
      </c>
      <c r="H288">
        <v>144.1</v>
      </c>
      <c r="I288">
        <v>152.6</v>
      </c>
      <c r="J288">
        <v>206.8</v>
      </c>
      <c r="K288">
        <v>162.1</v>
      </c>
      <c r="L288">
        <v>116.3</v>
      </c>
      <c r="M288">
        <v>163</v>
      </c>
      <c r="N288">
        <v>145.9</v>
      </c>
      <c r="O288">
        <v>167.2</v>
      </c>
      <c r="P288">
        <v>163.4</v>
      </c>
      <c r="Q288">
        <v>191.8</v>
      </c>
      <c r="R288">
        <v>152.5</v>
      </c>
      <c r="S288">
        <v>137.30000000000001</v>
      </c>
      <c r="T288">
        <v>150.19999999999999</v>
      </c>
      <c r="U288">
        <v>157.69999999999999</v>
      </c>
      <c r="V288">
        <v>142.9</v>
      </c>
      <c r="W288">
        <v>145.69999999999999</v>
      </c>
      <c r="X288">
        <v>154.1</v>
      </c>
      <c r="Y288">
        <v>136.9</v>
      </c>
      <c r="Z288">
        <v>145.4</v>
      </c>
      <c r="AA288">
        <v>156.1</v>
      </c>
      <c r="AB288">
        <v>157.69999999999999</v>
      </c>
      <c r="AC288">
        <v>147.6</v>
      </c>
      <c r="AD288">
        <v>156</v>
      </c>
    </row>
    <row r="289" spans="1:30" x14ac:dyDescent="0.35">
      <c r="A289" t="s">
        <v>34</v>
      </c>
      <c r="B289">
        <v>2021</v>
      </c>
      <c r="C289" t="s">
        <v>31</v>
      </c>
      <c r="D289">
        <v>144.9</v>
      </c>
      <c r="E289">
        <v>190.1</v>
      </c>
      <c r="F289">
        <v>175.3</v>
      </c>
      <c r="G289">
        <v>154.1</v>
      </c>
      <c r="H289">
        <v>150.9</v>
      </c>
      <c r="I289">
        <v>149.6</v>
      </c>
      <c r="J289">
        <v>194.2</v>
      </c>
      <c r="K289">
        <v>160.4</v>
      </c>
      <c r="L289">
        <v>114.6</v>
      </c>
      <c r="M289">
        <v>164</v>
      </c>
      <c r="N289">
        <v>151.80000000000001</v>
      </c>
      <c r="O289">
        <v>165.6</v>
      </c>
      <c r="P289">
        <v>161</v>
      </c>
      <c r="Q289">
        <v>186.5</v>
      </c>
      <c r="R289">
        <v>155.5</v>
      </c>
      <c r="S289">
        <v>146.1</v>
      </c>
      <c r="T289">
        <v>154.19999999999999</v>
      </c>
      <c r="U289">
        <v>157.69999999999999</v>
      </c>
      <c r="V289">
        <v>147.9</v>
      </c>
      <c r="W289">
        <v>150</v>
      </c>
      <c r="X289">
        <v>159.30000000000001</v>
      </c>
      <c r="Y289">
        <v>141.9</v>
      </c>
      <c r="Z289">
        <v>149.6</v>
      </c>
      <c r="AA289">
        <v>159.19999999999999</v>
      </c>
      <c r="AB289">
        <v>156.80000000000001</v>
      </c>
      <c r="AC289">
        <v>151.9</v>
      </c>
      <c r="AD289">
        <v>157.30000000000001</v>
      </c>
    </row>
    <row r="290" spans="1:30" x14ac:dyDescent="0.35">
      <c r="A290" t="s">
        <v>30</v>
      </c>
      <c r="B290">
        <v>2021</v>
      </c>
      <c r="C290" t="s">
        <v>35</v>
      </c>
      <c r="D290">
        <v>142.80000000000001</v>
      </c>
      <c r="E290">
        <v>184</v>
      </c>
      <c r="F290">
        <v>168</v>
      </c>
      <c r="G290">
        <v>154.4</v>
      </c>
      <c r="H290">
        <v>163</v>
      </c>
      <c r="I290">
        <v>147.80000000000001</v>
      </c>
      <c r="J290">
        <v>149.69999999999999</v>
      </c>
      <c r="K290">
        <v>158.30000000000001</v>
      </c>
      <c r="L290">
        <v>111.8</v>
      </c>
      <c r="M290">
        <v>165</v>
      </c>
      <c r="N290">
        <v>160</v>
      </c>
      <c r="O290">
        <v>165.8</v>
      </c>
      <c r="P290">
        <v>154.69999999999999</v>
      </c>
      <c r="Q290">
        <v>186.5</v>
      </c>
      <c r="R290">
        <v>159.1</v>
      </c>
      <c r="S290">
        <v>153.9</v>
      </c>
      <c r="T290">
        <v>158.4</v>
      </c>
      <c r="U290" t="s">
        <v>32</v>
      </c>
      <c r="V290">
        <v>154.4</v>
      </c>
      <c r="W290">
        <v>154.80000000000001</v>
      </c>
      <c r="X290">
        <v>164.3</v>
      </c>
      <c r="Y290">
        <v>150.19999999999999</v>
      </c>
      <c r="Z290">
        <v>157</v>
      </c>
      <c r="AA290">
        <v>163.6</v>
      </c>
      <c r="AB290">
        <v>155.19999999999999</v>
      </c>
      <c r="AC290">
        <v>157.19999999999999</v>
      </c>
      <c r="AD290">
        <v>156.69999999999999</v>
      </c>
    </row>
    <row r="291" spans="1:30" x14ac:dyDescent="0.35">
      <c r="A291" t="s">
        <v>33</v>
      </c>
      <c r="B291">
        <v>2021</v>
      </c>
      <c r="C291" t="s">
        <v>35</v>
      </c>
      <c r="D291">
        <v>147.6</v>
      </c>
      <c r="E291">
        <v>191.2</v>
      </c>
      <c r="F291">
        <v>169.9</v>
      </c>
      <c r="G291">
        <v>155.1</v>
      </c>
      <c r="H291">
        <v>151.4</v>
      </c>
      <c r="I291">
        <v>154</v>
      </c>
      <c r="J291">
        <v>180.2</v>
      </c>
      <c r="K291">
        <v>159.80000000000001</v>
      </c>
      <c r="L291">
        <v>114.9</v>
      </c>
      <c r="M291">
        <v>162.5</v>
      </c>
      <c r="N291">
        <v>149.19999999999999</v>
      </c>
      <c r="O291">
        <v>169.4</v>
      </c>
      <c r="P291">
        <v>160.80000000000001</v>
      </c>
      <c r="Q291">
        <v>193.3</v>
      </c>
      <c r="R291">
        <v>154.19999999999999</v>
      </c>
      <c r="S291">
        <v>138.19999999999999</v>
      </c>
      <c r="T291">
        <v>151.80000000000001</v>
      </c>
      <c r="U291">
        <v>159.80000000000001</v>
      </c>
      <c r="V291">
        <v>149.1</v>
      </c>
      <c r="W291">
        <v>146.5</v>
      </c>
      <c r="X291">
        <v>156.30000000000001</v>
      </c>
      <c r="Y291">
        <v>140.5</v>
      </c>
      <c r="Z291">
        <v>147.30000000000001</v>
      </c>
      <c r="AA291">
        <v>156.6</v>
      </c>
      <c r="AB291">
        <v>156.69999999999999</v>
      </c>
      <c r="AC291">
        <v>149.30000000000001</v>
      </c>
      <c r="AD291">
        <v>156.5</v>
      </c>
    </row>
    <row r="292" spans="1:30" x14ac:dyDescent="0.35">
      <c r="A292" t="s">
        <v>34</v>
      </c>
      <c r="B292">
        <v>2021</v>
      </c>
      <c r="C292" t="s">
        <v>35</v>
      </c>
      <c r="D292">
        <v>144.30000000000001</v>
      </c>
      <c r="E292">
        <v>186.5</v>
      </c>
      <c r="F292">
        <v>168.7</v>
      </c>
      <c r="G292">
        <v>154.69999999999999</v>
      </c>
      <c r="H292">
        <v>158.69999999999999</v>
      </c>
      <c r="I292">
        <v>150.69999999999999</v>
      </c>
      <c r="J292">
        <v>160</v>
      </c>
      <c r="K292">
        <v>158.80000000000001</v>
      </c>
      <c r="L292">
        <v>112.8</v>
      </c>
      <c r="M292">
        <v>164.2</v>
      </c>
      <c r="N292">
        <v>155.5</v>
      </c>
      <c r="O292">
        <v>167.5</v>
      </c>
      <c r="P292">
        <v>156.9</v>
      </c>
      <c r="Q292">
        <v>188.3</v>
      </c>
      <c r="R292">
        <v>157.19999999999999</v>
      </c>
      <c r="S292">
        <v>147.4</v>
      </c>
      <c r="T292">
        <v>155.80000000000001</v>
      </c>
      <c r="U292">
        <v>159.80000000000001</v>
      </c>
      <c r="V292">
        <v>152.4</v>
      </c>
      <c r="W292">
        <v>150.9</v>
      </c>
      <c r="X292">
        <v>161.30000000000001</v>
      </c>
      <c r="Y292">
        <v>145.1</v>
      </c>
      <c r="Z292">
        <v>151.5</v>
      </c>
      <c r="AA292">
        <v>159.5</v>
      </c>
      <c r="AB292">
        <v>155.80000000000001</v>
      </c>
      <c r="AC292">
        <v>153.4</v>
      </c>
      <c r="AD292">
        <v>156.6</v>
      </c>
    </row>
    <row r="293" spans="1:30" x14ac:dyDescent="0.35">
      <c r="A293" t="s">
        <v>30</v>
      </c>
      <c r="B293">
        <v>2021</v>
      </c>
      <c r="C293" t="s">
        <v>36</v>
      </c>
      <c r="D293">
        <v>142.5</v>
      </c>
      <c r="E293">
        <v>189.4</v>
      </c>
      <c r="F293">
        <v>163.19999999999999</v>
      </c>
      <c r="G293">
        <v>154.5</v>
      </c>
      <c r="H293">
        <v>168.2</v>
      </c>
      <c r="I293">
        <v>150.5</v>
      </c>
      <c r="J293">
        <v>141</v>
      </c>
      <c r="K293">
        <v>159.19999999999999</v>
      </c>
      <c r="L293">
        <v>111.7</v>
      </c>
      <c r="M293">
        <v>164</v>
      </c>
      <c r="N293">
        <v>160.6</v>
      </c>
      <c r="O293">
        <v>166.4</v>
      </c>
      <c r="P293">
        <v>154.5</v>
      </c>
      <c r="Q293">
        <v>186.1</v>
      </c>
      <c r="R293">
        <v>159.6</v>
      </c>
      <c r="S293">
        <v>154.4</v>
      </c>
      <c r="T293">
        <v>158.9</v>
      </c>
      <c r="U293" t="s">
        <v>48</v>
      </c>
      <c r="V293">
        <v>156</v>
      </c>
      <c r="W293">
        <v>154.80000000000001</v>
      </c>
      <c r="X293">
        <v>164.6</v>
      </c>
      <c r="Y293">
        <v>151.30000000000001</v>
      </c>
      <c r="Z293">
        <v>157.80000000000001</v>
      </c>
      <c r="AA293">
        <v>163.80000000000001</v>
      </c>
      <c r="AB293">
        <v>153.1</v>
      </c>
      <c r="AC293">
        <v>157.30000000000001</v>
      </c>
      <c r="AD293">
        <v>156.69999999999999</v>
      </c>
    </row>
    <row r="294" spans="1:30" x14ac:dyDescent="0.35">
      <c r="A294" t="s">
        <v>33</v>
      </c>
      <c r="B294">
        <v>2021</v>
      </c>
      <c r="C294" t="s">
        <v>36</v>
      </c>
      <c r="D294">
        <v>147.5</v>
      </c>
      <c r="E294">
        <v>197.5</v>
      </c>
      <c r="F294">
        <v>164.7</v>
      </c>
      <c r="G294">
        <v>155.6</v>
      </c>
      <c r="H294">
        <v>156.4</v>
      </c>
      <c r="I294">
        <v>157.30000000000001</v>
      </c>
      <c r="J294">
        <v>166.1</v>
      </c>
      <c r="K294">
        <v>161.1</v>
      </c>
      <c r="L294">
        <v>114.3</v>
      </c>
      <c r="M294">
        <v>162.6</v>
      </c>
      <c r="N294">
        <v>150.69999999999999</v>
      </c>
      <c r="O294">
        <v>170.3</v>
      </c>
      <c r="P294">
        <v>160.4</v>
      </c>
      <c r="Q294">
        <v>193.5</v>
      </c>
      <c r="R294">
        <v>155.1</v>
      </c>
      <c r="S294">
        <v>138.69999999999999</v>
      </c>
      <c r="T294">
        <v>152.6</v>
      </c>
      <c r="U294">
        <v>159.9</v>
      </c>
      <c r="V294">
        <v>154.80000000000001</v>
      </c>
      <c r="W294">
        <v>147.19999999999999</v>
      </c>
      <c r="X294">
        <v>156.9</v>
      </c>
      <c r="Y294">
        <v>141.69999999999999</v>
      </c>
      <c r="Z294">
        <v>148.6</v>
      </c>
      <c r="AA294">
        <v>157.6</v>
      </c>
      <c r="AB294">
        <v>154.9</v>
      </c>
      <c r="AC294">
        <v>150</v>
      </c>
      <c r="AD294">
        <v>156.9</v>
      </c>
    </row>
    <row r="295" spans="1:30" x14ac:dyDescent="0.35">
      <c r="A295" t="s">
        <v>34</v>
      </c>
      <c r="B295">
        <v>2021</v>
      </c>
      <c r="C295" t="s">
        <v>36</v>
      </c>
      <c r="D295">
        <v>144.1</v>
      </c>
      <c r="E295">
        <v>192.2</v>
      </c>
      <c r="F295">
        <v>163.80000000000001</v>
      </c>
      <c r="G295">
        <v>154.9</v>
      </c>
      <c r="H295">
        <v>163.9</v>
      </c>
      <c r="I295">
        <v>153.69999999999999</v>
      </c>
      <c r="J295">
        <v>149.5</v>
      </c>
      <c r="K295">
        <v>159.80000000000001</v>
      </c>
      <c r="L295">
        <v>112.6</v>
      </c>
      <c r="M295">
        <v>163.5</v>
      </c>
      <c r="N295">
        <v>156.5</v>
      </c>
      <c r="O295">
        <v>168.2</v>
      </c>
      <c r="P295">
        <v>156.69999999999999</v>
      </c>
      <c r="Q295">
        <v>188.1</v>
      </c>
      <c r="R295">
        <v>157.80000000000001</v>
      </c>
      <c r="S295">
        <v>147.9</v>
      </c>
      <c r="T295">
        <v>156.4</v>
      </c>
      <c r="U295">
        <v>159.9</v>
      </c>
      <c r="V295">
        <v>155.5</v>
      </c>
      <c r="W295">
        <v>151.19999999999999</v>
      </c>
      <c r="X295">
        <v>161.69999999999999</v>
      </c>
      <c r="Y295">
        <v>146.19999999999999</v>
      </c>
      <c r="Z295">
        <v>152.6</v>
      </c>
      <c r="AA295">
        <v>160.19999999999999</v>
      </c>
      <c r="AB295">
        <v>153.80000000000001</v>
      </c>
      <c r="AC295">
        <v>153.80000000000001</v>
      </c>
      <c r="AD295">
        <v>156.80000000000001</v>
      </c>
    </row>
    <row r="296" spans="1:30" x14ac:dyDescent="0.35">
      <c r="A296" t="s">
        <v>30</v>
      </c>
      <c r="B296">
        <v>2021</v>
      </c>
      <c r="C296" t="s">
        <v>37</v>
      </c>
      <c r="D296">
        <v>142.69999999999999</v>
      </c>
      <c r="E296">
        <v>195.5</v>
      </c>
      <c r="F296">
        <v>163.4</v>
      </c>
      <c r="G296">
        <v>155</v>
      </c>
      <c r="H296">
        <v>175.2</v>
      </c>
      <c r="I296">
        <v>160.6</v>
      </c>
      <c r="J296">
        <v>135.1</v>
      </c>
      <c r="K296">
        <v>161.1</v>
      </c>
      <c r="L296">
        <v>112.2</v>
      </c>
      <c r="M296">
        <v>164.4</v>
      </c>
      <c r="N296">
        <v>161.9</v>
      </c>
      <c r="O296">
        <v>166.8</v>
      </c>
      <c r="P296">
        <v>155.6</v>
      </c>
      <c r="Q296">
        <v>186.8</v>
      </c>
      <c r="R296">
        <v>160.69999999999999</v>
      </c>
      <c r="S296">
        <v>155.1</v>
      </c>
      <c r="T296">
        <v>159.9</v>
      </c>
      <c r="U296" t="s">
        <v>48</v>
      </c>
      <c r="V296">
        <v>156</v>
      </c>
      <c r="W296">
        <v>155.5</v>
      </c>
      <c r="X296">
        <v>165.3</v>
      </c>
      <c r="Y296">
        <v>151.69999999999999</v>
      </c>
      <c r="Z296">
        <v>158.6</v>
      </c>
      <c r="AA296">
        <v>164.1</v>
      </c>
      <c r="AB296">
        <v>154.6</v>
      </c>
      <c r="AC296">
        <v>158</v>
      </c>
      <c r="AD296">
        <v>157.6</v>
      </c>
    </row>
    <row r="297" spans="1:30" x14ac:dyDescent="0.35">
      <c r="A297" t="s">
        <v>33</v>
      </c>
      <c r="B297">
        <v>2021</v>
      </c>
      <c r="C297" t="s">
        <v>37</v>
      </c>
      <c r="D297">
        <v>147.6</v>
      </c>
      <c r="E297">
        <v>202.5</v>
      </c>
      <c r="F297">
        <v>166.4</v>
      </c>
      <c r="G297">
        <v>156</v>
      </c>
      <c r="H297">
        <v>161.4</v>
      </c>
      <c r="I297">
        <v>168.8</v>
      </c>
      <c r="J297">
        <v>161.6</v>
      </c>
      <c r="K297">
        <v>162.80000000000001</v>
      </c>
      <c r="L297">
        <v>114.8</v>
      </c>
      <c r="M297">
        <v>162.80000000000001</v>
      </c>
      <c r="N297">
        <v>151.5</v>
      </c>
      <c r="O297">
        <v>171.4</v>
      </c>
      <c r="P297">
        <v>162</v>
      </c>
      <c r="Q297">
        <v>194.4</v>
      </c>
      <c r="R297">
        <v>155.9</v>
      </c>
      <c r="S297">
        <v>139.30000000000001</v>
      </c>
      <c r="T297">
        <v>153.4</v>
      </c>
      <c r="U297">
        <v>161.4</v>
      </c>
      <c r="V297">
        <v>154.9</v>
      </c>
      <c r="W297">
        <v>147.6</v>
      </c>
      <c r="X297">
        <v>157.5</v>
      </c>
      <c r="Y297">
        <v>142.1</v>
      </c>
      <c r="Z297">
        <v>149.1</v>
      </c>
      <c r="AA297">
        <v>157.6</v>
      </c>
      <c r="AB297">
        <v>156.6</v>
      </c>
      <c r="AC297">
        <v>150.5</v>
      </c>
      <c r="AD297">
        <v>158</v>
      </c>
    </row>
    <row r="298" spans="1:30" x14ac:dyDescent="0.35">
      <c r="A298" t="s">
        <v>34</v>
      </c>
      <c r="B298">
        <v>2021</v>
      </c>
      <c r="C298" t="s">
        <v>37</v>
      </c>
      <c r="D298">
        <v>144.30000000000001</v>
      </c>
      <c r="E298">
        <v>198</v>
      </c>
      <c r="F298">
        <v>164.6</v>
      </c>
      <c r="G298">
        <v>155.4</v>
      </c>
      <c r="H298">
        <v>170.1</v>
      </c>
      <c r="I298">
        <v>164.4</v>
      </c>
      <c r="J298">
        <v>144.1</v>
      </c>
      <c r="K298">
        <v>161.69999999999999</v>
      </c>
      <c r="L298">
        <v>113.1</v>
      </c>
      <c r="M298">
        <v>163.9</v>
      </c>
      <c r="N298">
        <v>157.6</v>
      </c>
      <c r="O298">
        <v>168.9</v>
      </c>
      <c r="P298">
        <v>158</v>
      </c>
      <c r="Q298">
        <v>188.8</v>
      </c>
      <c r="R298">
        <v>158.80000000000001</v>
      </c>
      <c r="S298">
        <v>148.5</v>
      </c>
      <c r="T298">
        <v>157.30000000000001</v>
      </c>
      <c r="U298">
        <v>161.4</v>
      </c>
      <c r="V298">
        <v>155.6</v>
      </c>
      <c r="W298">
        <v>151.80000000000001</v>
      </c>
      <c r="X298">
        <v>162.30000000000001</v>
      </c>
      <c r="Y298">
        <v>146.6</v>
      </c>
      <c r="Z298">
        <v>153.19999999999999</v>
      </c>
      <c r="AA298">
        <v>160.30000000000001</v>
      </c>
      <c r="AB298">
        <v>155.4</v>
      </c>
      <c r="AC298">
        <v>154.4</v>
      </c>
      <c r="AD298">
        <v>157.80000000000001</v>
      </c>
    </row>
    <row r="299" spans="1:30" x14ac:dyDescent="0.35">
      <c r="A299" t="s">
        <v>30</v>
      </c>
      <c r="B299">
        <v>2021</v>
      </c>
      <c r="C299" t="s">
        <v>38</v>
      </c>
      <c r="D299">
        <v>145.1</v>
      </c>
      <c r="E299">
        <v>198.5</v>
      </c>
      <c r="F299">
        <v>168.6</v>
      </c>
      <c r="G299">
        <v>155.80000000000001</v>
      </c>
      <c r="H299">
        <v>184.4</v>
      </c>
      <c r="I299">
        <v>162.30000000000001</v>
      </c>
      <c r="J299">
        <v>138.4</v>
      </c>
      <c r="K299">
        <v>165.1</v>
      </c>
      <c r="L299">
        <v>114.3</v>
      </c>
      <c r="M299">
        <v>169.7</v>
      </c>
      <c r="N299">
        <v>164.6</v>
      </c>
      <c r="O299">
        <v>169.8</v>
      </c>
      <c r="P299">
        <v>158.69999999999999</v>
      </c>
      <c r="Q299">
        <v>189.6</v>
      </c>
      <c r="R299">
        <v>165.3</v>
      </c>
      <c r="S299">
        <v>160.6</v>
      </c>
      <c r="T299">
        <v>164.5</v>
      </c>
      <c r="U299" t="s">
        <v>32</v>
      </c>
      <c r="V299">
        <v>161.69999999999999</v>
      </c>
      <c r="W299">
        <v>158.80000000000001</v>
      </c>
      <c r="X299">
        <v>169.1</v>
      </c>
      <c r="Y299">
        <v>153.19999999999999</v>
      </c>
      <c r="Z299">
        <v>160</v>
      </c>
      <c r="AA299">
        <v>167.6</v>
      </c>
      <c r="AB299">
        <v>159.30000000000001</v>
      </c>
      <c r="AC299">
        <v>161.1</v>
      </c>
      <c r="AD299">
        <v>161.1</v>
      </c>
    </row>
    <row r="300" spans="1:30" x14ac:dyDescent="0.35">
      <c r="A300" t="s">
        <v>33</v>
      </c>
      <c r="B300">
        <v>2021</v>
      </c>
      <c r="C300" t="s">
        <v>38</v>
      </c>
      <c r="D300">
        <v>148.80000000000001</v>
      </c>
      <c r="E300">
        <v>204.3</v>
      </c>
      <c r="F300">
        <v>173</v>
      </c>
      <c r="G300">
        <v>156.5</v>
      </c>
      <c r="H300">
        <v>168.8</v>
      </c>
      <c r="I300">
        <v>172.5</v>
      </c>
      <c r="J300">
        <v>166.5</v>
      </c>
      <c r="K300">
        <v>165.9</v>
      </c>
      <c r="L300">
        <v>115.9</v>
      </c>
      <c r="M300">
        <v>165.2</v>
      </c>
      <c r="N300">
        <v>152</v>
      </c>
      <c r="O300">
        <v>171.1</v>
      </c>
      <c r="P300">
        <v>164.2</v>
      </c>
      <c r="Q300">
        <v>198.2</v>
      </c>
      <c r="R300">
        <v>156.5</v>
      </c>
      <c r="S300">
        <v>140.19999999999999</v>
      </c>
      <c r="T300">
        <v>154.1</v>
      </c>
      <c r="U300">
        <v>161.6</v>
      </c>
      <c r="V300">
        <v>155.5</v>
      </c>
      <c r="W300">
        <v>150.1</v>
      </c>
      <c r="X300">
        <v>160.4</v>
      </c>
      <c r="Y300">
        <v>145</v>
      </c>
      <c r="Z300">
        <v>152.6</v>
      </c>
      <c r="AA300">
        <v>156.6</v>
      </c>
      <c r="AB300">
        <v>157.5</v>
      </c>
      <c r="AC300">
        <v>152.30000000000001</v>
      </c>
      <c r="AD300">
        <v>159.5</v>
      </c>
    </row>
    <row r="301" spans="1:30" x14ac:dyDescent="0.35">
      <c r="A301" t="s">
        <v>34</v>
      </c>
      <c r="B301">
        <v>2021</v>
      </c>
      <c r="C301" t="s">
        <v>38</v>
      </c>
      <c r="D301">
        <v>146.30000000000001</v>
      </c>
      <c r="E301">
        <v>200.5</v>
      </c>
      <c r="F301">
        <v>170.3</v>
      </c>
      <c r="G301">
        <v>156.1</v>
      </c>
      <c r="H301">
        <v>178.7</v>
      </c>
      <c r="I301">
        <v>167.1</v>
      </c>
      <c r="J301">
        <v>147.9</v>
      </c>
      <c r="K301">
        <v>165.4</v>
      </c>
      <c r="L301">
        <v>114.8</v>
      </c>
      <c r="M301">
        <v>168.2</v>
      </c>
      <c r="N301">
        <v>159.30000000000001</v>
      </c>
      <c r="O301">
        <v>170.4</v>
      </c>
      <c r="P301">
        <v>160.69999999999999</v>
      </c>
      <c r="Q301">
        <v>191.9</v>
      </c>
      <c r="R301">
        <v>161.80000000000001</v>
      </c>
      <c r="S301">
        <v>152.1</v>
      </c>
      <c r="T301">
        <v>160.4</v>
      </c>
      <c r="U301">
        <v>161.6</v>
      </c>
      <c r="V301">
        <v>159.4</v>
      </c>
      <c r="W301">
        <v>154.69999999999999</v>
      </c>
      <c r="X301">
        <v>165.8</v>
      </c>
      <c r="Y301">
        <v>148.9</v>
      </c>
      <c r="Z301">
        <v>155.80000000000001</v>
      </c>
      <c r="AA301">
        <v>161.19999999999999</v>
      </c>
      <c r="AB301">
        <v>158.6</v>
      </c>
      <c r="AC301">
        <v>156.80000000000001</v>
      </c>
      <c r="AD301">
        <v>160.4</v>
      </c>
    </row>
    <row r="302" spans="1:30" x14ac:dyDescent="0.35">
      <c r="A302" t="s">
        <v>30</v>
      </c>
      <c r="B302">
        <v>2021</v>
      </c>
      <c r="C302" t="s">
        <v>39</v>
      </c>
      <c r="D302">
        <v>145.6</v>
      </c>
      <c r="E302">
        <v>200.1</v>
      </c>
      <c r="F302">
        <v>179.3</v>
      </c>
      <c r="G302">
        <v>156.1</v>
      </c>
      <c r="H302">
        <v>190.4</v>
      </c>
      <c r="I302">
        <v>158.6</v>
      </c>
      <c r="J302">
        <v>144.69999999999999</v>
      </c>
      <c r="K302">
        <v>165.5</v>
      </c>
      <c r="L302">
        <v>114.6</v>
      </c>
      <c r="M302">
        <v>170</v>
      </c>
      <c r="N302">
        <v>165.5</v>
      </c>
      <c r="O302">
        <v>171.7</v>
      </c>
      <c r="P302">
        <v>160.5</v>
      </c>
      <c r="Q302">
        <v>189.1</v>
      </c>
      <c r="R302">
        <v>165.3</v>
      </c>
      <c r="S302">
        <v>159.9</v>
      </c>
      <c r="T302">
        <v>164.6</v>
      </c>
      <c r="U302" t="s">
        <v>32</v>
      </c>
      <c r="V302">
        <v>162.1</v>
      </c>
      <c r="W302">
        <v>159.19999999999999</v>
      </c>
      <c r="X302">
        <v>169.7</v>
      </c>
      <c r="Y302">
        <v>154.19999999999999</v>
      </c>
      <c r="Z302">
        <v>160.4</v>
      </c>
      <c r="AA302">
        <v>166.8</v>
      </c>
      <c r="AB302">
        <v>159.4</v>
      </c>
      <c r="AC302">
        <v>161.5</v>
      </c>
      <c r="AD302">
        <v>162.1</v>
      </c>
    </row>
    <row r="303" spans="1:30" x14ac:dyDescent="0.35">
      <c r="A303" t="s">
        <v>33</v>
      </c>
      <c r="B303">
        <v>2021</v>
      </c>
      <c r="C303" t="s">
        <v>39</v>
      </c>
      <c r="D303">
        <v>149.19999999999999</v>
      </c>
      <c r="E303">
        <v>205.5</v>
      </c>
      <c r="F303">
        <v>182.8</v>
      </c>
      <c r="G303">
        <v>156.5</v>
      </c>
      <c r="H303">
        <v>172.2</v>
      </c>
      <c r="I303">
        <v>171.5</v>
      </c>
      <c r="J303">
        <v>176.2</v>
      </c>
      <c r="K303">
        <v>166.9</v>
      </c>
      <c r="L303">
        <v>116.1</v>
      </c>
      <c r="M303">
        <v>165.5</v>
      </c>
      <c r="N303">
        <v>152.30000000000001</v>
      </c>
      <c r="O303">
        <v>173.3</v>
      </c>
      <c r="P303">
        <v>166.2</v>
      </c>
      <c r="Q303">
        <v>195.6</v>
      </c>
      <c r="R303">
        <v>157.30000000000001</v>
      </c>
      <c r="S303">
        <v>140.5</v>
      </c>
      <c r="T303">
        <v>154.80000000000001</v>
      </c>
      <c r="U303">
        <v>160.5</v>
      </c>
      <c r="V303">
        <v>156.1</v>
      </c>
      <c r="W303">
        <v>149.80000000000001</v>
      </c>
      <c r="X303">
        <v>160.80000000000001</v>
      </c>
      <c r="Y303">
        <v>147.5</v>
      </c>
      <c r="Z303">
        <v>150.69999999999999</v>
      </c>
      <c r="AA303">
        <v>158.1</v>
      </c>
      <c r="AB303">
        <v>158</v>
      </c>
      <c r="AC303">
        <v>153.4</v>
      </c>
      <c r="AD303">
        <v>160.4</v>
      </c>
    </row>
    <row r="304" spans="1:30" x14ac:dyDescent="0.35">
      <c r="A304" t="s">
        <v>34</v>
      </c>
      <c r="B304">
        <v>2021</v>
      </c>
      <c r="C304" t="s">
        <v>39</v>
      </c>
      <c r="D304">
        <v>146.69999999999999</v>
      </c>
      <c r="E304">
        <v>202</v>
      </c>
      <c r="F304">
        <v>180.7</v>
      </c>
      <c r="G304">
        <v>156.19999999999999</v>
      </c>
      <c r="H304">
        <v>183.7</v>
      </c>
      <c r="I304">
        <v>164.6</v>
      </c>
      <c r="J304">
        <v>155.4</v>
      </c>
      <c r="K304">
        <v>166</v>
      </c>
      <c r="L304">
        <v>115.1</v>
      </c>
      <c r="M304">
        <v>168.5</v>
      </c>
      <c r="N304">
        <v>160</v>
      </c>
      <c r="O304">
        <v>172.4</v>
      </c>
      <c r="P304">
        <v>162.6</v>
      </c>
      <c r="Q304">
        <v>190.8</v>
      </c>
      <c r="R304">
        <v>162.19999999999999</v>
      </c>
      <c r="S304">
        <v>151.80000000000001</v>
      </c>
      <c r="T304">
        <v>160.69999999999999</v>
      </c>
      <c r="U304">
        <v>160.5</v>
      </c>
      <c r="V304">
        <v>159.80000000000001</v>
      </c>
      <c r="W304">
        <v>154.80000000000001</v>
      </c>
      <c r="X304">
        <v>166.3</v>
      </c>
      <c r="Y304">
        <v>150.69999999999999</v>
      </c>
      <c r="Z304">
        <v>154.9</v>
      </c>
      <c r="AA304">
        <v>161.69999999999999</v>
      </c>
      <c r="AB304">
        <v>158.80000000000001</v>
      </c>
      <c r="AC304">
        <v>157.6</v>
      </c>
      <c r="AD304">
        <v>161.30000000000001</v>
      </c>
    </row>
    <row r="305" spans="1:30" x14ac:dyDescent="0.35">
      <c r="A305" t="s">
        <v>30</v>
      </c>
      <c r="B305">
        <v>2021</v>
      </c>
      <c r="C305" t="s">
        <v>40</v>
      </c>
      <c r="D305">
        <v>145.1</v>
      </c>
      <c r="E305">
        <v>204.5</v>
      </c>
      <c r="F305">
        <v>180.4</v>
      </c>
      <c r="G305">
        <v>157.1</v>
      </c>
      <c r="H305">
        <v>188.7</v>
      </c>
      <c r="I305">
        <v>157.69999999999999</v>
      </c>
      <c r="J305">
        <v>152.80000000000001</v>
      </c>
      <c r="K305">
        <v>163.6</v>
      </c>
      <c r="L305">
        <v>113.9</v>
      </c>
      <c r="M305">
        <v>169.7</v>
      </c>
      <c r="N305">
        <v>166.2</v>
      </c>
      <c r="O305">
        <v>171</v>
      </c>
      <c r="P305">
        <v>161.69999999999999</v>
      </c>
      <c r="Q305">
        <v>189.7</v>
      </c>
      <c r="R305">
        <v>166</v>
      </c>
      <c r="S305">
        <v>161.1</v>
      </c>
      <c r="T305">
        <v>165.3</v>
      </c>
      <c r="U305" t="s">
        <v>32</v>
      </c>
      <c r="V305">
        <v>162.5</v>
      </c>
      <c r="W305">
        <v>160.30000000000001</v>
      </c>
      <c r="X305">
        <v>170.4</v>
      </c>
      <c r="Y305">
        <v>157.1</v>
      </c>
      <c r="Z305">
        <v>160.69999999999999</v>
      </c>
      <c r="AA305">
        <v>167.2</v>
      </c>
      <c r="AB305">
        <v>160.4</v>
      </c>
      <c r="AC305">
        <v>162.80000000000001</v>
      </c>
      <c r="AD305">
        <v>163.19999999999999</v>
      </c>
    </row>
    <row r="306" spans="1:30" x14ac:dyDescent="0.35">
      <c r="A306" t="s">
        <v>33</v>
      </c>
      <c r="B306">
        <v>2021</v>
      </c>
      <c r="C306" t="s">
        <v>40</v>
      </c>
      <c r="D306">
        <v>149.1</v>
      </c>
      <c r="E306">
        <v>210.9</v>
      </c>
      <c r="F306">
        <v>185</v>
      </c>
      <c r="G306">
        <v>158.19999999999999</v>
      </c>
      <c r="H306">
        <v>170.6</v>
      </c>
      <c r="I306">
        <v>170.9</v>
      </c>
      <c r="J306">
        <v>186.4</v>
      </c>
      <c r="K306">
        <v>164.7</v>
      </c>
      <c r="L306">
        <v>115.7</v>
      </c>
      <c r="M306">
        <v>165.5</v>
      </c>
      <c r="N306">
        <v>153.4</v>
      </c>
      <c r="O306">
        <v>173.5</v>
      </c>
      <c r="P306">
        <v>167.9</v>
      </c>
      <c r="Q306">
        <v>195.5</v>
      </c>
      <c r="R306">
        <v>157.9</v>
      </c>
      <c r="S306">
        <v>141.9</v>
      </c>
      <c r="T306">
        <v>155.5</v>
      </c>
      <c r="U306">
        <v>161.5</v>
      </c>
      <c r="V306">
        <v>157.69999999999999</v>
      </c>
      <c r="W306">
        <v>150.69999999999999</v>
      </c>
      <c r="X306">
        <v>161.5</v>
      </c>
      <c r="Y306">
        <v>149.5</v>
      </c>
      <c r="Z306">
        <v>151.19999999999999</v>
      </c>
      <c r="AA306">
        <v>160.30000000000001</v>
      </c>
      <c r="AB306">
        <v>159.6</v>
      </c>
      <c r="AC306">
        <v>155</v>
      </c>
      <c r="AD306">
        <v>161.80000000000001</v>
      </c>
    </row>
    <row r="307" spans="1:30" x14ac:dyDescent="0.35">
      <c r="A307" t="s">
        <v>34</v>
      </c>
      <c r="B307">
        <v>2021</v>
      </c>
      <c r="C307" t="s">
        <v>40</v>
      </c>
      <c r="D307">
        <v>146.4</v>
      </c>
      <c r="E307">
        <v>206.8</v>
      </c>
      <c r="F307">
        <v>182.2</v>
      </c>
      <c r="G307">
        <v>157.5</v>
      </c>
      <c r="H307">
        <v>182.1</v>
      </c>
      <c r="I307">
        <v>163.9</v>
      </c>
      <c r="J307">
        <v>164.2</v>
      </c>
      <c r="K307">
        <v>164</v>
      </c>
      <c r="L307">
        <v>114.5</v>
      </c>
      <c r="M307">
        <v>168.3</v>
      </c>
      <c r="N307">
        <v>160.9</v>
      </c>
      <c r="O307">
        <v>172.2</v>
      </c>
      <c r="P307">
        <v>164</v>
      </c>
      <c r="Q307">
        <v>191.2</v>
      </c>
      <c r="R307">
        <v>162.80000000000001</v>
      </c>
      <c r="S307">
        <v>153.1</v>
      </c>
      <c r="T307">
        <v>161.4</v>
      </c>
      <c r="U307">
        <v>161.5</v>
      </c>
      <c r="V307">
        <v>160.69999999999999</v>
      </c>
      <c r="W307">
        <v>155.80000000000001</v>
      </c>
      <c r="X307">
        <v>167</v>
      </c>
      <c r="Y307">
        <v>153.1</v>
      </c>
      <c r="Z307">
        <v>155.30000000000001</v>
      </c>
      <c r="AA307">
        <v>163.19999999999999</v>
      </c>
      <c r="AB307">
        <v>160.1</v>
      </c>
      <c r="AC307">
        <v>159</v>
      </c>
      <c r="AD307">
        <v>162.5</v>
      </c>
    </row>
    <row r="308" spans="1:30" x14ac:dyDescent="0.35">
      <c r="A308" t="s">
        <v>30</v>
      </c>
      <c r="B308">
        <v>2021</v>
      </c>
      <c r="C308" t="s">
        <v>41</v>
      </c>
      <c r="D308">
        <v>144.9</v>
      </c>
      <c r="E308">
        <v>202.3</v>
      </c>
      <c r="F308">
        <v>176.5</v>
      </c>
      <c r="G308">
        <v>157.5</v>
      </c>
      <c r="H308">
        <v>190.9</v>
      </c>
      <c r="I308">
        <v>155.69999999999999</v>
      </c>
      <c r="J308">
        <v>153.9</v>
      </c>
      <c r="K308">
        <v>162.80000000000001</v>
      </c>
      <c r="L308">
        <v>115.2</v>
      </c>
      <c r="M308">
        <v>169.8</v>
      </c>
      <c r="N308">
        <v>167.6</v>
      </c>
      <c r="O308">
        <v>171.9</v>
      </c>
      <c r="P308">
        <v>161.80000000000001</v>
      </c>
      <c r="Q308">
        <v>190.2</v>
      </c>
      <c r="R308">
        <v>167</v>
      </c>
      <c r="S308">
        <v>162.6</v>
      </c>
      <c r="T308">
        <v>166.3</v>
      </c>
      <c r="U308" t="s">
        <v>32</v>
      </c>
      <c r="V308">
        <v>163.1</v>
      </c>
      <c r="W308">
        <v>160.9</v>
      </c>
      <c r="X308">
        <v>171.1</v>
      </c>
      <c r="Y308">
        <v>157.69999999999999</v>
      </c>
      <c r="Z308">
        <v>161.1</v>
      </c>
      <c r="AA308">
        <v>167.5</v>
      </c>
      <c r="AB308">
        <v>160.30000000000001</v>
      </c>
      <c r="AC308">
        <v>163.30000000000001</v>
      </c>
      <c r="AD308">
        <v>163.6</v>
      </c>
    </row>
    <row r="309" spans="1:30" x14ac:dyDescent="0.35">
      <c r="A309" t="s">
        <v>33</v>
      </c>
      <c r="B309">
        <v>2021</v>
      </c>
      <c r="C309" t="s">
        <v>41</v>
      </c>
      <c r="D309">
        <v>149.30000000000001</v>
      </c>
      <c r="E309">
        <v>207.4</v>
      </c>
      <c r="F309">
        <v>174.1</v>
      </c>
      <c r="G309">
        <v>159.19999999999999</v>
      </c>
      <c r="H309">
        <v>175</v>
      </c>
      <c r="I309">
        <v>161.30000000000001</v>
      </c>
      <c r="J309">
        <v>183.3</v>
      </c>
      <c r="K309">
        <v>164.5</v>
      </c>
      <c r="L309">
        <v>120.4</v>
      </c>
      <c r="M309">
        <v>166.2</v>
      </c>
      <c r="N309">
        <v>154.80000000000001</v>
      </c>
      <c r="O309">
        <v>175.1</v>
      </c>
      <c r="P309">
        <v>167.3</v>
      </c>
      <c r="Q309">
        <v>196.5</v>
      </c>
      <c r="R309">
        <v>159.80000000000001</v>
      </c>
      <c r="S309">
        <v>143.6</v>
      </c>
      <c r="T309">
        <v>157.30000000000001</v>
      </c>
      <c r="U309">
        <v>162.1</v>
      </c>
      <c r="V309">
        <v>160.69999999999999</v>
      </c>
      <c r="W309">
        <v>153.19999999999999</v>
      </c>
      <c r="X309">
        <v>162.80000000000001</v>
      </c>
      <c r="Y309">
        <v>150.4</v>
      </c>
      <c r="Z309">
        <v>153.69999999999999</v>
      </c>
      <c r="AA309">
        <v>160.4</v>
      </c>
      <c r="AB309">
        <v>159.6</v>
      </c>
      <c r="AC309">
        <v>156</v>
      </c>
      <c r="AD309">
        <v>162.30000000000001</v>
      </c>
    </row>
    <row r="310" spans="1:30" x14ac:dyDescent="0.35">
      <c r="A310" t="s">
        <v>34</v>
      </c>
      <c r="B310">
        <v>2021</v>
      </c>
      <c r="C310" t="s">
        <v>41</v>
      </c>
      <c r="D310">
        <v>146.6</v>
      </c>
      <c r="E310">
        <v>204</v>
      </c>
      <c r="F310">
        <v>172.8</v>
      </c>
      <c r="G310">
        <v>158.4</v>
      </c>
      <c r="H310">
        <v>188</v>
      </c>
      <c r="I310">
        <v>156.80000000000001</v>
      </c>
      <c r="J310">
        <v>162.19999999999999</v>
      </c>
      <c r="K310">
        <v>164.1</v>
      </c>
      <c r="L310">
        <v>119.7</v>
      </c>
      <c r="M310">
        <v>168.8</v>
      </c>
      <c r="N310">
        <v>162.69999999999999</v>
      </c>
      <c r="O310">
        <v>173.9</v>
      </c>
      <c r="P310">
        <v>164</v>
      </c>
      <c r="Q310">
        <v>192.1</v>
      </c>
      <c r="R310">
        <v>164.5</v>
      </c>
      <c r="S310">
        <v>155.30000000000001</v>
      </c>
      <c r="T310">
        <v>163.19999999999999</v>
      </c>
      <c r="U310">
        <v>162.1</v>
      </c>
      <c r="V310">
        <v>162.6</v>
      </c>
      <c r="W310">
        <v>157.5</v>
      </c>
      <c r="X310">
        <v>168.4</v>
      </c>
      <c r="Y310">
        <v>154</v>
      </c>
      <c r="Z310">
        <v>157.6</v>
      </c>
      <c r="AA310">
        <v>163.80000000000001</v>
      </c>
      <c r="AB310">
        <v>160</v>
      </c>
      <c r="AC310">
        <v>160</v>
      </c>
      <c r="AD310">
        <v>163.19999999999999</v>
      </c>
    </row>
    <row r="311" spans="1:30" x14ac:dyDescent="0.35">
      <c r="A311" t="s">
        <v>30</v>
      </c>
      <c r="B311">
        <v>2021</v>
      </c>
      <c r="C311" t="s">
        <v>42</v>
      </c>
      <c r="D311">
        <v>145.4</v>
      </c>
      <c r="E311">
        <v>202.1</v>
      </c>
      <c r="F311">
        <v>172</v>
      </c>
      <c r="G311">
        <v>158</v>
      </c>
      <c r="H311">
        <v>195.5</v>
      </c>
      <c r="I311">
        <v>152.69999999999999</v>
      </c>
      <c r="J311">
        <v>151.4</v>
      </c>
      <c r="K311">
        <v>163.9</v>
      </c>
      <c r="L311">
        <v>119.3</v>
      </c>
      <c r="M311">
        <v>170.1</v>
      </c>
      <c r="N311">
        <v>168.3</v>
      </c>
      <c r="O311">
        <v>172.8</v>
      </c>
      <c r="P311">
        <v>162.1</v>
      </c>
      <c r="Q311">
        <v>190.5</v>
      </c>
      <c r="R311">
        <v>167.7</v>
      </c>
      <c r="S311">
        <v>163.6</v>
      </c>
      <c r="T311">
        <v>167.1</v>
      </c>
      <c r="U311" t="s">
        <v>32</v>
      </c>
      <c r="V311">
        <v>163.69999999999999</v>
      </c>
      <c r="W311">
        <v>161.30000000000001</v>
      </c>
      <c r="X311">
        <v>171.9</v>
      </c>
      <c r="Y311">
        <v>157.80000000000001</v>
      </c>
      <c r="Z311">
        <v>162.69999999999999</v>
      </c>
      <c r="AA311">
        <v>168.5</v>
      </c>
      <c r="AB311">
        <v>160.19999999999999</v>
      </c>
      <c r="AC311">
        <v>163.80000000000001</v>
      </c>
      <c r="AD311">
        <v>164</v>
      </c>
    </row>
    <row r="312" spans="1:30" x14ac:dyDescent="0.35">
      <c r="A312" t="s">
        <v>33</v>
      </c>
      <c r="B312">
        <v>2021</v>
      </c>
      <c r="C312" t="s">
        <v>42</v>
      </c>
      <c r="D312">
        <v>149.30000000000001</v>
      </c>
      <c r="E312">
        <v>207.4</v>
      </c>
      <c r="F312">
        <v>174.1</v>
      </c>
      <c r="G312">
        <v>159.1</v>
      </c>
      <c r="H312">
        <v>175</v>
      </c>
      <c r="I312">
        <v>161.19999999999999</v>
      </c>
      <c r="J312">
        <v>183.5</v>
      </c>
      <c r="K312">
        <v>164.5</v>
      </c>
      <c r="L312">
        <v>120.4</v>
      </c>
      <c r="M312">
        <v>166.2</v>
      </c>
      <c r="N312">
        <v>154.80000000000001</v>
      </c>
      <c r="O312">
        <v>175.1</v>
      </c>
      <c r="P312">
        <v>167.3</v>
      </c>
      <c r="Q312">
        <v>196.5</v>
      </c>
      <c r="R312">
        <v>159.80000000000001</v>
      </c>
      <c r="S312">
        <v>143.6</v>
      </c>
      <c r="T312">
        <v>157.4</v>
      </c>
      <c r="U312">
        <v>162.1</v>
      </c>
      <c r="V312">
        <v>160.80000000000001</v>
      </c>
      <c r="W312">
        <v>153.30000000000001</v>
      </c>
      <c r="X312">
        <v>162.80000000000001</v>
      </c>
      <c r="Y312">
        <v>150.5</v>
      </c>
      <c r="Z312">
        <v>153.9</v>
      </c>
      <c r="AA312">
        <v>160.30000000000001</v>
      </c>
      <c r="AB312">
        <v>159.6</v>
      </c>
      <c r="AC312">
        <v>156</v>
      </c>
      <c r="AD312">
        <v>162.30000000000001</v>
      </c>
    </row>
    <row r="313" spans="1:30" x14ac:dyDescent="0.35">
      <c r="A313" t="s">
        <v>34</v>
      </c>
      <c r="B313">
        <v>2021</v>
      </c>
      <c r="C313" t="s">
        <v>42</v>
      </c>
      <c r="D313">
        <v>146.6</v>
      </c>
      <c r="E313">
        <v>204</v>
      </c>
      <c r="F313">
        <v>172.8</v>
      </c>
      <c r="G313">
        <v>158.4</v>
      </c>
      <c r="H313">
        <v>188</v>
      </c>
      <c r="I313">
        <v>156.69999999999999</v>
      </c>
      <c r="J313">
        <v>162.30000000000001</v>
      </c>
      <c r="K313">
        <v>164.1</v>
      </c>
      <c r="L313">
        <v>119.7</v>
      </c>
      <c r="M313">
        <v>168.8</v>
      </c>
      <c r="N313">
        <v>162.69999999999999</v>
      </c>
      <c r="O313">
        <v>173.9</v>
      </c>
      <c r="P313">
        <v>164</v>
      </c>
      <c r="Q313">
        <v>192.1</v>
      </c>
      <c r="R313">
        <v>164.6</v>
      </c>
      <c r="S313">
        <v>155.30000000000001</v>
      </c>
      <c r="T313">
        <v>163.30000000000001</v>
      </c>
      <c r="U313">
        <v>162.1</v>
      </c>
      <c r="V313">
        <v>162.6</v>
      </c>
      <c r="W313">
        <v>157.5</v>
      </c>
      <c r="X313">
        <v>168.4</v>
      </c>
      <c r="Y313">
        <v>154</v>
      </c>
      <c r="Z313">
        <v>157.69999999999999</v>
      </c>
      <c r="AA313">
        <v>163.69999999999999</v>
      </c>
      <c r="AB313">
        <v>160</v>
      </c>
      <c r="AC313">
        <v>160</v>
      </c>
      <c r="AD313">
        <v>163.19999999999999</v>
      </c>
    </row>
    <row r="314" spans="1:30" x14ac:dyDescent="0.35">
      <c r="A314" t="s">
        <v>30</v>
      </c>
      <c r="B314">
        <v>2021</v>
      </c>
      <c r="C314" t="s">
        <v>43</v>
      </c>
      <c r="D314">
        <v>146.1</v>
      </c>
      <c r="E314">
        <v>202.5</v>
      </c>
      <c r="F314">
        <v>170.1</v>
      </c>
      <c r="G314">
        <v>158.4</v>
      </c>
      <c r="H314">
        <v>198.8</v>
      </c>
      <c r="I314">
        <v>152.6</v>
      </c>
      <c r="J314">
        <v>170.4</v>
      </c>
      <c r="K314">
        <v>165.2</v>
      </c>
      <c r="L314">
        <v>121.6</v>
      </c>
      <c r="M314">
        <v>170.6</v>
      </c>
      <c r="N314">
        <v>168.8</v>
      </c>
      <c r="O314">
        <v>173.6</v>
      </c>
      <c r="P314">
        <v>165.5</v>
      </c>
      <c r="Q314">
        <v>191.2</v>
      </c>
      <c r="R314">
        <v>168.9</v>
      </c>
      <c r="S314">
        <v>164.8</v>
      </c>
      <c r="T314">
        <v>168.3</v>
      </c>
      <c r="U314" t="s">
        <v>32</v>
      </c>
      <c r="V314">
        <v>165.5</v>
      </c>
      <c r="W314">
        <v>162</v>
      </c>
      <c r="X314">
        <v>172.5</v>
      </c>
      <c r="Y314">
        <v>159.5</v>
      </c>
      <c r="Z314">
        <v>163.19999999999999</v>
      </c>
      <c r="AA314">
        <v>169</v>
      </c>
      <c r="AB314">
        <v>161.1</v>
      </c>
      <c r="AC314">
        <v>164.7</v>
      </c>
      <c r="AD314">
        <v>166.3</v>
      </c>
    </row>
    <row r="315" spans="1:30" x14ac:dyDescent="0.35">
      <c r="A315" t="s">
        <v>33</v>
      </c>
      <c r="B315">
        <v>2021</v>
      </c>
      <c r="C315" t="s">
        <v>43</v>
      </c>
      <c r="D315">
        <v>150.1</v>
      </c>
      <c r="E315">
        <v>208.4</v>
      </c>
      <c r="F315">
        <v>173</v>
      </c>
      <c r="G315">
        <v>159.19999999999999</v>
      </c>
      <c r="H315">
        <v>176.6</v>
      </c>
      <c r="I315">
        <v>159.30000000000001</v>
      </c>
      <c r="J315">
        <v>214.4</v>
      </c>
      <c r="K315">
        <v>165.3</v>
      </c>
      <c r="L315">
        <v>122.5</v>
      </c>
      <c r="M315">
        <v>166.8</v>
      </c>
      <c r="N315">
        <v>155.4</v>
      </c>
      <c r="O315">
        <v>175.9</v>
      </c>
      <c r="P315">
        <v>171.5</v>
      </c>
      <c r="Q315">
        <v>197</v>
      </c>
      <c r="R315">
        <v>160.80000000000001</v>
      </c>
      <c r="S315">
        <v>144.4</v>
      </c>
      <c r="T315">
        <v>158.30000000000001</v>
      </c>
      <c r="U315">
        <v>163.6</v>
      </c>
      <c r="V315">
        <v>162.19999999999999</v>
      </c>
      <c r="W315">
        <v>154.30000000000001</v>
      </c>
      <c r="X315">
        <v>163.5</v>
      </c>
      <c r="Y315">
        <v>152.19999999999999</v>
      </c>
      <c r="Z315">
        <v>155.1</v>
      </c>
      <c r="AA315">
        <v>160.30000000000001</v>
      </c>
      <c r="AB315">
        <v>160.30000000000001</v>
      </c>
      <c r="AC315">
        <v>157</v>
      </c>
      <c r="AD315">
        <v>164.6</v>
      </c>
    </row>
    <row r="316" spans="1:30" x14ac:dyDescent="0.35">
      <c r="A316" t="s">
        <v>34</v>
      </c>
      <c r="B316">
        <v>2021</v>
      </c>
      <c r="C316" t="s">
        <v>43</v>
      </c>
      <c r="D316">
        <v>147.4</v>
      </c>
      <c r="E316">
        <v>204.6</v>
      </c>
      <c r="F316">
        <v>171.2</v>
      </c>
      <c r="G316">
        <v>158.69999999999999</v>
      </c>
      <c r="H316">
        <v>190.6</v>
      </c>
      <c r="I316">
        <v>155.69999999999999</v>
      </c>
      <c r="J316">
        <v>185.3</v>
      </c>
      <c r="K316">
        <v>165.2</v>
      </c>
      <c r="L316">
        <v>121.9</v>
      </c>
      <c r="M316">
        <v>169.3</v>
      </c>
      <c r="N316">
        <v>163.19999999999999</v>
      </c>
      <c r="O316">
        <v>174.7</v>
      </c>
      <c r="P316">
        <v>167.7</v>
      </c>
      <c r="Q316">
        <v>192.7</v>
      </c>
      <c r="R316">
        <v>165.7</v>
      </c>
      <c r="S316">
        <v>156.30000000000001</v>
      </c>
      <c r="T316">
        <v>164.3</v>
      </c>
      <c r="U316">
        <v>163.6</v>
      </c>
      <c r="V316">
        <v>164.2</v>
      </c>
      <c r="W316">
        <v>158.4</v>
      </c>
      <c r="X316">
        <v>169.1</v>
      </c>
      <c r="Y316">
        <v>155.69999999999999</v>
      </c>
      <c r="Z316">
        <v>158.6</v>
      </c>
      <c r="AA316">
        <v>163.9</v>
      </c>
      <c r="AB316">
        <v>160.80000000000001</v>
      </c>
      <c r="AC316">
        <v>161</v>
      </c>
      <c r="AD316">
        <v>165.5</v>
      </c>
    </row>
    <row r="317" spans="1:30" x14ac:dyDescent="0.35">
      <c r="A317" t="s">
        <v>30</v>
      </c>
      <c r="B317">
        <v>2021</v>
      </c>
      <c r="C317" t="s">
        <v>45</v>
      </c>
      <c r="D317">
        <v>146.9</v>
      </c>
      <c r="E317">
        <v>199.8</v>
      </c>
      <c r="F317">
        <v>171.5</v>
      </c>
      <c r="G317">
        <v>159.1</v>
      </c>
      <c r="H317">
        <v>198.4</v>
      </c>
      <c r="I317">
        <v>153.19999999999999</v>
      </c>
      <c r="J317">
        <v>183.9</v>
      </c>
      <c r="K317">
        <v>165.4</v>
      </c>
      <c r="L317">
        <v>122.1</v>
      </c>
      <c r="M317">
        <v>170.8</v>
      </c>
      <c r="N317">
        <v>169.1</v>
      </c>
      <c r="O317">
        <v>174.3</v>
      </c>
      <c r="P317">
        <v>167.5</v>
      </c>
      <c r="Q317">
        <v>191.4</v>
      </c>
      <c r="R317">
        <v>170.4</v>
      </c>
      <c r="S317">
        <v>166</v>
      </c>
      <c r="T317">
        <v>169.8</v>
      </c>
      <c r="U317" t="s">
        <v>32</v>
      </c>
      <c r="V317">
        <v>165.3</v>
      </c>
      <c r="W317">
        <v>162.9</v>
      </c>
      <c r="X317">
        <v>173.4</v>
      </c>
      <c r="Y317">
        <v>158.9</v>
      </c>
      <c r="Z317">
        <v>163.80000000000001</v>
      </c>
      <c r="AA317">
        <v>169.3</v>
      </c>
      <c r="AB317">
        <v>162.4</v>
      </c>
      <c r="AC317">
        <v>165.2</v>
      </c>
      <c r="AD317">
        <v>167.6</v>
      </c>
    </row>
    <row r="318" spans="1:30" x14ac:dyDescent="0.35">
      <c r="A318" t="s">
        <v>33</v>
      </c>
      <c r="B318">
        <v>2021</v>
      </c>
      <c r="C318" t="s">
        <v>45</v>
      </c>
      <c r="D318">
        <v>151</v>
      </c>
      <c r="E318">
        <v>204.9</v>
      </c>
      <c r="F318">
        <v>175.4</v>
      </c>
      <c r="G318">
        <v>159.6</v>
      </c>
      <c r="H318">
        <v>175.8</v>
      </c>
      <c r="I318">
        <v>160.30000000000001</v>
      </c>
      <c r="J318">
        <v>229.1</v>
      </c>
      <c r="K318">
        <v>165.1</v>
      </c>
      <c r="L318">
        <v>123.1</v>
      </c>
      <c r="M318">
        <v>167.2</v>
      </c>
      <c r="N318">
        <v>156.1</v>
      </c>
      <c r="O318">
        <v>176.8</v>
      </c>
      <c r="P318">
        <v>173.5</v>
      </c>
      <c r="Q318">
        <v>197</v>
      </c>
      <c r="R318">
        <v>162.30000000000001</v>
      </c>
      <c r="S318">
        <v>145.30000000000001</v>
      </c>
      <c r="T318">
        <v>159.69999999999999</v>
      </c>
      <c r="U318">
        <v>164.2</v>
      </c>
      <c r="V318">
        <v>161.6</v>
      </c>
      <c r="W318">
        <v>155.19999999999999</v>
      </c>
      <c r="X318">
        <v>164.2</v>
      </c>
      <c r="Y318">
        <v>151.19999999999999</v>
      </c>
      <c r="Z318">
        <v>156.69999999999999</v>
      </c>
      <c r="AA318">
        <v>160.80000000000001</v>
      </c>
      <c r="AB318">
        <v>161.80000000000001</v>
      </c>
      <c r="AC318">
        <v>157.30000000000001</v>
      </c>
      <c r="AD318">
        <v>165.6</v>
      </c>
    </row>
    <row r="319" spans="1:30" x14ac:dyDescent="0.35">
      <c r="A319" t="s">
        <v>34</v>
      </c>
      <c r="B319">
        <v>2021</v>
      </c>
      <c r="C319" t="s">
        <v>45</v>
      </c>
      <c r="D319">
        <v>148.19999999999999</v>
      </c>
      <c r="E319">
        <v>201.6</v>
      </c>
      <c r="F319">
        <v>173</v>
      </c>
      <c r="G319">
        <v>159.30000000000001</v>
      </c>
      <c r="H319">
        <v>190.1</v>
      </c>
      <c r="I319">
        <v>156.5</v>
      </c>
      <c r="J319">
        <v>199.2</v>
      </c>
      <c r="K319">
        <v>165.3</v>
      </c>
      <c r="L319">
        <v>122.4</v>
      </c>
      <c r="M319">
        <v>169.6</v>
      </c>
      <c r="N319">
        <v>163.69999999999999</v>
      </c>
      <c r="O319">
        <v>175.5</v>
      </c>
      <c r="P319">
        <v>169.7</v>
      </c>
      <c r="Q319">
        <v>192.9</v>
      </c>
      <c r="R319">
        <v>167.2</v>
      </c>
      <c r="S319">
        <v>157.4</v>
      </c>
      <c r="T319">
        <v>165.8</v>
      </c>
      <c r="U319">
        <v>164.2</v>
      </c>
      <c r="V319">
        <v>163.9</v>
      </c>
      <c r="W319">
        <v>159.30000000000001</v>
      </c>
      <c r="X319">
        <v>169.9</v>
      </c>
      <c r="Y319">
        <v>154.80000000000001</v>
      </c>
      <c r="Z319">
        <v>159.80000000000001</v>
      </c>
      <c r="AA319">
        <v>164.3</v>
      </c>
      <c r="AB319">
        <v>162.19999999999999</v>
      </c>
      <c r="AC319">
        <v>161.4</v>
      </c>
      <c r="AD319">
        <v>166.7</v>
      </c>
    </row>
    <row r="320" spans="1:30" x14ac:dyDescent="0.35">
      <c r="A320" t="s">
        <v>30</v>
      </c>
      <c r="B320">
        <v>2021</v>
      </c>
      <c r="C320" t="s">
        <v>46</v>
      </c>
      <c r="D320">
        <v>147.4</v>
      </c>
      <c r="E320">
        <v>197</v>
      </c>
      <c r="F320">
        <v>176.5</v>
      </c>
      <c r="G320">
        <v>159.80000000000001</v>
      </c>
      <c r="H320">
        <v>195.8</v>
      </c>
      <c r="I320">
        <v>152</v>
      </c>
      <c r="J320">
        <v>172.3</v>
      </c>
      <c r="K320">
        <v>164.5</v>
      </c>
      <c r="L320">
        <v>120.6</v>
      </c>
      <c r="M320">
        <v>171.7</v>
      </c>
      <c r="N320">
        <v>169.7</v>
      </c>
      <c r="O320">
        <v>175.1</v>
      </c>
      <c r="P320">
        <v>165.8</v>
      </c>
      <c r="Q320">
        <v>190.8</v>
      </c>
      <c r="R320">
        <v>171.8</v>
      </c>
      <c r="S320">
        <v>167.3</v>
      </c>
      <c r="T320">
        <v>171.2</v>
      </c>
      <c r="U320" t="s">
        <v>32</v>
      </c>
      <c r="V320">
        <v>165.6</v>
      </c>
      <c r="W320">
        <v>163.9</v>
      </c>
      <c r="X320">
        <v>174</v>
      </c>
      <c r="Y320">
        <v>160.1</v>
      </c>
      <c r="Z320">
        <v>164.5</v>
      </c>
      <c r="AA320">
        <v>169.7</v>
      </c>
      <c r="AB320">
        <v>162.80000000000001</v>
      </c>
      <c r="AC320">
        <v>166</v>
      </c>
      <c r="AD320">
        <v>167</v>
      </c>
    </row>
    <row r="321" spans="1:30" x14ac:dyDescent="0.35">
      <c r="A321" t="s">
        <v>33</v>
      </c>
      <c r="B321">
        <v>2021</v>
      </c>
      <c r="C321" t="s">
        <v>46</v>
      </c>
      <c r="D321">
        <v>151.6</v>
      </c>
      <c r="E321">
        <v>202.2</v>
      </c>
      <c r="F321">
        <v>180</v>
      </c>
      <c r="G321">
        <v>160</v>
      </c>
      <c r="H321">
        <v>173.5</v>
      </c>
      <c r="I321">
        <v>158.30000000000001</v>
      </c>
      <c r="J321">
        <v>219.5</v>
      </c>
      <c r="K321">
        <v>164.2</v>
      </c>
      <c r="L321">
        <v>121.9</v>
      </c>
      <c r="M321">
        <v>168.2</v>
      </c>
      <c r="N321">
        <v>156.5</v>
      </c>
      <c r="O321">
        <v>178.2</v>
      </c>
      <c r="P321">
        <v>172.2</v>
      </c>
      <c r="Q321">
        <v>196.8</v>
      </c>
      <c r="R321">
        <v>163.30000000000001</v>
      </c>
      <c r="S321">
        <v>146.69999999999999</v>
      </c>
      <c r="T321">
        <v>160.69999999999999</v>
      </c>
      <c r="U321">
        <v>163.4</v>
      </c>
      <c r="V321">
        <v>161.69999999999999</v>
      </c>
      <c r="W321">
        <v>156</v>
      </c>
      <c r="X321">
        <v>165.1</v>
      </c>
      <c r="Y321">
        <v>151.80000000000001</v>
      </c>
      <c r="Z321">
        <v>157.6</v>
      </c>
      <c r="AA321">
        <v>160.6</v>
      </c>
      <c r="AB321">
        <v>162.4</v>
      </c>
      <c r="AC321">
        <v>157.80000000000001</v>
      </c>
      <c r="AD321">
        <v>165.2</v>
      </c>
    </row>
    <row r="322" spans="1:30" x14ac:dyDescent="0.35">
      <c r="A322" t="s">
        <v>34</v>
      </c>
      <c r="B322">
        <v>2021</v>
      </c>
      <c r="C322" t="s">
        <v>46</v>
      </c>
      <c r="D322">
        <v>148.69999999999999</v>
      </c>
      <c r="E322">
        <v>198.8</v>
      </c>
      <c r="F322">
        <v>177.9</v>
      </c>
      <c r="G322">
        <v>159.9</v>
      </c>
      <c r="H322">
        <v>187.6</v>
      </c>
      <c r="I322">
        <v>154.9</v>
      </c>
      <c r="J322">
        <v>188.3</v>
      </c>
      <c r="K322">
        <v>164.4</v>
      </c>
      <c r="L322">
        <v>121</v>
      </c>
      <c r="M322">
        <v>170.5</v>
      </c>
      <c r="N322">
        <v>164.2</v>
      </c>
      <c r="O322">
        <v>176.5</v>
      </c>
      <c r="P322">
        <v>168.2</v>
      </c>
      <c r="Q322">
        <v>192.4</v>
      </c>
      <c r="R322">
        <v>168.5</v>
      </c>
      <c r="S322">
        <v>158.69999999999999</v>
      </c>
      <c r="T322">
        <v>167</v>
      </c>
      <c r="U322">
        <v>163.4</v>
      </c>
      <c r="V322">
        <v>164.1</v>
      </c>
      <c r="W322">
        <v>160.19999999999999</v>
      </c>
      <c r="X322">
        <v>170.6</v>
      </c>
      <c r="Y322">
        <v>155.69999999999999</v>
      </c>
      <c r="Z322">
        <v>160.6</v>
      </c>
      <c r="AA322">
        <v>164.4</v>
      </c>
      <c r="AB322">
        <v>162.6</v>
      </c>
      <c r="AC322">
        <v>162</v>
      </c>
      <c r="AD322">
        <v>166.2</v>
      </c>
    </row>
    <row r="323" spans="1:30" x14ac:dyDescent="0.35">
      <c r="A323" t="s">
        <v>30</v>
      </c>
      <c r="B323">
        <v>2022</v>
      </c>
      <c r="C323" t="s">
        <v>31</v>
      </c>
      <c r="D323">
        <v>148.30000000000001</v>
      </c>
      <c r="E323">
        <v>196.9</v>
      </c>
      <c r="F323">
        <v>178</v>
      </c>
      <c r="G323">
        <v>160.5</v>
      </c>
      <c r="H323">
        <v>192.6</v>
      </c>
      <c r="I323">
        <v>151.19999999999999</v>
      </c>
      <c r="J323">
        <v>159.19999999999999</v>
      </c>
      <c r="K323">
        <v>164</v>
      </c>
      <c r="L323">
        <v>119.3</v>
      </c>
      <c r="M323">
        <v>173.3</v>
      </c>
      <c r="N323">
        <v>169.8</v>
      </c>
      <c r="O323">
        <v>175.8</v>
      </c>
      <c r="P323">
        <v>164.1</v>
      </c>
      <c r="Q323">
        <v>190.7</v>
      </c>
      <c r="R323">
        <v>173.2</v>
      </c>
      <c r="S323">
        <v>169.3</v>
      </c>
      <c r="T323">
        <v>172.7</v>
      </c>
      <c r="U323" t="s">
        <v>32</v>
      </c>
      <c r="V323">
        <v>165.8</v>
      </c>
      <c r="W323">
        <v>164.9</v>
      </c>
      <c r="X323">
        <v>174.7</v>
      </c>
      <c r="Y323">
        <v>160.80000000000001</v>
      </c>
      <c r="Z323">
        <v>164.9</v>
      </c>
      <c r="AA323">
        <v>169.9</v>
      </c>
      <c r="AB323">
        <v>163.19999999999999</v>
      </c>
      <c r="AC323">
        <v>166.6</v>
      </c>
      <c r="AD323">
        <v>166.4</v>
      </c>
    </row>
    <row r="324" spans="1:30" x14ac:dyDescent="0.35">
      <c r="A324" t="s">
        <v>33</v>
      </c>
      <c r="B324">
        <v>2022</v>
      </c>
      <c r="C324" t="s">
        <v>31</v>
      </c>
      <c r="D324">
        <v>152.19999999999999</v>
      </c>
      <c r="E324">
        <v>202.1</v>
      </c>
      <c r="F324">
        <v>180.1</v>
      </c>
      <c r="G324">
        <v>160.4</v>
      </c>
      <c r="H324">
        <v>171</v>
      </c>
      <c r="I324">
        <v>156.5</v>
      </c>
      <c r="J324">
        <v>203.6</v>
      </c>
      <c r="K324">
        <v>163.80000000000001</v>
      </c>
      <c r="L324">
        <v>121.3</v>
      </c>
      <c r="M324">
        <v>169.8</v>
      </c>
      <c r="N324">
        <v>156.6</v>
      </c>
      <c r="O324">
        <v>179</v>
      </c>
      <c r="P324">
        <v>170.3</v>
      </c>
      <c r="Q324">
        <v>196.4</v>
      </c>
      <c r="R324">
        <v>164.7</v>
      </c>
      <c r="S324">
        <v>148.5</v>
      </c>
      <c r="T324">
        <v>162.19999999999999</v>
      </c>
      <c r="U324">
        <v>164.5</v>
      </c>
      <c r="V324">
        <v>161.6</v>
      </c>
      <c r="W324">
        <v>156.80000000000001</v>
      </c>
      <c r="X324">
        <v>166.1</v>
      </c>
      <c r="Y324">
        <v>152.69999999999999</v>
      </c>
      <c r="Z324">
        <v>158.4</v>
      </c>
      <c r="AA324">
        <v>161</v>
      </c>
      <c r="AB324">
        <v>162.80000000000001</v>
      </c>
      <c r="AC324">
        <v>158.6</v>
      </c>
      <c r="AD324">
        <v>165</v>
      </c>
    </row>
    <row r="325" spans="1:30" x14ac:dyDescent="0.35">
      <c r="A325" t="s">
        <v>34</v>
      </c>
      <c r="B325">
        <v>2022</v>
      </c>
      <c r="C325" t="s">
        <v>31</v>
      </c>
      <c r="D325">
        <v>149.5</v>
      </c>
      <c r="E325">
        <v>198.7</v>
      </c>
      <c r="F325">
        <v>178.8</v>
      </c>
      <c r="G325">
        <v>160.5</v>
      </c>
      <c r="H325">
        <v>184.7</v>
      </c>
      <c r="I325">
        <v>153.69999999999999</v>
      </c>
      <c r="J325">
        <v>174.3</v>
      </c>
      <c r="K325">
        <v>163.9</v>
      </c>
      <c r="L325">
        <v>120</v>
      </c>
      <c r="M325">
        <v>172.1</v>
      </c>
      <c r="N325">
        <v>164.3</v>
      </c>
      <c r="O325">
        <v>177.3</v>
      </c>
      <c r="P325">
        <v>166.4</v>
      </c>
      <c r="Q325">
        <v>192.2</v>
      </c>
      <c r="R325">
        <v>169.9</v>
      </c>
      <c r="S325">
        <v>160.69999999999999</v>
      </c>
      <c r="T325">
        <v>168.5</v>
      </c>
      <c r="U325">
        <v>164.5</v>
      </c>
      <c r="V325">
        <v>164.2</v>
      </c>
      <c r="W325">
        <v>161.1</v>
      </c>
      <c r="X325">
        <v>171.4</v>
      </c>
      <c r="Y325">
        <v>156.5</v>
      </c>
      <c r="Z325">
        <v>161.19999999999999</v>
      </c>
      <c r="AA325">
        <v>164.7</v>
      </c>
      <c r="AB325">
        <v>163</v>
      </c>
      <c r="AC325">
        <v>162.69999999999999</v>
      </c>
      <c r="AD325">
        <v>165.7</v>
      </c>
    </row>
    <row r="326" spans="1:30" x14ac:dyDescent="0.35">
      <c r="A326" t="s">
        <v>30</v>
      </c>
      <c r="B326">
        <v>2022</v>
      </c>
      <c r="C326" t="s">
        <v>35</v>
      </c>
      <c r="D326">
        <v>148.80000000000001</v>
      </c>
      <c r="E326">
        <v>198.1</v>
      </c>
      <c r="F326">
        <v>175.5</v>
      </c>
      <c r="G326">
        <v>160.69999999999999</v>
      </c>
      <c r="H326">
        <v>192.6</v>
      </c>
      <c r="I326">
        <v>151.4</v>
      </c>
      <c r="J326">
        <v>155.19999999999999</v>
      </c>
      <c r="K326">
        <v>163.9</v>
      </c>
      <c r="L326">
        <v>118.1</v>
      </c>
      <c r="M326">
        <v>175.4</v>
      </c>
      <c r="N326">
        <v>170.5</v>
      </c>
      <c r="O326">
        <v>176.3</v>
      </c>
      <c r="P326">
        <v>163.9</v>
      </c>
      <c r="Q326">
        <v>191.5</v>
      </c>
      <c r="R326">
        <v>174.1</v>
      </c>
      <c r="S326">
        <v>171</v>
      </c>
      <c r="T326">
        <v>173.7</v>
      </c>
      <c r="U326" t="s">
        <v>32</v>
      </c>
      <c r="V326">
        <v>167.4</v>
      </c>
      <c r="W326">
        <v>165.7</v>
      </c>
      <c r="X326">
        <v>175.3</v>
      </c>
      <c r="Y326">
        <v>161.19999999999999</v>
      </c>
      <c r="Z326">
        <v>165.5</v>
      </c>
      <c r="AA326">
        <v>170.3</v>
      </c>
      <c r="AB326">
        <v>164.5</v>
      </c>
      <c r="AC326">
        <v>167.3</v>
      </c>
      <c r="AD326">
        <v>166.7</v>
      </c>
    </row>
    <row r="327" spans="1:30" x14ac:dyDescent="0.35">
      <c r="A327" t="s">
        <v>33</v>
      </c>
      <c r="B327">
        <v>2022</v>
      </c>
      <c r="C327" t="s">
        <v>35</v>
      </c>
      <c r="D327">
        <v>152.5</v>
      </c>
      <c r="E327">
        <v>205.2</v>
      </c>
      <c r="F327">
        <v>176.4</v>
      </c>
      <c r="G327">
        <v>160.6</v>
      </c>
      <c r="H327">
        <v>171.5</v>
      </c>
      <c r="I327">
        <v>156.4</v>
      </c>
      <c r="J327">
        <v>198</v>
      </c>
      <c r="K327">
        <v>163.19999999999999</v>
      </c>
      <c r="L327">
        <v>120.6</v>
      </c>
      <c r="M327">
        <v>172.2</v>
      </c>
      <c r="N327">
        <v>156.69999999999999</v>
      </c>
      <c r="O327">
        <v>180</v>
      </c>
      <c r="P327">
        <v>170.2</v>
      </c>
      <c r="Q327">
        <v>196.5</v>
      </c>
      <c r="R327">
        <v>165.7</v>
      </c>
      <c r="S327">
        <v>150.4</v>
      </c>
      <c r="T327">
        <v>163.4</v>
      </c>
      <c r="U327">
        <v>165.5</v>
      </c>
      <c r="V327">
        <v>163</v>
      </c>
      <c r="W327">
        <v>157.4</v>
      </c>
      <c r="X327">
        <v>167.2</v>
      </c>
      <c r="Y327">
        <v>153.1</v>
      </c>
      <c r="Z327">
        <v>159.5</v>
      </c>
      <c r="AA327">
        <v>162</v>
      </c>
      <c r="AB327">
        <v>164.2</v>
      </c>
      <c r="AC327">
        <v>159.4</v>
      </c>
      <c r="AD327">
        <v>165.5</v>
      </c>
    </row>
    <row r="328" spans="1:30" x14ac:dyDescent="0.35">
      <c r="A328" t="s">
        <v>34</v>
      </c>
      <c r="B328">
        <v>2022</v>
      </c>
      <c r="C328" t="s">
        <v>35</v>
      </c>
      <c r="D328">
        <v>150</v>
      </c>
      <c r="E328">
        <v>200.6</v>
      </c>
      <c r="F328">
        <v>175.8</v>
      </c>
      <c r="G328">
        <v>160.69999999999999</v>
      </c>
      <c r="H328">
        <v>184.9</v>
      </c>
      <c r="I328">
        <v>153.69999999999999</v>
      </c>
      <c r="J328">
        <v>169.7</v>
      </c>
      <c r="K328">
        <v>163.69999999999999</v>
      </c>
      <c r="L328">
        <v>118.9</v>
      </c>
      <c r="M328">
        <v>174.3</v>
      </c>
      <c r="N328">
        <v>164.7</v>
      </c>
      <c r="O328">
        <v>178</v>
      </c>
      <c r="P328">
        <v>166.2</v>
      </c>
      <c r="Q328">
        <v>192.8</v>
      </c>
      <c r="R328">
        <v>170.8</v>
      </c>
      <c r="S328">
        <v>162.4</v>
      </c>
      <c r="T328">
        <v>169.6</v>
      </c>
      <c r="U328">
        <v>165.5</v>
      </c>
      <c r="V328">
        <v>165.7</v>
      </c>
      <c r="W328">
        <v>161.80000000000001</v>
      </c>
      <c r="X328">
        <v>172.2</v>
      </c>
      <c r="Y328">
        <v>156.9</v>
      </c>
      <c r="Z328">
        <v>162.1</v>
      </c>
      <c r="AA328">
        <v>165.4</v>
      </c>
      <c r="AB328">
        <v>164.4</v>
      </c>
      <c r="AC328">
        <v>163.5</v>
      </c>
      <c r="AD328">
        <v>166.1</v>
      </c>
    </row>
    <row r="329" spans="1:30" x14ac:dyDescent="0.35">
      <c r="A329" t="s">
        <v>30</v>
      </c>
      <c r="B329">
        <v>2022</v>
      </c>
      <c r="C329" t="s">
        <v>36</v>
      </c>
      <c r="D329">
        <v>150.19999999999999</v>
      </c>
      <c r="E329">
        <v>208</v>
      </c>
      <c r="F329">
        <v>167.9</v>
      </c>
      <c r="G329">
        <v>162</v>
      </c>
      <c r="H329">
        <v>203.1</v>
      </c>
      <c r="I329">
        <v>155.9</v>
      </c>
      <c r="J329">
        <v>155.80000000000001</v>
      </c>
      <c r="K329">
        <v>164.2</v>
      </c>
      <c r="L329">
        <v>118.1</v>
      </c>
      <c r="M329">
        <v>178.7</v>
      </c>
      <c r="N329">
        <v>171.2</v>
      </c>
      <c r="O329">
        <v>177.4</v>
      </c>
      <c r="P329">
        <v>166.6</v>
      </c>
      <c r="Q329">
        <v>192.3</v>
      </c>
      <c r="R329">
        <v>175.4</v>
      </c>
      <c r="S329">
        <v>173.2</v>
      </c>
      <c r="T329">
        <v>175.1</v>
      </c>
      <c r="U329" t="s">
        <v>32</v>
      </c>
      <c r="V329">
        <v>168.9</v>
      </c>
      <c r="W329">
        <v>166.5</v>
      </c>
      <c r="X329">
        <v>176</v>
      </c>
      <c r="Y329">
        <v>162</v>
      </c>
      <c r="Z329">
        <v>166.6</v>
      </c>
      <c r="AA329">
        <v>170.6</v>
      </c>
      <c r="AB329">
        <v>167.4</v>
      </c>
      <c r="AC329">
        <v>168.3</v>
      </c>
      <c r="AD329">
        <v>168.7</v>
      </c>
    </row>
    <row r="330" spans="1:30" x14ac:dyDescent="0.35">
      <c r="A330" t="s">
        <v>33</v>
      </c>
      <c r="B330">
        <v>2022</v>
      </c>
      <c r="C330" t="s">
        <v>36</v>
      </c>
      <c r="D330">
        <v>153.69999999999999</v>
      </c>
      <c r="E330">
        <v>215.8</v>
      </c>
      <c r="F330">
        <v>167.7</v>
      </c>
      <c r="G330">
        <v>162.6</v>
      </c>
      <c r="H330">
        <v>180</v>
      </c>
      <c r="I330">
        <v>159.6</v>
      </c>
      <c r="J330">
        <v>188.4</v>
      </c>
      <c r="K330">
        <v>163.4</v>
      </c>
      <c r="L330">
        <v>120.3</v>
      </c>
      <c r="M330">
        <v>174.7</v>
      </c>
      <c r="N330">
        <v>157.1</v>
      </c>
      <c r="O330">
        <v>181.5</v>
      </c>
      <c r="P330">
        <v>171.5</v>
      </c>
      <c r="Q330">
        <v>197.5</v>
      </c>
      <c r="R330">
        <v>167.1</v>
      </c>
      <c r="S330">
        <v>152.6</v>
      </c>
      <c r="T330">
        <v>164.9</v>
      </c>
      <c r="U330">
        <v>165.3</v>
      </c>
      <c r="V330">
        <v>164.5</v>
      </c>
      <c r="W330">
        <v>158.6</v>
      </c>
      <c r="X330">
        <v>168.2</v>
      </c>
      <c r="Y330">
        <v>154.19999999999999</v>
      </c>
      <c r="Z330">
        <v>160.80000000000001</v>
      </c>
      <c r="AA330">
        <v>162.69999999999999</v>
      </c>
      <c r="AB330">
        <v>166.8</v>
      </c>
      <c r="AC330">
        <v>160.6</v>
      </c>
      <c r="AD330">
        <v>166.5</v>
      </c>
    </row>
    <row r="331" spans="1:30" x14ac:dyDescent="0.35">
      <c r="A331" t="s">
        <v>34</v>
      </c>
      <c r="B331">
        <v>2022</v>
      </c>
      <c r="C331" t="s">
        <v>36</v>
      </c>
      <c r="D331">
        <v>151.30000000000001</v>
      </c>
      <c r="E331">
        <v>210.7</v>
      </c>
      <c r="F331">
        <v>167.8</v>
      </c>
      <c r="G331">
        <v>162.19999999999999</v>
      </c>
      <c r="H331">
        <v>194.6</v>
      </c>
      <c r="I331">
        <v>157.6</v>
      </c>
      <c r="J331">
        <v>166.9</v>
      </c>
      <c r="K331">
        <v>163.9</v>
      </c>
      <c r="L331">
        <v>118.8</v>
      </c>
      <c r="M331">
        <v>177.4</v>
      </c>
      <c r="N331">
        <v>165.3</v>
      </c>
      <c r="O331">
        <v>179.3</v>
      </c>
      <c r="P331">
        <v>168.4</v>
      </c>
      <c r="Q331">
        <v>193.7</v>
      </c>
      <c r="R331">
        <v>172.1</v>
      </c>
      <c r="S331">
        <v>164.6</v>
      </c>
      <c r="T331">
        <v>171.1</v>
      </c>
      <c r="U331">
        <v>165.3</v>
      </c>
      <c r="V331">
        <v>167.2</v>
      </c>
      <c r="W331">
        <v>162.80000000000001</v>
      </c>
      <c r="X331">
        <v>173</v>
      </c>
      <c r="Y331">
        <v>157.9</v>
      </c>
      <c r="Z331">
        <v>163.30000000000001</v>
      </c>
      <c r="AA331">
        <v>166</v>
      </c>
      <c r="AB331">
        <v>167.2</v>
      </c>
      <c r="AC331">
        <v>164.6</v>
      </c>
      <c r="AD331">
        <v>167.7</v>
      </c>
    </row>
    <row r="332" spans="1:30" x14ac:dyDescent="0.35">
      <c r="A332" t="s">
        <v>30</v>
      </c>
      <c r="B332">
        <v>2022</v>
      </c>
      <c r="C332" t="s">
        <v>37</v>
      </c>
      <c r="D332">
        <v>151.80000000000001</v>
      </c>
      <c r="E332">
        <v>209.7</v>
      </c>
      <c r="F332">
        <v>164.5</v>
      </c>
      <c r="G332">
        <v>163.80000000000001</v>
      </c>
      <c r="H332">
        <v>207.4</v>
      </c>
      <c r="I332">
        <v>169.7</v>
      </c>
      <c r="J332">
        <v>153.6</v>
      </c>
      <c r="K332">
        <v>165.1</v>
      </c>
      <c r="L332">
        <v>118.2</v>
      </c>
      <c r="M332">
        <v>182.9</v>
      </c>
      <c r="N332">
        <v>172.4</v>
      </c>
      <c r="O332">
        <v>178.9</v>
      </c>
      <c r="P332">
        <v>168.6</v>
      </c>
      <c r="Q332">
        <v>192.8</v>
      </c>
      <c r="R332">
        <v>177.5</v>
      </c>
      <c r="S332">
        <v>175.1</v>
      </c>
      <c r="T332">
        <v>177.1</v>
      </c>
      <c r="U332" t="s">
        <v>32</v>
      </c>
      <c r="V332">
        <v>173.3</v>
      </c>
      <c r="W332">
        <v>167.7</v>
      </c>
      <c r="X332">
        <v>177</v>
      </c>
      <c r="Y332">
        <v>166.2</v>
      </c>
      <c r="Z332">
        <v>167.2</v>
      </c>
      <c r="AA332">
        <v>170.9</v>
      </c>
      <c r="AB332">
        <v>169</v>
      </c>
      <c r="AC332">
        <v>170.2</v>
      </c>
      <c r="AD332">
        <v>170.8</v>
      </c>
    </row>
    <row r="333" spans="1:30" x14ac:dyDescent="0.35">
      <c r="A333" t="s">
        <v>33</v>
      </c>
      <c r="B333">
        <v>2022</v>
      </c>
      <c r="C333" t="s">
        <v>37</v>
      </c>
      <c r="D333">
        <v>155.4</v>
      </c>
      <c r="E333">
        <v>215.8</v>
      </c>
      <c r="F333">
        <v>164.6</v>
      </c>
      <c r="G333">
        <v>164.2</v>
      </c>
      <c r="H333">
        <v>186</v>
      </c>
      <c r="I333">
        <v>175.9</v>
      </c>
      <c r="J333">
        <v>190.7</v>
      </c>
      <c r="K333">
        <v>164</v>
      </c>
      <c r="L333">
        <v>120.5</v>
      </c>
      <c r="M333">
        <v>178</v>
      </c>
      <c r="N333">
        <v>157.5</v>
      </c>
      <c r="O333">
        <v>183.3</v>
      </c>
      <c r="P333">
        <v>174.5</v>
      </c>
      <c r="Q333">
        <v>197.1</v>
      </c>
      <c r="R333">
        <v>168.4</v>
      </c>
      <c r="S333">
        <v>154.5</v>
      </c>
      <c r="T333">
        <v>166.3</v>
      </c>
      <c r="U333">
        <v>167</v>
      </c>
      <c r="V333">
        <v>170.5</v>
      </c>
      <c r="W333">
        <v>159.80000000000001</v>
      </c>
      <c r="X333">
        <v>169</v>
      </c>
      <c r="Y333">
        <v>159.30000000000001</v>
      </c>
      <c r="Z333">
        <v>162.19999999999999</v>
      </c>
      <c r="AA333">
        <v>164</v>
      </c>
      <c r="AB333">
        <v>168.4</v>
      </c>
      <c r="AC333">
        <v>163.1</v>
      </c>
      <c r="AD333">
        <v>169.2</v>
      </c>
    </row>
    <row r="334" spans="1:30" x14ac:dyDescent="0.35">
      <c r="A334" t="s">
        <v>34</v>
      </c>
      <c r="B334">
        <v>2022</v>
      </c>
      <c r="C334" t="s">
        <v>37</v>
      </c>
      <c r="D334">
        <v>152.9</v>
      </c>
      <c r="E334">
        <v>211.8</v>
      </c>
      <c r="F334">
        <v>164.5</v>
      </c>
      <c r="G334">
        <v>163.9</v>
      </c>
      <c r="H334">
        <v>199.5</v>
      </c>
      <c r="I334">
        <v>172.6</v>
      </c>
      <c r="J334">
        <v>166.2</v>
      </c>
      <c r="K334">
        <v>164.7</v>
      </c>
      <c r="L334">
        <v>119</v>
      </c>
      <c r="M334">
        <v>181.3</v>
      </c>
      <c r="N334">
        <v>166.2</v>
      </c>
      <c r="O334">
        <v>180.9</v>
      </c>
      <c r="P334">
        <v>170.8</v>
      </c>
      <c r="Q334">
        <v>193.9</v>
      </c>
      <c r="R334">
        <v>173.9</v>
      </c>
      <c r="S334">
        <v>166.5</v>
      </c>
      <c r="T334">
        <v>172.8</v>
      </c>
      <c r="U334">
        <v>167</v>
      </c>
      <c r="V334">
        <v>172.2</v>
      </c>
      <c r="W334">
        <v>164</v>
      </c>
      <c r="X334">
        <v>174</v>
      </c>
      <c r="Y334">
        <v>162.6</v>
      </c>
      <c r="Z334">
        <v>164.4</v>
      </c>
      <c r="AA334">
        <v>166.9</v>
      </c>
      <c r="AB334">
        <v>168.8</v>
      </c>
      <c r="AC334">
        <v>166.8</v>
      </c>
      <c r="AD334">
        <v>170.1</v>
      </c>
    </row>
    <row r="335" spans="1:30" x14ac:dyDescent="0.35">
      <c r="A335" t="s">
        <v>30</v>
      </c>
      <c r="B335">
        <v>2022</v>
      </c>
      <c r="C335" t="s">
        <v>38</v>
      </c>
      <c r="D335">
        <v>152.9</v>
      </c>
      <c r="E335">
        <v>214.7</v>
      </c>
      <c r="F335">
        <v>161.4</v>
      </c>
      <c r="G335">
        <v>164.6</v>
      </c>
      <c r="H335">
        <v>209.9</v>
      </c>
      <c r="I335">
        <v>168</v>
      </c>
      <c r="J335">
        <v>160.4</v>
      </c>
      <c r="K335">
        <v>165</v>
      </c>
      <c r="L335">
        <v>118.9</v>
      </c>
      <c r="M335">
        <v>186.6</v>
      </c>
      <c r="N335">
        <v>173.2</v>
      </c>
      <c r="O335">
        <v>180.4</v>
      </c>
      <c r="P335">
        <v>170.8</v>
      </c>
      <c r="Q335">
        <v>192.9</v>
      </c>
      <c r="R335">
        <v>179.3</v>
      </c>
      <c r="S335">
        <v>177.2</v>
      </c>
      <c r="T335">
        <v>179</v>
      </c>
      <c r="U335" t="s">
        <v>32</v>
      </c>
      <c r="V335">
        <v>175.3</v>
      </c>
      <c r="W335">
        <v>168.9</v>
      </c>
      <c r="X335">
        <v>177.7</v>
      </c>
      <c r="Y335">
        <v>167.1</v>
      </c>
      <c r="Z335">
        <v>167.6</v>
      </c>
      <c r="AA335">
        <v>171.8</v>
      </c>
      <c r="AB335">
        <v>168.5</v>
      </c>
      <c r="AC335">
        <v>170.9</v>
      </c>
      <c r="AD335">
        <v>172.5</v>
      </c>
    </row>
    <row r="336" spans="1:30" x14ac:dyDescent="0.35">
      <c r="A336" t="s">
        <v>33</v>
      </c>
      <c r="B336">
        <v>2022</v>
      </c>
      <c r="C336" t="s">
        <v>38</v>
      </c>
      <c r="D336">
        <v>156.69999999999999</v>
      </c>
      <c r="E336">
        <v>221.2</v>
      </c>
      <c r="F336">
        <v>164.1</v>
      </c>
      <c r="G336">
        <v>165.4</v>
      </c>
      <c r="H336">
        <v>189.5</v>
      </c>
      <c r="I336">
        <v>174.5</v>
      </c>
      <c r="J336">
        <v>203.2</v>
      </c>
      <c r="K336">
        <v>164.1</v>
      </c>
      <c r="L336">
        <v>121.2</v>
      </c>
      <c r="M336">
        <v>181.4</v>
      </c>
      <c r="N336">
        <v>158.5</v>
      </c>
      <c r="O336">
        <v>184.9</v>
      </c>
      <c r="P336">
        <v>177.5</v>
      </c>
      <c r="Q336">
        <v>197.5</v>
      </c>
      <c r="R336">
        <v>170</v>
      </c>
      <c r="S336">
        <v>155.9</v>
      </c>
      <c r="T336">
        <v>167.8</v>
      </c>
      <c r="U336">
        <v>167.5</v>
      </c>
      <c r="V336">
        <v>173.5</v>
      </c>
      <c r="W336">
        <v>161.1</v>
      </c>
      <c r="X336">
        <v>170.1</v>
      </c>
      <c r="Y336">
        <v>159.4</v>
      </c>
      <c r="Z336">
        <v>163.19999999999999</v>
      </c>
      <c r="AA336">
        <v>165.2</v>
      </c>
      <c r="AB336">
        <v>168.2</v>
      </c>
      <c r="AC336">
        <v>163.80000000000001</v>
      </c>
      <c r="AD336">
        <v>170.8</v>
      </c>
    </row>
    <row r="337" spans="1:30" x14ac:dyDescent="0.35">
      <c r="A337" t="s">
        <v>34</v>
      </c>
      <c r="B337">
        <v>2022</v>
      </c>
      <c r="C337" t="s">
        <v>38</v>
      </c>
      <c r="D337">
        <v>154.1</v>
      </c>
      <c r="E337">
        <v>217</v>
      </c>
      <c r="F337">
        <v>162.4</v>
      </c>
      <c r="G337">
        <v>164.9</v>
      </c>
      <c r="H337">
        <v>202.4</v>
      </c>
      <c r="I337">
        <v>171</v>
      </c>
      <c r="J337">
        <v>174.9</v>
      </c>
      <c r="K337">
        <v>164.7</v>
      </c>
      <c r="L337">
        <v>119.7</v>
      </c>
      <c r="M337">
        <v>184.9</v>
      </c>
      <c r="N337">
        <v>167.1</v>
      </c>
      <c r="O337">
        <v>182.5</v>
      </c>
      <c r="P337">
        <v>173.3</v>
      </c>
      <c r="Q337">
        <v>194.1</v>
      </c>
      <c r="R337">
        <v>175.6</v>
      </c>
      <c r="S337">
        <v>168.4</v>
      </c>
      <c r="T337">
        <v>174.6</v>
      </c>
      <c r="U337">
        <v>167.5</v>
      </c>
      <c r="V337">
        <v>174.6</v>
      </c>
      <c r="W337">
        <v>165.2</v>
      </c>
      <c r="X337">
        <v>174.8</v>
      </c>
      <c r="Y337">
        <v>163</v>
      </c>
      <c r="Z337">
        <v>165.1</v>
      </c>
      <c r="AA337">
        <v>167.9</v>
      </c>
      <c r="AB337">
        <v>168.4</v>
      </c>
      <c r="AC337">
        <v>167.5</v>
      </c>
      <c r="AD337">
        <v>171.7</v>
      </c>
    </row>
    <row r="338" spans="1:30" x14ac:dyDescent="0.35">
      <c r="A338" t="s">
        <v>30</v>
      </c>
      <c r="B338">
        <v>2022</v>
      </c>
      <c r="C338" t="s">
        <v>39</v>
      </c>
      <c r="D338">
        <v>153.80000000000001</v>
      </c>
      <c r="E338">
        <v>217.2</v>
      </c>
      <c r="F338">
        <v>169.6</v>
      </c>
      <c r="G338">
        <v>165.4</v>
      </c>
      <c r="H338">
        <v>208.1</v>
      </c>
      <c r="I338">
        <v>165.8</v>
      </c>
      <c r="J338">
        <v>167.3</v>
      </c>
      <c r="K338">
        <v>164.6</v>
      </c>
      <c r="L338">
        <v>119.1</v>
      </c>
      <c r="M338">
        <v>188.9</v>
      </c>
      <c r="N338">
        <v>174.2</v>
      </c>
      <c r="O338">
        <v>181.9</v>
      </c>
      <c r="P338">
        <v>172.4</v>
      </c>
      <c r="Q338">
        <v>192.9</v>
      </c>
      <c r="R338">
        <v>180.7</v>
      </c>
      <c r="S338">
        <v>178.7</v>
      </c>
      <c r="T338">
        <v>180.4</v>
      </c>
      <c r="U338" t="s">
        <v>32</v>
      </c>
      <c r="V338">
        <v>176.7</v>
      </c>
      <c r="W338">
        <v>170.3</v>
      </c>
      <c r="X338">
        <v>178.2</v>
      </c>
      <c r="Y338">
        <v>165.5</v>
      </c>
      <c r="Z338">
        <v>168</v>
      </c>
      <c r="AA338">
        <v>172.6</v>
      </c>
      <c r="AB338">
        <v>169.5</v>
      </c>
      <c r="AC338">
        <v>171</v>
      </c>
      <c r="AD338">
        <v>173.6</v>
      </c>
    </row>
    <row r="339" spans="1:30" x14ac:dyDescent="0.35">
      <c r="A339" t="s">
        <v>33</v>
      </c>
      <c r="B339">
        <v>2022</v>
      </c>
      <c r="C339" t="s">
        <v>39</v>
      </c>
      <c r="D339">
        <v>157.5</v>
      </c>
      <c r="E339">
        <v>223.4</v>
      </c>
      <c r="F339">
        <v>172.8</v>
      </c>
      <c r="G339">
        <v>166.4</v>
      </c>
      <c r="H339">
        <v>188.6</v>
      </c>
      <c r="I339">
        <v>174.1</v>
      </c>
      <c r="J339">
        <v>211.5</v>
      </c>
      <c r="K339">
        <v>163.6</v>
      </c>
      <c r="L339">
        <v>121.4</v>
      </c>
      <c r="M339">
        <v>183.5</v>
      </c>
      <c r="N339">
        <v>159.1</v>
      </c>
      <c r="O339">
        <v>186.3</v>
      </c>
      <c r="P339">
        <v>179.3</v>
      </c>
      <c r="Q339">
        <v>198.3</v>
      </c>
      <c r="R339">
        <v>171.6</v>
      </c>
      <c r="S339">
        <v>157.4</v>
      </c>
      <c r="T339">
        <v>169.4</v>
      </c>
      <c r="U339">
        <v>166.8</v>
      </c>
      <c r="V339">
        <v>174.9</v>
      </c>
      <c r="W339">
        <v>162.1</v>
      </c>
      <c r="X339">
        <v>170.9</v>
      </c>
      <c r="Y339">
        <v>157.19999999999999</v>
      </c>
      <c r="Z339">
        <v>164.1</v>
      </c>
      <c r="AA339">
        <v>166.5</v>
      </c>
      <c r="AB339">
        <v>169.2</v>
      </c>
      <c r="AC339">
        <v>163.80000000000001</v>
      </c>
      <c r="AD339">
        <v>171.4</v>
      </c>
    </row>
    <row r="340" spans="1:30" x14ac:dyDescent="0.35">
      <c r="A340" t="s">
        <v>34</v>
      </c>
      <c r="B340">
        <v>2022</v>
      </c>
      <c r="C340" t="s">
        <v>39</v>
      </c>
      <c r="D340">
        <v>155</v>
      </c>
      <c r="E340">
        <v>219.4</v>
      </c>
      <c r="F340">
        <v>170.8</v>
      </c>
      <c r="G340">
        <v>165.8</v>
      </c>
      <c r="H340">
        <v>200.9</v>
      </c>
      <c r="I340">
        <v>169.7</v>
      </c>
      <c r="J340">
        <v>182.3</v>
      </c>
      <c r="K340">
        <v>164.3</v>
      </c>
      <c r="L340">
        <v>119.9</v>
      </c>
      <c r="M340">
        <v>187.1</v>
      </c>
      <c r="N340">
        <v>167.9</v>
      </c>
      <c r="O340">
        <v>183.9</v>
      </c>
      <c r="P340">
        <v>174.9</v>
      </c>
      <c r="Q340">
        <v>194.3</v>
      </c>
      <c r="R340">
        <v>177.1</v>
      </c>
      <c r="S340">
        <v>169.9</v>
      </c>
      <c r="T340">
        <v>176</v>
      </c>
      <c r="U340">
        <v>166.8</v>
      </c>
      <c r="V340">
        <v>176</v>
      </c>
      <c r="W340">
        <v>166.4</v>
      </c>
      <c r="X340">
        <v>175.4</v>
      </c>
      <c r="Y340">
        <v>161.1</v>
      </c>
      <c r="Z340">
        <v>165.8</v>
      </c>
      <c r="AA340">
        <v>169</v>
      </c>
      <c r="AB340">
        <v>169.4</v>
      </c>
      <c r="AC340">
        <v>167.5</v>
      </c>
      <c r="AD340">
        <v>172.6</v>
      </c>
    </row>
    <row r="341" spans="1:30" x14ac:dyDescent="0.35">
      <c r="A341" t="s">
        <v>30</v>
      </c>
      <c r="B341">
        <v>2022</v>
      </c>
      <c r="C341" t="s">
        <v>40</v>
      </c>
      <c r="D341">
        <v>155.19999999999999</v>
      </c>
      <c r="E341">
        <v>210.8</v>
      </c>
      <c r="F341">
        <v>174.3</v>
      </c>
      <c r="G341">
        <v>166.3</v>
      </c>
      <c r="H341">
        <v>202.2</v>
      </c>
      <c r="I341">
        <v>169.6</v>
      </c>
      <c r="J341">
        <v>168.6</v>
      </c>
      <c r="K341">
        <v>164.4</v>
      </c>
      <c r="L341">
        <v>119.2</v>
      </c>
      <c r="M341">
        <v>191.8</v>
      </c>
      <c r="N341">
        <v>174.5</v>
      </c>
      <c r="O341">
        <v>183.1</v>
      </c>
      <c r="P341">
        <v>172.5</v>
      </c>
      <c r="Q341">
        <v>193.2</v>
      </c>
      <c r="R341">
        <v>182</v>
      </c>
      <c r="S341">
        <v>180.3</v>
      </c>
      <c r="T341">
        <v>181.7</v>
      </c>
      <c r="U341" t="s">
        <v>32</v>
      </c>
      <c r="V341">
        <v>179.6</v>
      </c>
      <c r="W341">
        <v>171.3</v>
      </c>
      <c r="X341">
        <v>178.8</v>
      </c>
      <c r="Y341">
        <v>166.3</v>
      </c>
      <c r="Z341">
        <v>168.6</v>
      </c>
      <c r="AA341">
        <v>174.7</v>
      </c>
      <c r="AB341">
        <v>169.7</v>
      </c>
      <c r="AC341">
        <v>171.8</v>
      </c>
      <c r="AD341">
        <v>174.3</v>
      </c>
    </row>
    <row r="342" spans="1:30" x14ac:dyDescent="0.35">
      <c r="A342" t="s">
        <v>33</v>
      </c>
      <c r="B342">
        <v>2022</v>
      </c>
      <c r="C342" t="s">
        <v>40</v>
      </c>
      <c r="D342">
        <v>159.30000000000001</v>
      </c>
      <c r="E342">
        <v>217.1</v>
      </c>
      <c r="F342">
        <v>176.6</v>
      </c>
      <c r="G342">
        <v>167.1</v>
      </c>
      <c r="H342">
        <v>184.8</v>
      </c>
      <c r="I342">
        <v>179.5</v>
      </c>
      <c r="J342">
        <v>208.5</v>
      </c>
      <c r="K342">
        <v>164</v>
      </c>
      <c r="L342">
        <v>121.5</v>
      </c>
      <c r="M342">
        <v>186.3</v>
      </c>
      <c r="N342">
        <v>159.80000000000001</v>
      </c>
      <c r="O342">
        <v>187.7</v>
      </c>
      <c r="P342">
        <v>179.4</v>
      </c>
      <c r="Q342">
        <v>198.6</v>
      </c>
      <c r="R342">
        <v>172.7</v>
      </c>
      <c r="S342">
        <v>158.69999999999999</v>
      </c>
      <c r="T342">
        <v>170.6</v>
      </c>
      <c r="U342">
        <v>167.8</v>
      </c>
      <c r="V342">
        <v>179.5</v>
      </c>
      <c r="W342">
        <v>163.1</v>
      </c>
      <c r="X342">
        <v>171.7</v>
      </c>
      <c r="Y342">
        <v>157.4</v>
      </c>
      <c r="Z342">
        <v>164.6</v>
      </c>
      <c r="AA342">
        <v>169.1</v>
      </c>
      <c r="AB342">
        <v>169.8</v>
      </c>
      <c r="AC342">
        <v>164.7</v>
      </c>
      <c r="AD342">
        <v>172.3</v>
      </c>
    </row>
    <row r="343" spans="1:30" x14ac:dyDescent="0.35">
      <c r="A343" t="s">
        <v>34</v>
      </c>
      <c r="B343">
        <v>2022</v>
      </c>
      <c r="C343" t="s">
        <v>40</v>
      </c>
      <c r="D343">
        <v>156.5</v>
      </c>
      <c r="E343">
        <v>213</v>
      </c>
      <c r="F343">
        <v>175.2</v>
      </c>
      <c r="G343">
        <v>166.6</v>
      </c>
      <c r="H343">
        <v>195.8</v>
      </c>
      <c r="I343">
        <v>174.2</v>
      </c>
      <c r="J343">
        <v>182.1</v>
      </c>
      <c r="K343">
        <v>164.3</v>
      </c>
      <c r="L343">
        <v>120</v>
      </c>
      <c r="M343">
        <v>190</v>
      </c>
      <c r="N343">
        <v>168.4</v>
      </c>
      <c r="O343">
        <v>185.2</v>
      </c>
      <c r="P343">
        <v>175</v>
      </c>
      <c r="Q343">
        <v>194.6</v>
      </c>
      <c r="R343">
        <v>178.3</v>
      </c>
      <c r="S343">
        <v>171.3</v>
      </c>
      <c r="T343">
        <v>177.3</v>
      </c>
      <c r="U343">
        <v>167.8</v>
      </c>
      <c r="V343">
        <v>179.6</v>
      </c>
      <c r="W343">
        <v>167.4</v>
      </c>
      <c r="X343">
        <v>176.1</v>
      </c>
      <c r="Y343">
        <v>161.6</v>
      </c>
      <c r="Z343">
        <v>166.3</v>
      </c>
      <c r="AA343">
        <v>171.4</v>
      </c>
      <c r="AB343">
        <v>169.7</v>
      </c>
      <c r="AC343">
        <v>168.4</v>
      </c>
      <c r="AD343">
        <v>173.4</v>
      </c>
    </row>
    <row r="344" spans="1:30" x14ac:dyDescent="0.35">
      <c r="A344" t="s">
        <v>30</v>
      </c>
      <c r="B344">
        <v>2022</v>
      </c>
      <c r="C344" t="s">
        <v>41</v>
      </c>
      <c r="D344">
        <v>159.5</v>
      </c>
      <c r="E344">
        <v>204.1</v>
      </c>
      <c r="F344">
        <v>168.3</v>
      </c>
      <c r="G344">
        <v>167.9</v>
      </c>
      <c r="H344">
        <v>198.1</v>
      </c>
      <c r="I344">
        <v>169.2</v>
      </c>
      <c r="J344">
        <v>173.1</v>
      </c>
      <c r="K344">
        <v>167.1</v>
      </c>
      <c r="L344">
        <v>120.2</v>
      </c>
      <c r="M344">
        <v>195.6</v>
      </c>
      <c r="N344">
        <v>174.8</v>
      </c>
      <c r="O344">
        <v>184</v>
      </c>
      <c r="P344">
        <v>173.9</v>
      </c>
      <c r="Q344">
        <v>193.7</v>
      </c>
      <c r="R344">
        <v>183.2</v>
      </c>
      <c r="S344">
        <v>181.7</v>
      </c>
      <c r="T344">
        <v>183</v>
      </c>
      <c r="U344" t="s">
        <v>32</v>
      </c>
      <c r="V344">
        <v>179.1</v>
      </c>
      <c r="W344">
        <v>172.3</v>
      </c>
      <c r="X344">
        <v>179.4</v>
      </c>
      <c r="Y344">
        <v>166.6</v>
      </c>
      <c r="Z344">
        <v>169.3</v>
      </c>
      <c r="AA344">
        <v>175.7</v>
      </c>
      <c r="AB344">
        <v>171.1</v>
      </c>
      <c r="AC344">
        <v>172.6</v>
      </c>
      <c r="AD344">
        <v>175.3</v>
      </c>
    </row>
    <row r="345" spans="1:30" x14ac:dyDescent="0.35">
      <c r="A345" t="s">
        <v>33</v>
      </c>
      <c r="B345">
        <v>2022</v>
      </c>
      <c r="C345" t="s">
        <v>41</v>
      </c>
      <c r="D345">
        <v>162.1</v>
      </c>
      <c r="E345">
        <v>210.9</v>
      </c>
      <c r="F345">
        <v>170.6</v>
      </c>
      <c r="G345">
        <v>168.4</v>
      </c>
      <c r="H345">
        <v>182.5</v>
      </c>
      <c r="I345">
        <v>177.1</v>
      </c>
      <c r="J345">
        <v>213.1</v>
      </c>
      <c r="K345">
        <v>167.3</v>
      </c>
      <c r="L345">
        <v>122.2</v>
      </c>
      <c r="M345">
        <v>189.7</v>
      </c>
      <c r="N345">
        <v>160.5</v>
      </c>
      <c r="O345">
        <v>188.9</v>
      </c>
      <c r="P345">
        <v>180.4</v>
      </c>
      <c r="Q345">
        <v>198.7</v>
      </c>
      <c r="R345">
        <v>173.7</v>
      </c>
      <c r="S345">
        <v>160</v>
      </c>
      <c r="T345">
        <v>171.6</v>
      </c>
      <c r="U345">
        <v>169</v>
      </c>
      <c r="V345">
        <v>178.4</v>
      </c>
      <c r="W345">
        <v>164.2</v>
      </c>
      <c r="X345">
        <v>172.6</v>
      </c>
      <c r="Y345">
        <v>157.69999999999999</v>
      </c>
      <c r="Z345">
        <v>165.1</v>
      </c>
      <c r="AA345">
        <v>169.9</v>
      </c>
      <c r="AB345">
        <v>171.4</v>
      </c>
      <c r="AC345">
        <v>165.4</v>
      </c>
      <c r="AD345">
        <v>173.1</v>
      </c>
    </row>
    <row r="346" spans="1:30" x14ac:dyDescent="0.35">
      <c r="A346" t="s">
        <v>34</v>
      </c>
      <c r="B346">
        <v>2022</v>
      </c>
      <c r="C346" t="s">
        <v>41</v>
      </c>
      <c r="D346">
        <v>160.30000000000001</v>
      </c>
      <c r="E346">
        <v>206.5</v>
      </c>
      <c r="F346">
        <v>169.2</v>
      </c>
      <c r="G346">
        <v>168.1</v>
      </c>
      <c r="H346">
        <v>192.4</v>
      </c>
      <c r="I346">
        <v>172.9</v>
      </c>
      <c r="J346">
        <v>186.7</v>
      </c>
      <c r="K346">
        <v>167.2</v>
      </c>
      <c r="L346">
        <v>120.9</v>
      </c>
      <c r="M346">
        <v>193.6</v>
      </c>
      <c r="N346">
        <v>168.8</v>
      </c>
      <c r="O346">
        <v>186.3</v>
      </c>
      <c r="P346">
        <v>176.3</v>
      </c>
      <c r="Q346">
        <v>195</v>
      </c>
      <c r="R346">
        <v>179.5</v>
      </c>
      <c r="S346">
        <v>172.7</v>
      </c>
      <c r="T346">
        <v>178.5</v>
      </c>
      <c r="U346">
        <v>169</v>
      </c>
      <c r="V346">
        <v>178.8</v>
      </c>
      <c r="W346">
        <v>168.5</v>
      </c>
      <c r="X346">
        <v>176.8</v>
      </c>
      <c r="Y346">
        <v>161.9</v>
      </c>
      <c r="Z346">
        <v>166.9</v>
      </c>
      <c r="AA346">
        <v>172.3</v>
      </c>
      <c r="AB346">
        <v>171.2</v>
      </c>
      <c r="AC346">
        <v>169.1</v>
      </c>
      <c r="AD346">
        <v>174.3</v>
      </c>
    </row>
    <row r="347" spans="1:30" x14ac:dyDescent="0.35">
      <c r="A347" t="s">
        <v>30</v>
      </c>
      <c r="B347">
        <v>2022</v>
      </c>
      <c r="C347" t="s">
        <v>42</v>
      </c>
      <c r="D347">
        <v>162.9</v>
      </c>
      <c r="E347">
        <v>206.7</v>
      </c>
      <c r="F347">
        <v>169</v>
      </c>
      <c r="G347">
        <v>169.5</v>
      </c>
      <c r="H347">
        <v>194.1</v>
      </c>
      <c r="I347">
        <v>164.1</v>
      </c>
      <c r="J347">
        <v>176.9</v>
      </c>
      <c r="K347">
        <v>169</v>
      </c>
      <c r="L347">
        <v>120.8</v>
      </c>
      <c r="M347">
        <v>199.1</v>
      </c>
      <c r="N347">
        <v>175.4</v>
      </c>
      <c r="O347">
        <v>184.8</v>
      </c>
      <c r="P347">
        <v>175.5</v>
      </c>
      <c r="Q347">
        <v>194.5</v>
      </c>
      <c r="R347">
        <v>184.7</v>
      </c>
      <c r="S347">
        <v>183.3</v>
      </c>
      <c r="T347">
        <v>184.5</v>
      </c>
      <c r="U347" t="s">
        <v>32</v>
      </c>
      <c r="V347">
        <v>179.7</v>
      </c>
      <c r="W347">
        <v>173.6</v>
      </c>
      <c r="X347">
        <v>180.2</v>
      </c>
      <c r="Y347">
        <v>166.9</v>
      </c>
      <c r="Z347">
        <v>170</v>
      </c>
      <c r="AA347">
        <v>176.2</v>
      </c>
      <c r="AB347">
        <v>170.8</v>
      </c>
      <c r="AC347">
        <v>173.1</v>
      </c>
      <c r="AD347">
        <v>176.4</v>
      </c>
    </row>
    <row r="348" spans="1:30" x14ac:dyDescent="0.35">
      <c r="A348" t="s">
        <v>33</v>
      </c>
      <c r="B348">
        <v>2022</v>
      </c>
      <c r="C348" t="s">
        <v>42</v>
      </c>
      <c r="D348">
        <v>164.9</v>
      </c>
      <c r="E348">
        <v>213.7</v>
      </c>
      <c r="F348">
        <v>170.9</v>
      </c>
      <c r="G348">
        <v>170.1</v>
      </c>
      <c r="H348">
        <v>179.3</v>
      </c>
      <c r="I348">
        <v>167.5</v>
      </c>
      <c r="J348">
        <v>220.8</v>
      </c>
      <c r="K348">
        <v>169.2</v>
      </c>
      <c r="L348">
        <v>123.1</v>
      </c>
      <c r="M348">
        <v>193.6</v>
      </c>
      <c r="N348">
        <v>161.1</v>
      </c>
      <c r="O348">
        <v>190.4</v>
      </c>
      <c r="P348">
        <v>181.8</v>
      </c>
      <c r="Q348">
        <v>199.7</v>
      </c>
      <c r="R348">
        <v>175</v>
      </c>
      <c r="S348">
        <v>161.69999999999999</v>
      </c>
      <c r="T348">
        <v>173</v>
      </c>
      <c r="U348">
        <v>169.5</v>
      </c>
      <c r="V348">
        <v>179.2</v>
      </c>
      <c r="W348">
        <v>165</v>
      </c>
      <c r="X348">
        <v>173.8</v>
      </c>
      <c r="Y348">
        <v>158.19999999999999</v>
      </c>
      <c r="Z348">
        <v>165.8</v>
      </c>
      <c r="AA348">
        <v>170.9</v>
      </c>
      <c r="AB348">
        <v>171.1</v>
      </c>
      <c r="AC348">
        <v>166.1</v>
      </c>
      <c r="AD348">
        <v>174.1</v>
      </c>
    </row>
    <row r="349" spans="1:30" x14ac:dyDescent="0.35">
      <c r="A349" t="s">
        <v>34</v>
      </c>
      <c r="B349">
        <v>2022</v>
      </c>
      <c r="C349" t="s">
        <v>42</v>
      </c>
      <c r="D349">
        <v>163.5</v>
      </c>
      <c r="E349">
        <v>209.2</v>
      </c>
      <c r="F349">
        <v>169.7</v>
      </c>
      <c r="G349">
        <v>169.7</v>
      </c>
      <c r="H349">
        <v>188.7</v>
      </c>
      <c r="I349">
        <v>165.7</v>
      </c>
      <c r="J349">
        <v>191.8</v>
      </c>
      <c r="K349">
        <v>169.1</v>
      </c>
      <c r="L349">
        <v>121.6</v>
      </c>
      <c r="M349">
        <v>197.3</v>
      </c>
      <c r="N349">
        <v>169.4</v>
      </c>
      <c r="O349">
        <v>187.4</v>
      </c>
      <c r="P349">
        <v>177.8</v>
      </c>
      <c r="Q349">
        <v>195.9</v>
      </c>
      <c r="R349">
        <v>180.9</v>
      </c>
      <c r="S349">
        <v>174.3</v>
      </c>
      <c r="T349">
        <v>179.9</v>
      </c>
      <c r="U349">
        <v>169.5</v>
      </c>
      <c r="V349">
        <v>179.5</v>
      </c>
      <c r="W349">
        <v>169.5</v>
      </c>
      <c r="X349">
        <v>177.8</v>
      </c>
      <c r="Y349">
        <v>162.30000000000001</v>
      </c>
      <c r="Z349">
        <v>167.6</v>
      </c>
      <c r="AA349">
        <v>173.1</v>
      </c>
      <c r="AB349">
        <v>170.9</v>
      </c>
      <c r="AC349">
        <v>169.7</v>
      </c>
      <c r="AD349">
        <v>175.3</v>
      </c>
    </row>
    <row r="350" spans="1:30" x14ac:dyDescent="0.35">
      <c r="A350" t="s">
        <v>30</v>
      </c>
      <c r="B350">
        <v>2022</v>
      </c>
      <c r="C350" t="s">
        <v>43</v>
      </c>
      <c r="D350">
        <v>164.7</v>
      </c>
      <c r="E350">
        <v>208.8</v>
      </c>
      <c r="F350">
        <v>170.3</v>
      </c>
      <c r="G350">
        <v>170.9</v>
      </c>
      <c r="H350">
        <v>191.6</v>
      </c>
      <c r="I350">
        <v>162.19999999999999</v>
      </c>
      <c r="J350">
        <v>184.8</v>
      </c>
      <c r="K350">
        <v>169.7</v>
      </c>
      <c r="L350">
        <v>121.1</v>
      </c>
      <c r="M350">
        <v>201.6</v>
      </c>
      <c r="N350">
        <v>175.8</v>
      </c>
      <c r="O350">
        <v>185.6</v>
      </c>
      <c r="P350">
        <v>177.4</v>
      </c>
      <c r="Q350">
        <v>194.9</v>
      </c>
      <c r="R350">
        <v>186.1</v>
      </c>
      <c r="S350">
        <v>184.4</v>
      </c>
      <c r="T350">
        <v>185.9</v>
      </c>
      <c r="U350" t="s">
        <v>32</v>
      </c>
      <c r="V350">
        <v>180.8</v>
      </c>
      <c r="W350">
        <v>174.4</v>
      </c>
      <c r="X350">
        <v>181.2</v>
      </c>
      <c r="Y350">
        <v>167.4</v>
      </c>
      <c r="Z350">
        <v>170.6</v>
      </c>
      <c r="AA350">
        <v>176.5</v>
      </c>
      <c r="AB350">
        <v>172</v>
      </c>
      <c r="AC350">
        <v>173.9</v>
      </c>
      <c r="AD350">
        <v>177.9</v>
      </c>
    </row>
    <row r="351" spans="1:30" x14ac:dyDescent="0.35">
      <c r="A351" t="s">
        <v>33</v>
      </c>
      <c r="B351">
        <v>2022</v>
      </c>
      <c r="C351" t="s">
        <v>43</v>
      </c>
      <c r="D351">
        <v>166.4</v>
      </c>
      <c r="E351">
        <v>214.9</v>
      </c>
      <c r="F351">
        <v>171.9</v>
      </c>
      <c r="G351">
        <v>171</v>
      </c>
      <c r="H351">
        <v>177.7</v>
      </c>
      <c r="I351">
        <v>165.7</v>
      </c>
      <c r="J351">
        <v>228.6</v>
      </c>
      <c r="K351">
        <v>169.9</v>
      </c>
      <c r="L351">
        <v>123.4</v>
      </c>
      <c r="M351">
        <v>196.4</v>
      </c>
      <c r="N351">
        <v>161.6</v>
      </c>
      <c r="O351">
        <v>191.5</v>
      </c>
      <c r="P351">
        <v>183.3</v>
      </c>
      <c r="Q351">
        <v>200.1</v>
      </c>
      <c r="R351">
        <v>175.5</v>
      </c>
      <c r="S351">
        <v>162.6</v>
      </c>
      <c r="T351">
        <v>173.6</v>
      </c>
      <c r="U351">
        <v>171.2</v>
      </c>
      <c r="V351">
        <v>180</v>
      </c>
      <c r="W351">
        <v>166</v>
      </c>
      <c r="X351">
        <v>174.7</v>
      </c>
      <c r="Y351">
        <v>158.80000000000001</v>
      </c>
      <c r="Z351">
        <v>166.3</v>
      </c>
      <c r="AA351">
        <v>171.2</v>
      </c>
      <c r="AB351">
        <v>172.3</v>
      </c>
      <c r="AC351">
        <v>166.8</v>
      </c>
      <c r="AD351">
        <v>175.3</v>
      </c>
    </row>
    <row r="352" spans="1:30" x14ac:dyDescent="0.35">
      <c r="A352" t="s">
        <v>34</v>
      </c>
      <c r="B352">
        <v>2022</v>
      </c>
      <c r="C352" t="s">
        <v>43</v>
      </c>
      <c r="D352">
        <v>165.2</v>
      </c>
      <c r="E352">
        <v>210.9</v>
      </c>
      <c r="F352">
        <v>170.9</v>
      </c>
      <c r="G352">
        <v>170.9</v>
      </c>
      <c r="H352">
        <v>186.5</v>
      </c>
      <c r="I352">
        <v>163.80000000000001</v>
      </c>
      <c r="J352">
        <v>199.7</v>
      </c>
      <c r="K352">
        <v>169.8</v>
      </c>
      <c r="L352">
        <v>121.9</v>
      </c>
      <c r="M352">
        <v>199.9</v>
      </c>
      <c r="N352">
        <v>169.9</v>
      </c>
      <c r="O352">
        <v>188.3</v>
      </c>
      <c r="P352">
        <v>179.6</v>
      </c>
      <c r="Q352">
        <v>196.3</v>
      </c>
      <c r="R352">
        <v>181.9</v>
      </c>
      <c r="S352">
        <v>175.3</v>
      </c>
      <c r="T352">
        <v>181</v>
      </c>
      <c r="U352">
        <v>171.2</v>
      </c>
      <c r="V352">
        <v>180.5</v>
      </c>
      <c r="W352">
        <v>170.4</v>
      </c>
      <c r="X352">
        <v>178.7</v>
      </c>
      <c r="Y352">
        <v>162.9</v>
      </c>
      <c r="Z352">
        <v>168.2</v>
      </c>
      <c r="AA352">
        <v>173.4</v>
      </c>
      <c r="AB352">
        <v>172.1</v>
      </c>
      <c r="AC352">
        <v>170.5</v>
      </c>
      <c r="AD352">
        <v>176.7</v>
      </c>
    </row>
    <row r="353" spans="1:30" x14ac:dyDescent="0.35">
      <c r="A353" t="s">
        <v>30</v>
      </c>
      <c r="B353">
        <v>2022</v>
      </c>
      <c r="C353" t="s">
        <v>45</v>
      </c>
      <c r="D353">
        <v>166.9</v>
      </c>
      <c r="E353">
        <v>207.2</v>
      </c>
      <c r="F353">
        <v>180.2</v>
      </c>
      <c r="G353">
        <v>172.3</v>
      </c>
      <c r="H353">
        <v>194</v>
      </c>
      <c r="I353">
        <v>159.1</v>
      </c>
      <c r="J353">
        <v>171.6</v>
      </c>
      <c r="K353">
        <v>170.2</v>
      </c>
      <c r="L353">
        <v>121.5</v>
      </c>
      <c r="M353">
        <v>204.8</v>
      </c>
      <c r="N353">
        <v>176.4</v>
      </c>
      <c r="O353">
        <v>186.9</v>
      </c>
      <c r="P353">
        <v>176.6</v>
      </c>
      <c r="Q353">
        <v>195.5</v>
      </c>
      <c r="R353">
        <v>187.2</v>
      </c>
      <c r="S353">
        <v>185.2</v>
      </c>
      <c r="T353">
        <v>186.9</v>
      </c>
      <c r="U353" t="s">
        <v>32</v>
      </c>
      <c r="V353">
        <v>181.9</v>
      </c>
      <c r="W353">
        <v>175.5</v>
      </c>
      <c r="X353">
        <v>182.3</v>
      </c>
      <c r="Y353">
        <v>167.5</v>
      </c>
      <c r="Z353">
        <v>170.8</v>
      </c>
      <c r="AA353">
        <v>176.9</v>
      </c>
      <c r="AB353">
        <v>173.4</v>
      </c>
      <c r="AC353">
        <v>174.6</v>
      </c>
      <c r="AD353">
        <v>177.8</v>
      </c>
    </row>
    <row r="354" spans="1:30" x14ac:dyDescent="0.35">
      <c r="A354" t="s">
        <v>33</v>
      </c>
      <c r="B354">
        <v>2022</v>
      </c>
      <c r="C354" t="s">
        <v>45</v>
      </c>
      <c r="D354">
        <v>168.4</v>
      </c>
      <c r="E354">
        <v>213.4</v>
      </c>
      <c r="F354">
        <v>183.2</v>
      </c>
      <c r="G354">
        <v>172.3</v>
      </c>
      <c r="H354">
        <v>180</v>
      </c>
      <c r="I354">
        <v>162.6</v>
      </c>
      <c r="J354">
        <v>205.5</v>
      </c>
      <c r="K354">
        <v>171</v>
      </c>
      <c r="L354">
        <v>123.4</v>
      </c>
      <c r="M354">
        <v>198.8</v>
      </c>
      <c r="N354">
        <v>162.1</v>
      </c>
      <c r="O354">
        <v>192.4</v>
      </c>
      <c r="P354">
        <v>181.3</v>
      </c>
      <c r="Q354">
        <v>200.6</v>
      </c>
      <c r="R354">
        <v>176.7</v>
      </c>
      <c r="S354">
        <v>163.5</v>
      </c>
      <c r="T354">
        <v>174.7</v>
      </c>
      <c r="U354">
        <v>171.8</v>
      </c>
      <c r="V354">
        <v>180.3</v>
      </c>
      <c r="W354">
        <v>166.9</v>
      </c>
      <c r="X354">
        <v>175.8</v>
      </c>
      <c r="Y354">
        <v>158.9</v>
      </c>
      <c r="Z354">
        <v>166.7</v>
      </c>
      <c r="AA354">
        <v>171.5</v>
      </c>
      <c r="AB354">
        <v>173.8</v>
      </c>
      <c r="AC354">
        <v>167.4</v>
      </c>
      <c r="AD354">
        <v>174.1</v>
      </c>
    </row>
    <row r="355" spans="1:30" x14ac:dyDescent="0.35">
      <c r="A355" t="s">
        <v>34</v>
      </c>
      <c r="B355">
        <v>2022</v>
      </c>
      <c r="C355" t="s">
        <v>45</v>
      </c>
      <c r="D355">
        <v>167.4</v>
      </c>
      <c r="E355">
        <v>209.4</v>
      </c>
      <c r="F355">
        <v>181.4</v>
      </c>
      <c r="G355">
        <v>172.3</v>
      </c>
      <c r="H355">
        <v>188.9</v>
      </c>
      <c r="I355">
        <v>160.69999999999999</v>
      </c>
      <c r="J355">
        <v>183.1</v>
      </c>
      <c r="K355">
        <v>170.5</v>
      </c>
      <c r="L355">
        <v>122.1</v>
      </c>
      <c r="M355">
        <v>202.8</v>
      </c>
      <c r="N355">
        <v>170.4</v>
      </c>
      <c r="O355">
        <v>189.5</v>
      </c>
      <c r="P355">
        <v>178.3</v>
      </c>
      <c r="Q355">
        <v>196.9</v>
      </c>
      <c r="R355">
        <v>183.1</v>
      </c>
      <c r="S355">
        <v>176.2</v>
      </c>
      <c r="T355">
        <v>182.1</v>
      </c>
      <c r="U355">
        <v>171.8</v>
      </c>
      <c r="V355">
        <v>181.3</v>
      </c>
      <c r="W355">
        <v>171.4</v>
      </c>
      <c r="X355">
        <v>179.8</v>
      </c>
      <c r="Y355">
        <v>163</v>
      </c>
      <c r="Z355">
        <v>168.5</v>
      </c>
      <c r="AA355">
        <v>173.7</v>
      </c>
      <c r="AB355">
        <v>173.6</v>
      </c>
      <c r="AC355">
        <v>171.1</v>
      </c>
      <c r="AD355">
        <v>176.5</v>
      </c>
    </row>
    <row r="356" spans="1:30" x14ac:dyDescent="0.35">
      <c r="A356" t="s">
        <v>30</v>
      </c>
      <c r="B356">
        <v>2022</v>
      </c>
      <c r="C356" t="s">
        <v>46</v>
      </c>
      <c r="D356">
        <v>168.8</v>
      </c>
      <c r="E356">
        <v>206.9</v>
      </c>
      <c r="F356">
        <v>189.1</v>
      </c>
      <c r="G356">
        <v>173.4</v>
      </c>
      <c r="H356">
        <v>193.9</v>
      </c>
      <c r="I356">
        <v>156.69999999999999</v>
      </c>
      <c r="J356">
        <v>150.19999999999999</v>
      </c>
      <c r="K356">
        <v>170.5</v>
      </c>
      <c r="L356">
        <v>121.2</v>
      </c>
      <c r="M356">
        <v>207.5</v>
      </c>
      <c r="N356">
        <v>176.8</v>
      </c>
      <c r="O356">
        <v>187.7</v>
      </c>
      <c r="P356">
        <v>174.4</v>
      </c>
      <c r="Q356">
        <v>195.9</v>
      </c>
      <c r="R356">
        <v>188.1</v>
      </c>
      <c r="S356">
        <v>185.9</v>
      </c>
      <c r="T356">
        <v>187.8</v>
      </c>
      <c r="U356" t="s">
        <v>32</v>
      </c>
      <c r="V356">
        <v>182.8</v>
      </c>
      <c r="W356">
        <v>176.4</v>
      </c>
      <c r="X356">
        <v>183.5</v>
      </c>
      <c r="Y356">
        <v>167.8</v>
      </c>
      <c r="Z356">
        <v>171.2</v>
      </c>
      <c r="AA356">
        <v>177.3</v>
      </c>
      <c r="AB356">
        <v>175.7</v>
      </c>
      <c r="AC356">
        <v>175.5</v>
      </c>
      <c r="AD356">
        <v>177.1</v>
      </c>
    </row>
    <row r="357" spans="1:30" x14ac:dyDescent="0.35">
      <c r="A357" t="s">
        <v>33</v>
      </c>
      <c r="B357">
        <v>2022</v>
      </c>
      <c r="C357" t="s">
        <v>46</v>
      </c>
      <c r="D357">
        <v>170.2</v>
      </c>
      <c r="E357">
        <v>212.9</v>
      </c>
      <c r="F357">
        <v>191.9</v>
      </c>
      <c r="G357">
        <v>173.9</v>
      </c>
      <c r="H357">
        <v>179.1</v>
      </c>
      <c r="I357">
        <v>159.5</v>
      </c>
      <c r="J357">
        <v>178.7</v>
      </c>
      <c r="K357">
        <v>171.3</v>
      </c>
      <c r="L357">
        <v>123.1</v>
      </c>
      <c r="M357">
        <v>200.5</v>
      </c>
      <c r="N357">
        <v>162.80000000000001</v>
      </c>
      <c r="O357">
        <v>193.3</v>
      </c>
      <c r="P357">
        <v>178.6</v>
      </c>
      <c r="Q357">
        <v>201.1</v>
      </c>
      <c r="R357">
        <v>177.7</v>
      </c>
      <c r="S357">
        <v>164.5</v>
      </c>
      <c r="T357">
        <v>175.7</v>
      </c>
      <c r="U357">
        <v>170.7</v>
      </c>
      <c r="V357">
        <v>180.6</v>
      </c>
      <c r="W357">
        <v>167.3</v>
      </c>
      <c r="X357">
        <v>177.2</v>
      </c>
      <c r="Y357">
        <v>159.4</v>
      </c>
      <c r="Z357">
        <v>167.1</v>
      </c>
      <c r="AA357">
        <v>171.8</v>
      </c>
      <c r="AB357">
        <v>176</v>
      </c>
      <c r="AC357">
        <v>168.2</v>
      </c>
      <c r="AD357">
        <v>174.1</v>
      </c>
    </row>
    <row r="358" spans="1:30" x14ac:dyDescent="0.35">
      <c r="A358" t="s">
        <v>34</v>
      </c>
      <c r="B358">
        <v>2022</v>
      </c>
      <c r="C358" t="s">
        <v>46</v>
      </c>
      <c r="D358">
        <v>169.2</v>
      </c>
      <c r="E358">
        <v>209</v>
      </c>
      <c r="F358">
        <v>190.2</v>
      </c>
      <c r="G358">
        <v>173.6</v>
      </c>
      <c r="H358">
        <v>188.5</v>
      </c>
      <c r="I358">
        <v>158</v>
      </c>
      <c r="J358">
        <v>159.9</v>
      </c>
      <c r="K358">
        <v>170.8</v>
      </c>
      <c r="L358">
        <v>121.8</v>
      </c>
      <c r="M358">
        <v>205.2</v>
      </c>
      <c r="N358">
        <v>171</v>
      </c>
      <c r="O358">
        <v>190.3</v>
      </c>
      <c r="P358">
        <v>175.9</v>
      </c>
      <c r="Q358">
        <v>197.3</v>
      </c>
      <c r="R358">
        <v>184</v>
      </c>
      <c r="S358">
        <v>177</v>
      </c>
      <c r="T358">
        <v>183</v>
      </c>
      <c r="U358">
        <v>170.7</v>
      </c>
      <c r="V358">
        <v>182</v>
      </c>
      <c r="W358">
        <v>172.1</v>
      </c>
      <c r="X358">
        <v>181.1</v>
      </c>
      <c r="Y358">
        <v>163.4</v>
      </c>
      <c r="Z358">
        <v>168.9</v>
      </c>
      <c r="AA358">
        <v>174.1</v>
      </c>
      <c r="AB358">
        <v>175.8</v>
      </c>
      <c r="AC358">
        <v>172</v>
      </c>
      <c r="AD358">
        <v>175.7</v>
      </c>
    </row>
    <row r="359" spans="1:30" x14ac:dyDescent="0.35">
      <c r="A359" t="s">
        <v>30</v>
      </c>
      <c r="B359">
        <v>2023</v>
      </c>
      <c r="C359" t="s">
        <v>31</v>
      </c>
      <c r="D359">
        <v>174</v>
      </c>
      <c r="E359">
        <v>208.3</v>
      </c>
      <c r="F359">
        <v>192.9</v>
      </c>
      <c r="G359">
        <v>174.3</v>
      </c>
      <c r="H359">
        <v>192.6</v>
      </c>
      <c r="I359">
        <v>156.30000000000001</v>
      </c>
      <c r="J359">
        <v>142.9</v>
      </c>
      <c r="K359">
        <v>170.7</v>
      </c>
      <c r="L359">
        <v>120.3</v>
      </c>
      <c r="M359">
        <v>210.5</v>
      </c>
      <c r="N359">
        <v>176.9</v>
      </c>
      <c r="O359">
        <v>188.5</v>
      </c>
      <c r="P359">
        <v>175</v>
      </c>
      <c r="Q359">
        <v>196.9</v>
      </c>
      <c r="R359">
        <v>189</v>
      </c>
      <c r="S359">
        <v>186.3</v>
      </c>
      <c r="T359">
        <v>188.6</v>
      </c>
      <c r="U359" t="s">
        <v>32</v>
      </c>
      <c r="V359">
        <v>183.2</v>
      </c>
      <c r="W359">
        <v>177.2</v>
      </c>
      <c r="X359">
        <v>184.7</v>
      </c>
      <c r="Y359">
        <v>168.2</v>
      </c>
      <c r="Z359">
        <v>171.8</v>
      </c>
      <c r="AA359">
        <v>177.8</v>
      </c>
      <c r="AB359">
        <v>178.4</v>
      </c>
      <c r="AC359">
        <v>176.5</v>
      </c>
      <c r="AD359">
        <v>177.8</v>
      </c>
    </row>
    <row r="360" spans="1:30" x14ac:dyDescent="0.35">
      <c r="A360" t="s">
        <v>33</v>
      </c>
      <c r="B360">
        <v>2023</v>
      </c>
      <c r="C360" t="s">
        <v>31</v>
      </c>
      <c r="D360">
        <v>173.3</v>
      </c>
      <c r="E360">
        <v>215.2</v>
      </c>
      <c r="F360">
        <v>197</v>
      </c>
      <c r="G360">
        <v>175.2</v>
      </c>
      <c r="H360">
        <v>178</v>
      </c>
      <c r="I360">
        <v>160.5</v>
      </c>
      <c r="J360">
        <v>175.3</v>
      </c>
      <c r="K360">
        <v>171.2</v>
      </c>
      <c r="L360">
        <v>122.7</v>
      </c>
      <c r="M360">
        <v>204.3</v>
      </c>
      <c r="N360">
        <v>163.69999999999999</v>
      </c>
      <c r="O360">
        <v>194.3</v>
      </c>
      <c r="P360">
        <v>179.5</v>
      </c>
      <c r="Q360">
        <v>201.6</v>
      </c>
      <c r="R360">
        <v>178.7</v>
      </c>
      <c r="S360">
        <v>165.3</v>
      </c>
      <c r="T360">
        <v>176.6</v>
      </c>
      <c r="U360">
        <v>172.1</v>
      </c>
      <c r="V360">
        <v>180.1</v>
      </c>
      <c r="W360">
        <v>168</v>
      </c>
      <c r="X360">
        <v>178.5</v>
      </c>
      <c r="Y360">
        <v>159.5</v>
      </c>
      <c r="Z360">
        <v>167.8</v>
      </c>
      <c r="AA360">
        <v>171.8</v>
      </c>
      <c r="AB360">
        <v>178.8</v>
      </c>
      <c r="AC360">
        <v>168.9</v>
      </c>
      <c r="AD360">
        <v>174.9</v>
      </c>
    </row>
    <row r="361" spans="1:30" x14ac:dyDescent="0.35">
      <c r="A361" t="s">
        <v>34</v>
      </c>
      <c r="B361">
        <v>2023</v>
      </c>
      <c r="C361" t="s">
        <v>31</v>
      </c>
      <c r="D361">
        <v>173.8</v>
      </c>
      <c r="E361">
        <v>210.7</v>
      </c>
      <c r="F361">
        <v>194.5</v>
      </c>
      <c r="G361">
        <v>174.6</v>
      </c>
      <c r="H361">
        <v>187.2</v>
      </c>
      <c r="I361">
        <v>158.30000000000001</v>
      </c>
      <c r="J361">
        <v>153.9</v>
      </c>
      <c r="K361">
        <v>170.9</v>
      </c>
      <c r="L361">
        <v>121.1</v>
      </c>
      <c r="M361">
        <v>208.4</v>
      </c>
      <c r="N361">
        <v>171.4</v>
      </c>
      <c r="O361">
        <v>191.2</v>
      </c>
      <c r="P361">
        <v>176.7</v>
      </c>
      <c r="Q361">
        <v>198.2</v>
      </c>
      <c r="R361">
        <v>184.9</v>
      </c>
      <c r="S361">
        <v>177.6</v>
      </c>
      <c r="T361">
        <v>183.8</v>
      </c>
      <c r="U361">
        <v>172.1</v>
      </c>
      <c r="V361">
        <v>182</v>
      </c>
      <c r="W361">
        <v>172.9</v>
      </c>
      <c r="X361">
        <v>182.3</v>
      </c>
      <c r="Y361">
        <v>163.6</v>
      </c>
      <c r="Z361">
        <v>169.5</v>
      </c>
      <c r="AA361">
        <v>174.3</v>
      </c>
      <c r="AB361">
        <v>178.6</v>
      </c>
      <c r="AC361">
        <v>172.8</v>
      </c>
      <c r="AD361">
        <v>176.5</v>
      </c>
    </row>
    <row r="362" spans="1:30" x14ac:dyDescent="0.35">
      <c r="A362" t="s">
        <v>30</v>
      </c>
      <c r="B362">
        <v>2023</v>
      </c>
      <c r="C362" t="s">
        <v>35</v>
      </c>
      <c r="D362">
        <v>174.2</v>
      </c>
      <c r="E362">
        <v>205.2</v>
      </c>
      <c r="F362">
        <v>173.9</v>
      </c>
      <c r="G362">
        <v>177</v>
      </c>
      <c r="H362">
        <v>183.4</v>
      </c>
      <c r="I362">
        <v>167.2</v>
      </c>
      <c r="J362">
        <v>140.9</v>
      </c>
      <c r="K362">
        <v>170.4</v>
      </c>
      <c r="L362">
        <v>119.1</v>
      </c>
      <c r="M362">
        <v>212.1</v>
      </c>
      <c r="N362">
        <v>177.6</v>
      </c>
      <c r="O362">
        <v>189.9</v>
      </c>
      <c r="P362">
        <v>174.8</v>
      </c>
      <c r="Q362">
        <v>198.3</v>
      </c>
      <c r="R362">
        <v>190</v>
      </c>
      <c r="S362">
        <v>187</v>
      </c>
      <c r="T362">
        <v>189.6</v>
      </c>
      <c r="U362" t="s">
        <v>32</v>
      </c>
      <c r="V362">
        <v>181.6</v>
      </c>
      <c r="W362">
        <v>178.6</v>
      </c>
      <c r="X362">
        <v>186.6</v>
      </c>
      <c r="Y362">
        <v>169</v>
      </c>
      <c r="Z362">
        <v>172.8</v>
      </c>
      <c r="AA362">
        <v>178.5</v>
      </c>
      <c r="AB362">
        <v>180.7</v>
      </c>
      <c r="AC362">
        <v>177.9</v>
      </c>
      <c r="AD362">
        <v>178</v>
      </c>
    </row>
    <row r="363" spans="1:30" x14ac:dyDescent="0.35">
      <c r="A363" t="s">
        <v>33</v>
      </c>
      <c r="B363">
        <v>2023</v>
      </c>
      <c r="C363" t="s">
        <v>35</v>
      </c>
      <c r="D363">
        <v>174.7</v>
      </c>
      <c r="E363">
        <v>212.2</v>
      </c>
      <c r="F363">
        <v>177.2</v>
      </c>
      <c r="G363">
        <v>177.9</v>
      </c>
      <c r="H363">
        <v>172.2</v>
      </c>
      <c r="I363">
        <v>172.1</v>
      </c>
      <c r="J363">
        <v>175.8</v>
      </c>
      <c r="K363">
        <v>172.2</v>
      </c>
      <c r="L363">
        <v>121.9</v>
      </c>
      <c r="M363">
        <v>204.8</v>
      </c>
      <c r="N363">
        <v>164.9</v>
      </c>
      <c r="O363">
        <v>196.6</v>
      </c>
      <c r="P363">
        <v>180.7</v>
      </c>
      <c r="Q363">
        <v>202.7</v>
      </c>
      <c r="R363">
        <v>180.3</v>
      </c>
      <c r="S363">
        <v>167</v>
      </c>
      <c r="T363">
        <v>178.2</v>
      </c>
      <c r="U363">
        <v>173.5</v>
      </c>
      <c r="V363">
        <v>182.8</v>
      </c>
      <c r="W363">
        <v>169.2</v>
      </c>
      <c r="X363">
        <v>180.8</v>
      </c>
      <c r="Y363">
        <v>159.80000000000001</v>
      </c>
      <c r="Z363">
        <v>168.4</v>
      </c>
      <c r="AA363">
        <v>172.5</v>
      </c>
      <c r="AB363">
        <v>181.4</v>
      </c>
      <c r="AC363">
        <v>170</v>
      </c>
      <c r="AD363">
        <v>176.3</v>
      </c>
    </row>
    <row r="364" spans="1:30" x14ac:dyDescent="0.35">
      <c r="A364" t="s">
        <v>34</v>
      </c>
      <c r="B364">
        <v>2023</v>
      </c>
      <c r="C364" t="s">
        <v>35</v>
      </c>
      <c r="D364">
        <v>174.4</v>
      </c>
      <c r="E364">
        <v>207.7</v>
      </c>
      <c r="F364">
        <v>175.2</v>
      </c>
      <c r="G364">
        <v>177.3</v>
      </c>
      <c r="H364">
        <v>179.3</v>
      </c>
      <c r="I364">
        <v>169.5</v>
      </c>
      <c r="J364">
        <v>152.69999999999999</v>
      </c>
      <c r="K364">
        <v>171</v>
      </c>
      <c r="L364">
        <v>120</v>
      </c>
      <c r="M364">
        <v>209.7</v>
      </c>
      <c r="N364">
        <v>172.3</v>
      </c>
      <c r="O364">
        <v>193</v>
      </c>
      <c r="P364">
        <v>177</v>
      </c>
      <c r="Q364">
        <v>199.5</v>
      </c>
      <c r="R364">
        <v>186.2</v>
      </c>
      <c r="S364">
        <v>178.7</v>
      </c>
      <c r="T364">
        <v>185.1</v>
      </c>
      <c r="U364">
        <v>173.5</v>
      </c>
      <c r="V364">
        <v>182.1</v>
      </c>
      <c r="W364">
        <v>174.2</v>
      </c>
      <c r="X364">
        <v>184.4</v>
      </c>
      <c r="Y364">
        <v>164.2</v>
      </c>
      <c r="Z364">
        <v>170.3</v>
      </c>
      <c r="AA364">
        <v>175</v>
      </c>
      <c r="AB364">
        <v>181</v>
      </c>
      <c r="AC364">
        <v>174.1</v>
      </c>
      <c r="AD364">
        <v>177.2</v>
      </c>
    </row>
    <row r="365" spans="1:30" x14ac:dyDescent="0.35">
      <c r="A365" t="s">
        <v>30</v>
      </c>
      <c r="B365">
        <v>2023</v>
      </c>
      <c r="C365" t="s">
        <v>36</v>
      </c>
      <c r="D365">
        <v>174.3</v>
      </c>
      <c r="E365">
        <v>205.2</v>
      </c>
      <c r="F365">
        <v>173.9</v>
      </c>
      <c r="G365">
        <v>177</v>
      </c>
      <c r="H365">
        <v>183.3</v>
      </c>
      <c r="I365">
        <v>167.2</v>
      </c>
      <c r="J365">
        <v>140.9</v>
      </c>
      <c r="K365">
        <v>170.5</v>
      </c>
      <c r="L365">
        <v>119.1</v>
      </c>
      <c r="M365">
        <v>212.1</v>
      </c>
      <c r="N365">
        <v>177.6</v>
      </c>
      <c r="O365">
        <v>189.9</v>
      </c>
      <c r="P365">
        <v>174.8</v>
      </c>
      <c r="Q365">
        <v>198.4</v>
      </c>
      <c r="R365">
        <v>190</v>
      </c>
      <c r="S365">
        <v>187</v>
      </c>
      <c r="T365">
        <v>189.6</v>
      </c>
      <c r="U365" t="s">
        <v>32</v>
      </c>
      <c r="V365">
        <v>181.4</v>
      </c>
      <c r="W365">
        <v>178.6</v>
      </c>
      <c r="X365">
        <v>186.6</v>
      </c>
      <c r="Y365">
        <v>169</v>
      </c>
      <c r="Z365">
        <v>172.8</v>
      </c>
      <c r="AA365">
        <v>178.5</v>
      </c>
      <c r="AB365">
        <v>180.7</v>
      </c>
      <c r="AC365">
        <v>177.9</v>
      </c>
      <c r="AD365">
        <v>178</v>
      </c>
    </row>
    <row r="366" spans="1:30" x14ac:dyDescent="0.35">
      <c r="A366" t="s">
        <v>33</v>
      </c>
      <c r="B366">
        <v>2023</v>
      </c>
      <c r="C366" t="s">
        <v>36</v>
      </c>
      <c r="D366">
        <v>174.7</v>
      </c>
      <c r="E366">
        <v>212.2</v>
      </c>
      <c r="F366">
        <v>177.2</v>
      </c>
      <c r="G366">
        <v>177.9</v>
      </c>
      <c r="H366">
        <v>172.2</v>
      </c>
      <c r="I366">
        <v>172.1</v>
      </c>
      <c r="J366">
        <v>175.9</v>
      </c>
      <c r="K366">
        <v>172.2</v>
      </c>
      <c r="L366">
        <v>121.9</v>
      </c>
      <c r="M366">
        <v>204.8</v>
      </c>
      <c r="N366">
        <v>164.9</v>
      </c>
      <c r="O366">
        <v>196.6</v>
      </c>
      <c r="P366">
        <v>180.8</v>
      </c>
      <c r="Q366">
        <v>202.7</v>
      </c>
      <c r="R366">
        <v>180.2</v>
      </c>
      <c r="S366">
        <v>167</v>
      </c>
      <c r="T366">
        <v>178.2</v>
      </c>
      <c r="U366">
        <v>173.5</v>
      </c>
      <c r="V366">
        <v>182.6</v>
      </c>
      <c r="W366">
        <v>169.2</v>
      </c>
      <c r="X366">
        <v>180.8</v>
      </c>
      <c r="Y366">
        <v>159.80000000000001</v>
      </c>
      <c r="Z366">
        <v>168.4</v>
      </c>
      <c r="AA366">
        <v>172.5</v>
      </c>
      <c r="AB366">
        <v>181.5</v>
      </c>
      <c r="AC366">
        <v>170</v>
      </c>
      <c r="AD366">
        <v>176.3</v>
      </c>
    </row>
    <row r="367" spans="1:30" x14ac:dyDescent="0.35">
      <c r="A367" t="s">
        <v>34</v>
      </c>
      <c r="B367">
        <v>2023</v>
      </c>
      <c r="C367" t="s">
        <v>36</v>
      </c>
      <c r="D367">
        <v>174.4</v>
      </c>
      <c r="E367">
        <v>207.7</v>
      </c>
      <c r="F367">
        <v>175.2</v>
      </c>
      <c r="G367">
        <v>177.3</v>
      </c>
      <c r="H367">
        <v>179.2</v>
      </c>
      <c r="I367">
        <v>169.5</v>
      </c>
      <c r="J367">
        <v>152.80000000000001</v>
      </c>
      <c r="K367">
        <v>171.1</v>
      </c>
      <c r="L367">
        <v>120</v>
      </c>
      <c r="M367">
        <v>209.7</v>
      </c>
      <c r="N367">
        <v>172.3</v>
      </c>
      <c r="O367">
        <v>193</v>
      </c>
      <c r="P367">
        <v>177</v>
      </c>
      <c r="Q367">
        <v>199.5</v>
      </c>
      <c r="R367">
        <v>186.1</v>
      </c>
      <c r="S367">
        <v>178.7</v>
      </c>
      <c r="T367">
        <v>185.1</v>
      </c>
      <c r="U367">
        <v>173.5</v>
      </c>
      <c r="V367">
        <v>181.9</v>
      </c>
      <c r="W367">
        <v>174.2</v>
      </c>
      <c r="X367">
        <v>184.4</v>
      </c>
      <c r="Y367">
        <v>164.2</v>
      </c>
      <c r="Z367">
        <v>170.3</v>
      </c>
      <c r="AA367">
        <v>175</v>
      </c>
      <c r="AB367">
        <v>181</v>
      </c>
      <c r="AC367">
        <v>174.1</v>
      </c>
      <c r="AD367">
        <v>177.2</v>
      </c>
    </row>
    <row r="368" spans="1:30" x14ac:dyDescent="0.35">
      <c r="A368" t="s">
        <v>30</v>
      </c>
      <c r="B368">
        <v>2023</v>
      </c>
      <c r="C368" t="s">
        <v>37</v>
      </c>
      <c r="D368">
        <v>173.3</v>
      </c>
      <c r="E368">
        <v>206.9</v>
      </c>
      <c r="F368">
        <v>167.9</v>
      </c>
      <c r="G368">
        <v>178.2</v>
      </c>
      <c r="H368">
        <v>178.5</v>
      </c>
      <c r="I368">
        <v>173.7</v>
      </c>
      <c r="J368">
        <v>142.80000000000001</v>
      </c>
      <c r="K368">
        <v>172.8</v>
      </c>
      <c r="L368">
        <v>120.4</v>
      </c>
      <c r="M368">
        <v>215.5</v>
      </c>
      <c r="N368">
        <v>178.2</v>
      </c>
      <c r="O368">
        <v>190.5</v>
      </c>
      <c r="P368">
        <v>175.5</v>
      </c>
      <c r="Q368">
        <v>199.5</v>
      </c>
      <c r="R368">
        <v>190.7</v>
      </c>
      <c r="S368">
        <v>187.3</v>
      </c>
      <c r="T368">
        <v>190.2</v>
      </c>
      <c r="U368" t="s">
        <v>48</v>
      </c>
      <c r="V368">
        <v>181.5</v>
      </c>
      <c r="W368">
        <v>179.1</v>
      </c>
      <c r="X368">
        <v>187.2</v>
      </c>
      <c r="Y368">
        <v>169.4</v>
      </c>
      <c r="Z368">
        <v>173.2</v>
      </c>
      <c r="AA368">
        <v>179.4</v>
      </c>
      <c r="AB368">
        <v>183.8</v>
      </c>
      <c r="AC368">
        <v>178.9</v>
      </c>
      <c r="AD368">
        <v>178.8</v>
      </c>
    </row>
    <row r="369" spans="1:30" x14ac:dyDescent="0.35">
      <c r="A369" t="s">
        <v>33</v>
      </c>
      <c r="B369">
        <v>2023</v>
      </c>
      <c r="C369" t="s">
        <v>37</v>
      </c>
      <c r="D369">
        <v>174.8</v>
      </c>
      <c r="E369">
        <v>213.7</v>
      </c>
      <c r="F369">
        <v>172.4</v>
      </c>
      <c r="G369">
        <v>178.8</v>
      </c>
      <c r="H369">
        <v>168.7</v>
      </c>
      <c r="I369">
        <v>179.2</v>
      </c>
      <c r="J369">
        <v>179.9</v>
      </c>
      <c r="K369">
        <v>174.7</v>
      </c>
      <c r="L369">
        <v>123.1</v>
      </c>
      <c r="M369">
        <v>207.8</v>
      </c>
      <c r="N369">
        <v>165.5</v>
      </c>
      <c r="O369">
        <v>197</v>
      </c>
      <c r="P369">
        <v>182.1</v>
      </c>
      <c r="Q369">
        <v>203.5</v>
      </c>
      <c r="R369">
        <v>181</v>
      </c>
      <c r="S369">
        <v>167.7</v>
      </c>
      <c r="T369">
        <v>178.9</v>
      </c>
      <c r="U369">
        <v>175.2</v>
      </c>
      <c r="V369">
        <v>182.1</v>
      </c>
      <c r="W369">
        <v>169.6</v>
      </c>
      <c r="X369">
        <v>181.5</v>
      </c>
      <c r="Y369">
        <v>160.1</v>
      </c>
      <c r="Z369">
        <v>168.8</v>
      </c>
      <c r="AA369">
        <v>174.2</v>
      </c>
      <c r="AB369">
        <v>184.4</v>
      </c>
      <c r="AC369">
        <v>170.9</v>
      </c>
      <c r="AD369">
        <v>177.4</v>
      </c>
    </row>
    <row r="370" spans="1:30" x14ac:dyDescent="0.35">
      <c r="A370" t="s">
        <v>34</v>
      </c>
      <c r="B370">
        <v>2023</v>
      </c>
      <c r="C370" t="s">
        <v>37</v>
      </c>
      <c r="D370">
        <v>173.8</v>
      </c>
      <c r="E370">
        <v>209.3</v>
      </c>
      <c r="F370">
        <v>169.6</v>
      </c>
      <c r="G370">
        <v>178.4</v>
      </c>
      <c r="H370">
        <v>174.9</v>
      </c>
      <c r="I370">
        <v>176.3</v>
      </c>
      <c r="J370">
        <v>155.4</v>
      </c>
      <c r="K370">
        <v>173.4</v>
      </c>
      <c r="L370">
        <v>121.3</v>
      </c>
      <c r="M370">
        <v>212.9</v>
      </c>
      <c r="N370">
        <v>172.9</v>
      </c>
      <c r="O370">
        <v>193.5</v>
      </c>
      <c r="P370">
        <v>177.9</v>
      </c>
      <c r="Q370">
        <v>200.6</v>
      </c>
      <c r="R370">
        <v>186.9</v>
      </c>
      <c r="S370">
        <v>179.2</v>
      </c>
      <c r="T370">
        <v>185.7</v>
      </c>
      <c r="U370">
        <v>175.2</v>
      </c>
      <c r="V370">
        <v>181.7</v>
      </c>
      <c r="W370">
        <v>174.6</v>
      </c>
      <c r="X370">
        <v>185</v>
      </c>
      <c r="Y370">
        <v>164.5</v>
      </c>
      <c r="Z370">
        <v>170.7</v>
      </c>
      <c r="AA370">
        <v>176.4</v>
      </c>
      <c r="AB370">
        <v>184</v>
      </c>
      <c r="AC370">
        <v>175</v>
      </c>
      <c r="AD370">
        <v>178.1</v>
      </c>
    </row>
    <row r="371" spans="1:30" x14ac:dyDescent="0.35">
      <c r="A371" t="s">
        <v>30</v>
      </c>
      <c r="B371">
        <v>2023</v>
      </c>
      <c r="C371" t="s">
        <v>38</v>
      </c>
      <c r="D371">
        <v>173.2</v>
      </c>
      <c r="E371">
        <v>211.5</v>
      </c>
      <c r="F371">
        <v>171</v>
      </c>
      <c r="G371">
        <v>179.6</v>
      </c>
      <c r="H371">
        <v>173.3</v>
      </c>
      <c r="I371">
        <v>169</v>
      </c>
      <c r="J371">
        <v>148.69999999999999</v>
      </c>
      <c r="K371">
        <v>174.9</v>
      </c>
      <c r="L371">
        <v>121.9</v>
      </c>
      <c r="M371">
        <v>221</v>
      </c>
      <c r="N371">
        <v>178.7</v>
      </c>
      <c r="O371">
        <v>191.1</v>
      </c>
      <c r="P371">
        <v>176.8</v>
      </c>
      <c r="Q371">
        <v>199.9</v>
      </c>
      <c r="R371">
        <v>191.2</v>
      </c>
      <c r="S371">
        <v>187.9</v>
      </c>
      <c r="T371">
        <v>190.8</v>
      </c>
      <c r="U371" t="s">
        <v>48</v>
      </c>
      <c r="V371">
        <v>182.5</v>
      </c>
      <c r="W371">
        <v>179.8</v>
      </c>
      <c r="X371">
        <v>187.8</v>
      </c>
      <c r="Y371">
        <v>169.7</v>
      </c>
      <c r="Z371">
        <v>173.8</v>
      </c>
      <c r="AA371">
        <v>180.3</v>
      </c>
      <c r="AB371">
        <v>184.9</v>
      </c>
      <c r="AC371">
        <v>179.5</v>
      </c>
      <c r="AD371">
        <v>179.8</v>
      </c>
    </row>
    <row r="372" spans="1:30" x14ac:dyDescent="0.35">
      <c r="A372" t="s">
        <v>33</v>
      </c>
      <c r="B372">
        <v>2023</v>
      </c>
      <c r="C372" t="s">
        <v>38</v>
      </c>
      <c r="D372">
        <v>174.7</v>
      </c>
      <c r="E372">
        <v>219.4</v>
      </c>
      <c r="F372">
        <v>176.7</v>
      </c>
      <c r="G372">
        <v>179.4</v>
      </c>
      <c r="H372">
        <v>164.4</v>
      </c>
      <c r="I372">
        <v>175.8</v>
      </c>
      <c r="J372">
        <v>185</v>
      </c>
      <c r="K372">
        <v>176.9</v>
      </c>
      <c r="L372">
        <v>124.2</v>
      </c>
      <c r="M372">
        <v>211.9</v>
      </c>
      <c r="N372">
        <v>165.9</v>
      </c>
      <c r="O372">
        <v>197.7</v>
      </c>
      <c r="P372">
        <v>183.1</v>
      </c>
      <c r="Q372">
        <v>204.2</v>
      </c>
      <c r="R372">
        <v>181.3</v>
      </c>
      <c r="S372">
        <v>168.1</v>
      </c>
      <c r="T372">
        <v>179.3</v>
      </c>
      <c r="U372">
        <v>175.6</v>
      </c>
      <c r="V372">
        <v>183.4</v>
      </c>
      <c r="W372">
        <v>170.1</v>
      </c>
      <c r="X372">
        <v>182.2</v>
      </c>
      <c r="Y372">
        <v>160.4</v>
      </c>
      <c r="Z372">
        <v>169.2</v>
      </c>
      <c r="AA372">
        <v>174.8</v>
      </c>
      <c r="AB372">
        <v>185.6</v>
      </c>
      <c r="AC372">
        <v>171.6</v>
      </c>
      <c r="AD372">
        <v>178.2</v>
      </c>
    </row>
    <row r="373" spans="1:30" x14ac:dyDescent="0.35">
      <c r="A373" t="s">
        <v>34</v>
      </c>
      <c r="B373">
        <v>2023</v>
      </c>
      <c r="C373" t="s">
        <v>38</v>
      </c>
      <c r="D373">
        <v>173.7</v>
      </c>
      <c r="E373">
        <v>214.3</v>
      </c>
      <c r="F373">
        <v>173.2</v>
      </c>
      <c r="G373">
        <v>179.5</v>
      </c>
      <c r="H373">
        <v>170</v>
      </c>
      <c r="I373">
        <v>172.2</v>
      </c>
      <c r="J373">
        <v>161</v>
      </c>
      <c r="K373">
        <v>175.6</v>
      </c>
      <c r="L373">
        <v>122.7</v>
      </c>
      <c r="M373">
        <v>218</v>
      </c>
      <c r="N373">
        <v>173.4</v>
      </c>
      <c r="O373">
        <v>194.2</v>
      </c>
      <c r="P373">
        <v>179.1</v>
      </c>
      <c r="Q373">
        <v>201</v>
      </c>
      <c r="R373">
        <v>187.3</v>
      </c>
      <c r="S373">
        <v>179.7</v>
      </c>
      <c r="T373">
        <v>186.2</v>
      </c>
      <c r="U373">
        <v>175.6</v>
      </c>
      <c r="V373">
        <v>182.8</v>
      </c>
      <c r="W373">
        <v>175.2</v>
      </c>
      <c r="X373">
        <v>185.7</v>
      </c>
      <c r="Y373">
        <v>164.8</v>
      </c>
      <c r="Z373">
        <v>171.2</v>
      </c>
      <c r="AA373">
        <v>177.1</v>
      </c>
      <c r="AB373">
        <v>185.2</v>
      </c>
      <c r="AC373">
        <v>175.7</v>
      </c>
      <c r="AD373">
        <v>179.1</v>
      </c>
    </row>
  </sheetData>
  <sheetProtection algorithmName="SHA-512" hashValue="5etD563Mqo0ekNqHY3+golDWYCd7EcqsLzxBvvPPSCuMIZMPMfAVW9wWvOiByc7M2dkVJKtK2JyZjN51WmJZdA==" saltValue="02e1GFhq41Y+Tm86hzIkA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A0A7-B4BA-46DD-8271-82860EDFB182}">
  <dimension ref="A1:BC373"/>
  <sheetViews>
    <sheetView topLeftCell="AE1" workbookViewId="0">
      <selection activeCell="AE1" sqref="AE1:AE1048576"/>
    </sheetView>
  </sheetViews>
  <sheetFormatPr defaultRowHeight="14.5" x14ac:dyDescent="0.35"/>
  <cols>
    <col min="33" max="33" width="12.36328125" bestFit="1" customWidth="1"/>
    <col min="34" max="34" width="13.90625" bestFit="1" customWidth="1"/>
    <col min="35" max="35" width="8.26953125" bestFit="1" customWidth="1"/>
    <col min="36" max="37" width="8.26953125" customWidth="1"/>
    <col min="38" max="38" width="14.36328125" bestFit="1" customWidth="1"/>
    <col min="39" max="39" width="15.26953125" bestFit="1" customWidth="1"/>
    <col min="40" max="49" width="4.81640625" bestFit="1" customWidth="1"/>
    <col min="50" max="50" width="10.7265625" bestFit="1" customWidth="1"/>
    <col min="52" max="52" width="29.26953125" bestFit="1" customWidth="1"/>
    <col min="53" max="53" width="30.7265625" bestFit="1" customWidth="1"/>
    <col min="54" max="54" width="22.6328125" bestFit="1" customWidth="1"/>
    <col min="55" max="55" width="55.453125" bestFit="1" customWidth="1"/>
  </cols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G1" s="94" t="s">
        <v>1</v>
      </c>
      <c r="AH1" s="94"/>
      <c r="AL1" s="93" t="s">
        <v>200</v>
      </c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Z1" s="92" t="s">
        <v>192</v>
      </c>
      <c r="BA1" s="92" t="s">
        <v>208</v>
      </c>
    </row>
    <row r="2" spans="1:55" x14ac:dyDescent="0.35">
      <c r="A2" t="s">
        <v>30</v>
      </c>
      <c r="B2">
        <v>2013</v>
      </c>
      <c r="C2" t="s">
        <v>31</v>
      </c>
      <c r="D2">
        <v>107.5</v>
      </c>
      <c r="E2">
        <v>106.3</v>
      </c>
      <c r="F2">
        <v>108.1</v>
      </c>
      <c r="G2">
        <v>104.9</v>
      </c>
      <c r="H2">
        <v>106.1</v>
      </c>
      <c r="I2">
        <v>103.9</v>
      </c>
      <c r="J2">
        <v>101.9</v>
      </c>
      <c r="K2">
        <v>106.1</v>
      </c>
      <c r="L2">
        <v>106.8</v>
      </c>
      <c r="M2">
        <v>103.1</v>
      </c>
      <c r="N2">
        <v>104.8</v>
      </c>
      <c r="O2">
        <v>106.7</v>
      </c>
      <c r="P2">
        <v>105.5</v>
      </c>
      <c r="Q2">
        <v>105.1</v>
      </c>
      <c r="R2">
        <v>106.5</v>
      </c>
      <c r="S2">
        <v>105.8</v>
      </c>
      <c r="T2">
        <v>106.4</v>
      </c>
      <c r="U2" t="s">
        <v>32</v>
      </c>
      <c r="V2">
        <v>105.5</v>
      </c>
      <c r="W2">
        <v>104.8</v>
      </c>
      <c r="X2">
        <v>104</v>
      </c>
      <c r="Y2">
        <v>103.3</v>
      </c>
      <c r="Z2">
        <v>103.4</v>
      </c>
      <c r="AA2">
        <v>103.8</v>
      </c>
      <c r="AB2">
        <v>104.7</v>
      </c>
      <c r="AC2">
        <v>104</v>
      </c>
      <c r="AD2">
        <v>105.1</v>
      </c>
      <c r="AG2" s="79" t="s">
        <v>187</v>
      </c>
      <c r="AH2" t="s">
        <v>191</v>
      </c>
      <c r="AL2" s="79" t="s">
        <v>190</v>
      </c>
      <c r="AM2" s="79" t="s">
        <v>189</v>
      </c>
      <c r="AZ2" s="9" t="s">
        <v>69</v>
      </c>
      <c r="BA2" s="9" t="s">
        <v>195</v>
      </c>
    </row>
    <row r="3" spans="1:55" x14ac:dyDescent="0.35">
      <c r="A3" t="s">
        <v>33</v>
      </c>
      <c r="B3">
        <v>2013</v>
      </c>
      <c r="C3" t="s">
        <v>31</v>
      </c>
      <c r="D3">
        <v>110.5</v>
      </c>
      <c r="E3">
        <v>109.1</v>
      </c>
      <c r="F3">
        <v>113</v>
      </c>
      <c r="G3">
        <v>103.6</v>
      </c>
      <c r="H3">
        <v>103.4</v>
      </c>
      <c r="I3">
        <v>102.3</v>
      </c>
      <c r="J3">
        <v>102.9</v>
      </c>
      <c r="K3">
        <v>105.8</v>
      </c>
      <c r="L3">
        <v>105.1</v>
      </c>
      <c r="M3">
        <v>101.8</v>
      </c>
      <c r="N3">
        <v>105.1</v>
      </c>
      <c r="O3">
        <v>107.9</v>
      </c>
      <c r="P3">
        <v>105.9</v>
      </c>
      <c r="Q3">
        <v>105.2</v>
      </c>
      <c r="R3">
        <v>105.9</v>
      </c>
      <c r="S3">
        <v>105</v>
      </c>
      <c r="T3">
        <v>105.8</v>
      </c>
      <c r="U3">
        <v>100.3</v>
      </c>
      <c r="V3">
        <v>105.4</v>
      </c>
      <c r="W3">
        <v>104.8</v>
      </c>
      <c r="X3">
        <v>104.1</v>
      </c>
      <c r="Y3">
        <v>103.2</v>
      </c>
      <c r="Z3">
        <v>102.9</v>
      </c>
      <c r="AA3">
        <v>103.5</v>
      </c>
      <c r="AB3">
        <v>104.3</v>
      </c>
      <c r="AC3">
        <v>103.7</v>
      </c>
      <c r="AD3">
        <v>104</v>
      </c>
      <c r="AG3" s="80">
        <v>2013</v>
      </c>
      <c r="AH3" s="81">
        <v>36</v>
      </c>
      <c r="AL3" s="79" t="s">
        <v>187</v>
      </c>
      <c r="AM3">
        <v>2013</v>
      </c>
      <c r="AN3">
        <v>2014</v>
      </c>
      <c r="AO3">
        <v>2015</v>
      </c>
      <c r="AP3">
        <v>2016</v>
      </c>
      <c r="AQ3">
        <v>2017</v>
      </c>
      <c r="AR3">
        <v>2018</v>
      </c>
      <c r="AS3">
        <v>2019</v>
      </c>
      <c r="AT3">
        <v>2020</v>
      </c>
      <c r="AU3">
        <v>2021</v>
      </c>
      <c r="AV3">
        <v>2022</v>
      </c>
      <c r="AW3">
        <v>2023</v>
      </c>
      <c r="AX3" t="s">
        <v>188</v>
      </c>
      <c r="AZ3" s="9" t="s">
        <v>193</v>
      </c>
      <c r="BA3" s="83" t="s">
        <v>196</v>
      </c>
    </row>
    <row r="4" spans="1:55" ht="29" x14ac:dyDescent="0.35">
      <c r="A4" t="s">
        <v>34</v>
      </c>
      <c r="B4">
        <v>2013</v>
      </c>
      <c r="C4" t="s">
        <v>31</v>
      </c>
      <c r="D4">
        <v>108.4</v>
      </c>
      <c r="E4">
        <v>107.3</v>
      </c>
      <c r="F4">
        <v>110</v>
      </c>
      <c r="G4">
        <v>104.4</v>
      </c>
      <c r="H4">
        <v>105.1</v>
      </c>
      <c r="I4">
        <v>103.2</v>
      </c>
      <c r="J4">
        <v>102.2</v>
      </c>
      <c r="K4">
        <v>106</v>
      </c>
      <c r="L4">
        <v>106.2</v>
      </c>
      <c r="M4">
        <v>102.7</v>
      </c>
      <c r="N4">
        <v>104.9</v>
      </c>
      <c r="O4">
        <v>107.3</v>
      </c>
      <c r="P4">
        <v>105.6</v>
      </c>
      <c r="Q4">
        <v>105.1</v>
      </c>
      <c r="R4">
        <v>106.3</v>
      </c>
      <c r="S4">
        <v>105.5</v>
      </c>
      <c r="T4">
        <v>106.2</v>
      </c>
      <c r="U4">
        <v>100.3</v>
      </c>
      <c r="V4">
        <v>105.5</v>
      </c>
      <c r="W4">
        <v>104.8</v>
      </c>
      <c r="X4">
        <v>104</v>
      </c>
      <c r="Y4">
        <v>103.2</v>
      </c>
      <c r="Z4">
        <v>103.1</v>
      </c>
      <c r="AA4">
        <v>103.6</v>
      </c>
      <c r="AB4">
        <v>104.5</v>
      </c>
      <c r="AC4">
        <v>103.9</v>
      </c>
      <c r="AD4">
        <v>104.6</v>
      </c>
      <c r="AG4" s="80">
        <v>2014</v>
      </c>
      <c r="AH4" s="81">
        <v>36</v>
      </c>
      <c r="AL4" s="80" t="s">
        <v>31</v>
      </c>
      <c r="AM4" s="81">
        <v>3</v>
      </c>
      <c r="AN4" s="81">
        <v>3</v>
      </c>
      <c r="AO4" s="81">
        <v>3</v>
      </c>
      <c r="AP4" s="81">
        <v>3</v>
      </c>
      <c r="AQ4" s="81">
        <v>3</v>
      </c>
      <c r="AR4" s="81">
        <v>3</v>
      </c>
      <c r="AS4" s="81">
        <v>3</v>
      </c>
      <c r="AT4" s="81">
        <v>3</v>
      </c>
      <c r="AU4" s="81">
        <v>3</v>
      </c>
      <c r="AV4" s="81">
        <v>3</v>
      </c>
      <c r="AW4" s="81">
        <v>3</v>
      </c>
      <c r="AX4" s="81">
        <v>33</v>
      </c>
      <c r="AZ4" s="82" t="s">
        <v>194</v>
      </c>
      <c r="BA4" s="9" t="s">
        <v>196</v>
      </c>
    </row>
    <row r="5" spans="1:55" x14ac:dyDescent="0.35">
      <c r="A5" t="s">
        <v>30</v>
      </c>
      <c r="B5">
        <v>2013</v>
      </c>
      <c r="C5" t="s">
        <v>35</v>
      </c>
      <c r="D5">
        <v>109.2</v>
      </c>
      <c r="E5">
        <v>108.7</v>
      </c>
      <c r="F5">
        <v>110.2</v>
      </c>
      <c r="G5">
        <v>105.4</v>
      </c>
      <c r="H5">
        <v>106.7</v>
      </c>
      <c r="I5">
        <v>104</v>
      </c>
      <c r="J5">
        <v>102.4</v>
      </c>
      <c r="K5">
        <v>105.9</v>
      </c>
      <c r="L5">
        <v>105.7</v>
      </c>
      <c r="M5">
        <v>103.1</v>
      </c>
      <c r="N5">
        <v>105.1</v>
      </c>
      <c r="O5">
        <v>107.7</v>
      </c>
      <c r="P5">
        <v>106.3</v>
      </c>
      <c r="Q5">
        <v>105.6</v>
      </c>
      <c r="R5">
        <v>107.1</v>
      </c>
      <c r="S5">
        <v>106.3</v>
      </c>
      <c r="T5">
        <v>107</v>
      </c>
      <c r="U5" t="s">
        <v>32</v>
      </c>
      <c r="V5">
        <v>106.2</v>
      </c>
      <c r="W5">
        <v>105.2</v>
      </c>
      <c r="X5">
        <v>104.4</v>
      </c>
      <c r="Y5">
        <v>103.9</v>
      </c>
      <c r="Z5">
        <v>104</v>
      </c>
      <c r="AA5">
        <v>104.1</v>
      </c>
      <c r="AB5">
        <v>104.6</v>
      </c>
      <c r="AC5">
        <v>104.4</v>
      </c>
      <c r="AD5">
        <v>105.8</v>
      </c>
      <c r="AG5" s="80">
        <v>2015</v>
      </c>
      <c r="AH5" s="81">
        <v>36</v>
      </c>
      <c r="AL5" s="80" t="s">
        <v>35</v>
      </c>
      <c r="AM5" s="81">
        <v>3</v>
      </c>
      <c r="AN5" s="81">
        <v>3</v>
      </c>
      <c r="AO5" s="81">
        <v>3</v>
      </c>
      <c r="AP5" s="81">
        <v>3</v>
      </c>
      <c r="AQ5" s="81">
        <v>3</v>
      </c>
      <c r="AR5" s="81">
        <v>3</v>
      </c>
      <c r="AS5" s="81">
        <v>3</v>
      </c>
      <c r="AT5" s="81">
        <v>3</v>
      </c>
      <c r="AU5" s="81">
        <v>3</v>
      </c>
      <c r="AV5" s="81">
        <v>3</v>
      </c>
      <c r="AW5" s="81">
        <v>3</v>
      </c>
      <c r="AX5" s="81">
        <v>33</v>
      </c>
      <c r="AZ5" s="88"/>
      <c r="BA5" s="89"/>
    </row>
    <row r="6" spans="1:55" x14ac:dyDescent="0.35">
      <c r="A6" t="s">
        <v>33</v>
      </c>
      <c r="B6">
        <v>2013</v>
      </c>
      <c r="C6" t="s">
        <v>35</v>
      </c>
      <c r="D6">
        <v>112.9</v>
      </c>
      <c r="E6">
        <v>112.9</v>
      </c>
      <c r="F6">
        <v>116.9</v>
      </c>
      <c r="G6">
        <v>104</v>
      </c>
      <c r="H6">
        <v>103.5</v>
      </c>
      <c r="I6">
        <v>103.1</v>
      </c>
      <c r="J6">
        <v>104.9</v>
      </c>
      <c r="K6">
        <v>104.1</v>
      </c>
      <c r="L6">
        <v>103.8</v>
      </c>
      <c r="M6">
        <v>102.3</v>
      </c>
      <c r="N6">
        <v>106</v>
      </c>
      <c r="O6">
        <v>109</v>
      </c>
      <c r="P6">
        <v>107.2</v>
      </c>
      <c r="Q6">
        <v>106</v>
      </c>
      <c r="R6">
        <v>106.6</v>
      </c>
      <c r="S6">
        <v>105.5</v>
      </c>
      <c r="T6">
        <v>106.4</v>
      </c>
      <c r="U6">
        <v>100.4</v>
      </c>
      <c r="V6">
        <v>105.7</v>
      </c>
      <c r="W6">
        <v>105.2</v>
      </c>
      <c r="X6">
        <v>104.7</v>
      </c>
      <c r="Y6">
        <v>104.4</v>
      </c>
      <c r="Z6">
        <v>103.3</v>
      </c>
      <c r="AA6">
        <v>103.7</v>
      </c>
      <c r="AB6">
        <v>104.3</v>
      </c>
      <c r="AC6">
        <v>104.3</v>
      </c>
      <c r="AD6">
        <v>104.7</v>
      </c>
      <c r="AG6" s="80">
        <v>2016</v>
      </c>
      <c r="AH6" s="81">
        <v>36</v>
      </c>
      <c r="AL6" s="80" t="s">
        <v>36</v>
      </c>
      <c r="AM6" s="81">
        <v>3</v>
      </c>
      <c r="AN6" s="81">
        <v>3</v>
      </c>
      <c r="AO6" s="81">
        <v>3</v>
      </c>
      <c r="AP6" s="81">
        <v>3</v>
      </c>
      <c r="AQ6" s="81">
        <v>3</v>
      </c>
      <c r="AR6" s="81">
        <v>3</v>
      </c>
      <c r="AS6" s="81">
        <v>3</v>
      </c>
      <c r="AT6" s="81">
        <v>3</v>
      </c>
      <c r="AU6" s="81">
        <v>3</v>
      </c>
      <c r="AV6" s="81">
        <v>3</v>
      </c>
      <c r="AW6" s="81">
        <v>3</v>
      </c>
      <c r="AX6" s="81">
        <v>33</v>
      </c>
      <c r="AZ6" s="67"/>
    </row>
    <row r="7" spans="1:55" x14ac:dyDescent="0.35">
      <c r="A7" t="s">
        <v>34</v>
      </c>
      <c r="B7">
        <v>2013</v>
      </c>
      <c r="C7" t="s">
        <v>35</v>
      </c>
      <c r="D7">
        <v>110.4</v>
      </c>
      <c r="E7">
        <v>110.2</v>
      </c>
      <c r="F7">
        <v>112.8</v>
      </c>
      <c r="G7">
        <v>104.9</v>
      </c>
      <c r="H7">
        <v>105.5</v>
      </c>
      <c r="I7">
        <v>103.6</v>
      </c>
      <c r="J7">
        <v>103.2</v>
      </c>
      <c r="K7">
        <v>105.3</v>
      </c>
      <c r="L7">
        <v>105.1</v>
      </c>
      <c r="M7">
        <v>102.8</v>
      </c>
      <c r="N7">
        <v>105.5</v>
      </c>
      <c r="O7">
        <v>108.3</v>
      </c>
      <c r="P7">
        <v>106.6</v>
      </c>
      <c r="Q7">
        <v>105.7</v>
      </c>
      <c r="R7">
        <v>106.9</v>
      </c>
      <c r="S7">
        <v>106</v>
      </c>
      <c r="T7">
        <v>106.8</v>
      </c>
      <c r="U7">
        <v>100.4</v>
      </c>
      <c r="V7">
        <v>106</v>
      </c>
      <c r="W7">
        <v>105.2</v>
      </c>
      <c r="X7">
        <v>104.5</v>
      </c>
      <c r="Y7">
        <v>104.2</v>
      </c>
      <c r="Z7">
        <v>103.6</v>
      </c>
      <c r="AA7">
        <v>103.9</v>
      </c>
      <c r="AB7">
        <v>104.5</v>
      </c>
      <c r="AC7">
        <v>104.4</v>
      </c>
      <c r="AD7">
        <v>105.3</v>
      </c>
      <c r="AG7" s="80">
        <v>2017</v>
      </c>
      <c r="AH7" s="81">
        <v>36</v>
      </c>
      <c r="AL7" s="80" t="s">
        <v>37</v>
      </c>
      <c r="AM7" s="81">
        <v>3</v>
      </c>
      <c r="AN7" s="81">
        <v>3</v>
      </c>
      <c r="AO7" s="81">
        <v>3</v>
      </c>
      <c r="AP7" s="81">
        <v>3</v>
      </c>
      <c r="AQ7" s="81">
        <v>3</v>
      </c>
      <c r="AR7" s="81">
        <v>3</v>
      </c>
      <c r="AS7" s="81"/>
      <c r="AT7" s="81">
        <v>3</v>
      </c>
      <c r="AU7" s="81">
        <v>3</v>
      </c>
      <c r="AV7" s="81">
        <v>3</v>
      </c>
      <c r="AW7" s="81">
        <v>3</v>
      </c>
      <c r="AX7" s="81">
        <v>30</v>
      </c>
    </row>
    <row r="8" spans="1:55" x14ac:dyDescent="0.35">
      <c r="A8" t="s">
        <v>30</v>
      </c>
      <c r="B8">
        <v>2013</v>
      </c>
      <c r="C8" t="s">
        <v>36</v>
      </c>
      <c r="D8">
        <v>110.2</v>
      </c>
      <c r="E8">
        <v>108.8</v>
      </c>
      <c r="F8">
        <v>109.9</v>
      </c>
      <c r="G8">
        <v>105.6</v>
      </c>
      <c r="H8">
        <v>106.2</v>
      </c>
      <c r="I8">
        <v>105.7</v>
      </c>
      <c r="J8">
        <v>101.4</v>
      </c>
      <c r="K8">
        <v>105.7</v>
      </c>
      <c r="L8">
        <v>105</v>
      </c>
      <c r="M8">
        <v>103.3</v>
      </c>
      <c r="N8">
        <v>105.6</v>
      </c>
      <c r="O8">
        <v>108.2</v>
      </c>
      <c r="P8">
        <v>106.6</v>
      </c>
      <c r="Q8">
        <v>106.5</v>
      </c>
      <c r="R8">
        <v>107.6</v>
      </c>
      <c r="S8">
        <v>106.8</v>
      </c>
      <c r="T8">
        <v>107.5</v>
      </c>
      <c r="U8" t="s">
        <v>32</v>
      </c>
      <c r="V8">
        <v>106.1</v>
      </c>
      <c r="W8">
        <v>105.6</v>
      </c>
      <c r="X8">
        <v>104.7</v>
      </c>
      <c r="Y8">
        <v>104.6</v>
      </c>
      <c r="Z8">
        <v>104</v>
      </c>
      <c r="AA8">
        <v>104.3</v>
      </c>
      <c r="AB8">
        <v>104.3</v>
      </c>
      <c r="AC8">
        <v>104.6</v>
      </c>
      <c r="AD8">
        <v>106</v>
      </c>
      <c r="AG8" s="80">
        <v>2018</v>
      </c>
      <c r="AH8" s="81">
        <v>36</v>
      </c>
      <c r="AL8" s="80" t="s">
        <v>38</v>
      </c>
      <c r="AM8" s="81">
        <v>3</v>
      </c>
      <c r="AN8" s="81">
        <v>3</v>
      </c>
      <c r="AO8" s="81">
        <v>3</v>
      </c>
      <c r="AP8" s="81">
        <v>3</v>
      </c>
      <c r="AQ8" s="81">
        <v>3</v>
      </c>
      <c r="AR8" s="81">
        <v>3</v>
      </c>
      <c r="AS8" s="81">
        <v>3</v>
      </c>
      <c r="AT8" s="81">
        <v>3</v>
      </c>
      <c r="AU8" s="81">
        <v>3</v>
      </c>
      <c r="AV8" s="81">
        <v>3</v>
      </c>
      <c r="AW8" s="81">
        <v>3</v>
      </c>
      <c r="AX8" s="81">
        <v>33</v>
      </c>
    </row>
    <row r="9" spans="1:55" x14ac:dyDescent="0.35">
      <c r="A9" t="s">
        <v>33</v>
      </c>
      <c r="B9">
        <v>2013</v>
      </c>
      <c r="C9" t="s">
        <v>36</v>
      </c>
      <c r="D9">
        <v>113.9</v>
      </c>
      <c r="E9">
        <v>111.4</v>
      </c>
      <c r="F9">
        <v>113.2</v>
      </c>
      <c r="G9">
        <v>104.3</v>
      </c>
      <c r="H9">
        <v>102.7</v>
      </c>
      <c r="I9">
        <v>104.9</v>
      </c>
      <c r="J9">
        <v>103.8</v>
      </c>
      <c r="K9">
        <v>103.5</v>
      </c>
      <c r="L9">
        <v>102.6</v>
      </c>
      <c r="M9">
        <v>102.4</v>
      </c>
      <c r="N9">
        <v>107</v>
      </c>
      <c r="O9">
        <v>109.8</v>
      </c>
      <c r="P9">
        <v>107.3</v>
      </c>
      <c r="Q9">
        <v>106.8</v>
      </c>
      <c r="R9">
        <v>107.2</v>
      </c>
      <c r="S9">
        <v>106</v>
      </c>
      <c r="T9">
        <v>107</v>
      </c>
      <c r="U9">
        <v>100.4</v>
      </c>
      <c r="V9">
        <v>106</v>
      </c>
      <c r="W9">
        <v>105.7</v>
      </c>
      <c r="X9">
        <v>105.2</v>
      </c>
      <c r="Y9">
        <v>105.5</v>
      </c>
      <c r="Z9">
        <v>103.5</v>
      </c>
      <c r="AA9">
        <v>103.8</v>
      </c>
      <c r="AB9">
        <v>104.2</v>
      </c>
      <c r="AC9">
        <v>104.9</v>
      </c>
      <c r="AD9">
        <v>105</v>
      </c>
      <c r="AG9" s="80">
        <v>2019</v>
      </c>
      <c r="AH9" s="81">
        <v>33</v>
      </c>
      <c r="AL9" s="80" t="s">
        <v>39</v>
      </c>
      <c r="AM9" s="81">
        <v>3</v>
      </c>
      <c r="AN9" s="81">
        <v>3</v>
      </c>
      <c r="AO9" s="81">
        <v>3</v>
      </c>
      <c r="AP9" s="81">
        <v>3</v>
      </c>
      <c r="AQ9" s="81">
        <v>3</v>
      </c>
      <c r="AR9" s="81">
        <v>3</v>
      </c>
      <c r="AS9" s="81">
        <v>3</v>
      </c>
      <c r="AT9" s="81">
        <v>3</v>
      </c>
      <c r="AU9" s="81">
        <v>3</v>
      </c>
      <c r="AV9" s="81">
        <v>3</v>
      </c>
      <c r="AW9" s="81"/>
      <c r="AX9" s="81">
        <v>30</v>
      </c>
      <c r="AZ9" s="91" t="s">
        <v>211</v>
      </c>
      <c r="BA9" s="91" t="s">
        <v>213</v>
      </c>
      <c r="BB9" s="91" t="s">
        <v>214</v>
      </c>
      <c r="BC9" s="91" t="s">
        <v>208</v>
      </c>
    </row>
    <row r="10" spans="1:55" x14ac:dyDescent="0.35">
      <c r="A10" t="s">
        <v>34</v>
      </c>
      <c r="B10">
        <v>2013</v>
      </c>
      <c r="C10" t="s">
        <v>36</v>
      </c>
      <c r="D10">
        <v>111.4</v>
      </c>
      <c r="E10">
        <v>109.7</v>
      </c>
      <c r="F10">
        <v>111.2</v>
      </c>
      <c r="G10">
        <v>105.1</v>
      </c>
      <c r="H10">
        <v>104.9</v>
      </c>
      <c r="I10">
        <v>105.3</v>
      </c>
      <c r="J10">
        <v>102.2</v>
      </c>
      <c r="K10">
        <v>105</v>
      </c>
      <c r="L10">
        <v>104.2</v>
      </c>
      <c r="M10">
        <v>103</v>
      </c>
      <c r="N10">
        <v>106.2</v>
      </c>
      <c r="O10">
        <v>108.9</v>
      </c>
      <c r="P10">
        <v>106.9</v>
      </c>
      <c r="Q10">
        <v>106.6</v>
      </c>
      <c r="R10">
        <v>107.4</v>
      </c>
      <c r="S10">
        <v>106.5</v>
      </c>
      <c r="T10">
        <v>107.3</v>
      </c>
      <c r="U10">
        <v>100.4</v>
      </c>
      <c r="V10">
        <v>106.1</v>
      </c>
      <c r="W10">
        <v>105.6</v>
      </c>
      <c r="X10">
        <v>104.9</v>
      </c>
      <c r="Y10">
        <v>105.1</v>
      </c>
      <c r="Z10">
        <v>103.7</v>
      </c>
      <c r="AA10">
        <v>104</v>
      </c>
      <c r="AB10">
        <v>104.3</v>
      </c>
      <c r="AC10">
        <v>104.7</v>
      </c>
      <c r="AD10">
        <v>105.5</v>
      </c>
      <c r="AG10" s="80">
        <v>2020</v>
      </c>
      <c r="AH10" s="81">
        <v>36</v>
      </c>
      <c r="AL10" s="80" t="s">
        <v>40</v>
      </c>
      <c r="AM10" s="81">
        <v>3</v>
      </c>
      <c r="AN10" s="81">
        <v>3</v>
      </c>
      <c r="AO10" s="81">
        <v>3</v>
      </c>
      <c r="AP10" s="81">
        <v>3</v>
      </c>
      <c r="AQ10" s="81">
        <v>3</v>
      </c>
      <c r="AR10" s="81">
        <v>3</v>
      </c>
      <c r="AS10" s="81">
        <v>3</v>
      </c>
      <c r="AT10" s="81">
        <v>3</v>
      </c>
      <c r="AU10" s="81">
        <v>3</v>
      </c>
      <c r="AV10" s="81">
        <v>3</v>
      </c>
      <c r="AW10" s="81"/>
      <c r="AX10" s="81">
        <v>30</v>
      </c>
      <c r="AZ10" s="87" t="s">
        <v>3</v>
      </c>
      <c r="BA10" s="87">
        <v>3</v>
      </c>
      <c r="BB10" s="87">
        <v>0</v>
      </c>
      <c r="BC10" s="87" t="s">
        <v>209</v>
      </c>
    </row>
    <row r="11" spans="1:55" x14ac:dyDescent="0.35">
      <c r="A11" t="s">
        <v>30</v>
      </c>
      <c r="B11">
        <v>2013</v>
      </c>
      <c r="C11" t="s">
        <v>37</v>
      </c>
      <c r="D11">
        <v>110.2</v>
      </c>
      <c r="E11">
        <v>109.5</v>
      </c>
      <c r="F11">
        <v>106.9</v>
      </c>
      <c r="G11">
        <v>106.3</v>
      </c>
      <c r="H11">
        <v>105.7</v>
      </c>
      <c r="I11">
        <v>108.3</v>
      </c>
      <c r="J11">
        <v>103.4</v>
      </c>
      <c r="K11">
        <v>105.7</v>
      </c>
      <c r="L11">
        <v>104.2</v>
      </c>
      <c r="M11">
        <v>103.2</v>
      </c>
      <c r="N11">
        <v>106.5</v>
      </c>
      <c r="O11">
        <v>108.8</v>
      </c>
      <c r="P11">
        <v>107.1</v>
      </c>
      <c r="Q11">
        <v>107.1</v>
      </c>
      <c r="R11">
        <v>108.1</v>
      </c>
      <c r="S11">
        <v>107.4</v>
      </c>
      <c r="T11">
        <v>108</v>
      </c>
      <c r="U11" t="s">
        <v>32</v>
      </c>
      <c r="V11">
        <v>106.5</v>
      </c>
      <c r="W11">
        <v>106.1</v>
      </c>
      <c r="X11">
        <v>105.1</v>
      </c>
      <c r="Y11">
        <v>104.4</v>
      </c>
      <c r="Z11">
        <v>104.5</v>
      </c>
      <c r="AA11">
        <v>104.8</v>
      </c>
      <c r="AB11">
        <v>102.7</v>
      </c>
      <c r="AC11">
        <v>104.6</v>
      </c>
      <c r="AD11">
        <v>106.4</v>
      </c>
      <c r="AG11" s="80">
        <v>2021</v>
      </c>
      <c r="AH11" s="81">
        <v>36</v>
      </c>
      <c r="AL11" s="80" t="s">
        <v>41</v>
      </c>
      <c r="AM11" s="81">
        <v>3</v>
      </c>
      <c r="AN11" s="81">
        <v>3</v>
      </c>
      <c r="AO11" s="81">
        <v>3</v>
      </c>
      <c r="AP11" s="81">
        <v>3</v>
      </c>
      <c r="AQ11" s="81">
        <v>3</v>
      </c>
      <c r="AR11" s="81">
        <v>3</v>
      </c>
      <c r="AS11" s="81">
        <v>3</v>
      </c>
      <c r="AT11" s="81">
        <v>3</v>
      </c>
      <c r="AU11" s="81">
        <v>3</v>
      </c>
      <c r="AV11" s="81">
        <v>3</v>
      </c>
      <c r="AW11" s="81"/>
      <c r="AX11" s="81">
        <v>30</v>
      </c>
      <c r="AZ11" s="87" t="s">
        <v>4</v>
      </c>
      <c r="BA11" s="87">
        <v>6</v>
      </c>
      <c r="BB11" s="87">
        <v>0</v>
      </c>
      <c r="BC11" s="87" t="s">
        <v>210</v>
      </c>
    </row>
    <row r="12" spans="1:55" x14ac:dyDescent="0.35">
      <c r="A12" t="s">
        <v>33</v>
      </c>
      <c r="B12">
        <v>2013</v>
      </c>
      <c r="C12" t="s">
        <v>37</v>
      </c>
      <c r="D12">
        <v>114.6</v>
      </c>
      <c r="E12">
        <v>113.4</v>
      </c>
      <c r="F12">
        <v>106</v>
      </c>
      <c r="G12">
        <v>104.7</v>
      </c>
      <c r="H12">
        <v>102.1</v>
      </c>
      <c r="I12">
        <v>109.5</v>
      </c>
      <c r="J12">
        <v>109.7</v>
      </c>
      <c r="K12">
        <v>104.6</v>
      </c>
      <c r="L12">
        <v>102</v>
      </c>
      <c r="M12">
        <v>103.5</v>
      </c>
      <c r="N12">
        <v>108.2</v>
      </c>
      <c r="O12">
        <v>110.6</v>
      </c>
      <c r="P12">
        <v>108.8</v>
      </c>
      <c r="Q12">
        <v>108.5</v>
      </c>
      <c r="R12">
        <v>107.9</v>
      </c>
      <c r="S12">
        <v>106.4</v>
      </c>
      <c r="T12">
        <v>107.7</v>
      </c>
      <c r="U12">
        <v>100.5</v>
      </c>
      <c r="V12">
        <v>106.4</v>
      </c>
      <c r="W12">
        <v>106.5</v>
      </c>
      <c r="X12">
        <v>105.7</v>
      </c>
      <c r="Y12">
        <v>105</v>
      </c>
      <c r="Z12">
        <v>104</v>
      </c>
      <c r="AA12">
        <v>105.2</v>
      </c>
      <c r="AB12">
        <v>103.2</v>
      </c>
      <c r="AC12">
        <v>105.1</v>
      </c>
      <c r="AD12">
        <v>105.7</v>
      </c>
      <c r="AG12" s="80">
        <v>2022</v>
      </c>
      <c r="AH12" s="81">
        <v>36</v>
      </c>
      <c r="AL12" s="80" t="s">
        <v>42</v>
      </c>
      <c r="AM12" s="81">
        <v>3</v>
      </c>
      <c r="AN12" s="81">
        <v>3</v>
      </c>
      <c r="AO12" s="81">
        <v>3</v>
      </c>
      <c r="AP12" s="81">
        <v>3</v>
      </c>
      <c r="AQ12" s="81">
        <v>3</v>
      </c>
      <c r="AR12" s="81">
        <v>3</v>
      </c>
      <c r="AS12" s="81">
        <v>3</v>
      </c>
      <c r="AT12" s="81">
        <v>3</v>
      </c>
      <c r="AU12" s="81">
        <v>3</v>
      </c>
      <c r="AV12" s="81">
        <v>3</v>
      </c>
      <c r="AW12" s="81"/>
      <c r="AX12" s="81">
        <v>30</v>
      </c>
      <c r="AZ12" s="87" t="s">
        <v>5</v>
      </c>
      <c r="BA12" s="87">
        <v>3</v>
      </c>
      <c r="BB12" s="87">
        <v>0</v>
      </c>
      <c r="BC12" s="87" t="s">
        <v>210</v>
      </c>
    </row>
    <row r="13" spans="1:55" x14ac:dyDescent="0.35">
      <c r="A13" t="s">
        <v>34</v>
      </c>
      <c r="B13">
        <v>2013</v>
      </c>
      <c r="C13" t="s">
        <v>37</v>
      </c>
      <c r="D13">
        <v>111.6</v>
      </c>
      <c r="E13">
        <v>110.9</v>
      </c>
      <c r="F13">
        <v>106.6</v>
      </c>
      <c r="G13">
        <v>105.7</v>
      </c>
      <c r="H13">
        <v>104.4</v>
      </c>
      <c r="I13">
        <v>108.9</v>
      </c>
      <c r="J13">
        <v>105.5</v>
      </c>
      <c r="K13">
        <v>105.3</v>
      </c>
      <c r="L13">
        <v>103.5</v>
      </c>
      <c r="M13">
        <v>103.3</v>
      </c>
      <c r="N13">
        <v>107.2</v>
      </c>
      <c r="O13">
        <v>109.6</v>
      </c>
      <c r="P13">
        <v>107.7</v>
      </c>
      <c r="Q13">
        <v>107.5</v>
      </c>
      <c r="R13">
        <v>108</v>
      </c>
      <c r="S13">
        <v>107</v>
      </c>
      <c r="T13">
        <v>107.9</v>
      </c>
      <c r="U13">
        <v>100.5</v>
      </c>
      <c r="V13">
        <v>106.5</v>
      </c>
      <c r="W13">
        <v>106.3</v>
      </c>
      <c r="X13">
        <v>105.3</v>
      </c>
      <c r="Y13">
        <v>104.7</v>
      </c>
      <c r="Z13">
        <v>104.2</v>
      </c>
      <c r="AA13">
        <v>105</v>
      </c>
      <c r="AB13">
        <v>102.9</v>
      </c>
      <c r="AC13">
        <v>104.8</v>
      </c>
      <c r="AD13">
        <v>106.1</v>
      </c>
      <c r="AG13" s="80">
        <v>2023</v>
      </c>
      <c r="AH13" s="81">
        <v>15</v>
      </c>
      <c r="AL13" s="80" t="s">
        <v>43</v>
      </c>
      <c r="AM13" s="81">
        <v>3</v>
      </c>
      <c r="AN13" s="81">
        <v>3</v>
      </c>
      <c r="AO13" s="81">
        <v>3</v>
      </c>
      <c r="AP13" s="81">
        <v>3</v>
      </c>
      <c r="AQ13" s="81">
        <v>3</v>
      </c>
      <c r="AR13" s="81">
        <v>3</v>
      </c>
      <c r="AS13" s="81">
        <v>3</v>
      </c>
      <c r="AT13" s="81">
        <v>3</v>
      </c>
      <c r="AU13" s="81">
        <v>3</v>
      </c>
      <c r="AV13" s="81">
        <v>3</v>
      </c>
      <c r="AW13" s="81"/>
      <c r="AX13" s="81">
        <v>30</v>
      </c>
      <c r="AZ13" s="87" t="s">
        <v>6</v>
      </c>
      <c r="BA13" s="87">
        <v>3</v>
      </c>
      <c r="BB13" s="87">
        <v>0</v>
      </c>
      <c r="BC13" s="87" t="s">
        <v>210</v>
      </c>
    </row>
    <row r="14" spans="1:55" x14ac:dyDescent="0.35">
      <c r="A14" t="s">
        <v>30</v>
      </c>
      <c r="B14">
        <v>2013</v>
      </c>
      <c r="C14" t="s">
        <v>38</v>
      </c>
      <c r="D14">
        <v>110.9</v>
      </c>
      <c r="E14">
        <v>109.8</v>
      </c>
      <c r="F14">
        <v>105.9</v>
      </c>
      <c r="G14">
        <v>107.5</v>
      </c>
      <c r="H14">
        <v>105.3</v>
      </c>
      <c r="I14">
        <v>108.1</v>
      </c>
      <c r="J14">
        <v>107.3</v>
      </c>
      <c r="K14">
        <v>106.1</v>
      </c>
      <c r="L14">
        <v>103.7</v>
      </c>
      <c r="M14">
        <v>104</v>
      </c>
      <c r="N14">
        <v>107.4</v>
      </c>
      <c r="O14">
        <v>109.9</v>
      </c>
      <c r="P14">
        <v>108.1</v>
      </c>
      <c r="Q14">
        <v>108.1</v>
      </c>
      <c r="R14">
        <v>108.8</v>
      </c>
      <c r="S14">
        <v>107.9</v>
      </c>
      <c r="T14">
        <v>108.6</v>
      </c>
      <c r="U14" t="s">
        <v>32</v>
      </c>
      <c r="V14">
        <v>107.5</v>
      </c>
      <c r="W14">
        <v>106.8</v>
      </c>
      <c r="X14">
        <v>105.7</v>
      </c>
      <c r="Y14">
        <v>104.1</v>
      </c>
      <c r="Z14">
        <v>105</v>
      </c>
      <c r="AA14">
        <v>105.5</v>
      </c>
      <c r="AB14">
        <v>102.1</v>
      </c>
      <c r="AC14">
        <v>104.8</v>
      </c>
      <c r="AD14">
        <v>107.2</v>
      </c>
      <c r="AG14" s="80" t="s">
        <v>188</v>
      </c>
      <c r="AH14" s="81">
        <v>372</v>
      </c>
      <c r="AL14" s="80" t="s">
        <v>45</v>
      </c>
      <c r="AM14" s="81">
        <v>3</v>
      </c>
      <c r="AN14" s="81">
        <v>3</v>
      </c>
      <c r="AO14" s="81">
        <v>3</v>
      </c>
      <c r="AP14" s="81">
        <v>3</v>
      </c>
      <c r="AQ14" s="81">
        <v>3</v>
      </c>
      <c r="AR14" s="81">
        <v>3</v>
      </c>
      <c r="AS14" s="81">
        <v>3</v>
      </c>
      <c r="AT14" s="81">
        <v>3</v>
      </c>
      <c r="AU14" s="81">
        <v>3</v>
      </c>
      <c r="AV14" s="81">
        <v>3</v>
      </c>
      <c r="AW14" s="81"/>
      <c r="AX14" s="81">
        <v>30</v>
      </c>
      <c r="AZ14" s="87" t="s">
        <v>7</v>
      </c>
      <c r="BA14" s="87">
        <v>3</v>
      </c>
      <c r="BB14" s="87">
        <v>0</v>
      </c>
      <c r="BC14" s="87" t="s">
        <v>210</v>
      </c>
    </row>
    <row r="15" spans="1:55" x14ac:dyDescent="0.35">
      <c r="A15" t="s">
        <v>33</v>
      </c>
      <c r="B15">
        <v>2013</v>
      </c>
      <c r="C15" t="s">
        <v>38</v>
      </c>
      <c r="D15">
        <v>115.4</v>
      </c>
      <c r="E15">
        <v>114.2</v>
      </c>
      <c r="F15">
        <v>102.7</v>
      </c>
      <c r="G15">
        <v>105.5</v>
      </c>
      <c r="H15">
        <v>101.5</v>
      </c>
      <c r="I15">
        <v>110.6</v>
      </c>
      <c r="J15">
        <v>123.7</v>
      </c>
      <c r="K15">
        <v>105.2</v>
      </c>
      <c r="L15">
        <v>101.9</v>
      </c>
      <c r="M15">
        <v>105</v>
      </c>
      <c r="N15">
        <v>109.1</v>
      </c>
      <c r="O15">
        <v>111.3</v>
      </c>
      <c r="P15">
        <v>111.1</v>
      </c>
      <c r="Q15">
        <v>109.8</v>
      </c>
      <c r="R15">
        <v>108.5</v>
      </c>
      <c r="S15">
        <v>106.7</v>
      </c>
      <c r="T15">
        <v>108.3</v>
      </c>
      <c r="U15">
        <v>100.5</v>
      </c>
      <c r="V15">
        <v>107.2</v>
      </c>
      <c r="W15">
        <v>107.1</v>
      </c>
      <c r="X15">
        <v>106.2</v>
      </c>
      <c r="Y15">
        <v>103.9</v>
      </c>
      <c r="Z15">
        <v>104.6</v>
      </c>
      <c r="AA15">
        <v>105.7</v>
      </c>
      <c r="AB15">
        <v>102.6</v>
      </c>
      <c r="AC15">
        <v>104.9</v>
      </c>
      <c r="AD15">
        <v>106.6</v>
      </c>
      <c r="AL15" s="80" t="s">
        <v>46</v>
      </c>
      <c r="AM15" s="81">
        <v>3</v>
      </c>
      <c r="AN15" s="81">
        <v>3</v>
      </c>
      <c r="AO15" s="81">
        <v>3</v>
      </c>
      <c r="AP15" s="81">
        <v>3</v>
      </c>
      <c r="AQ15" s="81">
        <v>3</v>
      </c>
      <c r="AR15" s="81">
        <v>3</v>
      </c>
      <c r="AS15" s="81">
        <v>3</v>
      </c>
      <c r="AT15" s="81">
        <v>3</v>
      </c>
      <c r="AU15" s="81">
        <v>3</v>
      </c>
      <c r="AV15" s="81">
        <v>3</v>
      </c>
      <c r="AW15" s="81"/>
      <c r="AX15" s="81">
        <v>30</v>
      </c>
      <c r="AZ15" s="87" t="s">
        <v>8</v>
      </c>
      <c r="BA15" s="87">
        <v>3</v>
      </c>
      <c r="BB15" s="87">
        <v>0</v>
      </c>
      <c r="BC15" s="87" t="s">
        <v>210</v>
      </c>
    </row>
    <row r="16" spans="1:55" x14ac:dyDescent="0.35">
      <c r="A16" t="s">
        <v>34</v>
      </c>
      <c r="B16">
        <v>2013</v>
      </c>
      <c r="C16" t="s">
        <v>38</v>
      </c>
      <c r="D16">
        <v>112.3</v>
      </c>
      <c r="E16">
        <v>111.3</v>
      </c>
      <c r="F16">
        <v>104.7</v>
      </c>
      <c r="G16">
        <v>106.8</v>
      </c>
      <c r="H16">
        <v>103.9</v>
      </c>
      <c r="I16">
        <v>109.3</v>
      </c>
      <c r="J16">
        <v>112.9</v>
      </c>
      <c r="K16">
        <v>105.8</v>
      </c>
      <c r="L16">
        <v>103.1</v>
      </c>
      <c r="M16">
        <v>104.3</v>
      </c>
      <c r="N16">
        <v>108.1</v>
      </c>
      <c r="O16">
        <v>110.5</v>
      </c>
      <c r="P16">
        <v>109.2</v>
      </c>
      <c r="Q16">
        <v>108.6</v>
      </c>
      <c r="R16">
        <v>108.7</v>
      </c>
      <c r="S16">
        <v>107.4</v>
      </c>
      <c r="T16">
        <v>108.5</v>
      </c>
      <c r="U16">
        <v>100.5</v>
      </c>
      <c r="V16">
        <v>107.4</v>
      </c>
      <c r="W16">
        <v>106.9</v>
      </c>
      <c r="X16">
        <v>105.9</v>
      </c>
      <c r="Y16">
        <v>104</v>
      </c>
      <c r="Z16">
        <v>104.8</v>
      </c>
      <c r="AA16">
        <v>105.6</v>
      </c>
      <c r="AB16">
        <v>102.3</v>
      </c>
      <c r="AC16">
        <v>104.8</v>
      </c>
      <c r="AD16">
        <v>106.9</v>
      </c>
      <c r="AG16" s="84" t="s">
        <v>198</v>
      </c>
      <c r="AH16" s="84"/>
      <c r="AI16" s="84"/>
      <c r="AJ16" s="85"/>
      <c r="AK16" s="85"/>
      <c r="AL16" s="80" t="s">
        <v>188</v>
      </c>
      <c r="AM16" s="81">
        <v>36</v>
      </c>
      <c r="AN16" s="81">
        <v>36</v>
      </c>
      <c r="AO16" s="81">
        <v>36</v>
      </c>
      <c r="AP16" s="81">
        <v>36</v>
      </c>
      <c r="AQ16" s="81">
        <v>36</v>
      </c>
      <c r="AR16" s="81">
        <v>36</v>
      </c>
      <c r="AS16" s="81">
        <v>33</v>
      </c>
      <c r="AT16" s="81">
        <v>36</v>
      </c>
      <c r="AU16" s="81">
        <v>36</v>
      </c>
      <c r="AV16" s="81">
        <v>36</v>
      </c>
      <c r="AW16" s="81">
        <v>15</v>
      </c>
      <c r="AX16" s="81">
        <v>372</v>
      </c>
      <c r="AZ16" s="87" t="s">
        <v>9</v>
      </c>
      <c r="BA16" s="87">
        <v>3</v>
      </c>
      <c r="BB16" s="87">
        <v>0</v>
      </c>
      <c r="BC16" s="87" t="s">
        <v>210</v>
      </c>
    </row>
    <row r="17" spans="1:55" x14ac:dyDescent="0.35">
      <c r="A17" t="s">
        <v>30</v>
      </c>
      <c r="B17">
        <v>2013</v>
      </c>
      <c r="C17" t="s">
        <v>39</v>
      </c>
      <c r="D17">
        <v>112.3</v>
      </c>
      <c r="E17">
        <v>112.1</v>
      </c>
      <c r="F17">
        <v>108.1</v>
      </c>
      <c r="G17">
        <v>108.3</v>
      </c>
      <c r="H17">
        <v>105.9</v>
      </c>
      <c r="I17">
        <v>109.2</v>
      </c>
      <c r="J17">
        <v>118</v>
      </c>
      <c r="K17">
        <v>106.8</v>
      </c>
      <c r="L17">
        <v>104.1</v>
      </c>
      <c r="M17">
        <v>105.4</v>
      </c>
      <c r="N17">
        <v>108.2</v>
      </c>
      <c r="O17">
        <v>111</v>
      </c>
      <c r="P17">
        <v>110.6</v>
      </c>
      <c r="Q17">
        <v>109</v>
      </c>
      <c r="R17">
        <v>109.7</v>
      </c>
      <c r="S17">
        <v>108.8</v>
      </c>
      <c r="T17">
        <v>109.5</v>
      </c>
      <c r="U17" t="s">
        <v>32</v>
      </c>
      <c r="V17">
        <v>108.5</v>
      </c>
      <c r="W17">
        <v>107.5</v>
      </c>
      <c r="X17">
        <v>106.3</v>
      </c>
      <c r="Y17">
        <v>105</v>
      </c>
      <c r="Z17">
        <v>105.6</v>
      </c>
      <c r="AA17">
        <v>106.5</v>
      </c>
      <c r="AB17">
        <v>102.5</v>
      </c>
      <c r="AC17">
        <v>105.5</v>
      </c>
      <c r="AD17">
        <v>108.9</v>
      </c>
      <c r="AG17" s="84" t="s">
        <v>199</v>
      </c>
      <c r="AH17" s="84"/>
      <c r="AI17" s="84"/>
      <c r="AJ17" s="85"/>
      <c r="AK17" s="85"/>
      <c r="AZ17" s="87" t="s">
        <v>10</v>
      </c>
      <c r="BA17" s="87">
        <v>3</v>
      </c>
      <c r="BB17" s="87">
        <v>0</v>
      </c>
      <c r="BC17" s="87" t="s">
        <v>210</v>
      </c>
    </row>
    <row r="18" spans="1:55" x14ac:dyDescent="0.35">
      <c r="A18" t="s">
        <v>33</v>
      </c>
      <c r="B18">
        <v>2013</v>
      </c>
      <c r="C18" t="s">
        <v>39</v>
      </c>
      <c r="D18">
        <v>117</v>
      </c>
      <c r="E18">
        <v>120.1</v>
      </c>
      <c r="F18">
        <v>112.5</v>
      </c>
      <c r="G18">
        <v>107.3</v>
      </c>
      <c r="H18">
        <v>101.3</v>
      </c>
      <c r="I18">
        <v>112.4</v>
      </c>
      <c r="J18">
        <v>143.6</v>
      </c>
      <c r="K18">
        <v>105.4</v>
      </c>
      <c r="L18">
        <v>101.4</v>
      </c>
      <c r="M18">
        <v>106.4</v>
      </c>
      <c r="N18">
        <v>110</v>
      </c>
      <c r="O18">
        <v>112.2</v>
      </c>
      <c r="P18">
        <v>115</v>
      </c>
      <c r="Q18">
        <v>110.9</v>
      </c>
      <c r="R18">
        <v>109.2</v>
      </c>
      <c r="S18">
        <v>107.2</v>
      </c>
      <c r="T18">
        <v>108.9</v>
      </c>
      <c r="U18">
        <v>106.6</v>
      </c>
      <c r="V18">
        <v>108</v>
      </c>
      <c r="W18">
        <v>107.7</v>
      </c>
      <c r="X18">
        <v>106.5</v>
      </c>
      <c r="Y18">
        <v>105.2</v>
      </c>
      <c r="Z18">
        <v>105.2</v>
      </c>
      <c r="AA18">
        <v>108.1</v>
      </c>
      <c r="AB18">
        <v>103.3</v>
      </c>
      <c r="AC18">
        <v>106.1</v>
      </c>
      <c r="AD18">
        <v>109.7</v>
      </c>
      <c r="AL18" s="86" t="s">
        <v>201</v>
      </c>
      <c r="AM18" s="84"/>
      <c r="AN18" s="84"/>
      <c r="AO18" s="84"/>
      <c r="AP18" s="84"/>
      <c r="AZ18" s="87" t="s">
        <v>11</v>
      </c>
      <c r="BA18" s="87">
        <v>3</v>
      </c>
      <c r="BB18" s="87">
        <v>0</v>
      </c>
      <c r="BC18" s="87" t="s">
        <v>210</v>
      </c>
    </row>
    <row r="19" spans="1:55" x14ac:dyDescent="0.35">
      <c r="A19" t="s">
        <v>34</v>
      </c>
      <c r="B19">
        <v>2013</v>
      </c>
      <c r="C19" t="s">
        <v>39</v>
      </c>
      <c r="D19">
        <v>113.8</v>
      </c>
      <c r="E19">
        <v>114.9</v>
      </c>
      <c r="F19">
        <v>109.8</v>
      </c>
      <c r="G19">
        <v>107.9</v>
      </c>
      <c r="H19">
        <v>104.2</v>
      </c>
      <c r="I19">
        <v>110.7</v>
      </c>
      <c r="J19">
        <v>126.7</v>
      </c>
      <c r="K19">
        <v>106.3</v>
      </c>
      <c r="L19">
        <v>103.2</v>
      </c>
      <c r="M19">
        <v>105.7</v>
      </c>
      <c r="N19">
        <v>109</v>
      </c>
      <c r="O19">
        <v>111.6</v>
      </c>
      <c r="P19">
        <v>112.2</v>
      </c>
      <c r="Q19">
        <v>109.5</v>
      </c>
      <c r="R19">
        <v>109.5</v>
      </c>
      <c r="S19">
        <v>108.1</v>
      </c>
      <c r="T19">
        <v>109.3</v>
      </c>
      <c r="U19">
        <v>106.6</v>
      </c>
      <c r="V19">
        <v>108.3</v>
      </c>
      <c r="W19">
        <v>107.6</v>
      </c>
      <c r="X19">
        <v>106.4</v>
      </c>
      <c r="Y19">
        <v>105.1</v>
      </c>
      <c r="Z19">
        <v>105.4</v>
      </c>
      <c r="AA19">
        <v>107.4</v>
      </c>
      <c r="AB19">
        <v>102.8</v>
      </c>
      <c r="AC19">
        <v>105.8</v>
      </c>
      <c r="AD19">
        <v>109.3</v>
      </c>
      <c r="AL19" s="86" t="s">
        <v>202</v>
      </c>
      <c r="AM19" s="84"/>
      <c r="AN19" s="84"/>
      <c r="AO19" s="84"/>
      <c r="AP19" s="84"/>
      <c r="AZ19" s="87" t="s">
        <v>12</v>
      </c>
      <c r="BA19" s="87">
        <v>3</v>
      </c>
      <c r="BB19" s="87">
        <v>0</v>
      </c>
      <c r="BC19" s="87" t="s">
        <v>210</v>
      </c>
    </row>
    <row r="20" spans="1:55" x14ac:dyDescent="0.35">
      <c r="A20" t="s">
        <v>30</v>
      </c>
      <c r="B20">
        <v>2013</v>
      </c>
      <c r="C20" t="s">
        <v>40</v>
      </c>
      <c r="D20">
        <v>113.4</v>
      </c>
      <c r="E20">
        <v>114.9</v>
      </c>
      <c r="F20">
        <v>110.5</v>
      </c>
      <c r="G20">
        <v>109.3</v>
      </c>
      <c r="H20">
        <v>106.2</v>
      </c>
      <c r="I20">
        <v>110.3</v>
      </c>
      <c r="J20">
        <v>129.19999999999999</v>
      </c>
      <c r="K20">
        <v>107.1</v>
      </c>
      <c r="L20">
        <v>104.3</v>
      </c>
      <c r="M20">
        <v>106.4</v>
      </c>
      <c r="N20">
        <v>109.1</v>
      </c>
      <c r="O20">
        <v>112.1</v>
      </c>
      <c r="P20">
        <v>113.1</v>
      </c>
      <c r="Q20">
        <v>109.8</v>
      </c>
      <c r="R20">
        <v>110.5</v>
      </c>
      <c r="S20">
        <v>109.5</v>
      </c>
      <c r="T20">
        <v>110.3</v>
      </c>
      <c r="U20" t="s">
        <v>32</v>
      </c>
      <c r="V20">
        <v>109.5</v>
      </c>
      <c r="W20">
        <v>108.3</v>
      </c>
      <c r="X20">
        <v>106.9</v>
      </c>
      <c r="Y20">
        <v>106.8</v>
      </c>
      <c r="Z20">
        <v>106.4</v>
      </c>
      <c r="AA20">
        <v>107.8</v>
      </c>
      <c r="AB20">
        <v>102.5</v>
      </c>
      <c r="AC20">
        <v>106.5</v>
      </c>
      <c r="AD20">
        <v>110.7</v>
      </c>
      <c r="AG20" s="95" t="s">
        <v>205</v>
      </c>
      <c r="AH20" s="95"/>
      <c r="AL20" s="86" t="s">
        <v>203</v>
      </c>
      <c r="AM20" s="84"/>
      <c r="AN20" s="84"/>
      <c r="AO20" s="84"/>
      <c r="AP20" s="84"/>
      <c r="AZ20" s="87" t="s">
        <v>13</v>
      </c>
      <c r="BA20" s="87">
        <v>3</v>
      </c>
      <c r="BB20" s="87">
        <v>0</v>
      </c>
      <c r="BC20" s="87" t="s">
        <v>210</v>
      </c>
    </row>
    <row r="21" spans="1:55" x14ac:dyDescent="0.35">
      <c r="A21" t="s">
        <v>33</v>
      </c>
      <c r="B21">
        <v>2013</v>
      </c>
      <c r="C21" t="s">
        <v>40</v>
      </c>
      <c r="D21">
        <v>117.8</v>
      </c>
      <c r="E21">
        <v>119.2</v>
      </c>
      <c r="F21">
        <v>114</v>
      </c>
      <c r="G21">
        <v>108.3</v>
      </c>
      <c r="H21">
        <v>101.1</v>
      </c>
      <c r="I21">
        <v>113.2</v>
      </c>
      <c r="J21">
        <v>160.9</v>
      </c>
      <c r="K21">
        <v>105.1</v>
      </c>
      <c r="L21">
        <v>101.3</v>
      </c>
      <c r="M21">
        <v>107.5</v>
      </c>
      <c r="N21">
        <v>110.4</v>
      </c>
      <c r="O21">
        <v>113.1</v>
      </c>
      <c r="P21">
        <v>117.5</v>
      </c>
      <c r="Q21">
        <v>111.7</v>
      </c>
      <c r="R21">
        <v>109.8</v>
      </c>
      <c r="S21">
        <v>107.8</v>
      </c>
      <c r="T21">
        <v>109.5</v>
      </c>
      <c r="U21">
        <v>107.7</v>
      </c>
      <c r="V21">
        <v>108.6</v>
      </c>
      <c r="W21">
        <v>108.1</v>
      </c>
      <c r="X21">
        <v>107.1</v>
      </c>
      <c r="Y21">
        <v>107.3</v>
      </c>
      <c r="Z21">
        <v>105.9</v>
      </c>
      <c r="AA21">
        <v>110.1</v>
      </c>
      <c r="AB21">
        <v>103.2</v>
      </c>
      <c r="AC21">
        <v>107.3</v>
      </c>
      <c r="AD21">
        <v>111.4</v>
      </c>
      <c r="AG21" s="79" t="s">
        <v>187</v>
      </c>
      <c r="AH21" t="s">
        <v>197</v>
      </c>
      <c r="AL21" s="86" t="s">
        <v>206</v>
      </c>
      <c r="AM21" s="84"/>
      <c r="AN21" s="84"/>
      <c r="AO21" s="84"/>
      <c r="AP21" s="84"/>
      <c r="AZ21" s="87" t="s">
        <v>14</v>
      </c>
      <c r="BA21" s="87">
        <v>6</v>
      </c>
      <c r="BB21" s="87">
        <v>0</v>
      </c>
      <c r="BC21" s="87" t="s">
        <v>210</v>
      </c>
    </row>
    <row r="22" spans="1:55" x14ac:dyDescent="0.35">
      <c r="A22" t="s">
        <v>34</v>
      </c>
      <c r="B22">
        <v>2013</v>
      </c>
      <c r="C22" t="s">
        <v>40</v>
      </c>
      <c r="D22">
        <v>114.8</v>
      </c>
      <c r="E22">
        <v>116.4</v>
      </c>
      <c r="F22">
        <v>111.9</v>
      </c>
      <c r="G22">
        <v>108.9</v>
      </c>
      <c r="H22">
        <v>104.3</v>
      </c>
      <c r="I22">
        <v>111.7</v>
      </c>
      <c r="J22">
        <v>140</v>
      </c>
      <c r="K22">
        <v>106.4</v>
      </c>
      <c r="L22">
        <v>103.3</v>
      </c>
      <c r="M22">
        <v>106.8</v>
      </c>
      <c r="N22">
        <v>109.6</v>
      </c>
      <c r="O22">
        <v>112.6</v>
      </c>
      <c r="P22">
        <v>114.7</v>
      </c>
      <c r="Q22">
        <v>110.3</v>
      </c>
      <c r="R22">
        <v>110.2</v>
      </c>
      <c r="S22">
        <v>108.8</v>
      </c>
      <c r="T22">
        <v>110</v>
      </c>
      <c r="U22">
        <v>107.7</v>
      </c>
      <c r="V22">
        <v>109.2</v>
      </c>
      <c r="W22">
        <v>108.2</v>
      </c>
      <c r="X22">
        <v>107</v>
      </c>
      <c r="Y22">
        <v>107.1</v>
      </c>
      <c r="Z22">
        <v>106.1</v>
      </c>
      <c r="AA22">
        <v>109.1</v>
      </c>
      <c r="AB22">
        <v>102.8</v>
      </c>
      <c r="AC22">
        <v>106.9</v>
      </c>
      <c r="AD22">
        <v>111</v>
      </c>
      <c r="AG22" s="80" t="s">
        <v>30</v>
      </c>
      <c r="AH22" s="81">
        <v>124</v>
      </c>
      <c r="AL22" s="86" t="s">
        <v>207</v>
      </c>
      <c r="AM22" s="84"/>
      <c r="AN22" s="84"/>
      <c r="AO22" s="84"/>
      <c r="AP22" s="84"/>
      <c r="AZ22" s="87" t="s">
        <v>15</v>
      </c>
      <c r="BA22" s="87">
        <v>3</v>
      </c>
      <c r="BB22" s="87">
        <v>0</v>
      </c>
      <c r="BC22" s="87" t="s">
        <v>210</v>
      </c>
    </row>
    <row r="23" spans="1:55" x14ac:dyDescent="0.35">
      <c r="A23" t="s">
        <v>30</v>
      </c>
      <c r="B23">
        <v>2013</v>
      </c>
      <c r="C23" t="s">
        <v>41</v>
      </c>
      <c r="D23">
        <v>114.3</v>
      </c>
      <c r="E23">
        <v>115.4</v>
      </c>
      <c r="F23">
        <v>111.1</v>
      </c>
      <c r="G23">
        <v>110</v>
      </c>
      <c r="H23">
        <v>106.4</v>
      </c>
      <c r="I23">
        <v>110.8</v>
      </c>
      <c r="J23">
        <v>138.9</v>
      </c>
      <c r="K23">
        <v>107.4</v>
      </c>
      <c r="L23">
        <v>104.1</v>
      </c>
      <c r="M23">
        <v>106.9</v>
      </c>
      <c r="N23">
        <v>109.7</v>
      </c>
      <c r="O23">
        <v>112.6</v>
      </c>
      <c r="P23">
        <v>114.9</v>
      </c>
      <c r="Q23">
        <v>110.7</v>
      </c>
      <c r="R23">
        <v>111.3</v>
      </c>
      <c r="S23">
        <v>110.2</v>
      </c>
      <c r="T23">
        <v>111.1</v>
      </c>
      <c r="U23" t="s">
        <v>32</v>
      </c>
      <c r="V23">
        <v>109.9</v>
      </c>
      <c r="W23">
        <v>108.7</v>
      </c>
      <c r="X23">
        <v>107.5</v>
      </c>
      <c r="Y23">
        <v>107.8</v>
      </c>
      <c r="Z23">
        <v>106.8</v>
      </c>
      <c r="AA23">
        <v>108.7</v>
      </c>
      <c r="AB23">
        <v>105</v>
      </c>
      <c r="AC23">
        <v>107.5</v>
      </c>
      <c r="AD23">
        <v>112.1</v>
      </c>
      <c r="AG23" s="80" t="s">
        <v>34</v>
      </c>
      <c r="AH23" s="81">
        <v>124</v>
      </c>
      <c r="AZ23" s="87" t="s">
        <v>16</v>
      </c>
      <c r="BA23" s="87">
        <v>6</v>
      </c>
      <c r="BB23" s="87">
        <v>0</v>
      </c>
      <c r="BC23" s="87" t="s">
        <v>210</v>
      </c>
    </row>
    <row r="24" spans="1:55" x14ac:dyDescent="0.35">
      <c r="A24" t="s">
        <v>33</v>
      </c>
      <c r="B24">
        <v>2013</v>
      </c>
      <c r="C24" t="s">
        <v>41</v>
      </c>
      <c r="D24">
        <v>118.3</v>
      </c>
      <c r="E24">
        <v>120.4</v>
      </c>
      <c r="F24">
        <v>112.7</v>
      </c>
      <c r="G24">
        <v>108.9</v>
      </c>
      <c r="H24">
        <v>101.1</v>
      </c>
      <c r="I24">
        <v>108.7</v>
      </c>
      <c r="J24">
        <v>177</v>
      </c>
      <c r="K24">
        <v>104.7</v>
      </c>
      <c r="L24">
        <v>101</v>
      </c>
      <c r="M24">
        <v>108.5</v>
      </c>
      <c r="N24">
        <v>110.9</v>
      </c>
      <c r="O24">
        <v>114.3</v>
      </c>
      <c r="P24">
        <v>119.6</v>
      </c>
      <c r="Q24">
        <v>112.4</v>
      </c>
      <c r="R24">
        <v>110.6</v>
      </c>
      <c r="S24">
        <v>108.3</v>
      </c>
      <c r="T24">
        <v>110.2</v>
      </c>
      <c r="U24">
        <v>108.9</v>
      </c>
      <c r="V24">
        <v>109.3</v>
      </c>
      <c r="W24">
        <v>108.7</v>
      </c>
      <c r="X24">
        <v>107.6</v>
      </c>
      <c r="Y24">
        <v>108.1</v>
      </c>
      <c r="Z24">
        <v>106.5</v>
      </c>
      <c r="AA24">
        <v>110.8</v>
      </c>
      <c r="AB24">
        <v>106</v>
      </c>
      <c r="AC24">
        <v>108.3</v>
      </c>
      <c r="AD24">
        <v>112.7</v>
      </c>
      <c r="AG24" s="80" t="s">
        <v>33</v>
      </c>
      <c r="AH24" s="81">
        <v>124</v>
      </c>
      <c r="AZ24" s="87" t="s">
        <v>17</v>
      </c>
      <c r="BA24" s="87">
        <v>6</v>
      </c>
      <c r="BB24" s="87">
        <v>0</v>
      </c>
      <c r="BC24" s="87" t="s">
        <v>210</v>
      </c>
    </row>
    <row r="25" spans="1:55" x14ac:dyDescent="0.35">
      <c r="A25" t="s">
        <v>34</v>
      </c>
      <c r="B25">
        <v>2013</v>
      </c>
      <c r="C25" t="s">
        <v>41</v>
      </c>
      <c r="D25">
        <v>115.6</v>
      </c>
      <c r="E25">
        <v>117.2</v>
      </c>
      <c r="F25">
        <v>111.7</v>
      </c>
      <c r="G25">
        <v>109.6</v>
      </c>
      <c r="H25">
        <v>104.5</v>
      </c>
      <c r="I25">
        <v>109.8</v>
      </c>
      <c r="J25">
        <v>151.80000000000001</v>
      </c>
      <c r="K25">
        <v>106.5</v>
      </c>
      <c r="L25">
        <v>103.1</v>
      </c>
      <c r="M25">
        <v>107.4</v>
      </c>
      <c r="N25">
        <v>110.2</v>
      </c>
      <c r="O25">
        <v>113.4</v>
      </c>
      <c r="P25">
        <v>116.6</v>
      </c>
      <c r="Q25">
        <v>111.2</v>
      </c>
      <c r="R25">
        <v>111</v>
      </c>
      <c r="S25">
        <v>109.4</v>
      </c>
      <c r="T25">
        <v>110.7</v>
      </c>
      <c r="U25">
        <v>108.9</v>
      </c>
      <c r="V25">
        <v>109.7</v>
      </c>
      <c r="W25">
        <v>108.7</v>
      </c>
      <c r="X25">
        <v>107.5</v>
      </c>
      <c r="Y25">
        <v>108</v>
      </c>
      <c r="Z25">
        <v>106.6</v>
      </c>
      <c r="AA25">
        <v>109.9</v>
      </c>
      <c r="AB25">
        <v>105.4</v>
      </c>
      <c r="AC25">
        <v>107.9</v>
      </c>
      <c r="AD25">
        <v>112.4</v>
      </c>
      <c r="AG25" s="80" t="s">
        <v>188</v>
      </c>
      <c r="AH25" s="81">
        <v>372</v>
      </c>
      <c r="AZ25" s="87" t="s">
        <v>18</v>
      </c>
      <c r="BA25" s="87">
        <v>6</v>
      </c>
      <c r="BB25" s="87">
        <v>0</v>
      </c>
      <c r="BC25" s="87" t="s">
        <v>210</v>
      </c>
    </row>
    <row r="26" spans="1:55" x14ac:dyDescent="0.35">
      <c r="A26" t="s">
        <v>30</v>
      </c>
      <c r="B26">
        <v>2013</v>
      </c>
      <c r="C26" t="s">
        <v>42</v>
      </c>
      <c r="D26">
        <v>115.4</v>
      </c>
      <c r="E26">
        <v>115.7</v>
      </c>
      <c r="F26">
        <v>111.7</v>
      </c>
      <c r="G26">
        <v>111</v>
      </c>
      <c r="H26">
        <v>107.4</v>
      </c>
      <c r="I26">
        <v>110.9</v>
      </c>
      <c r="J26">
        <v>154</v>
      </c>
      <c r="K26">
        <v>108.1</v>
      </c>
      <c r="L26">
        <v>104.2</v>
      </c>
      <c r="M26">
        <v>107.9</v>
      </c>
      <c r="N26">
        <v>110.4</v>
      </c>
      <c r="O26">
        <v>114</v>
      </c>
      <c r="P26">
        <v>117.8</v>
      </c>
      <c r="Q26">
        <v>111.7</v>
      </c>
      <c r="R26">
        <v>112.7</v>
      </c>
      <c r="S26">
        <v>111.4</v>
      </c>
      <c r="T26">
        <v>112.5</v>
      </c>
      <c r="U26" t="s">
        <v>32</v>
      </c>
      <c r="V26">
        <v>111.1</v>
      </c>
      <c r="W26">
        <v>109.6</v>
      </c>
      <c r="X26">
        <v>108.3</v>
      </c>
      <c r="Y26">
        <v>109.3</v>
      </c>
      <c r="Z26">
        <v>107.7</v>
      </c>
      <c r="AA26">
        <v>109.8</v>
      </c>
      <c r="AB26">
        <v>106.7</v>
      </c>
      <c r="AC26">
        <v>108.7</v>
      </c>
      <c r="AD26">
        <v>114.2</v>
      </c>
      <c r="AZ26" s="87" t="s">
        <v>19</v>
      </c>
      <c r="BA26" s="87">
        <v>6</v>
      </c>
      <c r="BB26" s="87">
        <v>0</v>
      </c>
      <c r="BC26" s="87" t="s">
        <v>210</v>
      </c>
    </row>
    <row r="27" spans="1:55" ht="29" x14ac:dyDescent="0.35">
      <c r="A27" t="s">
        <v>33</v>
      </c>
      <c r="B27">
        <v>2013</v>
      </c>
      <c r="C27" t="s">
        <v>42</v>
      </c>
      <c r="D27">
        <v>118.6</v>
      </c>
      <c r="E27">
        <v>119.1</v>
      </c>
      <c r="F27">
        <v>113.2</v>
      </c>
      <c r="G27">
        <v>109.6</v>
      </c>
      <c r="H27">
        <v>101.7</v>
      </c>
      <c r="I27">
        <v>103.2</v>
      </c>
      <c r="J27">
        <v>174.3</v>
      </c>
      <c r="K27">
        <v>105.1</v>
      </c>
      <c r="L27">
        <v>100.8</v>
      </c>
      <c r="M27">
        <v>109.1</v>
      </c>
      <c r="N27">
        <v>111.1</v>
      </c>
      <c r="O27">
        <v>115.4</v>
      </c>
      <c r="P27">
        <v>119.2</v>
      </c>
      <c r="Q27">
        <v>112.9</v>
      </c>
      <c r="R27">
        <v>111.4</v>
      </c>
      <c r="S27">
        <v>109</v>
      </c>
      <c r="T27">
        <v>111.1</v>
      </c>
      <c r="U27">
        <v>109.7</v>
      </c>
      <c r="V27">
        <v>109.5</v>
      </c>
      <c r="W27">
        <v>109.6</v>
      </c>
      <c r="X27">
        <v>107.9</v>
      </c>
      <c r="Y27">
        <v>110.4</v>
      </c>
      <c r="Z27">
        <v>107.4</v>
      </c>
      <c r="AA27">
        <v>111.2</v>
      </c>
      <c r="AB27">
        <v>106.9</v>
      </c>
      <c r="AC27">
        <v>109.4</v>
      </c>
      <c r="AD27">
        <v>113.2</v>
      </c>
      <c r="AG27" s="86" t="s">
        <v>204</v>
      </c>
      <c r="AZ27" s="87" t="s">
        <v>20</v>
      </c>
      <c r="BA27" s="87">
        <v>126</v>
      </c>
      <c r="BB27" s="87">
        <v>0</v>
      </c>
      <c r="BC27" s="90" t="s">
        <v>212</v>
      </c>
    </row>
    <row r="28" spans="1:55" x14ac:dyDescent="0.35">
      <c r="A28" t="s">
        <v>34</v>
      </c>
      <c r="B28">
        <v>2013</v>
      </c>
      <c r="C28" t="s">
        <v>42</v>
      </c>
      <c r="D28">
        <v>116.4</v>
      </c>
      <c r="E28">
        <v>116.9</v>
      </c>
      <c r="F28">
        <v>112.3</v>
      </c>
      <c r="G28">
        <v>110.5</v>
      </c>
      <c r="H28">
        <v>105.3</v>
      </c>
      <c r="I28">
        <v>107.3</v>
      </c>
      <c r="J28">
        <v>160.9</v>
      </c>
      <c r="K28">
        <v>107.1</v>
      </c>
      <c r="L28">
        <v>103.1</v>
      </c>
      <c r="M28">
        <v>108.3</v>
      </c>
      <c r="N28">
        <v>110.7</v>
      </c>
      <c r="O28">
        <v>114.6</v>
      </c>
      <c r="P28">
        <v>118.3</v>
      </c>
      <c r="Q28">
        <v>112</v>
      </c>
      <c r="R28">
        <v>112.2</v>
      </c>
      <c r="S28">
        <v>110.4</v>
      </c>
      <c r="T28">
        <v>111.9</v>
      </c>
      <c r="U28">
        <v>109.7</v>
      </c>
      <c r="V28">
        <v>110.5</v>
      </c>
      <c r="W28">
        <v>109.6</v>
      </c>
      <c r="X28">
        <v>108.1</v>
      </c>
      <c r="Y28">
        <v>109.9</v>
      </c>
      <c r="Z28">
        <v>107.5</v>
      </c>
      <c r="AA28">
        <v>110.6</v>
      </c>
      <c r="AB28">
        <v>106.8</v>
      </c>
      <c r="AC28">
        <v>109</v>
      </c>
      <c r="AD28">
        <v>113.7</v>
      </c>
      <c r="AZ28" s="87" t="s">
        <v>21</v>
      </c>
      <c r="BA28" s="87">
        <v>3</v>
      </c>
      <c r="BB28" s="87">
        <v>0</v>
      </c>
      <c r="BC28" s="87" t="s">
        <v>209</v>
      </c>
    </row>
    <row r="29" spans="1:55" x14ac:dyDescent="0.35">
      <c r="A29" t="s">
        <v>30</v>
      </c>
      <c r="B29">
        <v>2013</v>
      </c>
      <c r="C29" t="s">
        <v>43</v>
      </c>
      <c r="D29">
        <v>116.3</v>
      </c>
      <c r="E29">
        <v>115.4</v>
      </c>
      <c r="F29">
        <v>112.6</v>
      </c>
      <c r="G29">
        <v>111.7</v>
      </c>
      <c r="H29">
        <v>107.7</v>
      </c>
      <c r="I29">
        <v>113.2</v>
      </c>
      <c r="J29">
        <v>164.9</v>
      </c>
      <c r="K29">
        <v>108.3</v>
      </c>
      <c r="L29">
        <v>103.9</v>
      </c>
      <c r="M29">
        <v>108.2</v>
      </c>
      <c r="N29">
        <v>111.1</v>
      </c>
      <c r="O29">
        <v>114.9</v>
      </c>
      <c r="P29">
        <v>119.8</v>
      </c>
      <c r="Q29">
        <v>112.2</v>
      </c>
      <c r="R29">
        <v>113.6</v>
      </c>
      <c r="S29">
        <v>112.3</v>
      </c>
      <c r="T29">
        <v>113.4</v>
      </c>
      <c r="U29" t="s">
        <v>32</v>
      </c>
      <c r="V29">
        <v>111.6</v>
      </c>
      <c r="W29">
        <v>110.4</v>
      </c>
      <c r="X29">
        <v>108.9</v>
      </c>
      <c r="Y29">
        <v>109.3</v>
      </c>
      <c r="Z29">
        <v>108.3</v>
      </c>
      <c r="AA29">
        <v>110.2</v>
      </c>
      <c r="AB29">
        <v>107.5</v>
      </c>
      <c r="AC29">
        <v>109.1</v>
      </c>
      <c r="AD29">
        <v>115.5</v>
      </c>
      <c r="AZ29" s="87" t="s">
        <v>22</v>
      </c>
      <c r="BA29" s="87">
        <v>6</v>
      </c>
      <c r="BB29" s="87">
        <v>0</v>
      </c>
      <c r="BC29" s="87" t="s">
        <v>210</v>
      </c>
    </row>
    <row r="30" spans="1:55" x14ac:dyDescent="0.35">
      <c r="A30" t="s">
        <v>33</v>
      </c>
      <c r="B30">
        <v>2013</v>
      </c>
      <c r="C30" t="s">
        <v>43</v>
      </c>
      <c r="D30">
        <v>118.9</v>
      </c>
      <c r="E30">
        <v>118.1</v>
      </c>
      <c r="F30">
        <v>114.5</v>
      </c>
      <c r="G30">
        <v>110.4</v>
      </c>
      <c r="H30">
        <v>102.3</v>
      </c>
      <c r="I30">
        <v>106.2</v>
      </c>
      <c r="J30">
        <v>183.5</v>
      </c>
      <c r="K30">
        <v>105.3</v>
      </c>
      <c r="L30">
        <v>100.2</v>
      </c>
      <c r="M30">
        <v>109.6</v>
      </c>
      <c r="N30">
        <v>111.4</v>
      </c>
      <c r="O30">
        <v>116</v>
      </c>
      <c r="P30">
        <v>120.8</v>
      </c>
      <c r="Q30">
        <v>113.5</v>
      </c>
      <c r="R30">
        <v>112.5</v>
      </c>
      <c r="S30">
        <v>109.7</v>
      </c>
      <c r="T30">
        <v>112</v>
      </c>
      <c r="U30">
        <v>110.5</v>
      </c>
      <c r="V30">
        <v>109.7</v>
      </c>
      <c r="W30">
        <v>110.2</v>
      </c>
      <c r="X30">
        <v>108.2</v>
      </c>
      <c r="Y30">
        <v>109.7</v>
      </c>
      <c r="Z30">
        <v>108</v>
      </c>
      <c r="AA30">
        <v>111.3</v>
      </c>
      <c r="AB30">
        <v>107.3</v>
      </c>
      <c r="AC30">
        <v>109.4</v>
      </c>
      <c r="AD30">
        <v>114</v>
      </c>
      <c r="AG30" s="70"/>
      <c r="AH30" s="71"/>
      <c r="AI30" s="72"/>
      <c r="AZ30" s="87" t="s">
        <v>23</v>
      </c>
      <c r="BA30" s="87">
        <v>3</v>
      </c>
      <c r="BB30" s="87">
        <v>0</v>
      </c>
      <c r="BC30" s="87" t="s">
        <v>210</v>
      </c>
    </row>
    <row r="31" spans="1:55" x14ac:dyDescent="0.35">
      <c r="A31" t="s">
        <v>34</v>
      </c>
      <c r="B31">
        <v>2013</v>
      </c>
      <c r="C31" t="s">
        <v>43</v>
      </c>
      <c r="D31">
        <v>117.1</v>
      </c>
      <c r="E31">
        <v>116.3</v>
      </c>
      <c r="F31">
        <v>113.3</v>
      </c>
      <c r="G31">
        <v>111.2</v>
      </c>
      <c r="H31">
        <v>105.7</v>
      </c>
      <c r="I31">
        <v>109.9</v>
      </c>
      <c r="J31">
        <v>171.2</v>
      </c>
      <c r="K31">
        <v>107.3</v>
      </c>
      <c r="L31">
        <v>102.7</v>
      </c>
      <c r="M31">
        <v>108.7</v>
      </c>
      <c r="N31">
        <v>111.2</v>
      </c>
      <c r="O31">
        <v>115.4</v>
      </c>
      <c r="P31">
        <v>120.2</v>
      </c>
      <c r="Q31">
        <v>112.5</v>
      </c>
      <c r="R31">
        <v>113.2</v>
      </c>
      <c r="S31">
        <v>111.2</v>
      </c>
      <c r="T31">
        <v>112.8</v>
      </c>
      <c r="U31">
        <v>110.5</v>
      </c>
      <c r="V31">
        <v>110.9</v>
      </c>
      <c r="W31">
        <v>110.3</v>
      </c>
      <c r="X31">
        <v>108.6</v>
      </c>
      <c r="Y31">
        <v>109.5</v>
      </c>
      <c r="Z31">
        <v>108.1</v>
      </c>
      <c r="AA31">
        <v>110.8</v>
      </c>
      <c r="AB31">
        <v>107.4</v>
      </c>
      <c r="AC31">
        <v>109.2</v>
      </c>
      <c r="AD31">
        <v>114.8</v>
      </c>
      <c r="AG31" s="73"/>
      <c r="AH31" s="74"/>
      <c r="AI31" s="75"/>
      <c r="AZ31" s="87" t="s">
        <v>24</v>
      </c>
      <c r="BA31" s="87">
        <v>6</v>
      </c>
      <c r="BB31" s="87">
        <v>0</v>
      </c>
      <c r="BC31" s="87" t="s">
        <v>210</v>
      </c>
    </row>
    <row r="32" spans="1:55" x14ac:dyDescent="0.35">
      <c r="A32" t="s">
        <v>30</v>
      </c>
      <c r="B32">
        <v>2013</v>
      </c>
      <c r="C32" t="s">
        <v>45</v>
      </c>
      <c r="D32">
        <v>117.3</v>
      </c>
      <c r="E32">
        <v>114.9</v>
      </c>
      <c r="F32">
        <v>116.2</v>
      </c>
      <c r="G32">
        <v>112.8</v>
      </c>
      <c r="H32">
        <v>108.9</v>
      </c>
      <c r="I32">
        <v>116.6</v>
      </c>
      <c r="J32">
        <v>178.1</v>
      </c>
      <c r="K32">
        <v>109.1</v>
      </c>
      <c r="L32">
        <v>103.6</v>
      </c>
      <c r="M32">
        <v>109</v>
      </c>
      <c r="N32">
        <v>111.8</v>
      </c>
      <c r="O32">
        <v>116</v>
      </c>
      <c r="P32">
        <v>122.5</v>
      </c>
      <c r="Q32">
        <v>112.8</v>
      </c>
      <c r="R32">
        <v>114.6</v>
      </c>
      <c r="S32">
        <v>113.1</v>
      </c>
      <c r="T32">
        <v>114.4</v>
      </c>
      <c r="U32" t="s">
        <v>32</v>
      </c>
      <c r="V32">
        <v>112.6</v>
      </c>
      <c r="W32">
        <v>111.3</v>
      </c>
      <c r="X32">
        <v>109.7</v>
      </c>
      <c r="Y32">
        <v>109.6</v>
      </c>
      <c r="Z32">
        <v>108.7</v>
      </c>
      <c r="AA32">
        <v>111</v>
      </c>
      <c r="AB32">
        <v>108.2</v>
      </c>
      <c r="AC32">
        <v>109.8</v>
      </c>
      <c r="AD32">
        <v>117.4</v>
      </c>
      <c r="AG32" s="73"/>
      <c r="AH32" s="74"/>
      <c r="AI32" s="75"/>
      <c r="AZ32" s="87" t="s">
        <v>25</v>
      </c>
      <c r="BA32" s="87">
        <v>6</v>
      </c>
      <c r="BB32" s="87">
        <v>0</v>
      </c>
      <c r="BC32" s="87" t="s">
        <v>210</v>
      </c>
    </row>
    <row r="33" spans="1:55" x14ac:dyDescent="0.35">
      <c r="A33" t="s">
        <v>33</v>
      </c>
      <c r="B33">
        <v>2013</v>
      </c>
      <c r="C33" t="s">
        <v>45</v>
      </c>
      <c r="D33">
        <v>119.8</v>
      </c>
      <c r="E33">
        <v>116.3</v>
      </c>
      <c r="F33">
        <v>122.6</v>
      </c>
      <c r="G33">
        <v>112</v>
      </c>
      <c r="H33">
        <v>103.2</v>
      </c>
      <c r="I33">
        <v>110</v>
      </c>
      <c r="J33">
        <v>192.8</v>
      </c>
      <c r="K33">
        <v>106.3</v>
      </c>
      <c r="L33">
        <v>99.5</v>
      </c>
      <c r="M33">
        <v>110.3</v>
      </c>
      <c r="N33">
        <v>111.8</v>
      </c>
      <c r="O33">
        <v>117.1</v>
      </c>
      <c r="P33">
        <v>122.9</v>
      </c>
      <c r="Q33">
        <v>114.1</v>
      </c>
      <c r="R33">
        <v>113.5</v>
      </c>
      <c r="S33">
        <v>110.3</v>
      </c>
      <c r="T33">
        <v>113</v>
      </c>
      <c r="U33">
        <v>111.1</v>
      </c>
      <c r="V33">
        <v>110</v>
      </c>
      <c r="W33">
        <v>110.9</v>
      </c>
      <c r="X33">
        <v>108.6</v>
      </c>
      <c r="Y33">
        <v>109.5</v>
      </c>
      <c r="Z33">
        <v>108.5</v>
      </c>
      <c r="AA33">
        <v>111.3</v>
      </c>
      <c r="AB33">
        <v>107.9</v>
      </c>
      <c r="AC33">
        <v>109.6</v>
      </c>
      <c r="AD33">
        <v>115</v>
      </c>
      <c r="AG33" s="73"/>
      <c r="AH33" s="74"/>
      <c r="AI33" s="75"/>
      <c r="AZ33" s="87" t="s">
        <v>26</v>
      </c>
      <c r="BA33" s="87">
        <v>6</v>
      </c>
      <c r="BB33" s="87">
        <v>0</v>
      </c>
      <c r="BC33" s="87" t="s">
        <v>210</v>
      </c>
    </row>
    <row r="34" spans="1:55" x14ac:dyDescent="0.35">
      <c r="A34" t="s">
        <v>34</v>
      </c>
      <c r="B34">
        <v>2013</v>
      </c>
      <c r="C34" t="s">
        <v>45</v>
      </c>
      <c r="D34">
        <v>118.1</v>
      </c>
      <c r="E34">
        <v>115.4</v>
      </c>
      <c r="F34">
        <v>118.7</v>
      </c>
      <c r="G34">
        <v>112.5</v>
      </c>
      <c r="H34">
        <v>106.8</v>
      </c>
      <c r="I34">
        <v>113.5</v>
      </c>
      <c r="J34">
        <v>183.1</v>
      </c>
      <c r="K34">
        <v>108.2</v>
      </c>
      <c r="L34">
        <v>102.2</v>
      </c>
      <c r="M34">
        <v>109.4</v>
      </c>
      <c r="N34">
        <v>111.8</v>
      </c>
      <c r="O34">
        <v>116.5</v>
      </c>
      <c r="P34">
        <v>122.6</v>
      </c>
      <c r="Q34">
        <v>113.1</v>
      </c>
      <c r="R34">
        <v>114.2</v>
      </c>
      <c r="S34">
        <v>111.9</v>
      </c>
      <c r="T34">
        <v>113.8</v>
      </c>
      <c r="U34">
        <v>111.1</v>
      </c>
      <c r="V34">
        <v>111.6</v>
      </c>
      <c r="W34">
        <v>111.1</v>
      </c>
      <c r="X34">
        <v>109.3</v>
      </c>
      <c r="Y34">
        <v>109.5</v>
      </c>
      <c r="Z34">
        <v>108.6</v>
      </c>
      <c r="AA34">
        <v>111.2</v>
      </c>
      <c r="AB34">
        <v>108.1</v>
      </c>
      <c r="AC34">
        <v>109.7</v>
      </c>
      <c r="AD34">
        <v>116.3</v>
      </c>
      <c r="AG34" s="73"/>
      <c r="AH34" s="74"/>
      <c r="AI34" s="75"/>
      <c r="AZ34" s="87" t="s">
        <v>27</v>
      </c>
      <c r="BA34" s="87">
        <v>6</v>
      </c>
      <c r="BB34" s="87">
        <v>0</v>
      </c>
      <c r="BC34" s="87" t="s">
        <v>210</v>
      </c>
    </row>
    <row r="35" spans="1:55" x14ac:dyDescent="0.35">
      <c r="A35" t="s">
        <v>30</v>
      </c>
      <c r="B35">
        <v>2013</v>
      </c>
      <c r="C35" t="s">
        <v>46</v>
      </c>
      <c r="D35">
        <v>118.4</v>
      </c>
      <c r="E35">
        <v>115.9</v>
      </c>
      <c r="F35">
        <v>120.4</v>
      </c>
      <c r="G35">
        <v>113.8</v>
      </c>
      <c r="H35">
        <v>109.5</v>
      </c>
      <c r="I35">
        <v>115.5</v>
      </c>
      <c r="J35">
        <v>145.69999999999999</v>
      </c>
      <c r="K35">
        <v>109.5</v>
      </c>
      <c r="L35">
        <v>102.9</v>
      </c>
      <c r="M35">
        <v>109.8</v>
      </c>
      <c r="N35">
        <v>112.1</v>
      </c>
      <c r="O35">
        <v>116.8</v>
      </c>
      <c r="P35">
        <v>118.7</v>
      </c>
      <c r="Q35">
        <v>113.6</v>
      </c>
      <c r="R35">
        <v>115.8</v>
      </c>
      <c r="S35">
        <v>114</v>
      </c>
      <c r="T35">
        <v>115.5</v>
      </c>
      <c r="U35" t="s">
        <v>32</v>
      </c>
      <c r="V35">
        <v>112.8</v>
      </c>
      <c r="W35">
        <v>112.1</v>
      </c>
      <c r="X35">
        <v>110.1</v>
      </c>
      <c r="Y35">
        <v>109.9</v>
      </c>
      <c r="Z35">
        <v>109.2</v>
      </c>
      <c r="AA35">
        <v>111.6</v>
      </c>
      <c r="AB35">
        <v>108.1</v>
      </c>
      <c r="AC35">
        <v>110.1</v>
      </c>
      <c r="AD35">
        <v>115.5</v>
      </c>
      <c r="AG35" s="73"/>
      <c r="AH35" s="74"/>
      <c r="AI35" s="75"/>
      <c r="AZ35" s="87" t="s">
        <v>28</v>
      </c>
      <c r="BA35" s="87">
        <v>6</v>
      </c>
      <c r="BB35" s="87">
        <v>0</v>
      </c>
      <c r="BC35" s="87" t="s">
        <v>210</v>
      </c>
    </row>
    <row r="36" spans="1:55" x14ac:dyDescent="0.35">
      <c r="A36" t="s">
        <v>33</v>
      </c>
      <c r="B36">
        <v>2013</v>
      </c>
      <c r="C36" t="s">
        <v>46</v>
      </c>
      <c r="D36">
        <v>120.5</v>
      </c>
      <c r="E36">
        <v>118.1</v>
      </c>
      <c r="F36">
        <v>128.5</v>
      </c>
      <c r="G36">
        <v>112.8</v>
      </c>
      <c r="H36">
        <v>103.4</v>
      </c>
      <c r="I36">
        <v>110.7</v>
      </c>
      <c r="J36">
        <v>144.80000000000001</v>
      </c>
      <c r="K36">
        <v>107.1</v>
      </c>
      <c r="L36">
        <v>98.6</v>
      </c>
      <c r="M36">
        <v>111.9</v>
      </c>
      <c r="N36">
        <v>112.1</v>
      </c>
      <c r="O36">
        <v>118.1</v>
      </c>
      <c r="P36">
        <v>117.8</v>
      </c>
      <c r="Q36">
        <v>115</v>
      </c>
      <c r="R36">
        <v>114.2</v>
      </c>
      <c r="S36">
        <v>110.9</v>
      </c>
      <c r="T36">
        <v>113.7</v>
      </c>
      <c r="U36">
        <v>110.7</v>
      </c>
      <c r="V36">
        <v>110.4</v>
      </c>
      <c r="W36">
        <v>111.3</v>
      </c>
      <c r="X36">
        <v>109</v>
      </c>
      <c r="Y36">
        <v>109.7</v>
      </c>
      <c r="Z36">
        <v>108.9</v>
      </c>
      <c r="AA36">
        <v>111.4</v>
      </c>
      <c r="AB36">
        <v>107.7</v>
      </c>
      <c r="AC36">
        <v>109.8</v>
      </c>
      <c r="AD36">
        <v>113.3</v>
      </c>
      <c r="AG36" s="73"/>
      <c r="AH36" s="74"/>
      <c r="AI36" s="75"/>
      <c r="AZ36" s="87" t="s">
        <v>29</v>
      </c>
      <c r="BA36" s="87">
        <v>6</v>
      </c>
      <c r="BB36" s="87">
        <v>0</v>
      </c>
      <c r="BC36" s="87" t="s">
        <v>210</v>
      </c>
    </row>
    <row r="37" spans="1:55" x14ac:dyDescent="0.35">
      <c r="A37" t="s">
        <v>34</v>
      </c>
      <c r="B37">
        <v>2013</v>
      </c>
      <c r="C37" t="s">
        <v>46</v>
      </c>
      <c r="D37">
        <v>119.1</v>
      </c>
      <c r="E37">
        <v>116.7</v>
      </c>
      <c r="F37">
        <v>123.5</v>
      </c>
      <c r="G37">
        <v>113.4</v>
      </c>
      <c r="H37">
        <v>107.3</v>
      </c>
      <c r="I37">
        <v>113.3</v>
      </c>
      <c r="J37">
        <v>145.4</v>
      </c>
      <c r="K37">
        <v>108.7</v>
      </c>
      <c r="L37">
        <v>101.5</v>
      </c>
      <c r="M37">
        <v>110.5</v>
      </c>
      <c r="N37">
        <v>112.1</v>
      </c>
      <c r="O37">
        <v>117.4</v>
      </c>
      <c r="P37">
        <v>118.4</v>
      </c>
      <c r="Q37">
        <v>114</v>
      </c>
      <c r="R37">
        <v>115.2</v>
      </c>
      <c r="S37">
        <v>112.7</v>
      </c>
      <c r="T37">
        <v>114.8</v>
      </c>
      <c r="U37">
        <v>110.7</v>
      </c>
      <c r="V37">
        <v>111.9</v>
      </c>
      <c r="W37">
        <v>111.7</v>
      </c>
      <c r="X37">
        <v>109.7</v>
      </c>
      <c r="Y37">
        <v>109.8</v>
      </c>
      <c r="Z37">
        <v>109</v>
      </c>
      <c r="AA37">
        <v>111.5</v>
      </c>
      <c r="AB37">
        <v>107.9</v>
      </c>
      <c r="AC37">
        <v>110</v>
      </c>
      <c r="AD37">
        <v>114.5</v>
      </c>
      <c r="AG37" s="73"/>
      <c r="AH37" s="74"/>
      <c r="AI37" s="75"/>
    </row>
    <row r="38" spans="1:55" x14ac:dyDescent="0.35">
      <c r="A38" t="s">
        <v>30</v>
      </c>
      <c r="B38">
        <v>2014</v>
      </c>
      <c r="C38" t="s">
        <v>31</v>
      </c>
      <c r="D38">
        <v>118.9</v>
      </c>
      <c r="E38">
        <v>117.1</v>
      </c>
      <c r="F38">
        <v>120.5</v>
      </c>
      <c r="G38">
        <v>114.4</v>
      </c>
      <c r="H38">
        <v>109</v>
      </c>
      <c r="I38">
        <v>115.5</v>
      </c>
      <c r="J38">
        <v>123.9</v>
      </c>
      <c r="K38">
        <v>109.6</v>
      </c>
      <c r="L38">
        <v>101.8</v>
      </c>
      <c r="M38">
        <v>110.2</v>
      </c>
      <c r="N38">
        <v>112.4</v>
      </c>
      <c r="O38">
        <v>117.3</v>
      </c>
      <c r="P38">
        <v>116</v>
      </c>
      <c r="Q38">
        <v>114</v>
      </c>
      <c r="R38">
        <v>116.5</v>
      </c>
      <c r="S38">
        <v>114.5</v>
      </c>
      <c r="T38">
        <v>116.2</v>
      </c>
      <c r="U38" t="s">
        <v>32</v>
      </c>
      <c r="V38">
        <v>113</v>
      </c>
      <c r="W38">
        <v>112.6</v>
      </c>
      <c r="X38">
        <v>110.6</v>
      </c>
      <c r="Y38">
        <v>110.5</v>
      </c>
      <c r="Z38">
        <v>109.6</v>
      </c>
      <c r="AA38">
        <v>111.8</v>
      </c>
      <c r="AB38">
        <v>108.3</v>
      </c>
      <c r="AC38">
        <v>110.6</v>
      </c>
      <c r="AD38">
        <v>114.2</v>
      </c>
      <c r="AG38" s="73"/>
      <c r="AH38" s="74"/>
      <c r="AI38" s="75"/>
    </row>
    <row r="39" spans="1:55" x14ac:dyDescent="0.35">
      <c r="A39" t="s">
        <v>33</v>
      </c>
      <c r="B39">
        <v>2014</v>
      </c>
      <c r="C39" t="s">
        <v>31</v>
      </c>
      <c r="D39">
        <v>121.2</v>
      </c>
      <c r="E39">
        <v>122</v>
      </c>
      <c r="F39">
        <v>129.9</v>
      </c>
      <c r="G39">
        <v>113.6</v>
      </c>
      <c r="H39">
        <v>102.9</v>
      </c>
      <c r="I39">
        <v>112.1</v>
      </c>
      <c r="J39">
        <v>118.9</v>
      </c>
      <c r="K39">
        <v>107.5</v>
      </c>
      <c r="L39">
        <v>96.9</v>
      </c>
      <c r="M39">
        <v>112.7</v>
      </c>
      <c r="N39">
        <v>112.1</v>
      </c>
      <c r="O39">
        <v>119</v>
      </c>
      <c r="P39">
        <v>115.5</v>
      </c>
      <c r="Q39">
        <v>115.7</v>
      </c>
      <c r="R39">
        <v>114.8</v>
      </c>
      <c r="S39">
        <v>111.3</v>
      </c>
      <c r="T39">
        <v>114.3</v>
      </c>
      <c r="U39">
        <v>111.6</v>
      </c>
      <c r="V39">
        <v>111</v>
      </c>
      <c r="W39">
        <v>111.9</v>
      </c>
      <c r="X39">
        <v>109.7</v>
      </c>
      <c r="Y39">
        <v>110.8</v>
      </c>
      <c r="Z39">
        <v>109.8</v>
      </c>
      <c r="AA39">
        <v>111.5</v>
      </c>
      <c r="AB39">
        <v>108</v>
      </c>
      <c r="AC39">
        <v>110.5</v>
      </c>
      <c r="AD39">
        <v>112.9</v>
      </c>
      <c r="AG39" s="73"/>
      <c r="AH39" s="74"/>
      <c r="AI39" s="75"/>
    </row>
    <row r="40" spans="1:55" x14ac:dyDescent="0.35">
      <c r="A40" t="s">
        <v>34</v>
      </c>
      <c r="B40">
        <v>2014</v>
      </c>
      <c r="C40" t="s">
        <v>31</v>
      </c>
      <c r="D40">
        <v>119.6</v>
      </c>
      <c r="E40">
        <v>118.8</v>
      </c>
      <c r="F40">
        <v>124.1</v>
      </c>
      <c r="G40">
        <v>114.1</v>
      </c>
      <c r="H40">
        <v>106.8</v>
      </c>
      <c r="I40">
        <v>113.9</v>
      </c>
      <c r="J40">
        <v>122.2</v>
      </c>
      <c r="K40">
        <v>108.9</v>
      </c>
      <c r="L40">
        <v>100.2</v>
      </c>
      <c r="M40">
        <v>111</v>
      </c>
      <c r="N40">
        <v>112.3</v>
      </c>
      <c r="O40">
        <v>118.1</v>
      </c>
      <c r="P40">
        <v>115.8</v>
      </c>
      <c r="Q40">
        <v>114.5</v>
      </c>
      <c r="R40">
        <v>115.8</v>
      </c>
      <c r="S40">
        <v>113.2</v>
      </c>
      <c r="T40">
        <v>115.4</v>
      </c>
      <c r="U40">
        <v>111.6</v>
      </c>
      <c r="V40">
        <v>112.2</v>
      </c>
      <c r="W40">
        <v>112.3</v>
      </c>
      <c r="X40">
        <v>110.3</v>
      </c>
      <c r="Y40">
        <v>110.7</v>
      </c>
      <c r="Z40">
        <v>109.7</v>
      </c>
      <c r="AA40">
        <v>111.6</v>
      </c>
      <c r="AB40">
        <v>108.2</v>
      </c>
      <c r="AC40">
        <v>110.6</v>
      </c>
      <c r="AD40">
        <v>113.6</v>
      </c>
      <c r="AG40" s="73"/>
      <c r="AH40" s="74"/>
      <c r="AI40" s="75"/>
    </row>
    <row r="41" spans="1:55" x14ac:dyDescent="0.35">
      <c r="A41" t="s">
        <v>30</v>
      </c>
      <c r="B41">
        <v>2014</v>
      </c>
      <c r="C41" t="s">
        <v>35</v>
      </c>
      <c r="D41">
        <v>119.4</v>
      </c>
      <c r="E41">
        <v>117.7</v>
      </c>
      <c r="F41">
        <v>121.2</v>
      </c>
      <c r="G41">
        <v>115</v>
      </c>
      <c r="H41">
        <v>109</v>
      </c>
      <c r="I41">
        <v>116.6</v>
      </c>
      <c r="J41">
        <v>116</v>
      </c>
      <c r="K41">
        <v>109.8</v>
      </c>
      <c r="L41">
        <v>101.1</v>
      </c>
      <c r="M41">
        <v>110.4</v>
      </c>
      <c r="N41">
        <v>112.9</v>
      </c>
      <c r="O41">
        <v>117.8</v>
      </c>
      <c r="P41">
        <v>115.3</v>
      </c>
      <c r="Q41">
        <v>114.2</v>
      </c>
      <c r="R41">
        <v>117.1</v>
      </c>
      <c r="S41">
        <v>114.5</v>
      </c>
      <c r="T41">
        <v>116.7</v>
      </c>
      <c r="U41" t="s">
        <v>32</v>
      </c>
      <c r="V41">
        <v>113.2</v>
      </c>
      <c r="W41">
        <v>112.9</v>
      </c>
      <c r="X41">
        <v>110.9</v>
      </c>
      <c r="Y41">
        <v>110.8</v>
      </c>
      <c r="Z41">
        <v>109.9</v>
      </c>
      <c r="AA41">
        <v>112</v>
      </c>
      <c r="AB41">
        <v>108.7</v>
      </c>
      <c r="AC41">
        <v>110.9</v>
      </c>
      <c r="AD41">
        <v>114</v>
      </c>
      <c r="AG41" s="73"/>
      <c r="AH41" s="74"/>
      <c r="AI41" s="75"/>
    </row>
    <row r="42" spans="1:55" x14ac:dyDescent="0.35">
      <c r="A42" t="s">
        <v>33</v>
      </c>
      <c r="B42">
        <v>2014</v>
      </c>
      <c r="C42" t="s">
        <v>35</v>
      </c>
      <c r="D42">
        <v>121.9</v>
      </c>
      <c r="E42">
        <v>122</v>
      </c>
      <c r="F42">
        <v>124.5</v>
      </c>
      <c r="G42">
        <v>115.2</v>
      </c>
      <c r="H42">
        <v>102.5</v>
      </c>
      <c r="I42">
        <v>114.1</v>
      </c>
      <c r="J42">
        <v>111.5</v>
      </c>
      <c r="K42">
        <v>108.2</v>
      </c>
      <c r="L42">
        <v>95.4</v>
      </c>
      <c r="M42">
        <v>113.5</v>
      </c>
      <c r="N42">
        <v>112.1</v>
      </c>
      <c r="O42">
        <v>119.9</v>
      </c>
      <c r="P42">
        <v>115.2</v>
      </c>
      <c r="Q42">
        <v>116.2</v>
      </c>
      <c r="R42">
        <v>115.3</v>
      </c>
      <c r="S42">
        <v>111.7</v>
      </c>
      <c r="T42">
        <v>114.7</v>
      </c>
      <c r="U42">
        <v>112.5</v>
      </c>
      <c r="V42">
        <v>111.1</v>
      </c>
      <c r="W42">
        <v>112.6</v>
      </c>
      <c r="X42">
        <v>110.4</v>
      </c>
      <c r="Y42">
        <v>111.3</v>
      </c>
      <c r="Z42">
        <v>110.3</v>
      </c>
      <c r="AA42">
        <v>111.6</v>
      </c>
      <c r="AB42">
        <v>108.7</v>
      </c>
      <c r="AC42">
        <v>111</v>
      </c>
      <c r="AD42">
        <v>113.1</v>
      </c>
      <c r="AG42" s="73"/>
      <c r="AH42" s="74"/>
      <c r="AI42" s="75"/>
    </row>
    <row r="43" spans="1:55" x14ac:dyDescent="0.35">
      <c r="A43" t="s">
        <v>34</v>
      </c>
      <c r="B43">
        <v>2014</v>
      </c>
      <c r="C43" t="s">
        <v>35</v>
      </c>
      <c r="D43">
        <v>120.2</v>
      </c>
      <c r="E43">
        <v>119.2</v>
      </c>
      <c r="F43">
        <v>122.5</v>
      </c>
      <c r="G43">
        <v>115.1</v>
      </c>
      <c r="H43">
        <v>106.6</v>
      </c>
      <c r="I43">
        <v>115.4</v>
      </c>
      <c r="J43">
        <v>114.5</v>
      </c>
      <c r="K43">
        <v>109.3</v>
      </c>
      <c r="L43">
        <v>99.2</v>
      </c>
      <c r="M43">
        <v>111.4</v>
      </c>
      <c r="N43">
        <v>112.6</v>
      </c>
      <c r="O43">
        <v>118.8</v>
      </c>
      <c r="P43">
        <v>115.3</v>
      </c>
      <c r="Q43">
        <v>114.7</v>
      </c>
      <c r="R43">
        <v>116.4</v>
      </c>
      <c r="S43">
        <v>113.3</v>
      </c>
      <c r="T43">
        <v>115.9</v>
      </c>
      <c r="U43">
        <v>112.5</v>
      </c>
      <c r="V43">
        <v>112.4</v>
      </c>
      <c r="W43">
        <v>112.8</v>
      </c>
      <c r="X43">
        <v>110.7</v>
      </c>
      <c r="Y43">
        <v>111.1</v>
      </c>
      <c r="Z43">
        <v>110.1</v>
      </c>
      <c r="AA43">
        <v>111.8</v>
      </c>
      <c r="AB43">
        <v>108.7</v>
      </c>
      <c r="AC43">
        <v>110.9</v>
      </c>
      <c r="AD43">
        <v>113.6</v>
      </c>
      <c r="AG43" s="73"/>
      <c r="AH43" s="74"/>
      <c r="AI43" s="75"/>
    </row>
    <row r="44" spans="1:55" x14ac:dyDescent="0.35">
      <c r="A44" t="s">
        <v>30</v>
      </c>
      <c r="B44">
        <v>2014</v>
      </c>
      <c r="C44" t="s">
        <v>36</v>
      </c>
      <c r="D44">
        <v>120.1</v>
      </c>
      <c r="E44">
        <v>118.1</v>
      </c>
      <c r="F44">
        <v>120.7</v>
      </c>
      <c r="G44">
        <v>116.1</v>
      </c>
      <c r="H44">
        <v>109.3</v>
      </c>
      <c r="I44">
        <v>119.6</v>
      </c>
      <c r="J44">
        <v>117.9</v>
      </c>
      <c r="K44">
        <v>110.2</v>
      </c>
      <c r="L44">
        <v>101.2</v>
      </c>
      <c r="M44">
        <v>110.7</v>
      </c>
      <c r="N44">
        <v>113</v>
      </c>
      <c r="O44">
        <v>118.3</v>
      </c>
      <c r="P44">
        <v>116.2</v>
      </c>
      <c r="Q44">
        <v>114.6</v>
      </c>
      <c r="R44">
        <v>117.5</v>
      </c>
      <c r="S44">
        <v>114.9</v>
      </c>
      <c r="T44">
        <v>117.2</v>
      </c>
      <c r="U44" t="s">
        <v>32</v>
      </c>
      <c r="V44">
        <v>113.4</v>
      </c>
      <c r="W44">
        <v>113.4</v>
      </c>
      <c r="X44">
        <v>111.4</v>
      </c>
      <c r="Y44">
        <v>111.2</v>
      </c>
      <c r="Z44">
        <v>110.2</v>
      </c>
      <c r="AA44">
        <v>112.4</v>
      </c>
      <c r="AB44">
        <v>108.9</v>
      </c>
      <c r="AC44">
        <v>111.3</v>
      </c>
      <c r="AD44">
        <v>114.6</v>
      </c>
      <c r="AG44" s="73"/>
      <c r="AH44" s="74"/>
      <c r="AI44" s="75"/>
    </row>
    <row r="45" spans="1:55" x14ac:dyDescent="0.35">
      <c r="A45" t="s">
        <v>33</v>
      </c>
      <c r="B45">
        <v>2014</v>
      </c>
      <c r="C45" t="s">
        <v>36</v>
      </c>
      <c r="D45">
        <v>122.1</v>
      </c>
      <c r="E45">
        <v>121.4</v>
      </c>
      <c r="F45">
        <v>121.5</v>
      </c>
      <c r="G45">
        <v>116.2</v>
      </c>
      <c r="H45">
        <v>102.8</v>
      </c>
      <c r="I45">
        <v>117.7</v>
      </c>
      <c r="J45">
        <v>113.3</v>
      </c>
      <c r="K45">
        <v>108.9</v>
      </c>
      <c r="L45">
        <v>96.3</v>
      </c>
      <c r="M45">
        <v>114.1</v>
      </c>
      <c r="N45">
        <v>112.2</v>
      </c>
      <c r="O45">
        <v>120.5</v>
      </c>
      <c r="P45">
        <v>116</v>
      </c>
      <c r="Q45">
        <v>116.7</v>
      </c>
      <c r="R45">
        <v>115.8</v>
      </c>
      <c r="S45">
        <v>112.1</v>
      </c>
      <c r="T45">
        <v>115.2</v>
      </c>
      <c r="U45">
        <v>113.2</v>
      </c>
      <c r="V45">
        <v>110.9</v>
      </c>
      <c r="W45">
        <v>113</v>
      </c>
      <c r="X45">
        <v>110.8</v>
      </c>
      <c r="Y45">
        <v>111.6</v>
      </c>
      <c r="Z45">
        <v>110.9</v>
      </c>
      <c r="AA45">
        <v>111.8</v>
      </c>
      <c r="AB45">
        <v>109.2</v>
      </c>
      <c r="AC45">
        <v>111.4</v>
      </c>
      <c r="AD45">
        <v>113.7</v>
      </c>
      <c r="AG45" s="73"/>
      <c r="AH45" s="74"/>
      <c r="AI45" s="75"/>
    </row>
    <row r="46" spans="1:55" x14ac:dyDescent="0.35">
      <c r="A46" t="s">
        <v>34</v>
      </c>
      <c r="B46">
        <v>2014</v>
      </c>
      <c r="C46" t="s">
        <v>36</v>
      </c>
      <c r="D46">
        <v>120.7</v>
      </c>
      <c r="E46">
        <v>119.3</v>
      </c>
      <c r="F46">
        <v>121</v>
      </c>
      <c r="G46">
        <v>116.1</v>
      </c>
      <c r="H46">
        <v>106.9</v>
      </c>
      <c r="I46">
        <v>118.7</v>
      </c>
      <c r="J46">
        <v>116.3</v>
      </c>
      <c r="K46">
        <v>109.8</v>
      </c>
      <c r="L46">
        <v>99.6</v>
      </c>
      <c r="M46">
        <v>111.8</v>
      </c>
      <c r="N46">
        <v>112.7</v>
      </c>
      <c r="O46">
        <v>119.3</v>
      </c>
      <c r="P46">
        <v>116.1</v>
      </c>
      <c r="Q46">
        <v>115.2</v>
      </c>
      <c r="R46">
        <v>116.8</v>
      </c>
      <c r="S46">
        <v>113.7</v>
      </c>
      <c r="T46">
        <v>116.4</v>
      </c>
      <c r="U46">
        <v>113.2</v>
      </c>
      <c r="V46">
        <v>112.5</v>
      </c>
      <c r="W46">
        <v>113.2</v>
      </c>
      <c r="X46">
        <v>111.2</v>
      </c>
      <c r="Y46">
        <v>111.4</v>
      </c>
      <c r="Z46">
        <v>110.6</v>
      </c>
      <c r="AA46">
        <v>112</v>
      </c>
      <c r="AB46">
        <v>109</v>
      </c>
      <c r="AC46">
        <v>111.3</v>
      </c>
      <c r="AD46">
        <v>114.2</v>
      </c>
      <c r="AG46" s="73"/>
      <c r="AH46" s="74"/>
      <c r="AI46" s="75"/>
    </row>
    <row r="47" spans="1:55" x14ac:dyDescent="0.35">
      <c r="A47" t="s">
        <v>30</v>
      </c>
      <c r="B47">
        <v>2014</v>
      </c>
      <c r="C47" t="s">
        <v>37</v>
      </c>
      <c r="D47">
        <v>120.2</v>
      </c>
      <c r="E47">
        <v>118.9</v>
      </c>
      <c r="F47">
        <v>118.1</v>
      </c>
      <c r="G47">
        <v>117</v>
      </c>
      <c r="H47">
        <v>109.7</v>
      </c>
      <c r="I47">
        <v>125.5</v>
      </c>
      <c r="J47">
        <v>120.5</v>
      </c>
      <c r="K47">
        <v>111</v>
      </c>
      <c r="L47">
        <v>102.6</v>
      </c>
      <c r="M47">
        <v>111.2</v>
      </c>
      <c r="N47">
        <v>113.5</v>
      </c>
      <c r="O47">
        <v>118.7</v>
      </c>
      <c r="P47">
        <v>117.2</v>
      </c>
      <c r="Q47">
        <v>115.4</v>
      </c>
      <c r="R47">
        <v>118.1</v>
      </c>
      <c r="S47">
        <v>116.1</v>
      </c>
      <c r="T47">
        <v>117.8</v>
      </c>
      <c r="U47" t="s">
        <v>32</v>
      </c>
      <c r="V47">
        <v>113.4</v>
      </c>
      <c r="W47">
        <v>113.7</v>
      </c>
      <c r="X47">
        <v>111.8</v>
      </c>
      <c r="Y47">
        <v>111.2</v>
      </c>
      <c r="Z47">
        <v>110.5</v>
      </c>
      <c r="AA47">
        <v>113</v>
      </c>
      <c r="AB47">
        <v>108.9</v>
      </c>
      <c r="AC47">
        <v>111.5</v>
      </c>
      <c r="AD47">
        <v>115.4</v>
      </c>
      <c r="AG47" s="76"/>
      <c r="AH47" s="77"/>
      <c r="AI47" s="78"/>
    </row>
    <row r="48" spans="1:55" x14ac:dyDescent="0.35">
      <c r="A48" t="s">
        <v>33</v>
      </c>
      <c r="B48">
        <v>2014</v>
      </c>
      <c r="C48" t="s">
        <v>37</v>
      </c>
      <c r="D48">
        <v>122.5</v>
      </c>
      <c r="E48">
        <v>121.7</v>
      </c>
      <c r="F48">
        <v>113.3</v>
      </c>
      <c r="G48">
        <v>117</v>
      </c>
      <c r="H48">
        <v>103.1</v>
      </c>
      <c r="I48">
        <v>126.7</v>
      </c>
      <c r="J48">
        <v>121.2</v>
      </c>
      <c r="K48">
        <v>111</v>
      </c>
      <c r="L48">
        <v>100.3</v>
      </c>
      <c r="M48">
        <v>115.3</v>
      </c>
      <c r="N48">
        <v>112.7</v>
      </c>
      <c r="O48">
        <v>121</v>
      </c>
      <c r="P48">
        <v>118.2</v>
      </c>
      <c r="Q48">
        <v>117.6</v>
      </c>
      <c r="R48">
        <v>116.3</v>
      </c>
      <c r="S48">
        <v>112.5</v>
      </c>
      <c r="T48">
        <v>115.7</v>
      </c>
      <c r="U48">
        <v>113.9</v>
      </c>
      <c r="V48">
        <v>110.9</v>
      </c>
      <c r="W48">
        <v>113.4</v>
      </c>
      <c r="X48">
        <v>111</v>
      </c>
      <c r="Y48">
        <v>111.2</v>
      </c>
      <c r="Z48">
        <v>111.2</v>
      </c>
      <c r="AA48">
        <v>112.5</v>
      </c>
      <c r="AB48">
        <v>109.1</v>
      </c>
      <c r="AC48">
        <v>111.4</v>
      </c>
      <c r="AD48">
        <v>114.7</v>
      </c>
    </row>
    <row r="49" spans="1:30" x14ac:dyDescent="0.35">
      <c r="A49" t="s">
        <v>34</v>
      </c>
      <c r="B49">
        <v>2014</v>
      </c>
      <c r="C49" t="s">
        <v>37</v>
      </c>
      <c r="D49">
        <v>120.9</v>
      </c>
      <c r="E49">
        <v>119.9</v>
      </c>
      <c r="F49">
        <v>116.2</v>
      </c>
      <c r="G49">
        <v>117</v>
      </c>
      <c r="H49">
        <v>107.3</v>
      </c>
      <c r="I49">
        <v>126.1</v>
      </c>
      <c r="J49">
        <v>120.7</v>
      </c>
      <c r="K49">
        <v>111</v>
      </c>
      <c r="L49">
        <v>101.8</v>
      </c>
      <c r="M49">
        <v>112.6</v>
      </c>
      <c r="N49">
        <v>113.2</v>
      </c>
      <c r="O49">
        <v>119.8</v>
      </c>
      <c r="P49">
        <v>117.6</v>
      </c>
      <c r="Q49">
        <v>116</v>
      </c>
      <c r="R49">
        <v>117.4</v>
      </c>
      <c r="S49">
        <v>114.6</v>
      </c>
      <c r="T49">
        <v>117</v>
      </c>
      <c r="U49">
        <v>113.9</v>
      </c>
      <c r="V49">
        <v>112.5</v>
      </c>
      <c r="W49">
        <v>113.6</v>
      </c>
      <c r="X49">
        <v>111.5</v>
      </c>
      <c r="Y49">
        <v>111.2</v>
      </c>
      <c r="Z49">
        <v>110.9</v>
      </c>
      <c r="AA49">
        <v>112.7</v>
      </c>
      <c r="AB49">
        <v>109</v>
      </c>
      <c r="AC49">
        <v>111.5</v>
      </c>
      <c r="AD49">
        <v>115.1</v>
      </c>
    </row>
    <row r="50" spans="1:30" x14ac:dyDescent="0.35">
      <c r="A50" t="s">
        <v>30</v>
      </c>
      <c r="B50">
        <v>2014</v>
      </c>
      <c r="C50" t="s">
        <v>38</v>
      </c>
      <c r="D50">
        <v>120.3</v>
      </c>
      <c r="E50">
        <v>120.2</v>
      </c>
      <c r="F50">
        <v>116.9</v>
      </c>
      <c r="G50">
        <v>118</v>
      </c>
      <c r="H50">
        <v>110.1</v>
      </c>
      <c r="I50">
        <v>126.3</v>
      </c>
      <c r="J50">
        <v>123.9</v>
      </c>
      <c r="K50">
        <v>111.5</v>
      </c>
      <c r="L50">
        <v>103.5</v>
      </c>
      <c r="M50">
        <v>111.6</v>
      </c>
      <c r="N50">
        <v>114.2</v>
      </c>
      <c r="O50">
        <v>119.2</v>
      </c>
      <c r="P50">
        <v>118.2</v>
      </c>
      <c r="Q50">
        <v>116.3</v>
      </c>
      <c r="R50">
        <v>118.7</v>
      </c>
      <c r="S50">
        <v>116.8</v>
      </c>
      <c r="T50">
        <v>118.5</v>
      </c>
      <c r="U50" t="s">
        <v>32</v>
      </c>
      <c r="V50">
        <v>113.4</v>
      </c>
      <c r="W50">
        <v>114.1</v>
      </c>
      <c r="X50">
        <v>112.1</v>
      </c>
      <c r="Y50">
        <v>111.4</v>
      </c>
      <c r="Z50">
        <v>110.9</v>
      </c>
      <c r="AA50">
        <v>113.1</v>
      </c>
      <c r="AB50">
        <v>108.9</v>
      </c>
      <c r="AC50">
        <v>111.8</v>
      </c>
      <c r="AD50">
        <v>116</v>
      </c>
    </row>
    <row r="51" spans="1:30" x14ac:dyDescent="0.35">
      <c r="A51" t="s">
        <v>33</v>
      </c>
      <c r="B51">
        <v>2014</v>
      </c>
      <c r="C51" t="s">
        <v>38</v>
      </c>
      <c r="D51">
        <v>122.7</v>
      </c>
      <c r="E51">
        <v>124.1</v>
      </c>
      <c r="F51">
        <v>114.2</v>
      </c>
      <c r="G51">
        <v>119.1</v>
      </c>
      <c r="H51">
        <v>103.5</v>
      </c>
      <c r="I51">
        <v>129.19999999999999</v>
      </c>
      <c r="J51">
        <v>127</v>
      </c>
      <c r="K51">
        <v>112.6</v>
      </c>
      <c r="L51">
        <v>101.3</v>
      </c>
      <c r="M51">
        <v>117</v>
      </c>
      <c r="N51">
        <v>112.9</v>
      </c>
      <c r="O51">
        <v>121.7</v>
      </c>
      <c r="P51">
        <v>120</v>
      </c>
      <c r="Q51">
        <v>118.3</v>
      </c>
      <c r="R51">
        <v>116.8</v>
      </c>
      <c r="S51">
        <v>112.9</v>
      </c>
      <c r="T51">
        <v>116.2</v>
      </c>
      <c r="U51">
        <v>114.3</v>
      </c>
      <c r="V51">
        <v>111.1</v>
      </c>
      <c r="W51">
        <v>114.1</v>
      </c>
      <c r="X51">
        <v>111.2</v>
      </c>
      <c r="Y51">
        <v>111.3</v>
      </c>
      <c r="Z51">
        <v>111.5</v>
      </c>
      <c r="AA51">
        <v>112.9</v>
      </c>
      <c r="AB51">
        <v>109.3</v>
      </c>
      <c r="AC51">
        <v>111.7</v>
      </c>
      <c r="AD51">
        <v>115.6</v>
      </c>
    </row>
    <row r="52" spans="1:30" x14ac:dyDescent="0.35">
      <c r="A52" t="s">
        <v>34</v>
      </c>
      <c r="B52">
        <v>2014</v>
      </c>
      <c r="C52" t="s">
        <v>38</v>
      </c>
      <c r="D52">
        <v>121.1</v>
      </c>
      <c r="E52">
        <v>121.6</v>
      </c>
      <c r="F52">
        <v>115.9</v>
      </c>
      <c r="G52">
        <v>118.4</v>
      </c>
      <c r="H52">
        <v>107.7</v>
      </c>
      <c r="I52">
        <v>127.7</v>
      </c>
      <c r="J52">
        <v>125</v>
      </c>
      <c r="K52">
        <v>111.9</v>
      </c>
      <c r="L52">
        <v>102.8</v>
      </c>
      <c r="M52">
        <v>113.4</v>
      </c>
      <c r="N52">
        <v>113.7</v>
      </c>
      <c r="O52">
        <v>120.4</v>
      </c>
      <c r="P52">
        <v>118.9</v>
      </c>
      <c r="Q52">
        <v>116.8</v>
      </c>
      <c r="R52">
        <v>118</v>
      </c>
      <c r="S52">
        <v>115.2</v>
      </c>
      <c r="T52">
        <v>117.6</v>
      </c>
      <c r="U52">
        <v>114.3</v>
      </c>
      <c r="V52">
        <v>112.5</v>
      </c>
      <c r="W52">
        <v>114.1</v>
      </c>
      <c r="X52">
        <v>111.8</v>
      </c>
      <c r="Y52">
        <v>111.3</v>
      </c>
      <c r="Z52">
        <v>111.2</v>
      </c>
      <c r="AA52">
        <v>113</v>
      </c>
      <c r="AB52">
        <v>109.1</v>
      </c>
      <c r="AC52">
        <v>111.8</v>
      </c>
      <c r="AD52">
        <v>115.8</v>
      </c>
    </row>
    <row r="53" spans="1:30" x14ac:dyDescent="0.35">
      <c r="A53" t="s">
        <v>30</v>
      </c>
      <c r="B53">
        <v>2014</v>
      </c>
      <c r="C53" t="s">
        <v>39</v>
      </c>
      <c r="D53">
        <v>120.7</v>
      </c>
      <c r="E53">
        <v>121.6</v>
      </c>
      <c r="F53">
        <v>116.1</v>
      </c>
      <c r="G53">
        <v>119.3</v>
      </c>
      <c r="H53">
        <v>110.3</v>
      </c>
      <c r="I53">
        <v>125.8</v>
      </c>
      <c r="J53">
        <v>129.30000000000001</v>
      </c>
      <c r="K53">
        <v>112.2</v>
      </c>
      <c r="L53">
        <v>103.6</v>
      </c>
      <c r="M53">
        <v>112.3</v>
      </c>
      <c r="N53">
        <v>114.9</v>
      </c>
      <c r="O53">
        <v>120.1</v>
      </c>
      <c r="P53">
        <v>119.5</v>
      </c>
      <c r="Q53">
        <v>117.3</v>
      </c>
      <c r="R53">
        <v>119.7</v>
      </c>
      <c r="S53">
        <v>117.3</v>
      </c>
      <c r="T53">
        <v>119.3</v>
      </c>
      <c r="U53" t="s">
        <v>32</v>
      </c>
      <c r="V53">
        <v>114.4</v>
      </c>
      <c r="W53">
        <v>114.9</v>
      </c>
      <c r="X53">
        <v>112.8</v>
      </c>
      <c r="Y53">
        <v>112.2</v>
      </c>
      <c r="Z53">
        <v>111.4</v>
      </c>
      <c r="AA53">
        <v>114.3</v>
      </c>
      <c r="AB53">
        <v>108</v>
      </c>
      <c r="AC53">
        <v>112.3</v>
      </c>
      <c r="AD53">
        <v>117</v>
      </c>
    </row>
    <row r="54" spans="1:30" x14ac:dyDescent="0.35">
      <c r="A54" t="s">
        <v>33</v>
      </c>
      <c r="B54">
        <v>2014</v>
      </c>
      <c r="C54" t="s">
        <v>39</v>
      </c>
      <c r="D54">
        <v>123.1</v>
      </c>
      <c r="E54">
        <v>125.9</v>
      </c>
      <c r="F54">
        <v>115.4</v>
      </c>
      <c r="G54">
        <v>120.4</v>
      </c>
      <c r="H54">
        <v>103.4</v>
      </c>
      <c r="I54">
        <v>131.19999999999999</v>
      </c>
      <c r="J54">
        <v>137.5</v>
      </c>
      <c r="K54">
        <v>112.8</v>
      </c>
      <c r="L54">
        <v>101.4</v>
      </c>
      <c r="M54">
        <v>118.3</v>
      </c>
      <c r="N54">
        <v>113.2</v>
      </c>
      <c r="O54">
        <v>122.4</v>
      </c>
      <c r="P54">
        <v>122</v>
      </c>
      <c r="Q54">
        <v>119</v>
      </c>
      <c r="R54">
        <v>117.4</v>
      </c>
      <c r="S54">
        <v>113.2</v>
      </c>
      <c r="T54">
        <v>116.7</v>
      </c>
      <c r="U54">
        <v>113.9</v>
      </c>
      <c r="V54">
        <v>111.2</v>
      </c>
      <c r="W54">
        <v>114.3</v>
      </c>
      <c r="X54">
        <v>111.4</v>
      </c>
      <c r="Y54">
        <v>111.5</v>
      </c>
      <c r="Z54">
        <v>111.8</v>
      </c>
      <c r="AA54">
        <v>115.1</v>
      </c>
      <c r="AB54">
        <v>108.7</v>
      </c>
      <c r="AC54">
        <v>112.2</v>
      </c>
      <c r="AD54">
        <v>116.4</v>
      </c>
    </row>
    <row r="55" spans="1:30" x14ac:dyDescent="0.35">
      <c r="A55" t="s">
        <v>34</v>
      </c>
      <c r="B55">
        <v>2014</v>
      </c>
      <c r="C55" t="s">
        <v>39</v>
      </c>
      <c r="D55">
        <v>121.5</v>
      </c>
      <c r="E55">
        <v>123.1</v>
      </c>
      <c r="F55">
        <v>115.8</v>
      </c>
      <c r="G55">
        <v>119.7</v>
      </c>
      <c r="H55">
        <v>107.8</v>
      </c>
      <c r="I55">
        <v>128.30000000000001</v>
      </c>
      <c r="J55">
        <v>132.1</v>
      </c>
      <c r="K55">
        <v>112.4</v>
      </c>
      <c r="L55">
        <v>102.9</v>
      </c>
      <c r="M55">
        <v>114.3</v>
      </c>
      <c r="N55">
        <v>114.2</v>
      </c>
      <c r="O55">
        <v>121.2</v>
      </c>
      <c r="P55">
        <v>120.4</v>
      </c>
      <c r="Q55">
        <v>117.8</v>
      </c>
      <c r="R55">
        <v>118.8</v>
      </c>
      <c r="S55">
        <v>115.6</v>
      </c>
      <c r="T55">
        <v>118.3</v>
      </c>
      <c r="U55">
        <v>113.9</v>
      </c>
      <c r="V55">
        <v>113.2</v>
      </c>
      <c r="W55">
        <v>114.6</v>
      </c>
      <c r="X55">
        <v>112.3</v>
      </c>
      <c r="Y55">
        <v>111.8</v>
      </c>
      <c r="Z55">
        <v>111.6</v>
      </c>
      <c r="AA55">
        <v>114.8</v>
      </c>
      <c r="AB55">
        <v>108.3</v>
      </c>
      <c r="AC55">
        <v>112.3</v>
      </c>
      <c r="AD55">
        <v>116.7</v>
      </c>
    </row>
    <row r="56" spans="1:30" x14ac:dyDescent="0.35">
      <c r="A56" t="s">
        <v>30</v>
      </c>
      <c r="B56">
        <v>2014</v>
      </c>
      <c r="C56" t="s">
        <v>40</v>
      </c>
      <c r="D56">
        <v>121.7</v>
      </c>
      <c r="E56">
        <v>122.5</v>
      </c>
      <c r="F56">
        <v>117.7</v>
      </c>
      <c r="G56">
        <v>120.6</v>
      </c>
      <c r="H56">
        <v>110.4</v>
      </c>
      <c r="I56">
        <v>129.1</v>
      </c>
      <c r="J56">
        <v>150.1</v>
      </c>
      <c r="K56">
        <v>113.2</v>
      </c>
      <c r="L56">
        <v>104.8</v>
      </c>
      <c r="M56">
        <v>113.3</v>
      </c>
      <c r="N56">
        <v>115.6</v>
      </c>
      <c r="O56">
        <v>120.9</v>
      </c>
      <c r="P56">
        <v>123.3</v>
      </c>
      <c r="Q56">
        <v>118</v>
      </c>
      <c r="R56">
        <v>120.7</v>
      </c>
      <c r="S56">
        <v>118.3</v>
      </c>
      <c r="T56">
        <v>120.3</v>
      </c>
      <c r="U56" t="s">
        <v>32</v>
      </c>
      <c r="V56">
        <v>115.3</v>
      </c>
      <c r="W56">
        <v>115.4</v>
      </c>
      <c r="X56">
        <v>113.4</v>
      </c>
      <c r="Y56">
        <v>113.2</v>
      </c>
      <c r="Z56">
        <v>111.8</v>
      </c>
      <c r="AA56">
        <v>115.5</v>
      </c>
      <c r="AB56">
        <v>108.8</v>
      </c>
      <c r="AC56">
        <v>113.1</v>
      </c>
      <c r="AD56">
        <v>119.5</v>
      </c>
    </row>
    <row r="57" spans="1:30" x14ac:dyDescent="0.35">
      <c r="A57" t="s">
        <v>33</v>
      </c>
      <c r="B57">
        <v>2014</v>
      </c>
      <c r="C57" t="s">
        <v>40</v>
      </c>
      <c r="D57">
        <v>123.8</v>
      </c>
      <c r="E57">
        <v>126.4</v>
      </c>
      <c r="F57">
        <v>118</v>
      </c>
      <c r="G57">
        <v>121.6</v>
      </c>
      <c r="H57">
        <v>103.5</v>
      </c>
      <c r="I57">
        <v>133.69999999999999</v>
      </c>
      <c r="J57">
        <v>172.4</v>
      </c>
      <c r="K57">
        <v>113.1</v>
      </c>
      <c r="L57">
        <v>102.7</v>
      </c>
      <c r="M57">
        <v>120</v>
      </c>
      <c r="N57">
        <v>113.8</v>
      </c>
      <c r="O57">
        <v>123.4</v>
      </c>
      <c r="P57">
        <v>127.1</v>
      </c>
      <c r="Q57">
        <v>121</v>
      </c>
      <c r="R57">
        <v>118</v>
      </c>
      <c r="S57">
        <v>113.6</v>
      </c>
      <c r="T57">
        <v>117.4</v>
      </c>
      <c r="U57">
        <v>114.8</v>
      </c>
      <c r="V57">
        <v>111.6</v>
      </c>
      <c r="W57">
        <v>114.9</v>
      </c>
      <c r="X57">
        <v>111.5</v>
      </c>
      <c r="Y57">
        <v>113</v>
      </c>
      <c r="Z57">
        <v>112.4</v>
      </c>
      <c r="AA57">
        <v>117.8</v>
      </c>
      <c r="AB57">
        <v>109.7</v>
      </c>
      <c r="AC57">
        <v>113.5</v>
      </c>
      <c r="AD57">
        <v>118.9</v>
      </c>
    </row>
    <row r="58" spans="1:30" x14ac:dyDescent="0.35">
      <c r="A58" t="s">
        <v>34</v>
      </c>
      <c r="B58">
        <v>2014</v>
      </c>
      <c r="C58" t="s">
        <v>40</v>
      </c>
      <c r="D58">
        <v>122.4</v>
      </c>
      <c r="E58">
        <v>123.9</v>
      </c>
      <c r="F58">
        <v>117.8</v>
      </c>
      <c r="G58">
        <v>121</v>
      </c>
      <c r="H58">
        <v>107.9</v>
      </c>
      <c r="I58">
        <v>131.19999999999999</v>
      </c>
      <c r="J58">
        <v>157.69999999999999</v>
      </c>
      <c r="K58">
        <v>113.2</v>
      </c>
      <c r="L58">
        <v>104.1</v>
      </c>
      <c r="M58">
        <v>115.5</v>
      </c>
      <c r="N58">
        <v>114.8</v>
      </c>
      <c r="O58">
        <v>122.1</v>
      </c>
      <c r="P58">
        <v>124.7</v>
      </c>
      <c r="Q58">
        <v>118.8</v>
      </c>
      <c r="R58">
        <v>119.6</v>
      </c>
      <c r="S58">
        <v>116.3</v>
      </c>
      <c r="T58">
        <v>119.1</v>
      </c>
      <c r="U58">
        <v>114.8</v>
      </c>
      <c r="V58">
        <v>113.9</v>
      </c>
      <c r="W58">
        <v>115.2</v>
      </c>
      <c r="X58">
        <v>112.7</v>
      </c>
      <c r="Y58">
        <v>113.1</v>
      </c>
      <c r="Z58">
        <v>112.1</v>
      </c>
      <c r="AA58">
        <v>116.8</v>
      </c>
      <c r="AB58">
        <v>109.2</v>
      </c>
      <c r="AC58">
        <v>113.3</v>
      </c>
      <c r="AD58">
        <v>119.2</v>
      </c>
    </row>
    <row r="59" spans="1:30" x14ac:dyDescent="0.35">
      <c r="A59" t="s">
        <v>30</v>
      </c>
      <c r="B59">
        <v>2014</v>
      </c>
      <c r="C59" t="s">
        <v>41</v>
      </c>
      <c r="D59">
        <v>121.8</v>
      </c>
      <c r="E59">
        <v>122.8</v>
      </c>
      <c r="F59">
        <v>117.8</v>
      </c>
      <c r="G59">
        <v>121.9</v>
      </c>
      <c r="H59">
        <v>110.6</v>
      </c>
      <c r="I59">
        <v>129.69999999999999</v>
      </c>
      <c r="J59">
        <v>161.1</v>
      </c>
      <c r="K59">
        <v>114.1</v>
      </c>
      <c r="L59">
        <v>105.1</v>
      </c>
      <c r="M59">
        <v>114.6</v>
      </c>
      <c r="N59">
        <v>115.8</v>
      </c>
      <c r="O59">
        <v>121.7</v>
      </c>
      <c r="P59">
        <v>125.3</v>
      </c>
      <c r="Q59">
        <v>118.8</v>
      </c>
      <c r="R59">
        <v>120.9</v>
      </c>
      <c r="S59">
        <v>118.8</v>
      </c>
      <c r="T59">
        <v>120.7</v>
      </c>
      <c r="U59" t="s">
        <v>32</v>
      </c>
      <c r="V59">
        <v>115.4</v>
      </c>
      <c r="W59">
        <v>115.9</v>
      </c>
      <c r="X59">
        <v>114</v>
      </c>
      <c r="Y59">
        <v>113.2</v>
      </c>
      <c r="Z59">
        <v>112.2</v>
      </c>
      <c r="AA59">
        <v>116.2</v>
      </c>
      <c r="AB59">
        <v>109.4</v>
      </c>
      <c r="AC59">
        <v>113.5</v>
      </c>
      <c r="AD59">
        <v>120.7</v>
      </c>
    </row>
    <row r="60" spans="1:30" x14ac:dyDescent="0.35">
      <c r="A60" t="s">
        <v>33</v>
      </c>
      <c r="B60">
        <v>2014</v>
      </c>
      <c r="C60" t="s">
        <v>41</v>
      </c>
      <c r="D60">
        <v>124.8</v>
      </c>
      <c r="E60">
        <v>127.3</v>
      </c>
      <c r="F60">
        <v>116.5</v>
      </c>
      <c r="G60">
        <v>122.2</v>
      </c>
      <c r="H60">
        <v>103.6</v>
      </c>
      <c r="I60">
        <v>132.69999999999999</v>
      </c>
      <c r="J60">
        <v>181.9</v>
      </c>
      <c r="K60">
        <v>115.2</v>
      </c>
      <c r="L60">
        <v>102.7</v>
      </c>
      <c r="M60">
        <v>122.1</v>
      </c>
      <c r="N60">
        <v>114.4</v>
      </c>
      <c r="O60">
        <v>124.7</v>
      </c>
      <c r="P60">
        <v>128.9</v>
      </c>
      <c r="Q60">
        <v>123</v>
      </c>
      <c r="R60">
        <v>118.6</v>
      </c>
      <c r="S60">
        <v>114.1</v>
      </c>
      <c r="T60">
        <v>117.9</v>
      </c>
      <c r="U60">
        <v>115.5</v>
      </c>
      <c r="V60">
        <v>111.8</v>
      </c>
      <c r="W60">
        <v>115.3</v>
      </c>
      <c r="X60">
        <v>112.2</v>
      </c>
      <c r="Y60">
        <v>112.5</v>
      </c>
      <c r="Z60">
        <v>112.9</v>
      </c>
      <c r="AA60">
        <v>119.2</v>
      </c>
      <c r="AB60">
        <v>110.5</v>
      </c>
      <c r="AC60">
        <v>113.9</v>
      </c>
      <c r="AD60">
        <v>119.9</v>
      </c>
    </row>
    <row r="61" spans="1:30" x14ac:dyDescent="0.35">
      <c r="A61" t="s">
        <v>34</v>
      </c>
      <c r="B61">
        <v>2014</v>
      </c>
      <c r="C61" t="s">
        <v>41</v>
      </c>
      <c r="D61">
        <v>122.7</v>
      </c>
      <c r="E61">
        <v>124.4</v>
      </c>
      <c r="F61">
        <v>117.3</v>
      </c>
      <c r="G61">
        <v>122</v>
      </c>
      <c r="H61">
        <v>108</v>
      </c>
      <c r="I61">
        <v>131.1</v>
      </c>
      <c r="J61">
        <v>168.2</v>
      </c>
      <c r="K61">
        <v>114.5</v>
      </c>
      <c r="L61">
        <v>104.3</v>
      </c>
      <c r="M61">
        <v>117.1</v>
      </c>
      <c r="N61">
        <v>115.2</v>
      </c>
      <c r="O61">
        <v>123.1</v>
      </c>
      <c r="P61">
        <v>126.6</v>
      </c>
      <c r="Q61">
        <v>119.9</v>
      </c>
      <c r="R61">
        <v>120</v>
      </c>
      <c r="S61">
        <v>116.8</v>
      </c>
      <c r="T61">
        <v>119.6</v>
      </c>
      <c r="U61">
        <v>115.5</v>
      </c>
      <c r="V61">
        <v>114</v>
      </c>
      <c r="W61">
        <v>115.6</v>
      </c>
      <c r="X61">
        <v>113.3</v>
      </c>
      <c r="Y61">
        <v>112.8</v>
      </c>
      <c r="Z61">
        <v>112.6</v>
      </c>
      <c r="AA61">
        <v>118</v>
      </c>
      <c r="AB61">
        <v>109.9</v>
      </c>
      <c r="AC61">
        <v>113.7</v>
      </c>
      <c r="AD61">
        <v>120.3</v>
      </c>
    </row>
    <row r="62" spans="1:30" x14ac:dyDescent="0.35">
      <c r="A62" t="s">
        <v>30</v>
      </c>
      <c r="B62">
        <v>2014</v>
      </c>
      <c r="C62" t="s">
        <v>42</v>
      </c>
      <c r="D62">
        <v>122.3</v>
      </c>
      <c r="E62">
        <v>122.4</v>
      </c>
      <c r="F62">
        <v>117.8</v>
      </c>
      <c r="G62">
        <v>122.7</v>
      </c>
      <c r="H62">
        <v>110.4</v>
      </c>
      <c r="I62">
        <v>129.80000000000001</v>
      </c>
      <c r="J62">
        <v>158.80000000000001</v>
      </c>
      <c r="K62">
        <v>115</v>
      </c>
      <c r="L62">
        <v>104.7</v>
      </c>
      <c r="M62">
        <v>114.9</v>
      </c>
      <c r="N62">
        <v>116.5</v>
      </c>
      <c r="O62">
        <v>122.6</v>
      </c>
      <c r="P62">
        <v>125.3</v>
      </c>
      <c r="Q62">
        <v>119.5</v>
      </c>
      <c r="R62">
        <v>121.7</v>
      </c>
      <c r="S62">
        <v>119.2</v>
      </c>
      <c r="T62">
        <v>121.3</v>
      </c>
      <c r="U62" t="s">
        <v>32</v>
      </c>
      <c r="V62">
        <v>115.8</v>
      </c>
      <c r="W62">
        <v>116.7</v>
      </c>
      <c r="X62">
        <v>114.5</v>
      </c>
      <c r="Y62">
        <v>112.8</v>
      </c>
      <c r="Z62">
        <v>112.6</v>
      </c>
      <c r="AA62">
        <v>116.6</v>
      </c>
      <c r="AB62">
        <v>109.1</v>
      </c>
      <c r="AC62">
        <v>113.7</v>
      </c>
      <c r="AD62">
        <v>120.9</v>
      </c>
    </row>
    <row r="63" spans="1:30" x14ac:dyDescent="0.35">
      <c r="A63" t="s">
        <v>33</v>
      </c>
      <c r="B63">
        <v>2014</v>
      </c>
      <c r="C63" t="s">
        <v>42</v>
      </c>
      <c r="D63">
        <v>124.2</v>
      </c>
      <c r="E63">
        <v>125.4</v>
      </c>
      <c r="F63">
        <v>116.4</v>
      </c>
      <c r="G63">
        <v>122.7</v>
      </c>
      <c r="H63">
        <v>103.5</v>
      </c>
      <c r="I63">
        <v>124.5</v>
      </c>
      <c r="J63">
        <v>168.6</v>
      </c>
      <c r="K63">
        <v>116.9</v>
      </c>
      <c r="L63">
        <v>101.9</v>
      </c>
      <c r="M63">
        <v>122.9</v>
      </c>
      <c r="N63">
        <v>114.8</v>
      </c>
      <c r="O63">
        <v>125.2</v>
      </c>
      <c r="P63">
        <v>126.7</v>
      </c>
      <c r="Q63">
        <v>124.3</v>
      </c>
      <c r="R63">
        <v>119.2</v>
      </c>
      <c r="S63">
        <v>114.5</v>
      </c>
      <c r="T63">
        <v>118.4</v>
      </c>
      <c r="U63">
        <v>116.1</v>
      </c>
      <c r="V63">
        <v>111.8</v>
      </c>
      <c r="W63">
        <v>115.5</v>
      </c>
      <c r="X63">
        <v>112.3</v>
      </c>
      <c r="Y63">
        <v>111.2</v>
      </c>
      <c r="Z63">
        <v>113.4</v>
      </c>
      <c r="AA63">
        <v>120</v>
      </c>
      <c r="AB63">
        <v>110</v>
      </c>
      <c r="AC63">
        <v>113.6</v>
      </c>
      <c r="AD63">
        <v>119.2</v>
      </c>
    </row>
    <row r="64" spans="1:30" x14ac:dyDescent="0.35">
      <c r="A64" t="s">
        <v>34</v>
      </c>
      <c r="B64">
        <v>2014</v>
      </c>
      <c r="C64" t="s">
        <v>42</v>
      </c>
      <c r="D64">
        <v>122.9</v>
      </c>
      <c r="E64">
        <v>123.5</v>
      </c>
      <c r="F64">
        <v>117.3</v>
      </c>
      <c r="G64">
        <v>122.7</v>
      </c>
      <c r="H64">
        <v>107.9</v>
      </c>
      <c r="I64">
        <v>127.3</v>
      </c>
      <c r="J64">
        <v>162.1</v>
      </c>
      <c r="K64">
        <v>115.6</v>
      </c>
      <c r="L64">
        <v>103.8</v>
      </c>
      <c r="M64">
        <v>117.6</v>
      </c>
      <c r="N64">
        <v>115.8</v>
      </c>
      <c r="O64">
        <v>123.8</v>
      </c>
      <c r="P64">
        <v>125.8</v>
      </c>
      <c r="Q64">
        <v>120.8</v>
      </c>
      <c r="R64">
        <v>120.7</v>
      </c>
      <c r="S64">
        <v>117.2</v>
      </c>
      <c r="T64">
        <v>120.1</v>
      </c>
      <c r="U64">
        <v>116.1</v>
      </c>
      <c r="V64">
        <v>114.3</v>
      </c>
      <c r="W64">
        <v>116.1</v>
      </c>
      <c r="X64">
        <v>113.7</v>
      </c>
      <c r="Y64">
        <v>112</v>
      </c>
      <c r="Z64">
        <v>113.1</v>
      </c>
      <c r="AA64">
        <v>118.6</v>
      </c>
      <c r="AB64">
        <v>109.5</v>
      </c>
      <c r="AC64">
        <v>113.7</v>
      </c>
      <c r="AD64">
        <v>120.1</v>
      </c>
    </row>
    <row r="65" spans="1:30" x14ac:dyDescent="0.35">
      <c r="A65" t="s">
        <v>30</v>
      </c>
      <c r="B65">
        <v>2014</v>
      </c>
      <c r="C65" t="s">
        <v>43</v>
      </c>
      <c r="D65">
        <v>122.6</v>
      </c>
      <c r="E65">
        <v>122.5</v>
      </c>
      <c r="F65">
        <v>118.3</v>
      </c>
      <c r="G65">
        <v>123.2</v>
      </c>
      <c r="H65">
        <v>110.5</v>
      </c>
      <c r="I65">
        <v>128.9</v>
      </c>
      <c r="J65">
        <v>155.30000000000001</v>
      </c>
      <c r="K65">
        <v>115.5</v>
      </c>
      <c r="L65">
        <v>104</v>
      </c>
      <c r="M65">
        <v>115.3</v>
      </c>
      <c r="N65">
        <v>116.8</v>
      </c>
      <c r="O65">
        <v>123.2</v>
      </c>
      <c r="P65">
        <v>125.1</v>
      </c>
      <c r="Q65">
        <v>120</v>
      </c>
      <c r="R65">
        <v>122.7</v>
      </c>
      <c r="S65">
        <v>120.3</v>
      </c>
      <c r="T65">
        <v>122.3</v>
      </c>
      <c r="U65" t="s">
        <v>32</v>
      </c>
      <c r="V65">
        <v>116.4</v>
      </c>
      <c r="W65">
        <v>117.5</v>
      </c>
      <c r="X65">
        <v>115.3</v>
      </c>
      <c r="Y65">
        <v>112.6</v>
      </c>
      <c r="Z65">
        <v>113</v>
      </c>
      <c r="AA65">
        <v>116.9</v>
      </c>
      <c r="AB65">
        <v>109.3</v>
      </c>
      <c r="AC65">
        <v>114</v>
      </c>
      <c r="AD65">
        <v>121</v>
      </c>
    </row>
    <row r="66" spans="1:30" x14ac:dyDescent="0.35">
      <c r="A66" t="s">
        <v>33</v>
      </c>
      <c r="B66">
        <v>2014</v>
      </c>
      <c r="C66" t="s">
        <v>43</v>
      </c>
      <c r="D66">
        <v>124.6</v>
      </c>
      <c r="E66">
        <v>126.1</v>
      </c>
      <c r="F66">
        <v>117.8</v>
      </c>
      <c r="G66">
        <v>123.1</v>
      </c>
      <c r="H66">
        <v>103.5</v>
      </c>
      <c r="I66">
        <v>123.5</v>
      </c>
      <c r="J66">
        <v>159.6</v>
      </c>
      <c r="K66">
        <v>117.4</v>
      </c>
      <c r="L66">
        <v>101.2</v>
      </c>
      <c r="M66">
        <v>123.8</v>
      </c>
      <c r="N66">
        <v>115.2</v>
      </c>
      <c r="O66">
        <v>125.9</v>
      </c>
      <c r="P66">
        <v>125.8</v>
      </c>
      <c r="Q66">
        <v>124.3</v>
      </c>
      <c r="R66">
        <v>119.6</v>
      </c>
      <c r="S66">
        <v>114.9</v>
      </c>
      <c r="T66">
        <v>118.9</v>
      </c>
      <c r="U66">
        <v>116.7</v>
      </c>
      <c r="V66">
        <v>112</v>
      </c>
      <c r="W66">
        <v>115.8</v>
      </c>
      <c r="X66">
        <v>112.6</v>
      </c>
      <c r="Y66">
        <v>111</v>
      </c>
      <c r="Z66">
        <v>113.6</v>
      </c>
      <c r="AA66">
        <v>120.2</v>
      </c>
      <c r="AB66">
        <v>110.1</v>
      </c>
      <c r="AC66">
        <v>113.7</v>
      </c>
      <c r="AD66">
        <v>119.1</v>
      </c>
    </row>
    <row r="67" spans="1:30" x14ac:dyDescent="0.35">
      <c r="A67" t="s">
        <v>34</v>
      </c>
      <c r="B67">
        <v>2014</v>
      </c>
      <c r="C67" t="s">
        <v>43</v>
      </c>
      <c r="D67">
        <v>123.2</v>
      </c>
      <c r="E67">
        <v>123.8</v>
      </c>
      <c r="F67">
        <v>118.1</v>
      </c>
      <c r="G67">
        <v>123.2</v>
      </c>
      <c r="H67">
        <v>107.9</v>
      </c>
      <c r="I67">
        <v>126.4</v>
      </c>
      <c r="J67">
        <v>156.80000000000001</v>
      </c>
      <c r="K67">
        <v>116.1</v>
      </c>
      <c r="L67">
        <v>103.1</v>
      </c>
      <c r="M67">
        <v>118.1</v>
      </c>
      <c r="N67">
        <v>116.1</v>
      </c>
      <c r="O67">
        <v>124.5</v>
      </c>
      <c r="P67">
        <v>125.4</v>
      </c>
      <c r="Q67">
        <v>121.1</v>
      </c>
      <c r="R67">
        <v>121.5</v>
      </c>
      <c r="S67">
        <v>118.1</v>
      </c>
      <c r="T67">
        <v>121</v>
      </c>
      <c r="U67">
        <v>116.7</v>
      </c>
      <c r="V67">
        <v>114.7</v>
      </c>
      <c r="W67">
        <v>116.7</v>
      </c>
      <c r="X67">
        <v>114.3</v>
      </c>
      <c r="Y67">
        <v>111.8</v>
      </c>
      <c r="Z67">
        <v>113.3</v>
      </c>
      <c r="AA67">
        <v>118.8</v>
      </c>
      <c r="AB67">
        <v>109.6</v>
      </c>
      <c r="AC67">
        <v>113.9</v>
      </c>
      <c r="AD67">
        <v>120.1</v>
      </c>
    </row>
    <row r="68" spans="1:30" x14ac:dyDescent="0.35">
      <c r="A68" t="s">
        <v>30</v>
      </c>
      <c r="B68">
        <v>2014</v>
      </c>
      <c r="C68" t="s">
        <v>45</v>
      </c>
      <c r="D68">
        <v>122.7</v>
      </c>
      <c r="E68">
        <v>122.6</v>
      </c>
      <c r="F68">
        <v>119.9</v>
      </c>
      <c r="G68">
        <v>124</v>
      </c>
      <c r="H68">
        <v>110.5</v>
      </c>
      <c r="I68">
        <v>128.80000000000001</v>
      </c>
      <c r="J68">
        <v>152</v>
      </c>
      <c r="K68">
        <v>116.2</v>
      </c>
      <c r="L68">
        <v>103.3</v>
      </c>
      <c r="M68">
        <v>115.8</v>
      </c>
      <c r="N68">
        <v>116.8</v>
      </c>
      <c r="O68">
        <v>124.5</v>
      </c>
      <c r="P68">
        <v>124.9</v>
      </c>
      <c r="Q68">
        <v>120.8</v>
      </c>
      <c r="R68">
        <v>123.3</v>
      </c>
      <c r="S68">
        <v>120.5</v>
      </c>
      <c r="T68">
        <v>122.9</v>
      </c>
      <c r="U68" t="s">
        <v>32</v>
      </c>
      <c r="V68">
        <v>117.3</v>
      </c>
      <c r="W68">
        <v>118.1</v>
      </c>
      <c r="X68">
        <v>115.9</v>
      </c>
      <c r="Y68">
        <v>112</v>
      </c>
      <c r="Z68">
        <v>113.3</v>
      </c>
      <c r="AA68">
        <v>117.2</v>
      </c>
      <c r="AB68">
        <v>108.8</v>
      </c>
      <c r="AC68">
        <v>114.1</v>
      </c>
      <c r="AD68">
        <v>121.1</v>
      </c>
    </row>
    <row r="69" spans="1:30" x14ac:dyDescent="0.35">
      <c r="A69" t="s">
        <v>33</v>
      </c>
      <c r="B69">
        <v>2014</v>
      </c>
      <c r="C69" t="s">
        <v>45</v>
      </c>
      <c r="D69">
        <v>124.5</v>
      </c>
      <c r="E69">
        <v>125.6</v>
      </c>
      <c r="F69">
        <v>122.7</v>
      </c>
      <c r="G69">
        <v>124.6</v>
      </c>
      <c r="H69">
        <v>103.2</v>
      </c>
      <c r="I69">
        <v>122.2</v>
      </c>
      <c r="J69">
        <v>153.19999999999999</v>
      </c>
      <c r="K69">
        <v>119.3</v>
      </c>
      <c r="L69">
        <v>99.8</v>
      </c>
      <c r="M69">
        <v>124.6</v>
      </c>
      <c r="N69">
        <v>115.8</v>
      </c>
      <c r="O69">
        <v>126.9</v>
      </c>
      <c r="P69">
        <v>125.4</v>
      </c>
      <c r="Q69">
        <v>125.8</v>
      </c>
      <c r="R69">
        <v>120.3</v>
      </c>
      <c r="S69">
        <v>115.4</v>
      </c>
      <c r="T69">
        <v>119.5</v>
      </c>
      <c r="U69">
        <v>117.1</v>
      </c>
      <c r="V69">
        <v>112.6</v>
      </c>
      <c r="W69">
        <v>116.4</v>
      </c>
      <c r="X69">
        <v>113</v>
      </c>
      <c r="Y69">
        <v>109.7</v>
      </c>
      <c r="Z69">
        <v>114</v>
      </c>
      <c r="AA69">
        <v>120.3</v>
      </c>
      <c r="AB69">
        <v>109.6</v>
      </c>
      <c r="AC69">
        <v>113.4</v>
      </c>
      <c r="AD69">
        <v>119</v>
      </c>
    </row>
    <row r="70" spans="1:30" x14ac:dyDescent="0.35">
      <c r="A70" t="s">
        <v>34</v>
      </c>
      <c r="B70">
        <v>2014</v>
      </c>
      <c r="C70" t="s">
        <v>45</v>
      </c>
      <c r="D70">
        <v>123.3</v>
      </c>
      <c r="E70">
        <v>123.7</v>
      </c>
      <c r="F70">
        <v>121</v>
      </c>
      <c r="G70">
        <v>124.2</v>
      </c>
      <c r="H70">
        <v>107.8</v>
      </c>
      <c r="I70">
        <v>125.7</v>
      </c>
      <c r="J70">
        <v>152.4</v>
      </c>
      <c r="K70">
        <v>117.2</v>
      </c>
      <c r="L70">
        <v>102.1</v>
      </c>
      <c r="M70">
        <v>118.7</v>
      </c>
      <c r="N70">
        <v>116.4</v>
      </c>
      <c r="O70">
        <v>125.6</v>
      </c>
      <c r="P70">
        <v>125.1</v>
      </c>
      <c r="Q70">
        <v>122.1</v>
      </c>
      <c r="R70">
        <v>122.1</v>
      </c>
      <c r="S70">
        <v>118.4</v>
      </c>
      <c r="T70">
        <v>121.6</v>
      </c>
      <c r="U70">
        <v>117.1</v>
      </c>
      <c r="V70">
        <v>115.5</v>
      </c>
      <c r="W70">
        <v>117.3</v>
      </c>
      <c r="X70">
        <v>114.8</v>
      </c>
      <c r="Y70">
        <v>110.8</v>
      </c>
      <c r="Z70">
        <v>113.7</v>
      </c>
      <c r="AA70">
        <v>119</v>
      </c>
      <c r="AB70">
        <v>109.1</v>
      </c>
      <c r="AC70">
        <v>113.8</v>
      </c>
      <c r="AD70">
        <v>120.1</v>
      </c>
    </row>
    <row r="71" spans="1:30" x14ac:dyDescent="0.35">
      <c r="A71" t="s">
        <v>30</v>
      </c>
      <c r="B71">
        <v>2014</v>
      </c>
      <c r="C71" t="s">
        <v>46</v>
      </c>
      <c r="D71">
        <v>122.4</v>
      </c>
      <c r="E71">
        <v>122.4</v>
      </c>
      <c r="F71">
        <v>121.8</v>
      </c>
      <c r="G71">
        <v>124.2</v>
      </c>
      <c r="H71">
        <v>110.2</v>
      </c>
      <c r="I71">
        <v>128.6</v>
      </c>
      <c r="J71">
        <v>140.30000000000001</v>
      </c>
      <c r="K71">
        <v>116.3</v>
      </c>
      <c r="L71">
        <v>102</v>
      </c>
      <c r="M71">
        <v>116</v>
      </c>
      <c r="N71">
        <v>117.3</v>
      </c>
      <c r="O71">
        <v>124.8</v>
      </c>
      <c r="P71">
        <v>123.3</v>
      </c>
      <c r="Q71">
        <v>121.7</v>
      </c>
      <c r="R71">
        <v>123.8</v>
      </c>
      <c r="S71">
        <v>120.6</v>
      </c>
      <c r="T71">
        <v>123.3</v>
      </c>
      <c r="U71" t="s">
        <v>32</v>
      </c>
      <c r="V71">
        <v>117.4</v>
      </c>
      <c r="W71">
        <v>118.2</v>
      </c>
      <c r="X71">
        <v>116.2</v>
      </c>
      <c r="Y71">
        <v>111.5</v>
      </c>
      <c r="Z71">
        <v>113.3</v>
      </c>
      <c r="AA71">
        <v>117.7</v>
      </c>
      <c r="AB71">
        <v>109.4</v>
      </c>
      <c r="AC71">
        <v>114.2</v>
      </c>
      <c r="AD71">
        <v>120.3</v>
      </c>
    </row>
    <row r="72" spans="1:30" x14ac:dyDescent="0.35">
      <c r="A72" t="s">
        <v>33</v>
      </c>
      <c r="B72">
        <v>2014</v>
      </c>
      <c r="C72" t="s">
        <v>46</v>
      </c>
      <c r="D72">
        <v>124</v>
      </c>
      <c r="E72">
        <v>124.7</v>
      </c>
      <c r="F72">
        <v>126.3</v>
      </c>
      <c r="G72">
        <v>124.9</v>
      </c>
      <c r="H72">
        <v>103</v>
      </c>
      <c r="I72">
        <v>122.3</v>
      </c>
      <c r="J72">
        <v>141</v>
      </c>
      <c r="K72">
        <v>120.1</v>
      </c>
      <c r="L72">
        <v>97.8</v>
      </c>
      <c r="M72">
        <v>125.4</v>
      </c>
      <c r="N72">
        <v>116.1</v>
      </c>
      <c r="O72">
        <v>127.6</v>
      </c>
      <c r="P72">
        <v>124</v>
      </c>
      <c r="Q72">
        <v>126.4</v>
      </c>
      <c r="R72">
        <v>120.7</v>
      </c>
      <c r="S72">
        <v>115.8</v>
      </c>
      <c r="T72">
        <v>120</v>
      </c>
      <c r="U72">
        <v>116.5</v>
      </c>
      <c r="V72">
        <v>113</v>
      </c>
      <c r="W72">
        <v>116.8</v>
      </c>
      <c r="X72">
        <v>113.2</v>
      </c>
      <c r="Y72">
        <v>108.8</v>
      </c>
      <c r="Z72">
        <v>114.3</v>
      </c>
      <c r="AA72">
        <v>120.7</v>
      </c>
      <c r="AB72">
        <v>110.4</v>
      </c>
      <c r="AC72">
        <v>113.4</v>
      </c>
      <c r="AD72">
        <v>118.4</v>
      </c>
    </row>
    <row r="73" spans="1:30" x14ac:dyDescent="0.35">
      <c r="A73" t="s">
        <v>34</v>
      </c>
      <c r="B73">
        <v>2014</v>
      </c>
      <c r="C73" t="s">
        <v>46</v>
      </c>
      <c r="D73">
        <v>122.9</v>
      </c>
      <c r="E73">
        <v>123.2</v>
      </c>
      <c r="F73">
        <v>123.5</v>
      </c>
      <c r="G73">
        <v>124.5</v>
      </c>
      <c r="H73">
        <v>107.6</v>
      </c>
      <c r="I73">
        <v>125.7</v>
      </c>
      <c r="J73">
        <v>140.5</v>
      </c>
      <c r="K73">
        <v>117.6</v>
      </c>
      <c r="L73">
        <v>100.6</v>
      </c>
      <c r="M73">
        <v>119.1</v>
      </c>
      <c r="N73">
        <v>116.8</v>
      </c>
      <c r="O73">
        <v>126.1</v>
      </c>
      <c r="P73">
        <v>123.6</v>
      </c>
      <c r="Q73">
        <v>123</v>
      </c>
      <c r="R73">
        <v>122.6</v>
      </c>
      <c r="S73">
        <v>118.6</v>
      </c>
      <c r="T73">
        <v>122</v>
      </c>
      <c r="U73">
        <v>116.5</v>
      </c>
      <c r="V73">
        <v>115.7</v>
      </c>
      <c r="W73">
        <v>117.5</v>
      </c>
      <c r="X73">
        <v>115.1</v>
      </c>
      <c r="Y73">
        <v>110.1</v>
      </c>
      <c r="Z73">
        <v>113.9</v>
      </c>
      <c r="AA73">
        <v>119.5</v>
      </c>
      <c r="AB73">
        <v>109.8</v>
      </c>
      <c r="AC73">
        <v>113.8</v>
      </c>
      <c r="AD73">
        <v>119.4</v>
      </c>
    </row>
    <row r="74" spans="1:30" x14ac:dyDescent="0.35">
      <c r="A74" t="s">
        <v>30</v>
      </c>
      <c r="B74">
        <v>2015</v>
      </c>
      <c r="C74" t="s">
        <v>31</v>
      </c>
      <c r="D74">
        <v>123.1</v>
      </c>
      <c r="E74">
        <v>123.1</v>
      </c>
      <c r="F74">
        <v>122.1</v>
      </c>
      <c r="G74">
        <v>124.9</v>
      </c>
      <c r="H74">
        <v>111</v>
      </c>
      <c r="I74">
        <v>130.4</v>
      </c>
      <c r="J74">
        <v>132.30000000000001</v>
      </c>
      <c r="K74">
        <v>117.2</v>
      </c>
      <c r="L74">
        <v>100.5</v>
      </c>
      <c r="M74">
        <v>117.2</v>
      </c>
      <c r="N74">
        <v>117.9</v>
      </c>
      <c r="O74">
        <v>125.6</v>
      </c>
      <c r="P74">
        <v>122.8</v>
      </c>
      <c r="Q74">
        <v>122.7</v>
      </c>
      <c r="R74">
        <v>124.4</v>
      </c>
      <c r="S74">
        <v>121.6</v>
      </c>
      <c r="T74">
        <v>124</v>
      </c>
      <c r="U74" t="s">
        <v>32</v>
      </c>
      <c r="V74">
        <v>118.4</v>
      </c>
      <c r="W74">
        <v>118.9</v>
      </c>
      <c r="X74">
        <v>116.6</v>
      </c>
      <c r="Y74">
        <v>111</v>
      </c>
      <c r="Z74">
        <v>114</v>
      </c>
      <c r="AA74">
        <v>118.2</v>
      </c>
      <c r="AB74">
        <v>110.2</v>
      </c>
      <c r="AC74">
        <v>114.5</v>
      </c>
      <c r="AD74">
        <v>120.3</v>
      </c>
    </row>
    <row r="75" spans="1:30" x14ac:dyDescent="0.35">
      <c r="A75" t="s">
        <v>33</v>
      </c>
      <c r="B75">
        <v>2015</v>
      </c>
      <c r="C75" t="s">
        <v>31</v>
      </c>
      <c r="D75">
        <v>124</v>
      </c>
      <c r="E75">
        <v>125.5</v>
      </c>
      <c r="F75">
        <v>126.6</v>
      </c>
      <c r="G75">
        <v>125.2</v>
      </c>
      <c r="H75">
        <v>104.3</v>
      </c>
      <c r="I75">
        <v>121.3</v>
      </c>
      <c r="J75">
        <v>134.4</v>
      </c>
      <c r="K75">
        <v>122.9</v>
      </c>
      <c r="L75">
        <v>96.1</v>
      </c>
      <c r="M75">
        <v>126.6</v>
      </c>
      <c r="N75">
        <v>116.5</v>
      </c>
      <c r="O75">
        <v>128</v>
      </c>
      <c r="P75">
        <v>123.5</v>
      </c>
      <c r="Q75">
        <v>127.4</v>
      </c>
      <c r="R75">
        <v>121</v>
      </c>
      <c r="S75">
        <v>116.1</v>
      </c>
      <c r="T75">
        <v>120.2</v>
      </c>
      <c r="U75">
        <v>117.3</v>
      </c>
      <c r="V75">
        <v>113.4</v>
      </c>
      <c r="W75">
        <v>117.2</v>
      </c>
      <c r="X75">
        <v>113.7</v>
      </c>
      <c r="Y75">
        <v>107.9</v>
      </c>
      <c r="Z75">
        <v>114.6</v>
      </c>
      <c r="AA75">
        <v>120.8</v>
      </c>
      <c r="AB75">
        <v>111.4</v>
      </c>
      <c r="AC75">
        <v>113.4</v>
      </c>
      <c r="AD75">
        <v>118.5</v>
      </c>
    </row>
    <row r="76" spans="1:30" x14ac:dyDescent="0.35">
      <c r="A76" t="s">
        <v>34</v>
      </c>
      <c r="B76">
        <v>2015</v>
      </c>
      <c r="C76" t="s">
        <v>31</v>
      </c>
      <c r="D76">
        <v>123.4</v>
      </c>
      <c r="E76">
        <v>123.9</v>
      </c>
      <c r="F76">
        <v>123.8</v>
      </c>
      <c r="G76">
        <v>125</v>
      </c>
      <c r="H76">
        <v>108.5</v>
      </c>
      <c r="I76">
        <v>126.2</v>
      </c>
      <c r="J76">
        <v>133</v>
      </c>
      <c r="K76">
        <v>119.1</v>
      </c>
      <c r="L76">
        <v>99</v>
      </c>
      <c r="M76">
        <v>120.3</v>
      </c>
      <c r="N76">
        <v>117.3</v>
      </c>
      <c r="O76">
        <v>126.7</v>
      </c>
      <c r="P76">
        <v>123.1</v>
      </c>
      <c r="Q76">
        <v>124</v>
      </c>
      <c r="R76">
        <v>123.1</v>
      </c>
      <c r="S76">
        <v>119.3</v>
      </c>
      <c r="T76">
        <v>122.5</v>
      </c>
      <c r="U76">
        <v>117.3</v>
      </c>
      <c r="V76">
        <v>116.5</v>
      </c>
      <c r="W76">
        <v>118.1</v>
      </c>
      <c r="X76">
        <v>115.5</v>
      </c>
      <c r="Y76">
        <v>109.4</v>
      </c>
      <c r="Z76">
        <v>114.3</v>
      </c>
      <c r="AA76">
        <v>119.7</v>
      </c>
      <c r="AB76">
        <v>110.7</v>
      </c>
      <c r="AC76">
        <v>114</v>
      </c>
      <c r="AD76">
        <v>119.5</v>
      </c>
    </row>
    <row r="77" spans="1:30" x14ac:dyDescent="0.35">
      <c r="A77" t="s">
        <v>30</v>
      </c>
      <c r="B77">
        <v>2015</v>
      </c>
      <c r="C77" t="s">
        <v>35</v>
      </c>
      <c r="D77">
        <v>123.4</v>
      </c>
      <c r="E77">
        <v>124.4</v>
      </c>
      <c r="F77">
        <v>122.1</v>
      </c>
      <c r="G77">
        <v>125.8</v>
      </c>
      <c r="H77">
        <v>111.5</v>
      </c>
      <c r="I77">
        <v>129.4</v>
      </c>
      <c r="J77">
        <v>128.19999999999999</v>
      </c>
      <c r="K77">
        <v>118.8</v>
      </c>
      <c r="L77">
        <v>100</v>
      </c>
      <c r="M77">
        <v>118.6</v>
      </c>
      <c r="N77">
        <v>118.8</v>
      </c>
      <c r="O77">
        <v>126.8</v>
      </c>
      <c r="P77">
        <v>122.8</v>
      </c>
      <c r="Q77">
        <v>124.2</v>
      </c>
      <c r="R77">
        <v>125.4</v>
      </c>
      <c r="S77">
        <v>122.7</v>
      </c>
      <c r="T77">
        <v>125</v>
      </c>
      <c r="U77" t="s">
        <v>32</v>
      </c>
      <c r="V77">
        <v>120</v>
      </c>
      <c r="W77">
        <v>119.6</v>
      </c>
      <c r="X77">
        <v>117.7</v>
      </c>
      <c r="Y77">
        <v>110.9</v>
      </c>
      <c r="Z77">
        <v>114.8</v>
      </c>
      <c r="AA77">
        <v>118.7</v>
      </c>
      <c r="AB77">
        <v>110.8</v>
      </c>
      <c r="AC77">
        <v>115</v>
      </c>
      <c r="AD77">
        <v>120.6</v>
      </c>
    </row>
    <row r="78" spans="1:30" x14ac:dyDescent="0.35">
      <c r="A78" t="s">
        <v>33</v>
      </c>
      <c r="B78">
        <v>2015</v>
      </c>
      <c r="C78" t="s">
        <v>35</v>
      </c>
      <c r="D78">
        <v>124.3</v>
      </c>
      <c r="E78">
        <v>126.5</v>
      </c>
      <c r="F78">
        <v>119.5</v>
      </c>
      <c r="G78">
        <v>125.6</v>
      </c>
      <c r="H78">
        <v>104.9</v>
      </c>
      <c r="I78">
        <v>121.6</v>
      </c>
      <c r="J78">
        <v>131.80000000000001</v>
      </c>
      <c r="K78">
        <v>125.1</v>
      </c>
      <c r="L78">
        <v>95</v>
      </c>
      <c r="M78">
        <v>127.7</v>
      </c>
      <c r="N78">
        <v>116.8</v>
      </c>
      <c r="O78">
        <v>128.6</v>
      </c>
      <c r="P78">
        <v>123.7</v>
      </c>
      <c r="Q78">
        <v>128.1</v>
      </c>
      <c r="R78">
        <v>121.3</v>
      </c>
      <c r="S78">
        <v>116.5</v>
      </c>
      <c r="T78">
        <v>120.6</v>
      </c>
      <c r="U78">
        <v>118.1</v>
      </c>
      <c r="V78">
        <v>114</v>
      </c>
      <c r="W78">
        <v>117.7</v>
      </c>
      <c r="X78">
        <v>114.1</v>
      </c>
      <c r="Y78">
        <v>106.8</v>
      </c>
      <c r="Z78">
        <v>114.9</v>
      </c>
      <c r="AA78">
        <v>120.4</v>
      </c>
      <c r="AB78">
        <v>111.7</v>
      </c>
      <c r="AC78">
        <v>113.2</v>
      </c>
      <c r="AD78">
        <v>118.7</v>
      </c>
    </row>
    <row r="79" spans="1:30" x14ac:dyDescent="0.35">
      <c r="A79" t="s">
        <v>34</v>
      </c>
      <c r="B79">
        <v>2015</v>
      </c>
      <c r="C79" t="s">
        <v>35</v>
      </c>
      <c r="D79">
        <v>123.7</v>
      </c>
      <c r="E79">
        <v>125.1</v>
      </c>
      <c r="F79">
        <v>121.1</v>
      </c>
      <c r="G79">
        <v>125.7</v>
      </c>
      <c r="H79">
        <v>109.1</v>
      </c>
      <c r="I79">
        <v>125.8</v>
      </c>
      <c r="J79">
        <v>129.4</v>
      </c>
      <c r="K79">
        <v>120.9</v>
      </c>
      <c r="L79">
        <v>98.3</v>
      </c>
      <c r="M79">
        <v>121.6</v>
      </c>
      <c r="N79">
        <v>118</v>
      </c>
      <c r="O79">
        <v>127.6</v>
      </c>
      <c r="P79">
        <v>123.1</v>
      </c>
      <c r="Q79">
        <v>125.2</v>
      </c>
      <c r="R79">
        <v>123.8</v>
      </c>
      <c r="S79">
        <v>120.1</v>
      </c>
      <c r="T79">
        <v>123.3</v>
      </c>
      <c r="U79">
        <v>118.1</v>
      </c>
      <c r="V79">
        <v>117.7</v>
      </c>
      <c r="W79">
        <v>118.7</v>
      </c>
      <c r="X79">
        <v>116.3</v>
      </c>
      <c r="Y79">
        <v>108.7</v>
      </c>
      <c r="Z79">
        <v>114.9</v>
      </c>
      <c r="AA79">
        <v>119.7</v>
      </c>
      <c r="AB79">
        <v>111.2</v>
      </c>
      <c r="AC79">
        <v>114.1</v>
      </c>
      <c r="AD79">
        <v>119.7</v>
      </c>
    </row>
    <row r="80" spans="1:30" x14ac:dyDescent="0.35">
      <c r="A80" t="s">
        <v>30</v>
      </c>
      <c r="B80">
        <v>2015</v>
      </c>
      <c r="C80" t="s">
        <v>36</v>
      </c>
      <c r="D80">
        <v>123.3</v>
      </c>
      <c r="E80">
        <v>124.7</v>
      </c>
      <c r="F80">
        <v>118.9</v>
      </c>
      <c r="G80">
        <v>126</v>
      </c>
      <c r="H80">
        <v>111.8</v>
      </c>
      <c r="I80">
        <v>130.9</v>
      </c>
      <c r="J80">
        <v>128</v>
      </c>
      <c r="K80">
        <v>119.9</v>
      </c>
      <c r="L80">
        <v>98.9</v>
      </c>
      <c r="M80">
        <v>119.4</v>
      </c>
      <c r="N80">
        <v>118.9</v>
      </c>
      <c r="O80">
        <v>127.7</v>
      </c>
      <c r="P80">
        <v>123.1</v>
      </c>
      <c r="Q80">
        <v>124.7</v>
      </c>
      <c r="R80">
        <v>126</v>
      </c>
      <c r="S80">
        <v>122.9</v>
      </c>
      <c r="T80">
        <v>125.5</v>
      </c>
      <c r="U80" t="s">
        <v>32</v>
      </c>
      <c r="V80">
        <v>120.6</v>
      </c>
      <c r="W80">
        <v>120.2</v>
      </c>
      <c r="X80">
        <v>118.2</v>
      </c>
      <c r="Y80">
        <v>111.6</v>
      </c>
      <c r="Z80">
        <v>115.5</v>
      </c>
      <c r="AA80">
        <v>119.4</v>
      </c>
      <c r="AB80">
        <v>110.8</v>
      </c>
      <c r="AC80">
        <v>115.5</v>
      </c>
      <c r="AD80">
        <v>121.1</v>
      </c>
    </row>
    <row r="81" spans="1:30" x14ac:dyDescent="0.35">
      <c r="A81" t="s">
        <v>33</v>
      </c>
      <c r="B81">
        <v>2015</v>
      </c>
      <c r="C81" t="s">
        <v>36</v>
      </c>
      <c r="D81">
        <v>124</v>
      </c>
      <c r="E81">
        <v>126.7</v>
      </c>
      <c r="F81">
        <v>113.5</v>
      </c>
      <c r="G81">
        <v>125.9</v>
      </c>
      <c r="H81">
        <v>104.8</v>
      </c>
      <c r="I81">
        <v>123.8</v>
      </c>
      <c r="J81">
        <v>131.4</v>
      </c>
      <c r="K81">
        <v>127.2</v>
      </c>
      <c r="L81">
        <v>93.2</v>
      </c>
      <c r="M81">
        <v>127.4</v>
      </c>
      <c r="N81">
        <v>117</v>
      </c>
      <c r="O81">
        <v>129.19999999999999</v>
      </c>
      <c r="P81">
        <v>123.9</v>
      </c>
      <c r="Q81">
        <v>128.80000000000001</v>
      </c>
      <c r="R81">
        <v>121.7</v>
      </c>
      <c r="S81">
        <v>116.9</v>
      </c>
      <c r="T81">
        <v>120.9</v>
      </c>
      <c r="U81">
        <v>118.6</v>
      </c>
      <c r="V81">
        <v>114.4</v>
      </c>
      <c r="W81">
        <v>118</v>
      </c>
      <c r="X81">
        <v>114.3</v>
      </c>
      <c r="Y81">
        <v>108.4</v>
      </c>
      <c r="Z81">
        <v>115.4</v>
      </c>
      <c r="AA81">
        <v>120.6</v>
      </c>
      <c r="AB81">
        <v>111.3</v>
      </c>
      <c r="AC81">
        <v>113.8</v>
      </c>
      <c r="AD81">
        <v>119.1</v>
      </c>
    </row>
    <row r="82" spans="1:30" x14ac:dyDescent="0.35">
      <c r="A82" t="s">
        <v>34</v>
      </c>
      <c r="B82">
        <v>2015</v>
      </c>
      <c r="C82" t="s">
        <v>36</v>
      </c>
      <c r="D82">
        <v>123.5</v>
      </c>
      <c r="E82">
        <v>125.4</v>
      </c>
      <c r="F82">
        <v>116.8</v>
      </c>
      <c r="G82">
        <v>126</v>
      </c>
      <c r="H82">
        <v>109.2</v>
      </c>
      <c r="I82">
        <v>127.6</v>
      </c>
      <c r="J82">
        <v>129.19999999999999</v>
      </c>
      <c r="K82">
        <v>122.4</v>
      </c>
      <c r="L82">
        <v>97</v>
      </c>
      <c r="M82">
        <v>122.1</v>
      </c>
      <c r="N82">
        <v>118.1</v>
      </c>
      <c r="O82">
        <v>128.4</v>
      </c>
      <c r="P82">
        <v>123.4</v>
      </c>
      <c r="Q82">
        <v>125.8</v>
      </c>
      <c r="R82">
        <v>124.3</v>
      </c>
      <c r="S82">
        <v>120.4</v>
      </c>
      <c r="T82">
        <v>123.7</v>
      </c>
      <c r="U82">
        <v>118.6</v>
      </c>
      <c r="V82">
        <v>118.3</v>
      </c>
      <c r="W82">
        <v>119.2</v>
      </c>
      <c r="X82">
        <v>116.7</v>
      </c>
      <c r="Y82">
        <v>109.9</v>
      </c>
      <c r="Z82">
        <v>115.4</v>
      </c>
      <c r="AA82">
        <v>120.1</v>
      </c>
      <c r="AB82">
        <v>111</v>
      </c>
      <c r="AC82">
        <v>114.7</v>
      </c>
      <c r="AD82">
        <v>120.2</v>
      </c>
    </row>
    <row r="83" spans="1:30" x14ac:dyDescent="0.35">
      <c r="A83" t="s">
        <v>30</v>
      </c>
      <c r="B83">
        <v>2015</v>
      </c>
      <c r="C83" t="s">
        <v>37</v>
      </c>
      <c r="D83">
        <v>123.3</v>
      </c>
      <c r="E83">
        <v>125.5</v>
      </c>
      <c r="F83">
        <v>117.2</v>
      </c>
      <c r="G83">
        <v>126.8</v>
      </c>
      <c r="H83">
        <v>111.9</v>
      </c>
      <c r="I83">
        <v>134.19999999999999</v>
      </c>
      <c r="J83">
        <v>127.5</v>
      </c>
      <c r="K83">
        <v>121.5</v>
      </c>
      <c r="L83">
        <v>97.8</v>
      </c>
      <c r="M83">
        <v>119.8</v>
      </c>
      <c r="N83">
        <v>119.4</v>
      </c>
      <c r="O83">
        <v>128.69999999999999</v>
      </c>
      <c r="P83">
        <v>123.6</v>
      </c>
      <c r="Q83">
        <v>125.7</v>
      </c>
      <c r="R83">
        <v>126.4</v>
      </c>
      <c r="S83">
        <v>123.3</v>
      </c>
      <c r="T83">
        <v>126</v>
      </c>
      <c r="U83" t="s">
        <v>32</v>
      </c>
      <c r="V83">
        <v>121.2</v>
      </c>
      <c r="W83">
        <v>120.9</v>
      </c>
      <c r="X83">
        <v>118.6</v>
      </c>
      <c r="Y83">
        <v>111.9</v>
      </c>
      <c r="Z83">
        <v>116.2</v>
      </c>
      <c r="AA83">
        <v>119.9</v>
      </c>
      <c r="AB83">
        <v>111.6</v>
      </c>
      <c r="AC83">
        <v>116</v>
      </c>
      <c r="AD83">
        <v>121.5</v>
      </c>
    </row>
    <row r="84" spans="1:30" x14ac:dyDescent="0.35">
      <c r="A84" t="s">
        <v>33</v>
      </c>
      <c r="B84">
        <v>2015</v>
      </c>
      <c r="C84" t="s">
        <v>37</v>
      </c>
      <c r="D84">
        <v>123.8</v>
      </c>
      <c r="E84">
        <v>128.19999999999999</v>
      </c>
      <c r="F84">
        <v>110</v>
      </c>
      <c r="G84">
        <v>126.3</v>
      </c>
      <c r="H84">
        <v>104.5</v>
      </c>
      <c r="I84">
        <v>130.6</v>
      </c>
      <c r="J84">
        <v>130.80000000000001</v>
      </c>
      <c r="K84">
        <v>131.30000000000001</v>
      </c>
      <c r="L84">
        <v>91.6</v>
      </c>
      <c r="M84">
        <v>127.7</v>
      </c>
      <c r="N84">
        <v>117.2</v>
      </c>
      <c r="O84">
        <v>129.5</v>
      </c>
      <c r="P84">
        <v>124.6</v>
      </c>
      <c r="Q84">
        <v>130.1</v>
      </c>
      <c r="R84">
        <v>122.1</v>
      </c>
      <c r="S84">
        <v>117.2</v>
      </c>
      <c r="T84">
        <v>121.3</v>
      </c>
      <c r="U84">
        <v>119.2</v>
      </c>
      <c r="V84">
        <v>114.7</v>
      </c>
      <c r="W84">
        <v>118.4</v>
      </c>
      <c r="X84">
        <v>114.6</v>
      </c>
      <c r="Y84">
        <v>108.4</v>
      </c>
      <c r="Z84">
        <v>115.6</v>
      </c>
      <c r="AA84">
        <v>121.7</v>
      </c>
      <c r="AB84">
        <v>111.8</v>
      </c>
      <c r="AC84">
        <v>114.2</v>
      </c>
      <c r="AD84">
        <v>119.7</v>
      </c>
    </row>
    <row r="85" spans="1:30" x14ac:dyDescent="0.35">
      <c r="A85" t="s">
        <v>34</v>
      </c>
      <c r="B85">
        <v>2015</v>
      </c>
      <c r="C85" t="s">
        <v>37</v>
      </c>
      <c r="D85">
        <v>123.5</v>
      </c>
      <c r="E85">
        <v>126.4</v>
      </c>
      <c r="F85">
        <v>114.4</v>
      </c>
      <c r="G85">
        <v>126.6</v>
      </c>
      <c r="H85">
        <v>109.2</v>
      </c>
      <c r="I85">
        <v>132.5</v>
      </c>
      <c r="J85">
        <v>128.6</v>
      </c>
      <c r="K85">
        <v>124.8</v>
      </c>
      <c r="L85">
        <v>95.7</v>
      </c>
      <c r="M85">
        <v>122.4</v>
      </c>
      <c r="N85">
        <v>118.5</v>
      </c>
      <c r="O85">
        <v>129.1</v>
      </c>
      <c r="P85">
        <v>124</v>
      </c>
      <c r="Q85">
        <v>126.9</v>
      </c>
      <c r="R85">
        <v>124.7</v>
      </c>
      <c r="S85">
        <v>120.8</v>
      </c>
      <c r="T85">
        <v>124.1</v>
      </c>
      <c r="U85">
        <v>119.2</v>
      </c>
      <c r="V85">
        <v>118.7</v>
      </c>
      <c r="W85">
        <v>119.7</v>
      </c>
      <c r="X85">
        <v>117.1</v>
      </c>
      <c r="Y85">
        <v>110.1</v>
      </c>
      <c r="Z85">
        <v>115.9</v>
      </c>
      <c r="AA85">
        <v>121</v>
      </c>
      <c r="AB85">
        <v>111.7</v>
      </c>
      <c r="AC85">
        <v>115.1</v>
      </c>
      <c r="AD85">
        <v>120.7</v>
      </c>
    </row>
    <row r="86" spans="1:30" x14ac:dyDescent="0.35">
      <c r="A86" t="s">
        <v>30</v>
      </c>
      <c r="B86">
        <v>2015</v>
      </c>
      <c r="C86" t="s">
        <v>38</v>
      </c>
      <c r="D86">
        <v>123.5</v>
      </c>
      <c r="E86">
        <v>127.1</v>
      </c>
      <c r="F86">
        <v>117.3</v>
      </c>
      <c r="G86">
        <v>127.7</v>
      </c>
      <c r="H86">
        <v>112.5</v>
      </c>
      <c r="I86">
        <v>134.1</v>
      </c>
      <c r="J86">
        <v>128.5</v>
      </c>
      <c r="K86">
        <v>124.3</v>
      </c>
      <c r="L86">
        <v>97.6</v>
      </c>
      <c r="M86">
        <v>120.7</v>
      </c>
      <c r="N86">
        <v>120.2</v>
      </c>
      <c r="O86">
        <v>129.80000000000001</v>
      </c>
      <c r="P86">
        <v>124.4</v>
      </c>
      <c r="Q86">
        <v>126.7</v>
      </c>
      <c r="R86">
        <v>127.3</v>
      </c>
      <c r="S86">
        <v>124.1</v>
      </c>
      <c r="T86">
        <v>126.8</v>
      </c>
      <c r="U86" t="s">
        <v>32</v>
      </c>
      <c r="V86">
        <v>121.9</v>
      </c>
      <c r="W86">
        <v>121.5</v>
      </c>
      <c r="X86">
        <v>119.4</v>
      </c>
      <c r="Y86">
        <v>113.3</v>
      </c>
      <c r="Z86">
        <v>116.7</v>
      </c>
      <c r="AA86">
        <v>120.5</v>
      </c>
      <c r="AB86">
        <v>112.3</v>
      </c>
      <c r="AC86">
        <v>116.9</v>
      </c>
      <c r="AD86">
        <v>122.4</v>
      </c>
    </row>
    <row r="87" spans="1:30" x14ac:dyDescent="0.35">
      <c r="A87" t="s">
        <v>33</v>
      </c>
      <c r="B87">
        <v>2015</v>
      </c>
      <c r="C87" t="s">
        <v>38</v>
      </c>
      <c r="D87">
        <v>123.8</v>
      </c>
      <c r="E87">
        <v>129.69999999999999</v>
      </c>
      <c r="F87">
        <v>111.3</v>
      </c>
      <c r="G87">
        <v>126.6</v>
      </c>
      <c r="H87">
        <v>105.2</v>
      </c>
      <c r="I87">
        <v>130.80000000000001</v>
      </c>
      <c r="J87">
        <v>135.6</v>
      </c>
      <c r="K87">
        <v>142.6</v>
      </c>
      <c r="L87">
        <v>90.8</v>
      </c>
      <c r="M87">
        <v>128.80000000000001</v>
      </c>
      <c r="N87">
        <v>117.7</v>
      </c>
      <c r="O87">
        <v>129.9</v>
      </c>
      <c r="P87">
        <v>126.1</v>
      </c>
      <c r="Q87">
        <v>131.30000000000001</v>
      </c>
      <c r="R87">
        <v>122.4</v>
      </c>
      <c r="S87">
        <v>117.4</v>
      </c>
      <c r="T87">
        <v>121.6</v>
      </c>
      <c r="U87">
        <v>119.6</v>
      </c>
      <c r="V87">
        <v>114.9</v>
      </c>
      <c r="W87">
        <v>118.7</v>
      </c>
      <c r="X87">
        <v>114.9</v>
      </c>
      <c r="Y87">
        <v>110.8</v>
      </c>
      <c r="Z87">
        <v>116</v>
      </c>
      <c r="AA87">
        <v>122</v>
      </c>
      <c r="AB87">
        <v>112.4</v>
      </c>
      <c r="AC87">
        <v>115.2</v>
      </c>
      <c r="AD87">
        <v>120.7</v>
      </c>
    </row>
    <row r="88" spans="1:30" x14ac:dyDescent="0.35">
      <c r="A88" t="s">
        <v>34</v>
      </c>
      <c r="B88">
        <v>2015</v>
      </c>
      <c r="C88" t="s">
        <v>38</v>
      </c>
      <c r="D88">
        <v>123.6</v>
      </c>
      <c r="E88">
        <v>128</v>
      </c>
      <c r="F88">
        <v>115</v>
      </c>
      <c r="G88">
        <v>127.3</v>
      </c>
      <c r="H88">
        <v>109.8</v>
      </c>
      <c r="I88">
        <v>132.6</v>
      </c>
      <c r="J88">
        <v>130.9</v>
      </c>
      <c r="K88">
        <v>130.5</v>
      </c>
      <c r="L88">
        <v>95.3</v>
      </c>
      <c r="M88">
        <v>123.4</v>
      </c>
      <c r="N88">
        <v>119.2</v>
      </c>
      <c r="O88">
        <v>129.80000000000001</v>
      </c>
      <c r="P88">
        <v>125</v>
      </c>
      <c r="Q88">
        <v>127.9</v>
      </c>
      <c r="R88">
        <v>125.4</v>
      </c>
      <c r="S88">
        <v>121.3</v>
      </c>
      <c r="T88">
        <v>124.7</v>
      </c>
      <c r="U88">
        <v>119.6</v>
      </c>
      <c r="V88">
        <v>119.2</v>
      </c>
      <c r="W88">
        <v>120.2</v>
      </c>
      <c r="X88">
        <v>117.7</v>
      </c>
      <c r="Y88">
        <v>112</v>
      </c>
      <c r="Z88">
        <v>116.3</v>
      </c>
      <c r="AA88">
        <v>121.4</v>
      </c>
      <c r="AB88">
        <v>112.3</v>
      </c>
      <c r="AC88">
        <v>116.1</v>
      </c>
      <c r="AD88">
        <v>121.6</v>
      </c>
    </row>
    <row r="89" spans="1:30" x14ac:dyDescent="0.35">
      <c r="A89" t="s">
        <v>30</v>
      </c>
      <c r="B89">
        <v>2015</v>
      </c>
      <c r="C89" t="s">
        <v>39</v>
      </c>
      <c r="D89">
        <v>124.1</v>
      </c>
      <c r="E89">
        <v>130.4</v>
      </c>
      <c r="F89">
        <v>122.1</v>
      </c>
      <c r="G89">
        <v>128.69999999999999</v>
      </c>
      <c r="H89">
        <v>114.1</v>
      </c>
      <c r="I89">
        <v>133.19999999999999</v>
      </c>
      <c r="J89">
        <v>135.19999999999999</v>
      </c>
      <c r="K89">
        <v>131.9</v>
      </c>
      <c r="L89">
        <v>96.3</v>
      </c>
      <c r="M89">
        <v>123</v>
      </c>
      <c r="N89">
        <v>121.1</v>
      </c>
      <c r="O89">
        <v>131.19999999999999</v>
      </c>
      <c r="P89">
        <v>126.6</v>
      </c>
      <c r="Q89">
        <v>128.19999999999999</v>
      </c>
      <c r="R89">
        <v>128.4</v>
      </c>
      <c r="S89">
        <v>125.1</v>
      </c>
      <c r="T89">
        <v>128</v>
      </c>
      <c r="U89" t="s">
        <v>32</v>
      </c>
      <c r="V89">
        <v>122.6</v>
      </c>
      <c r="W89">
        <v>122.8</v>
      </c>
      <c r="X89">
        <v>120.4</v>
      </c>
      <c r="Y89">
        <v>114.2</v>
      </c>
      <c r="Z89">
        <v>117.9</v>
      </c>
      <c r="AA89">
        <v>122</v>
      </c>
      <c r="AB89">
        <v>113</v>
      </c>
      <c r="AC89">
        <v>117.9</v>
      </c>
      <c r="AD89">
        <v>124.1</v>
      </c>
    </row>
    <row r="90" spans="1:30" x14ac:dyDescent="0.35">
      <c r="A90" t="s">
        <v>33</v>
      </c>
      <c r="B90">
        <v>2015</v>
      </c>
      <c r="C90" t="s">
        <v>39</v>
      </c>
      <c r="D90">
        <v>123.6</v>
      </c>
      <c r="E90">
        <v>134.4</v>
      </c>
      <c r="F90">
        <v>120.9</v>
      </c>
      <c r="G90">
        <v>127.3</v>
      </c>
      <c r="H90">
        <v>106</v>
      </c>
      <c r="I90">
        <v>132.30000000000001</v>
      </c>
      <c r="J90">
        <v>146.69999999999999</v>
      </c>
      <c r="K90">
        <v>148.1</v>
      </c>
      <c r="L90">
        <v>89.8</v>
      </c>
      <c r="M90">
        <v>130.5</v>
      </c>
      <c r="N90">
        <v>118</v>
      </c>
      <c r="O90">
        <v>130.5</v>
      </c>
      <c r="P90">
        <v>128.5</v>
      </c>
      <c r="Q90">
        <v>132.1</v>
      </c>
      <c r="R90">
        <v>123.2</v>
      </c>
      <c r="S90">
        <v>117.6</v>
      </c>
      <c r="T90">
        <v>122.3</v>
      </c>
      <c r="U90">
        <v>119</v>
      </c>
      <c r="V90">
        <v>115.1</v>
      </c>
      <c r="W90">
        <v>119.2</v>
      </c>
      <c r="X90">
        <v>115.4</v>
      </c>
      <c r="Y90">
        <v>111.7</v>
      </c>
      <c r="Z90">
        <v>116.2</v>
      </c>
      <c r="AA90">
        <v>123.8</v>
      </c>
      <c r="AB90">
        <v>112.5</v>
      </c>
      <c r="AC90">
        <v>116</v>
      </c>
      <c r="AD90">
        <v>121.7</v>
      </c>
    </row>
    <row r="91" spans="1:30" x14ac:dyDescent="0.35">
      <c r="A91" t="s">
        <v>34</v>
      </c>
      <c r="B91">
        <v>2015</v>
      </c>
      <c r="C91" t="s">
        <v>39</v>
      </c>
      <c r="D91">
        <v>123.9</v>
      </c>
      <c r="E91">
        <v>131.80000000000001</v>
      </c>
      <c r="F91">
        <v>121.6</v>
      </c>
      <c r="G91">
        <v>128.19999999999999</v>
      </c>
      <c r="H91">
        <v>111.1</v>
      </c>
      <c r="I91">
        <v>132.80000000000001</v>
      </c>
      <c r="J91">
        <v>139.1</v>
      </c>
      <c r="K91">
        <v>137.4</v>
      </c>
      <c r="L91">
        <v>94.1</v>
      </c>
      <c r="M91">
        <v>125.5</v>
      </c>
      <c r="N91">
        <v>119.8</v>
      </c>
      <c r="O91">
        <v>130.9</v>
      </c>
      <c r="P91">
        <v>127.3</v>
      </c>
      <c r="Q91">
        <v>129.19999999999999</v>
      </c>
      <c r="R91">
        <v>126.4</v>
      </c>
      <c r="S91">
        <v>122</v>
      </c>
      <c r="T91">
        <v>125.7</v>
      </c>
      <c r="U91">
        <v>119</v>
      </c>
      <c r="V91">
        <v>119.8</v>
      </c>
      <c r="W91">
        <v>121.1</v>
      </c>
      <c r="X91">
        <v>118.5</v>
      </c>
      <c r="Y91">
        <v>112.9</v>
      </c>
      <c r="Z91">
        <v>116.9</v>
      </c>
      <c r="AA91">
        <v>123.1</v>
      </c>
      <c r="AB91">
        <v>112.8</v>
      </c>
      <c r="AC91">
        <v>117</v>
      </c>
      <c r="AD91">
        <v>123</v>
      </c>
    </row>
    <row r="92" spans="1:30" x14ac:dyDescent="0.35">
      <c r="A92" t="s">
        <v>30</v>
      </c>
      <c r="B92">
        <v>2015</v>
      </c>
      <c r="C92" t="s">
        <v>40</v>
      </c>
      <c r="D92">
        <v>124</v>
      </c>
      <c r="E92">
        <v>131.5</v>
      </c>
      <c r="F92">
        <v>122</v>
      </c>
      <c r="G92">
        <v>128.69999999999999</v>
      </c>
      <c r="H92">
        <v>113.5</v>
      </c>
      <c r="I92">
        <v>133.30000000000001</v>
      </c>
      <c r="J92">
        <v>140.80000000000001</v>
      </c>
      <c r="K92">
        <v>133.80000000000001</v>
      </c>
      <c r="L92">
        <v>94.1</v>
      </c>
      <c r="M92">
        <v>123.4</v>
      </c>
      <c r="N92">
        <v>121</v>
      </c>
      <c r="O92">
        <v>131.69999999999999</v>
      </c>
      <c r="P92">
        <v>127.5</v>
      </c>
      <c r="Q92">
        <v>129.4</v>
      </c>
      <c r="R92">
        <v>128.80000000000001</v>
      </c>
      <c r="S92">
        <v>125.5</v>
      </c>
      <c r="T92">
        <v>128.30000000000001</v>
      </c>
      <c r="U92" t="s">
        <v>32</v>
      </c>
      <c r="V92">
        <v>123</v>
      </c>
      <c r="W92">
        <v>123</v>
      </c>
      <c r="X92">
        <v>120.8</v>
      </c>
      <c r="Y92">
        <v>114.1</v>
      </c>
      <c r="Z92">
        <v>118</v>
      </c>
      <c r="AA92">
        <v>122.9</v>
      </c>
      <c r="AB92">
        <v>112.7</v>
      </c>
      <c r="AC92">
        <v>118.1</v>
      </c>
      <c r="AD92">
        <v>124.7</v>
      </c>
    </row>
    <row r="93" spans="1:30" x14ac:dyDescent="0.35">
      <c r="A93" t="s">
        <v>33</v>
      </c>
      <c r="B93">
        <v>2015</v>
      </c>
      <c r="C93" t="s">
        <v>40</v>
      </c>
      <c r="D93">
        <v>123.2</v>
      </c>
      <c r="E93">
        <v>134.30000000000001</v>
      </c>
      <c r="F93">
        <v>119.5</v>
      </c>
      <c r="G93">
        <v>127.7</v>
      </c>
      <c r="H93">
        <v>106.3</v>
      </c>
      <c r="I93">
        <v>132.80000000000001</v>
      </c>
      <c r="J93">
        <v>153.5</v>
      </c>
      <c r="K93">
        <v>149.5</v>
      </c>
      <c r="L93">
        <v>85.7</v>
      </c>
      <c r="M93">
        <v>131.5</v>
      </c>
      <c r="N93">
        <v>118.3</v>
      </c>
      <c r="O93">
        <v>131.1</v>
      </c>
      <c r="P93">
        <v>129.5</v>
      </c>
      <c r="Q93">
        <v>133.1</v>
      </c>
      <c r="R93">
        <v>123.5</v>
      </c>
      <c r="S93">
        <v>117.9</v>
      </c>
      <c r="T93">
        <v>122.7</v>
      </c>
      <c r="U93">
        <v>119.9</v>
      </c>
      <c r="V93">
        <v>115.3</v>
      </c>
      <c r="W93">
        <v>119.5</v>
      </c>
      <c r="X93">
        <v>116</v>
      </c>
      <c r="Y93">
        <v>111.5</v>
      </c>
      <c r="Z93">
        <v>116.6</v>
      </c>
      <c r="AA93">
        <v>125.4</v>
      </c>
      <c r="AB93">
        <v>111.7</v>
      </c>
      <c r="AC93">
        <v>116.3</v>
      </c>
      <c r="AD93">
        <v>122.4</v>
      </c>
    </row>
    <row r="94" spans="1:30" x14ac:dyDescent="0.35">
      <c r="A94" t="s">
        <v>34</v>
      </c>
      <c r="B94">
        <v>2015</v>
      </c>
      <c r="C94" t="s">
        <v>40</v>
      </c>
      <c r="D94">
        <v>123.7</v>
      </c>
      <c r="E94">
        <v>132.5</v>
      </c>
      <c r="F94">
        <v>121</v>
      </c>
      <c r="G94">
        <v>128.30000000000001</v>
      </c>
      <c r="H94">
        <v>110.9</v>
      </c>
      <c r="I94">
        <v>133.1</v>
      </c>
      <c r="J94">
        <v>145.1</v>
      </c>
      <c r="K94">
        <v>139.1</v>
      </c>
      <c r="L94">
        <v>91.3</v>
      </c>
      <c r="M94">
        <v>126.1</v>
      </c>
      <c r="N94">
        <v>119.9</v>
      </c>
      <c r="O94">
        <v>131.4</v>
      </c>
      <c r="P94">
        <v>128.19999999999999</v>
      </c>
      <c r="Q94">
        <v>130.4</v>
      </c>
      <c r="R94">
        <v>126.7</v>
      </c>
      <c r="S94">
        <v>122.3</v>
      </c>
      <c r="T94">
        <v>126.1</v>
      </c>
      <c r="U94">
        <v>119.9</v>
      </c>
      <c r="V94">
        <v>120.1</v>
      </c>
      <c r="W94">
        <v>121.3</v>
      </c>
      <c r="X94">
        <v>119</v>
      </c>
      <c r="Y94">
        <v>112.7</v>
      </c>
      <c r="Z94">
        <v>117.2</v>
      </c>
      <c r="AA94">
        <v>124.4</v>
      </c>
      <c r="AB94">
        <v>112.3</v>
      </c>
      <c r="AC94">
        <v>117.2</v>
      </c>
      <c r="AD94">
        <v>123.6</v>
      </c>
    </row>
    <row r="95" spans="1:30" x14ac:dyDescent="0.35">
      <c r="A95" t="s">
        <v>30</v>
      </c>
      <c r="B95">
        <v>2015</v>
      </c>
      <c r="C95" t="s">
        <v>41</v>
      </c>
      <c r="D95">
        <v>124.7</v>
      </c>
      <c r="E95">
        <v>131.30000000000001</v>
      </c>
      <c r="F95">
        <v>121.3</v>
      </c>
      <c r="G95">
        <v>128.80000000000001</v>
      </c>
      <c r="H95">
        <v>114</v>
      </c>
      <c r="I95">
        <v>134.19999999999999</v>
      </c>
      <c r="J95">
        <v>153.6</v>
      </c>
      <c r="K95">
        <v>137.9</v>
      </c>
      <c r="L95">
        <v>93.1</v>
      </c>
      <c r="M95">
        <v>123.9</v>
      </c>
      <c r="N95">
        <v>121.5</v>
      </c>
      <c r="O95">
        <v>132.5</v>
      </c>
      <c r="P95">
        <v>129.80000000000001</v>
      </c>
      <c r="Q95">
        <v>130.1</v>
      </c>
      <c r="R95">
        <v>129.5</v>
      </c>
      <c r="S95">
        <v>126.3</v>
      </c>
      <c r="T95">
        <v>129</v>
      </c>
      <c r="U95" t="s">
        <v>32</v>
      </c>
      <c r="V95">
        <v>123.8</v>
      </c>
      <c r="W95">
        <v>123.7</v>
      </c>
      <c r="X95">
        <v>121.1</v>
      </c>
      <c r="Y95">
        <v>113.6</v>
      </c>
      <c r="Z95">
        <v>118.5</v>
      </c>
      <c r="AA95">
        <v>123.6</v>
      </c>
      <c r="AB95">
        <v>112.5</v>
      </c>
      <c r="AC95">
        <v>118.2</v>
      </c>
      <c r="AD95">
        <v>126.1</v>
      </c>
    </row>
    <row r="96" spans="1:30" x14ac:dyDescent="0.35">
      <c r="A96" t="s">
        <v>33</v>
      </c>
      <c r="B96">
        <v>2015</v>
      </c>
      <c r="C96" t="s">
        <v>41</v>
      </c>
      <c r="D96">
        <v>123.1</v>
      </c>
      <c r="E96">
        <v>131.69999999999999</v>
      </c>
      <c r="F96">
        <v>118.1</v>
      </c>
      <c r="G96">
        <v>128</v>
      </c>
      <c r="H96">
        <v>106.8</v>
      </c>
      <c r="I96">
        <v>130.1</v>
      </c>
      <c r="J96">
        <v>165.5</v>
      </c>
      <c r="K96">
        <v>156</v>
      </c>
      <c r="L96">
        <v>85.3</v>
      </c>
      <c r="M96">
        <v>132.69999999999999</v>
      </c>
      <c r="N96">
        <v>118.8</v>
      </c>
      <c r="O96">
        <v>131.69999999999999</v>
      </c>
      <c r="P96">
        <v>131.1</v>
      </c>
      <c r="Q96">
        <v>134.19999999999999</v>
      </c>
      <c r="R96">
        <v>123.7</v>
      </c>
      <c r="S96">
        <v>118.2</v>
      </c>
      <c r="T96">
        <v>122.9</v>
      </c>
      <c r="U96">
        <v>120.9</v>
      </c>
      <c r="V96">
        <v>115.3</v>
      </c>
      <c r="W96">
        <v>120</v>
      </c>
      <c r="X96">
        <v>116.6</v>
      </c>
      <c r="Y96">
        <v>109.9</v>
      </c>
      <c r="Z96">
        <v>117.2</v>
      </c>
      <c r="AA96">
        <v>126.2</v>
      </c>
      <c r="AB96">
        <v>112</v>
      </c>
      <c r="AC96">
        <v>116.2</v>
      </c>
      <c r="AD96">
        <v>123.2</v>
      </c>
    </row>
    <row r="97" spans="1:30" x14ac:dyDescent="0.35">
      <c r="A97" t="s">
        <v>34</v>
      </c>
      <c r="B97">
        <v>2015</v>
      </c>
      <c r="C97" t="s">
        <v>41</v>
      </c>
      <c r="D97">
        <v>124.2</v>
      </c>
      <c r="E97">
        <v>131.4</v>
      </c>
      <c r="F97">
        <v>120.1</v>
      </c>
      <c r="G97">
        <v>128.5</v>
      </c>
      <c r="H97">
        <v>111.4</v>
      </c>
      <c r="I97">
        <v>132.30000000000001</v>
      </c>
      <c r="J97">
        <v>157.6</v>
      </c>
      <c r="K97">
        <v>144</v>
      </c>
      <c r="L97">
        <v>90.5</v>
      </c>
      <c r="M97">
        <v>126.8</v>
      </c>
      <c r="N97">
        <v>120.4</v>
      </c>
      <c r="O97">
        <v>132.1</v>
      </c>
      <c r="P97">
        <v>130.30000000000001</v>
      </c>
      <c r="Q97">
        <v>131.19999999999999</v>
      </c>
      <c r="R97">
        <v>127.2</v>
      </c>
      <c r="S97">
        <v>122.9</v>
      </c>
      <c r="T97">
        <v>126.6</v>
      </c>
      <c r="U97">
        <v>120.9</v>
      </c>
      <c r="V97">
        <v>120.6</v>
      </c>
      <c r="W97">
        <v>122</v>
      </c>
      <c r="X97">
        <v>119.4</v>
      </c>
      <c r="Y97">
        <v>111.7</v>
      </c>
      <c r="Z97">
        <v>117.8</v>
      </c>
      <c r="AA97">
        <v>125.1</v>
      </c>
      <c r="AB97">
        <v>112.3</v>
      </c>
      <c r="AC97">
        <v>117.2</v>
      </c>
      <c r="AD97">
        <v>124.8</v>
      </c>
    </row>
    <row r="98" spans="1:30" x14ac:dyDescent="0.35">
      <c r="A98" t="s">
        <v>30</v>
      </c>
      <c r="B98">
        <v>2015</v>
      </c>
      <c r="C98" t="s">
        <v>42</v>
      </c>
      <c r="D98">
        <v>125.1</v>
      </c>
      <c r="E98">
        <v>131.1</v>
      </c>
      <c r="F98">
        <v>120.7</v>
      </c>
      <c r="G98">
        <v>129.19999999999999</v>
      </c>
      <c r="H98">
        <v>114.7</v>
      </c>
      <c r="I98">
        <v>132.30000000000001</v>
      </c>
      <c r="J98">
        <v>158.9</v>
      </c>
      <c r="K98">
        <v>142.1</v>
      </c>
      <c r="L98">
        <v>92.5</v>
      </c>
      <c r="M98">
        <v>125.4</v>
      </c>
      <c r="N98">
        <v>121.9</v>
      </c>
      <c r="O98">
        <v>132.69999999999999</v>
      </c>
      <c r="P98">
        <v>131</v>
      </c>
      <c r="Q98">
        <v>131</v>
      </c>
      <c r="R98">
        <v>130.4</v>
      </c>
      <c r="S98">
        <v>126.8</v>
      </c>
      <c r="T98">
        <v>129.9</v>
      </c>
      <c r="U98" t="s">
        <v>32</v>
      </c>
      <c r="V98">
        <v>123.7</v>
      </c>
      <c r="W98">
        <v>124.5</v>
      </c>
      <c r="X98">
        <v>121.4</v>
      </c>
      <c r="Y98">
        <v>113.8</v>
      </c>
      <c r="Z98">
        <v>119.6</v>
      </c>
      <c r="AA98">
        <v>124.5</v>
      </c>
      <c r="AB98">
        <v>113.7</v>
      </c>
      <c r="AC98">
        <v>118.8</v>
      </c>
      <c r="AD98">
        <v>127</v>
      </c>
    </row>
    <row r="99" spans="1:30" x14ac:dyDescent="0.35">
      <c r="A99" t="s">
        <v>33</v>
      </c>
      <c r="B99">
        <v>2015</v>
      </c>
      <c r="C99" t="s">
        <v>42</v>
      </c>
      <c r="D99">
        <v>123.4</v>
      </c>
      <c r="E99">
        <v>129</v>
      </c>
      <c r="F99">
        <v>115.6</v>
      </c>
      <c r="G99">
        <v>128.30000000000001</v>
      </c>
      <c r="H99">
        <v>107</v>
      </c>
      <c r="I99">
        <v>124</v>
      </c>
      <c r="J99">
        <v>168.5</v>
      </c>
      <c r="K99">
        <v>165.4</v>
      </c>
      <c r="L99">
        <v>86.3</v>
      </c>
      <c r="M99">
        <v>134.4</v>
      </c>
      <c r="N99">
        <v>119.1</v>
      </c>
      <c r="O99">
        <v>132.30000000000001</v>
      </c>
      <c r="P99">
        <v>131.5</v>
      </c>
      <c r="Q99">
        <v>134.69999999999999</v>
      </c>
      <c r="R99">
        <v>124</v>
      </c>
      <c r="S99">
        <v>118.6</v>
      </c>
      <c r="T99">
        <v>123.2</v>
      </c>
      <c r="U99">
        <v>121.6</v>
      </c>
      <c r="V99">
        <v>115.1</v>
      </c>
      <c r="W99">
        <v>120.4</v>
      </c>
      <c r="X99">
        <v>117.1</v>
      </c>
      <c r="Y99">
        <v>109.1</v>
      </c>
      <c r="Z99">
        <v>117.3</v>
      </c>
      <c r="AA99">
        <v>126.5</v>
      </c>
      <c r="AB99">
        <v>112.9</v>
      </c>
      <c r="AC99">
        <v>116.2</v>
      </c>
      <c r="AD99">
        <v>123.5</v>
      </c>
    </row>
    <row r="100" spans="1:30" x14ac:dyDescent="0.35">
      <c r="A100" t="s">
        <v>34</v>
      </c>
      <c r="B100">
        <v>2015</v>
      </c>
      <c r="C100" t="s">
        <v>42</v>
      </c>
      <c r="D100">
        <v>124.6</v>
      </c>
      <c r="E100">
        <v>130.4</v>
      </c>
      <c r="F100">
        <v>118.7</v>
      </c>
      <c r="G100">
        <v>128.9</v>
      </c>
      <c r="H100">
        <v>111.9</v>
      </c>
      <c r="I100">
        <v>128.4</v>
      </c>
      <c r="J100">
        <v>162.19999999999999</v>
      </c>
      <c r="K100">
        <v>150</v>
      </c>
      <c r="L100">
        <v>90.4</v>
      </c>
      <c r="M100">
        <v>128.4</v>
      </c>
      <c r="N100">
        <v>120.7</v>
      </c>
      <c r="O100">
        <v>132.5</v>
      </c>
      <c r="P100">
        <v>131.19999999999999</v>
      </c>
      <c r="Q100">
        <v>132</v>
      </c>
      <c r="R100">
        <v>127.9</v>
      </c>
      <c r="S100">
        <v>123.4</v>
      </c>
      <c r="T100">
        <v>127.2</v>
      </c>
      <c r="U100">
        <v>121.6</v>
      </c>
      <c r="V100">
        <v>120.4</v>
      </c>
      <c r="W100">
        <v>122.6</v>
      </c>
      <c r="X100">
        <v>119.8</v>
      </c>
      <c r="Y100">
        <v>111.3</v>
      </c>
      <c r="Z100">
        <v>118.3</v>
      </c>
      <c r="AA100">
        <v>125.7</v>
      </c>
      <c r="AB100">
        <v>113.4</v>
      </c>
      <c r="AC100">
        <v>117.5</v>
      </c>
      <c r="AD100">
        <v>125.4</v>
      </c>
    </row>
    <row r="101" spans="1:30" x14ac:dyDescent="0.35">
      <c r="A101" t="s">
        <v>30</v>
      </c>
      <c r="B101">
        <v>2015</v>
      </c>
      <c r="C101" t="s">
        <v>43</v>
      </c>
      <c r="D101">
        <v>125.6</v>
      </c>
      <c r="E101">
        <v>130.4</v>
      </c>
      <c r="F101">
        <v>120.8</v>
      </c>
      <c r="G101">
        <v>129.4</v>
      </c>
      <c r="H101">
        <v>115.8</v>
      </c>
      <c r="I101">
        <v>133.19999999999999</v>
      </c>
      <c r="J101">
        <v>157.69999999999999</v>
      </c>
      <c r="K101">
        <v>154.19999999999999</v>
      </c>
      <c r="L101">
        <v>93.7</v>
      </c>
      <c r="M101">
        <v>126.6</v>
      </c>
      <c r="N101">
        <v>122.3</v>
      </c>
      <c r="O101">
        <v>133.1</v>
      </c>
      <c r="P101">
        <v>131.80000000000001</v>
      </c>
      <c r="Q101">
        <v>131.5</v>
      </c>
      <c r="R101">
        <v>131.1</v>
      </c>
      <c r="S101">
        <v>127.3</v>
      </c>
      <c r="T101">
        <v>130.6</v>
      </c>
      <c r="U101" t="s">
        <v>32</v>
      </c>
      <c r="V101">
        <v>124.4</v>
      </c>
      <c r="W101">
        <v>125.1</v>
      </c>
      <c r="X101">
        <v>122</v>
      </c>
      <c r="Y101">
        <v>113.8</v>
      </c>
      <c r="Z101">
        <v>120.1</v>
      </c>
      <c r="AA101">
        <v>125.1</v>
      </c>
      <c r="AB101">
        <v>114.2</v>
      </c>
      <c r="AC101">
        <v>119.2</v>
      </c>
      <c r="AD101">
        <v>127.7</v>
      </c>
    </row>
    <row r="102" spans="1:30" x14ac:dyDescent="0.35">
      <c r="A102" t="s">
        <v>33</v>
      </c>
      <c r="B102">
        <v>2015</v>
      </c>
      <c r="C102" t="s">
        <v>43</v>
      </c>
      <c r="D102">
        <v>123.6</v>
      </c>
      <c r="E102">
        <v>128.6</v>
      </c>
      <c r="F102">
        <v>115.9</v>
      </c>
      <c r="G102">
        <v>128.5</v>
      </c>
      <c r="H102">
        <v>109</v>
      </c>
      <c r="I102">
        <v>124.1</v>
      </c>
      <c r="J102">
        <v>165.8</v>
      </c>
      <c r="K102">
        <v>187.2</v>
      </c>
      <c r="L102">
        <v>89.4</v>
      </c>
      <c r="M102">
        <v>135.80000000000001</v>
      </c>
      <c r="N102">
        <v>119.4</v>
      </c>
      <c r="O102">
        <v>132.9</v>
      </c>
      <c r="P102">
        <v>132.6</v>
      </c>
      <c r="Q102">
        <v>135.30000000000001</v>
      </c>
      <c r="R102">
        <v>124.4</v>
      </c>
      <c r="S102">
        <v>118.8</v>
      </c>
      <c r="T102">
        <v>123.6</v>
      </c>
      <c r="U102">
        <v>122.4</v>
      </c>
      <c r="V102">
        <v>114.9</v>
      </c>
      <c r="W102">
        <v>120.7</v>
      </c>
      <c r="X102">
        <v>117.7</v>
      </c>
      <c r="Y102">
        <v>109.3</v>
      </c>
      <c r="Z102">
        <v>117.7</v>
      </c>
      <c r="AA102">
        <v>126.5</v>
      </c>
      <c r="AB102">
        <v>113.5</v>
      </c>
      <c r="AC102">
        <v>116.5</v>
      </c>
      <c r="AD102">
        <v>124.2</v>
      </c>
    </row>
    <row r="103" spans="1:30" x14ac:dyDescent="0.35">
      <c r="A103" t="s">
        <v>34</v>
      </c>
      <c r="B103">
        <v>2015</v>
      </c>
      <c r="C103" t="s">
        <v>43</v>
      </c>
      <c r="D103">
        <v>125</v>
      </c>
      <c r="E103">
        <v>129.80000000000001</v>
      </c>
      <c r="F103">
        <v>118.9</v>
      </c>
      <c r="G103">
        <v>129.1</v>
      </c>
      <c r="H103">
        <v>113.3</v>
      </c>
      <c r="I103">
        <v>129</v>
      </c>
      <c r="J103">
        <v>160.4</v>
      </c>
      <c r="K103">
        <v>165.3</v>
      </c>
      <c r="L103">
        <v>92.3</v>
      </c>
      <c r="M103">
        <v>129.69999999999999</v>
      </c>
      <c r="N103">
        <v>121.1</v>
      </c>
      <c r="O103">
        <v>133</v>
      </c>
      <c r="P103">
        <v>132.1</v>
      </c>
      <c r="Q103">
        <v>132.5</v>
      </c>
      <c r="R103">
        <v>128.5</v>
      </c>
      <c r="S103">
        <v>123.8</v>
      </c>
      <c r="T103">
        <v>127.8</v>
      </c>
      <c r="U103">
        <v>122.4</v>
      </c>
      <c r="V103">
        <v>120.8</v>
      </c>
      <c r="W103">
        <v>123</v>
      </c>
      <c r="X103">
        <v>120.4</v>
      </c>
      <c r="Y103">
        <v>111.4</v>
      </c>
      <c r="Z103">
        <v>118.7</v>
      </c>
      <c r="AA103">
        <v>125.9</v>
      </c>
      <c r="AB103">
        <v>113.9</v>
      </c>
      <c r="AC103">
        <v>117.9</v>
      </c>
      <c r="AD103">
        <v>126.1</v>
      </c>
    </row>
    <row r="104" spans="1:30" x14ac:dyDescent="0.35">
      <c r="A104" t="s">
        <v>30</v>
      </c>
      <c r="B104">
        <v>2015</v>
      </c>
      <c r="C104" t="s">
        <v>45</v>
      </c>
      <c r="D104">
        <v>126.1</v>
      </c>
      <c r="E104">
        <v>130.6</v>
      </c>
      <c r="F104">
        <v>121.7</v>
      </c>
      <c r="G104">
        <v>129.5</v>
      </c>
      <c r="H104">
        <v>117.8</v>
      </c>
      <c r="I104">
        <v>132.1</v>
      </c>
      <c r="J104">
        <v>155.19999999999999</v>
      </c>
      <c r="K104">
        <v>160.80000000000001</v>
      </c>
      <c r="L104">
        <v>94.5</v>
      </c>
      <c r="M104">
        <v>128.30000000000001</v>
      </c>
      <c r="N104">
        <v>123.1</v>
      </c>
      <c r="O104">
        <v>134.19999999999999</v>
      </c>
      <c r="P104">
        <v>132.4</v>
      </c>
      <c r="Q104">
        <v>132.19999999999999</v>
      </c>
      <c r="R104">
        <v>132.1</v>
      </c>
      <c r="S104">
        <v>128.19999999999999</v>
      </c>
      <c r="T104">
        <v>131.5</v>
      </c>
      <c r="U104" t="s">
        <v>32</v>
      </c>
      <c r="V104">
        <v>125.6</v>
      </c>
      <c r="W104">
        <v>125.6</v>
      </c>
      <c r="X104">
        <v>122.6</v>
      </c>
      <c r="Y104">
        <v>114</v>
      </c>
      <c r="Z104">
        <v>120.9</v>
      </c>
      <c r="AA104">
        <v>125.8</v>
      </c>
      <c r="AB104">
        <v>114.2</v>
      </c>
      <c r="AC104">
        <v>119.6</v>
      </c>
      <c r="AD104">
        <v>128.30000000000001</v>
      </c>
    </row>
    <row r="105" spans="1:30" x14ac:dyDescent="0.35">
      <c r="A105" t="s">
        <v>33</v>
      </c>
      <c r="B105">
        <v>2015</v>
      </c>
      <c r="C105" t="s">
        <v>45</v>
      </c>
      <c r="D105">
        <v>124</v>
      </c>
      <c r="E105">
        <v>129.80000000000001</v>
      </c>
      <c r="F105">
        <v>121.5</v>
      </c>
      <c r="G105">
        <v>128.6</v>
      </c>
      <c r="H105">
        <v>110</v>
      </c>
      <c r="I105">
        <v>123.7</v>
      </c>
      <c r="J105">
        <v>164.6</v>
      </c>
      <c r="K105">
        <v>191.6</v>
      </c>
      <c r="L105">
        <v>90.8</v>
      </c>
      <c r="M105">
        <v>137.1</v>
      </c>
      <c r="N105">
        <v>119.8</v>
      </c>
      <c r="O105">
        <v>133.69999999999999</v>
      </c>
      <c r="P105">
        <v>133.30000000000001</v>
      </c>
      <c r="Q105">
        <v>137.6</v>
      </c>
      <c r="R105">
        <v>125</v>
      </c>
      <c r="S105">
        <v>119.3</v>
      </c>
      <c r="T105">
        <v>124.2</v>
      </c>
      <c r="U105">
        <v>122.9</v>
      </c>
      <c r="V105">
        <v>115.1</v>
      </c>
      <c r="W105">
        <v>121</v>
      </c>
      <c r="X105">
        <v>118.1</v>
      </c>
      <c r="Y105">
        <v>109.3</v>
      </c>
      <c r="Z105">
        <v>117.9</v>
      </c>
      <c r="AA105">
        <v>126.6</v>
      </c>
      <c r="AB105">
        <v>113.3</v>
      </c>
      <c r="AC105">
        <v>116.6</v>
      </c>
      <c r="AD105">
        <v>124.6</v>
      </c>
    </row>
    <row r="106" spans="1:30" x14ac:dyDescent="0.35">
      <c r="A106" t="s">
        <v>34</v>
      </c>
      <c r="B106">
        <v>2015</v>
      </c>
      <c r="C106" t="s">
        <v>45</v>
      </c>
      <c r="D106">
        <v>125.4</v>
      </c>
      <c r="E106">
        <v>130.30000000000001</v>
      </c>
      <c r="F106">
        <v>121.6</v>
      </c>
      <c r="G106">
        <v>129.19999999999999</v>
      </c>
      <c r="H106">
        <v>114.9</v>
      </c>
      <c r="I106">
        <v>128.19999999999999</v>
      </c>
      <c r="J106">
        <v>158.4</v>
      </c>
      <c r="K106">
        <v>171.2</v>
      </c>
      <c r="L106">
        <v>93.3</v>
      </c>
      <c r="M106">
        <v>131.19999999999999</v>
      </c>
      <c r="N106">
        <v>121.7</v>
      </c>
      <c r="O106">
        <v>134</v>
      </c>
      <c r="P106">
        <v>132.69999999999999</v>
      </c>
      <c r="Q106">
        <v>133.6</v>
      </c>
      <c r="R106">
        <v>129.30000000000001</v>
      </c>
      <c r="S106">
        <v>124.5</v>
      </c>
      <c r="T106">
        <v>128.6</v>
      </c>
      <c r="U106">
        <v>122.9</v>
      </c>
      <c r="V106">
        <v>121.6</v>
      </c>
      <c r="W106">
        <v>123.4</v>
      </c>
      <c r="X106">
        <v>120.9</v>
      </c>
      <c r="Y106">
        <v>111.5</v>
      </c>
      <c r="Z106">
        <v>119.2</v>
      </c>
      <c r="AA106">
        <v>126.3</v>
      </c>
      <c r="AB106">
        <v>113.8</v>
      </c>
      <c r="AC106">
        <v>118.1</v>
      </c>
      <c r="AD106">
        <v>126.6</v>
      </c>
    </row>
    <row r="107" spans="1:30" x14ac:dyDescent="0.35">
      <c r="A107" t="s">
        <v>30</v>
      </c>
      <c r="B107">
        <v>2015</v>
      </c>
      <c r="C107" t="s">
        <v>46</v>
      </c>
      <c r="D107">
        <v>126.3</v>
      </c>
      <c r="E107">
        <v>131.30000000000001</v>
      </c>
      <c r="F107">
        <v>123.3</v>
      </c>
      <c r="G107">
        <v>129.80000000000001</v>
      </c>
      <c r="H107">
        <v>118.3</v>
      </c>
      <c r="I107">
        <v>131.6</v>
      </c>
      <c r="J107">
        <v>145.5</v>
      </c>
      <c r="K107">
        <v>162.1</v>
      </c>
      <c r="L107">
        <v>95.4</v>
      </c>
      <c r="M107">
        <v>128.9</v>
      </c>
      <c r="N107">
        <v>123.3</v>
      </c>
      <c r="O107">
        <v>135.1</v>
      </c>
      <c r="P107">
        <v>131.4</v>
      </c>
      <c r="Q107">
        <v>133.1</v>
      </c>
      <c r="R107">
        <v>132.5</v>
      </c>
      <c r="S107">
        <v>128.5</v>
      </c>
      <c r="T107">
        <v>131.9</v>
      </c>
      <c r="U107" t="s">
        <v>32</v>
      </c>
      <c r="V107">
        <v>125.7</v>
      </c>
      <c r="W107">
        <v>126</v>
      </c>
      <c r="X107">
        <v>123.1</v>
      </c>
      <c r="Y107">
        <v>114</v>
      </c>
      <c r="Z107">
        <v>121.6</v>
      </c>
      <c r="AA107">
        <v>125.6</v>
      </c>
      <c r="AB107">
        <v>114.1</v>
      </c>
      <c r="AC107">
        <v>119.8</v>
      </c>
      <c r="AD107">
        <v>127.9</v>
      </c>
    </row>
    <row r="108" spans="1:30" x14ac:dyDescent="0.35">
      <c r="A108" t="s">
        <v>33</v>
      </c>
      <c r="B108">
        <v>2015</v>
      </c>
      <c r="C108" t="s">
        <v>46</v>
      </c>
      <c r="D108">
        <v>124.3</v>
      </c>
      <c r="E108">
        <v>131.69999999999999</v>
      </c>
      <c r="F108">
        <v>127.1</v>
      </c>
      <c r="G108">
        <v>128.6</v>
      </c>
      <c r="H108">
        <v>110</v>
      </c>
      <c r="I108">
        <v>120.8</v>
      </c>
      <c r="J108">
        <v>149</v>
      </c>
      <c r="K108">
        <v>190.1</v>
      </c>
      <c r="L108">
        <v>92.7</v>
      </c>
      <c r="M108">
        <v>138.6</v>
      </c>
      <c r="N108">
        <v>120.2</v>
      </c>
      <c r="O108">
        <v>134.19999999999999</v>
      </c>
      <c r="P108">
        <v>131.5</v>
      </c>
      <c r="Q108">
        <v>138.19999999999999</v>
      </c>
      <c r="R108">
        <v>125.4</v>
      </c>
      <c r="S108">
        <v>119.5</v>
      </c>
      <c r="T108">
        <v>124.5</v>
      </c>
      <c r="U108">
        <v>122.4</v>
      </c>
      <c r="V108">
        <v>116</v>
      </c>
      <c r="W108">
        <v>121</v>
      </c>
      <c r="X108">
        <v>118.6</v>
      </c>
      <c r="Y108">
        <v>109.3</v>
      </c>
      <c r="Z108">
        <v>118.1</v>
      </c>
      <c r="AA108">
        <v>126.6</v>
      </c>
      <c r="AB108">
        <v>113.2</v>
      </c>
      <c r="AC108">
        <v>116.7</v>
      </c>
      <c r="AD108">
        <v>124</v>
      </c>
    </row>
    <row r="109" spans="1:30" x14ac:dyDescent="0.35">
      <c r="A109" t="s">
        <v>34</v>
      </c>
      <c r="B109">
        <v>2015</v>
      </c>
      <c r="C109" t="s">
        <v>46</v>
      </c>
      <c r="D109">
        <v>125.7</v>
      </c>
      <c r="E109">
        <v>131.4</v>
      </c>
      <c r="F109">
        <v>124.8</v>
      </c>
      <c r="G109">
        <v>129.4</v>
      </c>
      <c r="H109">
        <v>115.3</v>
      </c>
      <c r="I109">
        <v>126.6</v>
      </c>
      <c r="J109">
        <v>146.69999999999999</v>
      </c>
      <c r="K109">
        <v>171.5</v>
      </c>
      <c r="L109">
        <v>94.5</v>
      </c>
      <c r="M109">
        <v>132.1</v>
      </c>
      <c r="N109">
        <v>122</v>
      </c>
      <c r="O109">
        <v>134.69999999999999</v>
      </c>
      <c r="P109">
        <v>131.4</v>
      </c>
      <c r="Q109">
        <v>134.5</v>
      </c>
      <c r="R109">
        <v>129.69999999999999</v>
      </c>
      <c r="S109">
        <v>124.8</v>
      </c>
      <c r="T109">
        <v>129</v>
      </c>
      <c r="U109">
        <v>122.4</v>
      </c>
      <c r="V109">
        <v>122</v>
      </c>
      <c r="W109">
        <v>123.6</v>
      </c>
      <c r="X109">
        <v>121.4</v>
      </c>
      <c r="Y109">
        <v>111.5</v>
      </c>
      <c r="Z109">
        <v>119.6</v>
      </c>
      <c r="AA109">
        <v>126.2</v>
      </c>
      <c r="AB109">
        <v>113.7</v>
      </c>
      <c r="AC109">
        <v>118.3</v>
      </c>
      <c r="AD109">
        <v>126.1</v>
      </c>
    </row>
    <row r="110" spans="1:30" x14ac:dyDescent="0.35">
      <c r="A110" t="s">
        <v>30</v>
      </c>
      <c r="B110">
        <v>2016</v>
      </c>
      <c r="C110" t="s">
        <v>31</v>
      </c>
      <c r="D110">
        <v>126.8</v>
      </c>
      <c r="E110">
        <v>133.19999999999999</v>
      </c>
      <c r="F110">
        <v>126.5</v>
      </c>
      <c r="G110">
        <v>130.30000000000001</v>
      </c>
      <c r="H110">
        <v>118.9</v>
      </c>
      <c r="I110">
        <v>131.6</v>
      </c>
      <c r="J110">
        <v>140.1</v>
      </c>
      <c r="K110">
        <v>163.80000000000001</v>
      </c>
      <c r="L110">
        <v>97.7</v>
      </c>
      <c r="M110">
        <v>129.6</v>
      </c>
      <c r="N110">
        <v>124.3</v>
      </c>
      <c r="O110">
        <v>135.9</v>
      </c>
      <c r="P110">
        <v>131.4</v>
      </c>
      <c r="Q110">
        <v>133.6</v>
      </c>
      <c r="R110">
        <v>133.19999999999999</v>
      </c>
      <c r="S110">
        <v>128.9</v>
      </c>
      <c r="T110">
        <v>132.6</v>
      </c>
      <c r="U110" t="s">
        <v>32</v>
      </c>
      <c r="V110">
        <v>126.2</v>
      </c>
      <c r="W110">
        <v>126.6</v>
      </c>
      <c r="X110">
        <v>123.7</v>
      </c>
      <c r="Y110">
        <v>113.6</v>
      </c>
      <c r="Z110">
        <v>121.4</v>
      </c>
      <c r="AA110">
        <v>126.2</v>
      </c>
      <c r="AB110">
        <v>114.9</v>
      </c>
      <c r="AC110">
        <v>120.1</v>
      </c>
      <c r="AD110">
        <v>128.1</v>
      </c>
    </row>
    <row r="111" spans="1:30" x14ac:dyDescent="0.35">
      <c r="A111" t="s">
        <v>33</v>
      </c>
      <c r="B111">
        <v>2016</v>
      </c>
      <c r="C111" t="s">
        <v>31</v>
      </c>
      <c r="D111">
        <v>124.7</v>
      </c>
      <c r="E111">
        <v>135.9</v>
      </c>
      <c r="F111">
        <v>132</v>
      </c>
      <c r="G111">
        <v>129.19999999999999</v>
      </c>
      <c r="H111">
        <v>109.7</v>
      </c>
      <c r="I111">
        <v>119</v>
      </c>
      <c r="J111">
        <v>144.1</v>
      </c>
      <c r="K111">
        <v>184.2</v>
      </c>
      <c r="L111">
        <v>96.7</v>
      </c>
      <c r="M111">
        <v>139.5</v>
      </c>
      <c r="N111">
        <v>120.5</v>
      </c>
      <c r="O111">
        <v>134.69999999999999</v>
      </c>
      <c r="P111">
        <v>131.19999999999999</v>
      </c>
      <c r="Q111">
        <v>139.5</v>
      </c>
      <c r="R111">
        <v>125.8</v>
      </c>
      <c r="S111">
        <v>119.8</v>
      </c>
      <c r="T111">
        <v>124.9</v>
      </c>
      <c r="U111">
        <v>123.4</v>
      </c>
      <c r="V111">
        <v>116.9</v>
      </c>
      <c r="W111">
        <v>121.6</v>
      </c>
      <c r="X111">
        <v>119.1</v>
      </c>
      <c r="Y111">
        <v>108.9</v>
      </c>
      <c r="Z111">
        <v>118.5</v>
      </c>
      <c r="AA111">
        <v>126.4</v>
      </c>
      <c r="AB111">
        <v>114</v>
      </c>
      <c r="AC111">
        <v>116.8</v>
      </c>
      <c r="AD111">
        <v>124.2</v>
      </c>
    </row>
    <row r="112" spans="1:30" x14ac:dyDescent="0.35">
      <c r="A112" t="s">
        <v>34</v>
      </c>
      <c r="B112">
        <v>2016</v>
      </c>
      <c r="C112" t="s">
        <v>31</v>
      </c>
      <c r="D112">
        <v>126.1</v>
      </c>
      <c r="E112">
        <v>134.1</v>
      </c>
      <c r="F112">
        <v>128.6</v>
      </c>
      <c r="G112">
        <v>129.9</v>
      </c>
      <c r="H112">
        <v>115.5</v>
      </c>
      <c r="I112">
        <v>125.7</v>
      </c>
      <c r="J112">
        <v>141.5</v>
      </c>
      <c r="K112">
        <v>170.7</v>
      </c>
      <c r="L112">
        <v>97.4</v>
      </c>
      <c r="M112">
        <v>132.9</v>
      </c>
      <c r="N112">
        <v>122.7</v>
      </c>
      <c r="O112">
        <v>135.30000000000001</v>
      </c>
      <c r="P112">
        <v>131.30000000000001</v>
      </c>
      <c r="Q112">
        <v>135.19999999999999</v>
      </c>
      <c r="R112">
        <v>130.30000000000001</v>
      </c>
      <c r="S112">
        <v>125.1</v>
      </c>
      <c r="T112">
        <v>129.5</v>
      </c>
      <c r="U112">
        <v>123.4</v>
      </c>
      <c r="V112">
        <v>122.7</v>
      </c>
      <c r="W112">
        <v>124.2</v>
      </c>
      <c r="X112">
        <v>122</v>
      </c>
      <c r="Y112">
        <v>111.1</v>
      </c>
      <c r="Z112">
        <v>119.8</v>
      </c>
      <c r="AA112">
        <v>126.3</v>
      </c>
      <c r="AB112">
        <v>114.5</v>
      </c>
      <c r="AC112">
        <v>118.5</v>
      </c>
      <c r="AD112">
        <v>126.3</v>
      </c>
    </row>
    <row r="113" spans="1:30" x14ac:dyDescent="0.35">
      <c r="A113" t="s">
        <v>30</v>
      </c>
      <c r="B113">
        <v>2016</v>
      </c>
      <c r="C113" t="s">
        <v>35</v>
      </c>
      <c r="D113">
        <v>127.1</v>
      </c>
      <c r="E113">
        <v>133.69999999999999</v>
      </c>
      <c r="F113">
        <v>127.7</v>
      </c>
      <c r="G113">
        <v>130.69999999999999</v>
      </c>
      <c r="H113">
        <v>118.5</v>
      </c>
      <c r="I113">
        <v>130.4</v>
      </c>
      <c r="J113">
        <v>130.9</v>
      </c>
      <c r="K113">
        <v>162.80000000000001</v>
      </c>
      <c r="L113">
        <v>98.7</v>
      </c>
      <c r="M113">
        <v>130.6</v>
      </c>
      <c r="N113">
        <v>124.8</v>
      </c>
      <c r="O113">
        <v>136.4</v>
      </c>
      <c r="P113">
        <v>130.30000000000001</v>
      </c>
      <c r="Q113">
        <v>134.4</v>
      </c>
      <c r="R113">
        <v>133.9</v>
      </c>
      <c r="S113">
        <v>129.80000000000001</v>
      </c>
      <c r="T113">
        <v>133.4</v>
      </c>
      <c r="U113" t="s">
        <v>32</v>
      </c>
      <c r="V113">
        <v>127.5</v>
      </c>
      <c r="W113">
        <v>127.1</v>
      </c>
      <c r="X113">
        <v>124.3</v>
      </c>
      <c r="Y113">
        <v>113.9</v>
      </c>
      <c r="Z113">
        <v>122.3</v>
      </c>
      <c r="AA113">
        <v>127.1</v>
      </c>
      <c r="AB113">
        <v>116.8</v>
      </c>
      <c r="AC113">
        <v>120.9</v>
      </c>
      <c r="AD113">
        <v>127.9</v>
      </c>
    </row>
    <row r="114" spans="1:30" x14ac:dyDescent="0.35">
      <c r="A114" t="s">
        <v>33</v>
      </c>
      <c r="B114">
        <v>2016</v>
      </c>
      <c r="C114" t="s">
        <v>35</v>
      </c>
      <c r="D114">
        <v>124.8</v>
      </c>
      <c r="E114">
        <v>135.1</v>
      </c>
      <c r="F114">
        <v>130.30000000000001</v>
      </c>
      <c r="G114">
        <v>129.6</v>
      </c>
      <c r="H114">
        <v>108.4</v>
      </c>
      <c r="I114">
        <v>118.6</v>
      </c>
      <c r="J114">
        <v>129.19999999999999</v>
      </c>
      <c r="K114">
        <v>176.4</v>
      </c>
      <c r="L114">
        <v>99.1</v>
      </c>
      <c r="M114">
        <v>139.69999999999999</v>
      </c>
      <c r="N114">
        <v>120.6</v>
      </c>
      <c r="O114">
        <v>135.19999999999999</v>
      </c>
      <c r="P114">
        <v>129.1</v>
      </c>
      <c r="Q114">
        <v>140</v>
      </c>
      <c r="R114">
        <v>126.2</v>
      </c>
      <c r="S114">
        <v>120.1</v>
      </c>
      <c r="T114">
        <v>125.3</v>
      </c>
      <c r="U114">
        <v>124.4</v>
      </c>
      <c r="V114">
        <v>116</v>
      </c>
      <c r="W114">
        <v>121.8</v>
      </c>
      <c r="X114">
        <v>119.5</v>
      </c>
      <c r="Y114">
        <v>109.1</v>
      </c>
      <c r="Z114">
        <v>118.8</v>
      </c>
      <c r="AA114">
        <v>126.3</v>
      </c>
      <c r="AB114">
        <v>116.2</v>
      </c>
      <c r="AC114">
        <v>117.2</v>
      </c>
      <c r="AD114">
        <v>123.8</v>
      </c>
    </row>
    <row r="115" spans="1:30" x14ac:dyDescent="0.35">
      <c r="A115" t="s">
        <v>34</v>
      </c>
      <c r="B115">
        <v>2016</v>
      </c>
      <c r="C115" t="s">
        <v>35</v>
      </c>
      <c r="D115">
        <v>126.4</v>
      </c>
      <c r="E115">
        <v>134.19999999999999</v>
      </c>
      <c r="F115">
        <v>128.69999999999999</v>
      </c>
      <c r="G115">
        <v>130.30000000000001</v>
      </c>
      <c r="H115">
        <v>114.8</v>
      </c>
      <c r="I115">
        <v>124.9</v>
      </c>
      <c r="J115">
        <v>130.30000000000001</v>
      </c>
      <c r="K115">
        <v>167.4</v>
      </c>
      <c r="L115">
        <v>98.8</v>
      </c>
      <c r="M115">
        <v>133.6</v>
      </c>
      <c r="N115">
        <v>123</v>
      </c>
      <c r="O115">
        <v>135.80000000000001</v>
      </c>
      <c r="P115">
        <v>129.9</v>
      </c>
      <c r="Q115">
        <v>135.9</v>
      </c>
      <c r="R115">
        <v>130.9</v>
      </c>
      <c r="S115">
        <v>125.8</v>
      </c>
      <c r="T115">
        <v>130.19999999999999</v>
      </c>
      <c r="U115">
        <v>124.4</v>
      </c>
      <c r="V115">
        <v>123.1</v>
      </c>
      <c r="W115">
        <v>124.6</v>
      </c>
      <c r="X115">
        <v>122.5</v>
      </c>
      <c r="Y115">
        <v>111.4</v>
      </c>
      <c r="Z115">
        <v>120.3</v>
      </c>
      <c r="AA115">
        <v>126.6</v>
      </c>
      <c r="AB115">
        <v>116.6</v>
      </c>
      <c r="AC115">
        <v>119.1</v>
      </c>
      <c r="AD115">
        <v>126</v>
      </c>
    </row>
    <row r="116" spans="1:30" x14ac:dyDescent="0.35">
      <c r="A116" t="s">
        <v>30</v>
      </c>
      <c r="B116">
        <v>2016</v>
      </c>
      <c r="C116" t="s">
        <v>36</v>
      </c>
      <c r="D116">
        <v>127.3</v>
      </c>
      <c r="E116">
        <v>134.4</v>
      </c>
      <c r="F116">
        <v>125.1</v>
      </c>
      <c r="G116">
        <v>130.5</v>
      </c>
      <c r="H116">
        <v>118.3</v>
      </c>
      <c r="I116">
        <v>131.69999999999999</v>
      </c>
      <c r="J116">
        <v>130.69999999999999</v>
      </c>
      <c r="K116">
        <v>161.19999999999999</v>
      </c>
      <c r="L116">
        <v>100.4</v>
      </c>
      <c r="M116">
        <v>130.80000000000001</v>
      </c>
      <c r="N116">
        <v>124.9</v>
      </c>
      <c r="O116">
        <v>137</v>
      </c>
      <c r="P116">
        <v>130.4</v>
      </c>
      <c r="Q116">
        <v>135</v>
      </c>
      <c r="R116">
        <v>134.4</v>
      </c>
      <c r="S116">
        <v>130.19999999999999</v>
      </c>
      <c r="T116">
        <v>133.80000000000001</v>
      </c>
      <c r="U116" t="s">
        <v>32</v>
      </c>
      <c r="V116">
        <v>127</v>
      </c>
      <c r="W116">
        <v>127.7</v>
      </c>
      <c r="X116">
        <v>124.8</v>
      </c>
      <c r="Y116">
        <v>113.6</v>
      </c>
      <c r="Z116">
        <v>122.5</v>
      </c>
      <c r="AA116">
        <v>127.5</v>
      </c>
      <c r="AB116">
        <v>117.4</v>
      </c>
      <c r="AC116">
        <v>121.1</v>
      </c>
      <c r="AD116">
        <v>128</v>
      </c>
    </row>
    <row r="117" spans="1:30" x14ac:dyDescent="0.35">
      <c r="A117" t="s">
        <v>33</v>
      </c>
      <c r="B117">
        <v>2016</v>
      </c>
      <c r="C117" t="s">
        <v>36</v>
      </c>
      <c r="D117">
        <v>124.8</v>
      </c>
      <c r="E117">
        <v>136.30000000000001</v>
      </c>
      <c r="F117">
        <v>123.7</v>
      </c>
      <c r="G117">
        <v>129.69999999999999</v>
      </c>
      <c r="H117">
        <v>107.9</v>
      </c>
      <c r="I117">
        <v>119.9</v>
      </c>
      <c r="J117">
        <v>128.1</v>
      </c>
      <c r="K117">
        <v>170.3</v>
      </c>
      <c r="L117">
        <v>101.8</v>
      </c>
      <c r="M117">
        <v>140.1</v>
      </c>
      <c r="N117">
        <v>120.7</v>
      </c>
      <c r="O117">
        <v>135.4</v>
      </c>
      <c r="P117">
        <v>128.9</v>
      </c>
      <c r="Q117">
        <v>140.6</v>
      </c>
      <c r="R117">
        <v>126.4</v>
      </c>
      <c r="S117">
        <v>120.3</v>
      </c>
      <c r="T117">
        <v>125.5</v>
      </c>
      <c r="U117">
        <v>124.9</v>
      </c>
      <c r="V117">
        <v>114.8</v>
      </c>
      <c r="W117">
        <v>122.3</v>
      </c>
      <c r="X117">
        <v>119.7</v>
      </c>
      <c r="Y117">
        <v>108.5</v>
      </c>
      <c r="Z117">
        <v>119.1</v>
      </c>
      <c r="AA117">
        <v>126.4</v>
      </c>
      <c r="AB117">
        <v>117.1</v>
      </c>
      <c r="AC117">
        <v>117.3</v>
      </c>
      <c r="AD117">
        <v>123.8</v>
      </c>
    </row>
    <row r="118" spans="1:30" x14ac:dyDescent="0.35">
      <c r="A118" t="s">
        <v>34</v>
      </c>
      <c r="B118">
        <v>2016</v>
      </c>
      <c r="C118" t="s">
        <v>36</v>
      </c>
      <c r="D118">
        <v>126.5</v>
      </c>
      <c r="E118">
        <v>135.1</v>
      </c>
      <c r="F118">
        <v>124.6</v>
      </c>
      <c r="G118">
        <v>130.19999999999999</v>
      </c>
      <c r="H118">
        <v>114.5</v>
      </c>
      <c r="I118">
        <v>126.2</v>
      </c>
      <c r="J118">
        <v>129.80000000000001</v>
      </c>
      <c r="K118">
        <v>164.3</v>
      </c>
      <c r="L118">
        <v>100.9</v>
      </c>
      <c r="M118">
        <v>133.9</v>
      </c>
      <c r="N118">
        <v>123.1</v>
      </c>
      <c r="O118">
        <v>136.30000000000001</v>
      </c>
      <c r="P118">
        <v>129.80000000000001</v>
      </c>
      <c r="Q118">
        <v>136.5</v>
      </c>
      <c r="R118">
        <v>131.30000000000001</v>
      </c>
      <c r="S118">
        <v>126.1</v>
      </c>
      <c r="T118">
        <v>130.5</v>
      </c>
      <c r="U118">
        <v>124.9</v>
      </c>
      <c r="V118">
        <v>122.4</v>
      </c>
      <c r="W118">
        <v>125.1</v>
      </c>
      <c r="X118">
        <v>122.9</v>
      </c>
      <c r="Y118">
        <v>110.9</v>
      </c>
      <c r="Z118">
        <v>120.6</v>
      </c>
      <c r="AA118">
        <v>126.9</v>
      </c>
      <c r="AB118">
        <v>117.3</v>
      </c>
      <c r="AC118">
        <v>119.3</v>
      </c>
      <c r="AD118">
        <v>126</v>
      </c>
    </row>
    <row r="119" spans="1:30" x14ac:dyDescent="0.35">
      <c r="A119" t="s">
        <v>30</v>
      </c>
      <c r="B119">
        <v>2016</v>
      </c>
      <c r="C119" t="s">
        <v>37</v>
      </c>
      <c r="D119">
        <v>127.4</v>
      </c>
      <c r="E119">
        <v>135.4</v>
      </c>
      <c r="F119">
        <v>123.4</v>
      </c>
      <c r="G119">
        <v>131.30000000000001</v>
      </c>
      <c r="H119">
        <v>118.2</v>
      </c>
      <c r="I119">
        <v>138.1</v>
      </c>
      <c r="J119">
        <v>134.1</v>
      </c>
      <c r="K119">
        <v>162.69999999999999</v>
      </c>
      <c r="L119">
        <v>105</v>
      </c>
      <c r="M119">
        <v>131.4</v>
      </c>
      <c r="N119">
        <v>125.4</v>
      </c>
      <c r="O119">
        <v>137.4</v>
      </c>
      <c r="P119">
        <v>131.80000000000001</v>
      </c>
      <c r="Q119">
        <v>135.5</v>
      </c>
      <c r="R119">
        <v>135</v>
      </c>
      <c r="S119">
        <v>130.6</v>
      </c>
      <c r="T119">
        <v>134.4</v>
      </c>
      <c r="U119" t="s">
        <v>32</v>
      </c>
      <c r="V119">
        <v>127</v>
      </c>
      <c r="W119">
        <v>128</v>
      </c>
      <c r="X119">
        <v>125.2</v>
      </c>
      <c r="Y119">
        <v>114.4</v>
      </c>
      <c r="Z119">
        <v>123.2</v>
      </c>
      <c r="AA119">
        <v>127.9</v>
      </c>
      <c r="AB119">
        <v>118.4</v>
      </c>
      <c r="AC119">
        <v>121.7</v>
      </c>
      <c r="AD119">
        <v>129</v>
      </c>
    </row>
    <row r="120" spans="1:30" x14ac:dyDescent="0.35">
      <c r="A120" t="s">
        <v>33</v>
      </c>
      <c r="B120">
        <v>2016</v>
      </c>
      <c r="C120" t="s">
        <v>37</v>
      </c>
      <c r="D120">
        <v>124.9</v>
      </c>
      <c r="E120">
        <v>139.30000000000001</v>
      </c>
      <c r="F120">
        <v>119.9</v>
      </c>
      <c r="G120">
        <v>130.19999999999999</v>
      </c>
      <c r="H120">
        <v>108.9</v>
      </c>
      <c r="I120">
        <v>131.1</v>
      </c>
      <c r="J120">
        <v>136.80000000000001</v>
      </c>
      <c r="K120">
        <v>176.9</v>
      </c>
      <c r="L120">
        <v>109.1</v>
      </c>
      <c r="M120">
        <v>140.4</v>
      </c>
      <c r="N120">
        <v>121.1</v>
      </c>
      <c r="O120">
        <v>135.9</v>
      </c>
      <c r="P120">
        <v>131.80000000000001</v>
      </c>
      <c r="Q120">
        <v>141.5</v>
      </c>
      <c r="R120">
        <v>126.8</v>
      </c>
      <c r="S120">
        <v>120.5</v>
      </c>
      <c r="T120">
        <v>125.8</v>
      </c>
      <c r="U120">
        <v>125.6</v>
      </c>
      <c r="V120">
        <v>114.6</v>
      </c>
      <c r="W120">
        <v>122.8</v>
      </c>
      <c r="X120">
        <v>120</v>
      </c>
      <c r="Y120">
        <v>110</v>
      </c>
      <c r="Z120">
        <v>119.5</v>
      </c>
      <c r="AA120">
        <v>127.6</v>
      </c>
      <c r="AB120">
        <v>117.6</v>
      </c>
      <c r="AC120">
        <v>118.2</v>
      </c>
      <c r="AD120">
        <v>125.3</v>
      </c>
    </row>
    <row r="121" spans="1:30" x14ac:dyDescent="0.35">
      <c r="A121" t="s">
        <v>34</v>
      </c>
      <c r="B121">
        <v>2016</v>
      </c>
      <c r="C121" t="s">
        <v>37</v>
      </c>
      <c r="D121">
        <v>126.6</v>
      </c>
      <c r="E121">
        <v>136.80000000000001</v>
      </c>
      <c r="F121">
        <v>122</v>
      </c>
      <c r="G121">
        <v>130.9</v>
      </c>
      <c r="H121">
        <v>114.8</v>
      </c>
      <c r="I121">
        <v>134.80000000000001</v>
      </c>
      <c r="J121">
        <v>135</v>
      </c>
      <c r="K121">
        <v>167.5</v>
      </c>
      <c r="L121">
        <v>106.4</v>
      </c>
      <c r="M121">
        <v>134.4</v>
      </c>
      <c r="N121">
        <v>123.6</v>
      </c>
      <c r="O121">
        <v>136.69999999999999</v>
      </c>
      <c r="P121">
        <v>131.80000000000001</v>
      </c>
      <c r="Q121">
        <v>137.1</v>
      </c>
      <c r="R121">
        <v>131.80000000000001</v>
      </c>
      <c r="S121">
        <v>126.4</v>
      </c>
      <c r="T121">
        <v>131</v>
      </c>
      <c r="U121">
        <v>125.6</v>
      </c>
      <c r="V121">
        <v>122.3</v>
      </c>
      <c r="W121">
        <v>125.5</v>
      </c>
      <c r="X121">
        <v>123.2</v>
      </c>
      <c r="Y121">
        <v>112.1</v>
      </c>
      <c r="Z121">
        <v>121.1</v>
      </c>
      <c r="AA121">
        <v>127.7</v>
      </c>
      <c r="AB121">
        <v>118.1</v>
      </c>
      <c r="AC121">
        <v>120</v>
      </c>
      <c r="AD121">
        <v>127.3</v>
      </c>
    </row>
    <row r="122" spans="1:30" x14ac:dyDescent="0.35">
      <c r="A122" t="s">
        <v>30</v>
      </c>
      <c r="B122">
        <v>2016</v>
      </c>
      <c r="C122" t="s">
        <v>38</v>
      </c>
      <c r="D122">
        <v>127.6</v>
      </c>
      <c r="E122">
        <v>137.5</v>
      </c>
      <c r="F122">
        <v>124.4</v>
      </c>
      <c r="G122">
        <v>132.4</v>
      </c>
      <c r="H122">
        <v>118.2</v>
      </c>
      <c r="I122">
        <v>138.1</v>
      </c>
      <c r="J122">
        <v>141.80000000000001</v>
      </c>
      <c r="K122">
        <v>166</v>
      </c>
      <c r="L122">
        <v>107.5</v>
      </c>
      <c r="M122">
        <v>132.19999999999999</v>
      </c>
      <c r="N122">
        <v>126.1</v>
      </c>
      <c r="O122">
        <v>138.30000000000001</v>
      </c>
      <c r="P122">
        <v>133.6</v>
      </c>
      <c r="Q122">
        <v>136</v>
      </c>
      <c r="R122">
        <v>135.4</v>
      </c>
      <c r="S122">
        <v>131.1</v>
      </c>
      <c r="T122">
        <v>134.80000000000001</v>
      </c>
      <c r="U122" t="s">
        <v>32</v>
      </c>
      <c r="V122">
        <v>127.4</v>
      </c>
      <c r="W122">
        <v>128.5</v>
      </c>
      <c r="X122">
        <v>125.8</v>
      </c>
      <c r="Y122">
        <v>115.1</v>
      </c>
      <c r="Z122">
        <v>123.6</v>
      </c>
      <c r="AA122">
        <v>129.1</v>
      </c>
      <c r="AB122">
        <v>119.7</v>
      </c>
      <c r="AC122">
        <v>122.5</v>
      </c>
      <c r="AD122">
        <v>130.30000000000001</v>
      </c>
    </row>
    <row r="123" spans="1:30" x14ac:dyDescent="0.35">
      <c r="A123" t="s">
        <v>33</v>
      </c>
      <c r="B123">
        <v>2016</v>
      </c>
      <c r="C123" t="s">
        <v>38</v>
      </c>
      <c r="D123">
        <v>125</v>
      </c>
      <c r="E123">
        <v>142.1</v>
      </c>
      <c r="F123">
        <v>127</v>
      </c>
      <c r="G123">
        <v>130.4</v>
      </c>
      <c r="H123">
        <v>109.6</v>
      </c>
      <c r="I123">
        <v>133.5</v>
      </c>
      <c r="J123">
        <v>151.4</v>
      </c>
      <c r="K123">
        <v>182.8</v>
      </c>
      <c r="L123">
        <v>111.1</v>
      </c>
      <c r="M123">
        <v>141.5</v>
      </c>
      <c r="N123">
        <v>121.5</v>
      </c>
      <c r="O123">
        <v>136.30000000000001</v>
      </c>
      <c r="P123">
        <v>134.6</v>
      </c>
      <c r="Q123">
        <v>142.19999999999999</v>
      </c>
      <c r="R123">
        <v>127.2</v>
      </c>
      <c r="S123">
        <v>120.7</v>
      </c>
      <c r="T123">
        <v>126.2</v>
      </c>
      <c r="U123">
        <v>126</v>
      </c>
      <c r="V123">
        <v>115</v>
      </c>
      <c r="W123">
        <v>123.2</v>
      </c>
      <c r="X123">
        <v>120.3</v>
      </c>
      <c r="Y123">
        <v>110.7</v>
      </c>
      <c r="Z123">
        <v>119.8</v>
      </c>
      <c r="AA123">
        <v>128</v>
      </c>
      <c r="AB123">
        <v>118.5</v>
      </c>
      <c r="AC123">
        <v>118.7</v>
      </c>
      <c r="AD123">
        <v>126.6</v>
      </c>
    </row>
    <row r="124" spans="1:30" x14ac:dyDescent="0.35">
      <c r="A124" t="s">
        <v>34</v>
      </c>
      <c r="B124">
        <v>2016</v>
      </c>
      <c r="C124" t="s">
        <v>38</v>
      </c>
      <c r="D124">
        <v>126.8</v>
      </c>
      <c r="E124">
        <v>139.1</v>
      </c>
      <c r="F124">
        <v>125.4</v>
      </c>
      <c r="G124">
        <v>131.69999999999999</v>
      </c>
      <c r="H124">
        <v>115</v>
      </c>
      <c r="I124">
        <v>136</v>
      </c>
      <c r="J124">
        <v>145.1</v>
      </c>
      <c r="K124">
        <v>171.7</v>
      </c>
      <c r="L124">
        <v>108.7</v>
      </c>
      <c r="M124">
        <v>135.30000000000001</v>
      </c>
      <c r="N124">
        <v>124.2</v>
      </c>
      <c r="O124">
        <v>137.4</v>
      </c>
      <c r="P124">
        <v>134</v>
      </c>
      <c r="Q124">
        <v>137.69999999999999</v>
      </c>
      <c r="R124">
        <v>132.19999999999999</v>
      </c>
      <c r="S124">
        <v>126.8</v>
      </c>
      <c r="T124">
        <v>131.4</v>
      </c>
      <c r="U124">
        <v>126</v>
      </c>
      <c r="V124">
        <v>122.7</v>
      </c>
      <c r="W124">
        <v>126</v>
      </c>
      <c r="X124">
        <v>123.7</v>
      </c>
      <c r="Y124">
        <v>112.8</v>
      </c>
      <c r="Z124">
        <v>121.5</v>
      </c>
      <c r="AA124">
        <v>128.5</v>
      </c>
      <c r="AB124">
        <v>119.2</v>
      </c>
      <c r="AC124">
        <v>120.7</v>
      </c>
      <c r="AD124">
        <v>128.6</v>
      </c>
    </row>
    <row r="125" spans="1:30" x14ac:dyDescent="0.35">
      <c r="A125" t="s">
        <v>30</v>
      </c>
      <c r="B125">
        <v>2016</v>
      </c>
      <c r="C125" t="s">
        <v>39</v>
      </c>
      <c r="D125">
        <v>128.6</v>
      </c>
      <c r="E125">
        <v>138.6</v>
      </c>
      <c r="F125">
        <v>126.6</v>
      </c>
      <c r="G125">
        <v>133.6</v>
      </c>
      <c r="H125">
        <v>118.6</v>
      </c>
      <c r="I125">
        <v>137.4</v>
      </c>
      <c r="J125">
        <v>152.5</v>
      </c>
      <c r="K125">
        <v>169.2</v>
      </c>
      <c r="L125">
        <v>108.8</v>
      </c>
      <c r="M125">
        <v>133.1</v>
      </c>
      <c r="N125">
        <v>126.4</v>
      </c>
      <c r="O125">
        <v>139.19999999999999</v>
      </c>
      <c r="P125">
        <v>136</v>
      </c>
      <c r="Q125">
        <v>137.19999999999999</v>
      </c>
      <c r="R125">
        <v>136.30000000000001</v>
      </c>
      <c r="S125">
        <v>131.6</v>
      </c>
      <c r="T125">
        <v>135.6</v>
      </c>
      <c r="U125" t="s">
        <v>32</v>
      </c>
      <c r="V125">
        <v>128</v>
      </c>
      <c r="W125">
        <v>129.30000000000001</v>
      </c>
      <c r="X125">
        <v>126.2</v>
      </c>
      <c r="Y125">
        <v>116.3</v>
      </c>
      <c r="Z125">
        <v>124.1</v>
      </c>
      <c r="AA125">
        <v>130.19999999999999</v>
      </c>
      <c r="AB125">
        <v>119.9</v>
      </c>
      <c r="AC125">
        <v>123.3</v>
      </c>
      <c r="AD125">
        <v>131.9</v>
      </c>
    </row>
    <row r="126" spans="1:30" x14ac:dyDescent="0.35">
      <c r="A126" t="s">
        <v>33</v>
      </c>
      <c r="B126">
        <v>2016</v>
      </c>
      <c r="C126" t="s">
        <v>39</v>
      </c>
      <c r="D126">
        <v>125.9</v>
      </c>
      <c r="E126">
        <v>143.9</v>
      </c>
      <c r="F126">
        <v>130.9</v>
      </c>
      <c r="G126">
        <v>131</v>
      </c>
      <c r="H126">
        <v>110.2</v>
      </c>
      <c r="I126">
        <v>135.5</v>
      </c>
      <c r="J126">
        <v>173.7</v>
      </c>
      <c r="K126">
        <v>184.4</v>
      </c>
      <c r="L126">
        <v>112</v>
      </c>
      <c r="M126">
        <v>142.80000000000001</v>
      </c>
      <c r="N126">
        <v>121.6</v>
      </c>
      <c r="O126">
        <v>136.9</v>
      </c>
      <c r="P126">
        <v>138.19999999999999</v>
      </c>
      <c r="Q126">
        <v>142.69999999999999</v>
      </c>
      <c r="R126">
        <v>127.6</v>
      </c>
      <c r="S126">
        <v>121.1</v>
      </c>
      <c r="T126">
        <v>126.6</v>
      </c>
      <c r="U126">
        <v>125.5</v>
      </c>
      <c r="V126">
        <v>115.5</v>
      </c>
      <c r="W126">
        <v>123.2</v>
      </c>
      <c r="X126">
        <v>120.6</v>
      </c>
      <c r="Y126">
        <v>112.3</v>
      </c>
      <c r="Z126">
        <v>119.9</v>
      </c>
      <c r="AA126">
        <v>129.30000000000001</v>
      </c>
      <c r="AB126">
        <v>118.8</v>
      </c>
      <c r="AC126">
        <v>119.6</v>
      </c>
      <c r="AD126">
        <v>128.1</v>
      </c>
    </row>
    <row r="127" spans="1:30" x14ac:dyDescent="0.35">
      <c r="A127" t="s">
        <v>34</v>
      </c>
      <c r="B127">
        <v>2016</v>
      </c>
      <c r="C127" t="s">
        <v>39</v>
      </c>
      <c r="D127">
        <v>127.7</v>
      </c>
      <c r="E127">
        <v>140.5</v>
      </c>
      <c r="F127">
        <v>128.30000000000001</v>
      </c>
      <c r="G127">
        <v>132.6</v>
      </c>
      <c r="H127">
        <v>115.5</v>
      </c>
      <c r="I127">
        <v>136.5</v>
      </c>
      <c r="J127">
        <v>159.69999999999999</v>
      </c>
      <c r="K127">
        <v>174.3</v>
      </c>
      <c r="L127">
        <v>109.9</v>
      </c>
      <c r="M127">
        <v>136.30000000000001</v>
      </c>
      <c r="N127">
        <v>124.4</v>
      </c>
      <c r="O127">
        <v>138.1</v>
      </c>
      <c r="P127">
        <v>136.80000000000001</v>
      </c>
      <c r="Q127">
        <v>138.69999999999999</v>
      </c>
      <c r="R127">
        <v>132.9</v>
      </c>
      <c r="S127">
        <v>127.2</v>
      </c>
      <c r="T127">
        <v>132</v>
      </c>
      <c r="U127">
        <v>125.5</v>
      </c>
      <c r="V127">
        <v>123.3</v>
      </c>
      <c r="W127">
        <v>126.4</v>
      </c>
      <c r="X127">
        <v>124.1</v>
      </c>
      <c r="Y127">
        <v>114.2</v>
      </c>
      <c r="Z127">
        <v>121.7</v>
      </c>
      <c r="AA127">
        <v>129.69999999999999</v>
      </c>
      <c r="AB127">
        <v>119.4</v>
      </c>
      <c r="AC127">
        <v>121.5</v>
      </c>
      <c r="AD127">
        <v>130.1</v>
      </c>
    </row>
    <row r="128" spans="1:30" x14ac:dyDescent="0.35">
      <c r="A128" t="s">
        <v>30</v>
      </c>
      <c r="B128">
        <v>2016</v>
      </c>
      <c r="C128" t="s">
        <v>40</v>
      </c>
      <c r="D128">
        <v>129.30000000000001</v>
      </c>
      <c r="E128">
        <v>139.5</v>
      </c>
      <c r="F128">
        <v>129.6</v>
      </c>
      <c r="G128">
        <v>134.5</v>
      </c>
      <c r="H128">
        <v>119.5</v>
      </c>
      <c r="I128">
        <v>138.5</v>
      </c>
      <c r="J128">
        <v>158.19999999999999</v>
      </c>
      <c r="K128">
        <v>171.8</v>
      </c>
      <c r="L128">
        <v>110.3</v>
      </c>
      <c r="M128">
        <v>134.30000000000001</v>
      </c>
      <c r="N128">
        <v>127.3</v>
      </c>
      <c r="O128">
        <v>139.9</v>
      </c>
      <c r="P128">
        <v>137.6</v>
      </c>
      <c r="Q128">
        <v>138</v>
      </c>
      <c r="R128">
        <v>137.19999999999999</v>
      </c>
      <c r="S128">
        <v>132.19999999999999</v>
      </c>
      <c r="T128">
        <v>136.5</v>
      </c>
      <c r="U128" t="s">
        <v>32</v>
      </c>
      <c r="V128">
        <v>128.19999999999999</v>
      </c>
      <c r="W128">
        <v>130</v>
      </c>
      <c r="X128">
        <v>126.7</v>
      </c>
      <c r="Y128">
        <v>116.4</v>
      </c>
      <c r="Z128">
        <v>125.2</v>
      </c>
      <c r="AA128">
        <v>130.80000000000001</v>
      </c>
      <c r="AB128">
        <v>120.9</v>
      </c>
      <c r="AC128">
        <v>123.8</v>
      </c>
      <c r="AD128">
        <v>133</v>
      </c>
    </row>
    <row r="129" spans="1:30" x14ac:dyDescent="0.35">
      <c r="A129" t="s">
        <v>33</v>
      </c>
      <c r="B129">
        <v>2016</v>
      </c>
      <c r="C129" t="s">
        <v>40</v>
      </c>
      <c r="D129">
        <v>126.8</v>
      </c>
      <c r="E129">
        <v>144.19999999999999</v>
      </c>
      <c r="F129">
        <v>136.6</v>
      </c>
      <c r="G129">
        <v>131.80000000000001</v>
      </c>
      <c r="H129">
        <v>111</v>
      </c>
      <c r="I129">
        <v>137</v>
      </c>
      <c r="J129">
        <v>179.5</v>
      </c>
      <c r="K129">
        <v>188.4</v>
      </c>
      <c r="L129">
        <v>113.3</v>
      </c>
      <c r="M129">
        <v>143.9</v>
      </c>
      <c r="N129">
        <v>121.7</v>
      </c>
      <c r="O129">
        <v>137.5</v>
      </c>
      <c r="P129">
        <v>139.80000000000001</v>
      </c>
      <c r="Q129">
        <v>142.9</v>
      </c>
      <c r="R129">
        <v>127.9</v>
      </c>
      <c r="S129">
        <v>121.1</v>
      </c>
      <c r="T129">
        <v>126.9</v>
      </c>
      <c r="U129">
        <v>126.4</v>
      </c>
      <c r="V129">
        <v>115.5</v>
      </c>
      <c r="W129">
        <v>123.5</v>
      </c>
      <c r="X129">
        <v>120.9</v>
      </c>
      <c r="Y129">
        <v>111.7</v>
      </c>
      <c r="Z129">
        <v>120.3</v>
      </c>
      <c r="AA129">
        <v>130.80000000000001</v>
      </c>
      <c r="AB129">
        <v>120</v>
      </c>
      <c r="AC129">
        <v>119.9</v>
      </c>
      <c r="AD129">
        <v>129</v>
      </c>
    </row>
    <row r="130" spans="1:30" x14ac:dyDescent="0.35">
      <c r="A130" t="s">
        <v>34</v>
      </c>
      <c r="B130">
        <v>2016</v>
      </c>
      <c r="C130" t="s">
        <v>40</v>
      </c>
      <c r="D130">
        <v>128.5</v>
      </c>
      <c r="E130">
        <v>141.19999999999999</v>
      </c>
      <c r="F130">
        <v>132.30000000000001</v>
      </c>
      <c r="G130">
        <v>133.5</v>
      </c>
      <c r="H130">
        <v>116.4</v>
      </c>
      <c r="I130">
        <v>137.80000000000001</v>
      </c>
      <c r="J130">
        <v>165.4</v>
      </c>
      <c r="K130">
        <v>177.4</v>
      </c>
      <c r="L130">
        <v>111.3</v>
      </c>
      <c r="M130">
        <v>137.5</v>
      </c>
      <c r="N130">
        <v>125</v>
      </c>
      <c r="O130">
        <v>138.80000000000001</v>
      </c>
      <c r="P130">
        <v>138.4</v>
      </c>
      <c r="Q130">
        <v>139.30000000000001</v>
      </c>
      <c r="R130">
        <v>133.5</v>
      </c>
      <c r="S130">
        <v>127.6</v>
      </c>
      <c r="T130">
        <v>132.69999999999999</v>
      </c>
      <c r="U130">
        <v>126.4</v>
      </c>
      <c r="V130">
        <v>123.4</v>
      </c>
      <c r="W130">
        <v>126.9</v>
      </c>
      <c r="X130">
        <v>124.5</v>
      </c>
      <c r="Y130">
        <v>113.9</v>
      </c>
      <c r="Z130">
        <v>122.4</v>
      </c>
      <c r="AA130">
        <v>130.80000000000001</v>
      </c>
      <c r="AB130">
        <v>120.5</v>
      </c>
      <c r="AC130">
        <v>121.9</v>
      </c>
      <c r="AD130">
        <v>131.1</v>
      </c>
    </row>
    <row r="131" spans="1:30" x14ac:dyDescent="0.35">
      <c r="A131" t="s">
        <v>30</v>
      </c>
      <c r="B131">
        <v>2016</v>
      </c>
      <c r="C131" t="s">
        <v>41</v>
      </c>
      <c r="D131">
        <v>130.1</v>
      </c>
      <c r="E131">
        <v>138.80000000000001</v>
      </c>
      <c r="F131">
        <v>130.30000000000001</v>
      </c>
      <c r="G131">
        <v>135.30000000000001</v>
      </c>
      <c r="H131">
        <v>119.9</v>
      </c>
      <c r="I131">
        <v>140.19999999999999</v>
      </c>
      <c r="J131">
        <v>156.9</v>
      </c>
      <c r="K131">
        <v>172.2</v>
      </c>
      <c r="L131">
        <v>112.1</v>
      </c>
      <c r="M131">
        <v>134.9</v>
      </c>
      <c r="N131">
        <v>128.1</v>
      </c>
      <c r="O131">
        <v>140.69999999999999</v>
      </c>
      <c r="P131">
        <v>138</v>
      </c>
      <c r="Q131">
        <v>138.9</v>
      </c>
      <c r="R131">
        <v>137.80000000000001</v>
      </c>
      <c r="S131">
        <v>133</v>
      </c>
      <c r="T131">
        <v>137.1</v>
      </c>
      <c r="U131" t="s">
        <v>32</v>
      </c>
      <c r="V131">
        <v>129.1</v>
      </c>
      <c r="W131">
        <v>130.6</v>
      </c>
      <c r="X131">
        <v>127</v>
      </c>
      <c r="Y131">
        <v>116</v>
      </c>
      <c r="Z131">
        <v>125.5</v>
      </c>
      <c r="AA131">
        <v>131.9</v>
      </c>
      <c r="AB131">
        <v>122</v>
      </c>
      <c r="AC131">
        <v>124.2</v>
      </c>
      <c r="AD131">
        <v>133.5</v>
      </c>
    </row>
    <row r="132" spans="1:30" x14ac:dyDescent="0.35">
      <c r="A132" t="s">
        <v>33</v>
      </c>
      <c r="B132">
        <v>2016</v>
      </c>
      <c r="C132" t="s">
        <v>41</v>
      </c>
      <c r="D132">
        <v>127.6</v>
      </c>
      <c r="E132">
        <v>140.30000000000001</v>
      </c>
      <c r="F132">
        <v>133.69999999999999</v>
      </c>
      <c r="G132">
        <v>132.19999999999999</v>
      </c>
      <c r="H132">
        <v>111.8</v>
      </c>
      <c r="I132">
        <v>135.80000000000001</v>
      </c>
      <c r="J132">
        <v>163.5</v>
      </c>
      <c r="K132">
        <v>182.3</v>
      </c>
      <c r="L132">
        <v>114.6</v>
      </c>
      <c r="M132">
        <v>144.6</v>
      </c>
      <c r="N132">
        <v>121.9</v>
      </c>
      <c r="O132">
        <v>138.1</v>
      </c>
      <c r="P132">
        <v>137.6</v>
      </c>
      <c r="Q132">
        <v>143.6</v>
      </c>
      <c r="R132">
        <v>128.30000000000001</v>
      </c>
      <c r="S132">
        <v>121.4</v>
      </c>
      <c r="T132">
        <v>127.3</v>
      </c>
      <c r="U132">
        <v>127.3</v>
      </c>
      <c r="V132">
        <v>114.7</v>
      </c>
      <c r="W132">
        <v>123.9</v>
      </c>
      <c r="X132">
        <v>121.2</v>
      </c>
      <c r="Y132">
        <v>110.4</v>
      </c>
      <c r="Z132">
        <v>120.6</v>
      </c>
      <c r="AA132">
        <v>131.5</v>
      </c>
      <c r="AB132">
        <v>120.9</v>
      </c>
      <c r="AC132">
        <v>119.9</v>
      </c>
      <c r="AD132">
        <v>128.4</v>
      </c>
    </row>
    <row r="133" spans="1:30" x14ac:dyDescent="0.35">
      <c r="A133" t="s">
        <v>34</v>
      </c>
      <c r="B133">
        <v>2016</v>
      </c>
      <c r="C133" t="s">
        <v>41</v>
      </c>
      <c r="D133">
        <v>129.30000000000001</v>
      </c>
      <c r="E133">
        <v>139.30000000000001</v>
      </c>
      <c r="F133">
        <v>131.6</v>
      </c>
      <c r="G133">
        <v>134.1</v>
      </c>
      <c r="H133">
        <v>116.9</v>
      </c>
      <c r="I133">
        <v>138.1</v>
      </c>
      <c r="J133">
        <v>159.1</v>
      </c>
      <c r="K133">
        <v>175.6</v>
      </c>
      <c r="L133">
        <v>112.9</v>
      </c>
      <c r="M133">
        <v>138.1</v>
      </c>
      <c r="N133">
        <v>125.5</v>
      </c>
      <c r="O133">
        <v>139.5</v>
      </c>
      <c r="P133">
        <v>137.9</v>
      </c>
      <c r="Q133">
        <v>140.19999999999999</v>
      </c>
      <c r="R133">
        <v>134.1</v>
      </c>
      <c r="S133">
        <v>128.19999999999999</v>
      </c>
      <c r="T133">
        <v>133.19999999999999</v>
      </c>
      <c r="U133">
        <v>127.3</v>
      </c>
      <c r="V133">
        <v>123.6</v>
      </c>
      <c r="W133">
        <v>127.4</v>
      </c>
      <c r="X133">
        <v>124.8</v>
      </c>
      <c r="Y133">
        <v>113.1</v>
      </c>
      <c r="Z133">
        <v>122.7</v>
      </c>
      <c r="AA133">
        <v>131.69999999999999</v>
      </c>
      <c r="AB133">
        <v>121.5</v>
      </c>
      <c r="AC133">
        <v>122.1</v>
      </c>
      <c r="AD133">
        <v>131.1</v>
      </c>
    </row>
    <row r="134" spans="1:30" x14ac:dyDescent="0.35">
      <c r="A134" t="s">
        <v>30</v>
      </c>
      <c r="B134">
        <v>2016</v>
      </c>
      <c r="C134" t="s">
        <v>42</v>
      </c>
      <c r="D134">
        <v>130.80000000000001</v>
      </c>
      <c r="E134">
        <v>138.19999999999999</v>
      </c>
      <c r="F134">
        <v>130.5</v>
      </c>
      <c r="G134">
        <v>135.5</v>
      </c>
      <c r="H134">
        <v>120.2</v>
      </c>
      <c r="I134">
        <v>139.19999999999999</v>
      </c>
      <c r="J134">
        <v>149.5</v>
      </c>
      <c r="K134">
        <v>170.4</v>
      </c>
      <c r="L134">
        <v>113.1</v>
      </c>
      <c r="M134">
        <v>135.80000000000001</v>
      </c>
      <c r="N134">
        <v>128.80000000000001</v>
      </c>
      <c r="O134">
        <v>141.5</v>
      </c>
      <c r="P134">
        <v>137.19999999999999</v>
      </c>
      <c r="Q134">
        <v>139.9</v>
      </c>
      <c r="R134">
        <v>138.5</v>
      </c>
      <c r="S134">
        <v>133.5</v>
      </c>
      <c r="T134">
        <v>137.80000000000001</v>
      </c>
      <c r="U134" t="s">
        <v>32</v>
      </c>
      <c r="V134">
        <v>129.69999999999999</v>
      </c>
      <c r="W134">
        <v>131.1</v>
      </c>
      <c r="X134">
        <v>127.8</v>
      </c>
      <c r="Y134">
        <v>117</v>
      </c>
      <c r="Z134">
        <v>125.7</v>
      </c>
      <c r="AA134">
        <v>132.19999999999999</v>
      </c>
      <c r="AB134">
        <v>122.8</v>
      </c>
      <c r="AC134">
        <v>124.9</v>
      </c>
      <c r="AD134">
        <v>133.4</v>
      </c>
    </row>
    <row r="135" spans="1:30" x14ac:dyDescent="0.35">
      <c r="A135" t="s">
        <v>33</v>
      </c>
      <c r="B135">
        <v>2016</v>
      </c>
      <c r="C135" t="s">
        <v>42</v>
      </c>
      <c r="D135">
        <v>128.1</v>
      </c>
      <c r="E135">
        <v>137.69999999999999</v>
      </c>
      <c r="F135">
        <v>130.6</v>
      </c>
      <c r="G135">
        <v>132.6</v>
      </c>
      <c r="H135">
        <v>111.9</v>
      </c>
      <c r="I135">
        <v>132.5</v>
      </c>
      <c r="J135">
        <v>152.9</v>
      </c>
      <c r="K135">
        <v>173.6</v>
      </c>
      <c r="L135">
        <v>115.1</v>
      </c>
      <c r="M135">
        <v>144.80000000000001</v>
      </c>
      <c r="N135">
        <v>122.1</v>
      </c>
      <c r="O135">
        <v>138.80000000000001</v>
      </c>
      <c r="P135">
        <v>135.69999999999999</v>
      </c>
      <c r="Q135">
        <v>143.9</v>
      </c>
      <c r="R135">
        <v>128.69999999999999</v>
      </c>
      <c r="S135">
        <v>121.6</v>
      </c>
      <c r="T135">
        <v>127.7</v>
      </c>
      <c r="U135">
        <v>127.9</v>
      </c>
      <c r="V135">
        <v>114.8</v>
      </c>
      <c r="W135">
        <v>124.3</v>
      </c>
      <c r="X135">
        <v>121.4</v>
      </c>
      <c r="Y135">
        <v>111.8</v>
      </c>
      <c r="Z135">
        <v>120.8</v>
      </c>
      <c r="AA135">
        <v>131.6</v>
      </c>
      <c r="AB135">
        <v>121.2</v>
      </c>
      <c r="AC135">
        <v>120.5</v>
      </c>
      <c r="AD135">
        <v>128</v>
      </c>
    </row>
    <row r="136" spans="1:30" x14ac:dyDescent="0.35">
      <c r="A136" t="s">
        <v>34</v>
      </c>
      <c r="B136">
        <v>2016</v>
      </c>
      <c r="C136" t="s">
        <v>42</v>
      </c>
      <c r="D136">
        <v>129.9</v>
      </c>
      <c r="E136">
        <v>138</v>
      </c>
      <c r="F136">
        <v>130.5</v>
      </c>
      <c r="G136">
        <v>134.4</v>
      </c>
      <c r="H136">
        <v>117.2</v>
      </c>
      <c r="I136">
        <v>136.1</v>
      </c>
      <c r="J136">
        <v>150.69999999999999</v>
      </c>
      <c r="K136">
        <v>171.5</v>
      </c>
      <c r="L136">
        <v>113.8</v>
      </c>
      <c r="M136">
        <v>138.80000000000001</v>
      </c>
      <c r="N136">
        <v>126</v>
      </c>
      <c r="O136">
        <v>140.19999999999999</v>
      </c>
      <c r="P136">
        <v>136.6</v>
      </c>
      <c r="Q136">
        <v>141</v>
      </c>
      <c r="R136">
        <v>134.6</v>
      </c>
      <c r="S136">
        <v>128.6</v>
      </c>
      <c r="T136">
        <v>133.80000000000001</v>
      </c>
      <c r="U136">
        <v>127.9</v>
      </c>
      <c r="V136">
        <v>124.1</v>
      </c>
      <c r="W136">
        <v>127.9</v>
      </c>
      <c r="X136">
        <v>125.4</v>
      </c>
      <c r="Y136">
        <v>114.3</v>
      </c>
      <c r="Z136">
        <v>122.9</v>
      </c>
      <c r="AA136">
        <v>131.80000000000001</v>
      </c>
      <c r="AB136">
        <v>122.1</v>
      </c>
      <c r="AC136">
        <v>122.8</v>
      </c>
      <c r="AD136">
        <v>130.9</v>
      </c>
    </row>
    <row r="137" spans="1:30" x14ac:dyDescent="0.35">
      <c r="A137" t="s">
        <v>30</v>
      </c>
      <c r="B137">
        <v>2016</v>
      </c>
      <c r="C137" t="s">
        <v>43</v>
      </c>
      <c r="D137">
        <v>131.30000000000001</v>
      </c>
      <c r="E137">
        <v>137.6</v>
      </c>
      <c r="F137">
        <v>130.1</v>
      </c>
      <c r="G137">
        <v>136</v>
      </c>
      <c r="H137">
        <v>120.8</v>
      </c>
      <c r="I137">
        <v>138.4</v>
      </c>
      <c r="J137">
        <v>149.19999999999999</v>
      </c>
      <c r="K137">
        <v>170.2</v>
      </c>
      <c r="L137">
        <v>113.4</v>
      </c>
      <c r="M137">
        <v>136.30000000000001</v>
      </c>
      <c r="N137">
        <v>128.69999999999999</v>
      </c>
      <c r="O137">
        <v>142.4</v>
      </c>
      <c r="P137">
        <v>137.4</v>
      </c>
      <c r="Q137">
        <v>140.9</v>
      </c>
      <c r="R137">
        <v>139.6</v>
      </c>
      <c r="S137">
        <v>134.30000000000001</v>
      </c>
      <c r="T137">
        <v>138.80000000000001</v>
      </c>
      <c r="U137" t="s">
        <v>32</v>
      </c>
      <c r="V137">
        <v>129.80000000000001</v>
      </c>
      <c r="W137">
        <v>131.80000000000001</v>
      </c>
      <c r="X137">
        <v>128.69999999999999</v>
      </c>
      <c r="Y137">
        <v>117.8</v>
      </c>
      <c r="Z137">
        <v>126.5</v>
      </c>
      <c r="AA137">
        <v>133</v>
      </c>
      <c r="AB137">
        <v>123</v>
      </c>
      <c r="AC137">
        <v>125.7</v>
      </c>
      <c r="AD137">
        <v>133.80000000000001</v>
      </c>
    </row>
    <row r="138" spans="1:30" x14ac:dyDescent="0.35">
      <c r="A138" t="s">
        <v>33</v>
      </c>
      <c r="B138">
        <v>2016</v>
      </c>
      <c r="C138" t="s">
        <v>43</v>
      </c>
      <c r="D138">
        <v>128.69999999999999</v>
      </c>
      <c r="E138">
        <v>138.4</v>
      </c>
      <c r="F138">
        <v>130.30000000000001</v>
      </c>
      <c r="G138">
        <v>132.69999999999999</v>
      </c>
      <c r="H138">
        <v>112.5</v>
      </c>
      <c r="I138">
        <v>130.4</v>
      </c>
      <c r="J138">
        <v>155.1</v>
      </c>
      <c r="K138">
        <v>175.7</v>
      </c>
      <c r="L138">
        <v>115.4</v>
      </c>
      <c r="M138">
        <v>145.30000000000001</v>
      </c>
      <c r="N138">
        <v>122.5</v>
      </c>
      <c r="O138">
        <v>139.6</v>
      </c>
      <c r="P138">
        <v>136.30000000000001</v>
      </c>
      <c r="Q138">
        <v>144.30000000000001</v>
      </c>
      <c r="R138">
        <v>129.1</v>
      </c>
      <c r="S138">
        <v>121.9</v>
      </c>
      <c r="T138">
        <v>128</v>
      </c>
      <c r="U138">
        <v>128.69999999999999</v>
      </c>
      <c r="V138">
        <v>115.2</v>
      </c>
      <c r="W138">
        <v>124.5</v>
      </c>
      <c r="X138">
        <v>121.8</v>
      </c>
      <c r="Y138">
        <v>112.8</v>
      </c>
      <c r="Z138">
        <v>121.2</v>
      </c>
      <c r="AA138">
        <v>131.9</v>
      </c>
      <c r="AB138">
        <v>120.8</v>
      </c>
      <c r="AC138">
        <v>120.9</v>
      </c>
      <c r="AD138">
        <v>128.6</v>
      </c>
    </row>
    <row r="139" spans="1:30" x14ac:dyDescent="0.35">
      <c r="A139" t="s">
        <v>34</v>
      </c>
      <c r="B139">
        <v>2016</v>
      </c>
      <c r="C139" t="s">
        <v>43</v>
      </c>
      <c r="D139">
        <v>130.5</v>
      </c>
      <c r="E139">
        <v>137.9</v>
      </c>
      <c r="F139">
        <v>130.19999999999999</v>
      </c>
      <c r="G139">
        <v>134.80000000000001</v>
      </c>
      <c r="H139">
        <v>117.8</v>
      </c>
      <c r="I139">
        <v>134.69999999999999</v>
      </c>
      <c r="J139">
        <v>151.19999999999999</v>
      </c>
      <c r="K139">
        <v>172.1</v>
      </c>
      <c r="L139">
        <v>114.1</v>
      </c>
      <c r="M139">
        <v>139.30000000000001</v>
      </c>
      <c r="N139">
        <v>126.1</v>
      </c>
      <c r="O139">
        <v>141.1</v>
      </c>
      <c r="P139">
        <v>137</v>
      </c>
      <c r="Q139">
        <v>141.80000000000001</v>
      </c>
      <c r="R139">
        <v>135.5</v>
      </c>
      <c r="S139">
        <v>129.1</v>
      </c>
      <c r="T139">
        <v>134.5</v>
      </c>
      <c r="U139">
        <v>128.69999999999999</v>
      </c>
      <c r="V139">
        <v>124.3</v>
      </c>
      <c r="W139">
        <v>128.4</v>
      </c>
      <c r="X139">
        <v>126.1</v>
      </c>
      <c r="Y139">
        <v>115.2</v>
      </c>
      <c r="Z139">
        <v>123.5</v>
      </c>
      <c r="AA139">
        <v>132.4</v>
      </c>
      <c r="AB139">
        <v>122.1</v>
      </c>
      <c r="AC139">
        <v>123.4</v>
      </c>
      <c r="AD139">
        <v>131.4</v>
      </c>
    </row>
    <row r="140" spans="1:30" x14ac:dyDescent="0.35">
      <c r="A140" t="s">
        <v>30</v>
      </c>
      <c r="B140">
        <v>2016</v>
      </c>
      <c r="C140" t="s">
        <v>45</v>
      </c>
      <c r="D140">
        <v>132</v>
      </c>
      <c r="E140">
        <v>137.4</v>
      </c>
      <c r="F140">
        <v>130.6</v>
      </c>
      <c r="G140">
        <v>136.19999999999999</v>
      </c>
      <c r="H140">
        <v>121.1</v>
      </c>
      <c r="I140">
        <v>136.9</v>
      </c>
      <c r="J140">
        <v>141.80000000000001</v>
      </c>
      <c r="K140">
        <v>170</v>
      </c>
      <c r="L140">
        <v>113.4</v>
      </c>
      <c r="M140">
        <v>136.80000000000001</v>
      </c>
      <c r="N140">
        <v>128.69999999999999</v>
      </c>
      <c r="O140">
        <v>143.1</v>
      </c>
      <c r="P140">
        <v>136.6</v>
      </c>
      <c r="Q140">
        <v>141.19999999999999</v>
      </c>
      <c r="R140">
        <v>139.9</v>
      </c>
      <c r="S140">
        <v>134.5</v>
      </c>
      <c r="T140">
        <v>139.19999999999999</v>
      </c>
      <c r="U140" t="s">
        <v>32</v>
      </c>
      <c r="V140">
        <v>130.30000000000001</v>
      </c>
      <c r="W140">
        <v>132.1</v>
      </c>
      <c r="X140">
        <v>129.1</v>
      </c>
      <c r="Y140">
        <v>118.2</v>
      </c>
      <c r="Z140">
        <v>126.9</v>
      </c>
      <c r="AA140">
        <v>133.69999999999999</v>
      </c>
      <c r="AB140">
        <v>123.5</v>
      </c>
      <c r="AC140">
        <v>126.1</v>
      </c>
      <c r="AD140">
        <v>133.6</v>
      </c>
    </row>
    <row r="141" spans="1:30" x14ac:dyDescent="0.35">
      <c r="A141" t="s">
        <v>33</v>
      </c>
      <c r="B141">
        <v>2016</v>
      </c>
      <c r="C141" t="s">
        <v>45</v>
      </c>
      <c r="D141">
        <v>130.19999999999999</v>
      </c>
      <c r="E141">
        <v>138.5</v>
      </c>
      <c r="F141">
        <v>134.1</v>
      </c>
      <c r="G141">
        <v>132.9</v>
      </c>
      <c r="H141">
        <v>112.6</v>
      </c>
      <c r="I141">
        <v>130.80000000000001</v>
      </c>
      <c r="J141">
        <v>142</v>
      </c>
      <c r="K141">
        <v>174.9</v>
      </c>
      <c r="L141">
        <v>115.6</v>
      </c>
      <c r="M141">
        <v>145.4</v>
      </c>
      <c r="N141">
        <v>122.7</v>
      </c>
      <c r="O141">
        <v>140.30000000000001</v>
      </c>
      <c r="P141">
        <v>135.19999999999999</v>
      </c>
      <c r="Q141">
        <v>144.30000000000001</v>
      </c>
      <c r="R141">
        <v>129.6</v>
      </c>
      <c r="S141">
        <v>122.1</v>
      </c>
      <c r="T141">
        <v>128.5</v>
      </c>
      <c r="U141">
        <v>129.1</v>
      </c>
      <c r="V141">
        <v>116.2</v>
      </c>
      <c r="W141">
        <v>124.7</v>
      </c>
      <c r="X141">
        <v>122.1</v>
      </c>
      <c r="Y141">
        <v>113.4</v>
      </c>
      <c r="Z141">
        <v>121.7</v>
      </c>
      <c r="AA141">
        <v>132.1</v>
      </c>
      <c r="AB141">
        <v>121.3</v>
      </c>
      <c r="AC141">
        <v>121.3</v>
      </c>
      <c r="AD141">
        <v>128.5</v>
      </c>
    </row>
    <row r="142" spans="1:30" x14ac:dyDescent="0.35">
      <c r="A142" t="s">
        <v>34</v>
      </c>
      <c r="B142">
        <v>2016</v>
      </c>
      <c r="C142" t="s">
        <v>45</v>
      </c>
      <c r="D142">
        <v>131.4</v>
      </c>
      <c r="E142">
        <v>137.80000000000001</v>
      </c>
      <c r="F142">
        <v>132</v>
      </c>
      <c r="G142">
        <v>135</v>
      </c>
      <c r="H142">
        <v>118</v>
      </c>
      <c r="I142">
        <v>134.1</v>
      </c>
      <c r="J142">
        <v>141.9</v>
      </c>
      <c r="K142">
        <v>171.7</v>
      </c>
      <c r="L142">
        <v>114.1</v>
      </c>
      <c r="M142">
        <v>139.69999999999999</v>
      </c>
      <c r="N142">
        <v>126.2</v>
      </c>
      <c r="O142">
        <v>141.80000000000001</v>
      </c>
      <c r="P142">
        <v>136.1</v>
      </c>
      <c r="Q142">
        <v>142</v>
      </c>
      <c r="R142">
        <v>135.80000000000001</v>
      </c>
      <c r="S142">
        <v>129.30000000000001</v>
      </c>
      <c r="T142">
        <v>135</v>
      </c>
      <c r="U142">
        <v>129.1</v>
      </c>
      <c r="V142">
        <v>125</v>
      </c>
      <c r="W142">
        <v>128.6</v>
      </c>
      <c r="X142">
        <v>126.4</v>
      </c>
      <c r="Y142">
        <v>115.7</v>
      </c>
      <c r="Z142">
        <v>124</v>
      </c>
      <c r="AA142">
        <v>132.80000000000001</v>
      </c>
      <c r="AB142">
        <v>122.6</v>
      </c>
      <c r="AC142">
        <v>123.8</v>
      </c>
      <c r="AD142">
        <v>131.19999999999999</v>
      </c>
    </row>
    <row r="143" spans="1:30" x14ac:dyDescent="0.35">
      <c r="A143" t="s">
        <v>30</v>
      </c>
      <c r="B143">
        <v>2016</v>
      </c>
      <c r="C143" t="s">
        <v>46</v>
      </c>
      <c r="D143">
        <v>132.6</v>
      </c>
      <c r="E143">
        <v>137.30000000000001</v>
      </c>
      <c r="F143">
        <v>131.6</v>
      </c>
      <c r="G143">
        <v>136.30000000000001</v>
      </c>
      <c r="H143">
        <v>121.6</v>
      </c>
      <c r="I143">
        <v>135.6</v>
      </c>
      <c r="J143">
        <v>127.5</v>
      </c>
      <c r="K143">
        <v>167.9</v>
      </c>
      <c r="L143">
        <v>113.8</v>
      </c>
      <c r="M143">
        <v>137.5</v>
      </c>
      <c r="N143">
        <v>129.1</v>
      </c>
      <c r="O143">
        <v>143.6</v>
      </c>
      <c r="P143">
        <v>134.69999999999999</v>
      </c>
      <c r="Q143">
        <v>142.4</v>
      </c>
      <c r="R143">
        <v>140.4</v>
      </c>
      <c r="S143">
        <v>135.19999999999999</v>
      </c>
      <c r="T143">
        <v>139.69999999999999</v>
      </c>
      <c r="U143" t="s">
        <v>32</v>
      </c>
      <c r="V143">
        <v>132</v>
      </c>
      <c r="W143">
        <v>132.9</v>
      </c>
      <c r="X143">
        <v>129.69999999999999</v>
      </c>
      <c r="Y143">
        <v>118.6</v>
      </c>
      <c r="Z143">
        <v>127.3</v>
      </c>
      <c r="AA143">
        <v>134.19999999999999</v>
      </c>
      <c r="AB143">
        <v>121.9</v>
      </c>
      <c r="AC143">
        <v>126.3</v>
      </c>
      <c r="AD143">
        <v>132.80000000000001</v>
      </c>
    </row>
    <row r="144" spans="1:30" x14ac:dyDescent="0.35">
      <c r="A144" t="s">
        <v>33</v>
      </c>
      <c r="B144">
        <v>2016</v>
      </c>
      <c r="C144" t="s">
        <v>46</v>
      </c>
      <c r="D144">
        <v>131.6</v>
      </c>
      <c r="E144">
        <v>138.19999999999999</v>
      </c>
      <c r="F144">
        <v>134.9</v>
      </c>
      <c r="G144">
        <v>133.1</v>
      </c>
      <c r="H144">
        <v>113.5</v>
      </c>
      <c r="I144">
        <v>129.30000000000001</v>
      </c>
      <c r="J144">
        <v>121.1</v>
      </c>
      <c r="K144">
        <v>170.3</v>
      </c>
      <c r="L144">
        <v>115.5</v>
      </c>
      <c r="M144">
        <v>145.5</v>
      </c>
      <c r="N144">
        <v>123.1</v>
      </c>
      <c r="O144">
        <v>140.9</v>
      </c>
      <c r="P144">
        <v>132.80000000000001</v>
      </c>
      <c r="Q144">
        <v>145</v>
      </c>
      <c r="R144">
        <v>130</v>
      </c>
      <c r="S144">
        <v>122.2</v>
      </c>
      <c r="T144">
        <v>128.80000000000001</v>
      </c>
      <c r="U144">
        <v>128.5</v>
      </c>
      <c r="V144">
        <v>117.8</v>
      </c>
      <c r="W144">
        <v>125</v>
      </c>
      <c r="X144">
        <v>122.3</v>
      </c>
      <c r="Y144">
        <v>113.7</v>
      </c>
      <c r="Z144">
        <v>121.8</v>
      </c>
      <c r="AA144">
        <v>132.30000000000001</v>
      </c>
      <c r="AB144">
        <v>119.9</v>
      </c>
      <c r="AC144">
        <v>121.4</v>
      </c>
      <c r="AD144">
        <v>127.6</v>
      </c>
    </row>
    <row r="145" spans="1:30" x14ac:dyDescent="0.35">
      <c r="A145" t="s">
        <v>34</v>
      </c>
      <c r="B145">
        <v>2016</v>
      </c>
      <c r="C145" t="s">
        <v>46</v>
      </c>
      <c r="D145">
        <v>132.30000000000001</v>
      </c>
      <c r="E145">
        <v>137.6</v>
      </c>
      <c r="F145">
        <v>132.9</v>
      </c>
      <c r="G145">
        <v>135.1</v>
      </c>
      <c r="H145">
        <v>118.6</v>
      </c>
      <c r="I145">
        <v>132.69999999999999</v>
      </c>
      <c r="J145">
        <v>125.3</v>
      </c>
      <c r="K145">
        <v>168.7</v>
      </c>
      <c r="L145">
        <v>114.4</v>
      </c>
      <c r="M145">
        <v>140.19999999999999</v>
      </c>
      <c r="N145">
        <v>126.6</v>
      </c>
      <c r="O145">
        <v>142.30000000000001</v>
      </c>
      <c r="P145">
        <v>134</v>
      </c>
      <c r="Q145">
        <v>143.1</v>
      </c>
      <c r="R145">
        <v>136.30000000000001</v>
      </c>
      <c r="S145">
        <v>129.80000000000001</v>
      </c>
      <c r="T145">
        <v>135.4</v>
      </c>
      <c r="U145">
        <v>128.5</v>
      </c>
      <c r="V145">
        <v>126.6</v>
      </c>
      <c r="W145">
        <v>129.19999999999999</v>
      </c>
      <c r="X145">
        <v>126.9</v>
      </c>
      <c r="Y145">
        <v>116</v>
      </c>
      <c r="Z145">
        <v>124.2</v>
      </c>
      <c r="AA145">
        <v>133.1</v>
      </c>
      <c r="AB145">
        <v>121.1</v>
      </c>
      <c r="AC145">
        <v>123.9</v>
      </c>
      <c r="AD145">
        <v>130.4</v>
      </c>
    </row>
    <row r="146" spans="1:30" x14ac:dyDescent="0.35">
      <c r="A146" t="s">
        <v>30</v>
      </c>
      <c r="B146">
        <v>2017</v>
      </c>
      <c r="C146" t="s">
        <v>31</v>
      </c>
      <c r="D146">
        <v>133.1</v>
      </c>
      <c r="E146">
        <v>137.80000000000001</v>
      </c>
      <c r="F146">
        <v>131.9</v>
      </c>
      <c r="G146">
        <v>136.69999999999999</v>
      </c>
      <c r="H146">
        <v>122</v>
      </c>
      <c r="I146">
        <v>136</v>
      </c>
      <c r="J146">
        <v>119.8</v>
      </c>
      <c r="K146">
        <v>161.69999999999999</v>
      </c>
      <c r="L146">
        <v>114.8</v>
      </c>
      <c r="M146">
        <v>136.9</v>
      </c>
      <c r="N146">
        <v>129</v>
      </c>
      <c r="O146">
        <v>143.9</v>
      </c>
      <c r="P146">
        <v>133.69999999999999</v>
      </c>
      <c r="Q146">
        <v>143.1</v>
      </c>
      <c r="R146">
        <v>140.69999999999999</v>
      </c>
      <c r="S146">
        <v>135.80000000000001</v>
      </c>
      <c r="T146">
        <v>140</v>
      </c>
      <c r="U146" t="s">
        <v>32</v>
      </c>
      <c r="V146">
        <v>132.1</v>
      </c>
      <c r="W146">
        <v>133.19999999999999</v>
      </c>
      <c r="X146">
        <v>129.9</v>
      </c>
      <c r="Y146">
        <v>119.1</v>
      </c>
      <c r="Z146">
        <v>127</v>
      </c>
      <c r="AA146">
        <v>134.6</v>
      </c>
      <c r="AB146">
        <v>122.3</v>
      </c>
      <c r="AC146">
        <v>126.6</v>
      </c>
      <c r="AD146">
        <v>132.4</v>
      </c>
    </row>
    <row r="147" spans="1:30" x14ac:dyDescent="0.35">
      <c r="A147" t="s">
        <v>33</v>
      </c>
      <c r="B147">
        <v>2017</v>
      </c>
      <c r="C147" t="s">
        <v>31</v>
      </c>
      <c r="D147">
        <v>132.19999999999999</v>
      </c>
      <c r="E147">
        <v>138.9</v>
      </c>
      <c r="F147">
        <v>132.6</v>
      </c>
      <c r="G147">
        <v>133.1</v>
      </c>
      <c r="H147">
        <v>114</v>
      </c>
      <c r="I147">
        <v>129.6</v>
      </c>
      <c r="J147">
        <v>118.7</v>
      </c>
      <c r="K147">
        <v>155.1</v>
      </c>
      <c r="L147">
        <v>117.3</v>
      </c>
      <c r="M147">
        <v>144.9</v>
      </c>
      <c r="N147">
        <v>123.2</v>
      </c>
      <c r="O147">
        <v>141.6</v>
      </c>
      <c r="P147">
        <v>132</v>
      </c>
      <c r="Q147">
        <v>145.6</v>
      </c>
      <c r="R147">
        <v>130.19999999999999</v>
      </c>
      <c r="S147">
        <v>122.3</v>
      </c>
      <c r="T147">
        <v>129</v>
      </c>
      <c r="U147">
        <v>129.6</v>
      </c>
      <c r="V147">
        <v>118</v>
      </c>
      <c r="W147">
        <v>125.1</v>
      </c>
      <c r="X147">
        <v>122.6</v>
      </c>
      <c r="Y147">
        <v>115.2</v>
      </c>
      <c r="Z147">
        <v>122</v>
      </c>
      <c r="AA147">
        <v>132.4</v>
      </c>
      <c r="AB147">
        <v>120.9</v>
      </c>
      <c r="AC147">
        <v>122.1</v>
      </c>
      <c r="AD147">
        <v>127.8</v>
      </c>
    </row>
    <row r="148" spans="1:30" x14ac:dyDescent="0.35">
      <c r="A148" t="s">
        <v>34</v>
      </c>
      <c r="B148">
        <v>2017</v>
      </c>
      <c r="C148" t="s">
        <v>31</v>
      </c>
      <c r="D148">
        <v>132.80000000000001</v>
      </c>
      <c r="E148">
        <v>138.19999999999999</v>
      </c>
      <c r="F148">
        <v>132.19999999999999</v>
      </c>
      <c r="G148">
        <v>135.4</v>
      </c>
      <c r="H148">
        <v>119.1</v>
      </c>
      <c r="I148">
        <v>133</v>
      </c>
      <c r="J148">
        <v>119.4</v>
      </c>
      <c r="K148">
        <v>159.5</v>
      </c>
      <c r="L148">
        <v>115.6</v>
      </c>
      <c r="M148">
        <v>139.6</v>
      </c>
      <c r="N148">
        <v>126.6</v>
      </c>
      <c r="O148">
        <v>142.80000000000001</v>
      </c>
      <c r="P148">
        <v>133.1</v>
      </c>
      <c r="Q148">
        <v>143.80000000000001</v>
      </c>
      <c r="R148">
        <v>136.6</v>
      </c>
      <c r="S148">
        <v>130.19999999999999</v>
      </c>
      <c r="T148">
        <v>135.6</v>
      </c>
      <c r="U148">
        <v>129.6</v>
      </c>
      <c r="V148">
        <v>126.8</v>
      </c>
      <c r="W148">
        <v>129.4</v>
      </c>
      <c r="X148">
        <v>127.1</v>
      </c>
      <c r="Y148">
        <v>117</v>
      </c>
      <c r="Z148">
        <v>124.2</v>
      </c>
      <c r="AA148">
        <v>133.30000000000001</v>
      </c>
      <c r="AB148">
        <v>121.7</v>
      </c>
      <c r="AC148">
        <v>124.4</v>
      </c>
      <c r="AD148">
        <v>130.30000000000001</v>
      </c>
    </row>
    <row r="149" spans="1:30" x14ac:dyDescent="0.35">
      <c r="A149" t="s">
        <v>30</v>
      </c>
      <c r="B149">
        <v>2017</v>
      </c>
      <c r="C149" t="s">
        <v>35</v>
      </c>
      <c r="D149">
        <v>133.30000000000001</v>
      </c>
      <c r="E149">
        <v>138.30000000000001</v>
      </c>
      <c r="F149">
        <v>129.30000000000001</v>
      </c>
      <c r="G149">
        <v>137.19999999999999</v>
      </c>
      <c r="H149">
        <v>122.1</v>
      </c>
      <c r="I149">
        <v>138.69999999999999</v>
      </c>
      <c r="J149">
        <v>119.1</v>
      </c>
      <c r="K149">
        <v>156.9</v>
      </c>
      <c r="L149">
        <v>116.2</v>
      </c>
      <c r="M149">
        <v>136</v>
      </c>
      <c r="N149">
        <v>129.4</v>
      </c>
      <c r="O149">
        <v>144.4</v>
      </c>
      <c r="P149">
        <v>133.6</v>
      </c>
      <c r="Q149">
        <v>143.69999999999999</v>
      </c>
      <c r="R149">
        <v>140.9</v>
      </c>
      <c r="S149">
        <v>135.80000000000001</v>
      </c>
      <c r="T149">
        <v>140.19999999999999</v>
      </c>
      <c r="U149" t="s">
        <v>32</v>
      </c>
      <c r="V149">
        <v>133.19999999999999</v>
      </c>
      <c r="W149">
        <v>133.6</v>
      </c>
      <c r="X149">
        <v>130.1</v>
      </c>
      <c r="Y149">
        <v>119.5</v>
      </c>
      <c r="Z149">
        <v>127.7</v>
      </c>
      <c r="AA149">
        <v>134.9</v>
      </c>
      <c r="AB149">
        <v>123.2</v>
      </c>
      <c r="AC149">
        <v>127</v>
      </c>
      <c r="AD149">
        <v>132.6</v>
      </c>
    </row>
    <row r="150" spans="1:30" x14ac:dyDescent="0.35">
      <c r="A150" t="s">
        <v>33</v>
      </c>
      <c r="B150">
        <v>2017</v>
      </c>
      <c r="C150" t="s">
        <v>35</v>
      </c>
      <c r="D150">
        <v>132.80000000000001</v>
      </c>
      <c r="E150">
        <v>139.80000000000001</v>
      </c>
      <c r="F150">
        <v>129.30000000000001</v>
      </c>
      <c r="G150">
        <v>133.5</v>
      </c>
      <c r="H150">
        <v>114.3</v>
      </c>
      <c r="I150">
        <v>131.4</v>
      </c>
      <c r="J150">
        <v>120.2</v>
      </c>
      <c r="K150">
        <v>143.1</v>
      </c>
      <c r="L150">
        <v>119.5</v>
      </c>
      <c r="M150">
        <v>144</v>
      </c>
      <c r="N150">
        <v>123.4</v>
      </c>
      <c r="O150">
        <v>141.9</v>
      </c>
      <c r="P150">
        <v>132.1</v>
      </c>
      <c r="Q150">
        <v>146.30000000000001</v>
      </c>
      <c r="R150">
        <v>130.5</v>
      </c>
      <c r="S150">
        <v>122.5</v>
      </c>
      <c r="T150">
        <v>129.30000000000001</v>
      </c>
      <c r="U150">
        <v>130.5</v>
      </c>
      <c r="V150">
        <v>119.2</v>
      </c>
      <c r="W150">
        <v>125.3</v>
      </c>
      <c r="X150">
        <v>122.9</v>
      </c>
      <c r="Y150">
        <v>115.5</v>
      </c>
      <c r="Z150">
        <v>122.2</v>
      </c>
      <c r="AA150">
        <v>132.4</v>
      </c>
      <c r="AB150">
        <v>121.7</v>
      </c>
      <c r="AC150">
        <v>122.4</v>
      </c>
      <c r="AD150">
        <v>128.19999999999999</v>
      </c>
    </row>
    <row r="151" spans="1:30" x14ac:dyDescent="0.35">
      <c r="A151" t="s">
        <v>34</v>
      </c>
      <c r="B151">
        <v>2017</v>
      </c>
      <c r="C151" t="s">
        <v>35</v>
      </c>
      <c r="D151">
        <v>133.1</v>
      </c>
      <c r="E151">
        <v>138.80000000000001</v>
      </c>
      <c r="F151">
        <v>129.30000000000001</v>
      </c>
      <c r="G151">
        <v>135.80000000000001</v>
      </c>
      <c r="H151">
        <v>119.2</v>
      </c>
      <c r="I151">
        <v>135.30000000000001</v>
      </c>
      <c r="J151">
        <v>119.5</v>
      </c>
      <c r="K151">
        <v>152.19999999999999</v>
      </c>
      <c r="L151">
        <v>117.3</v>
      </c>
      <c r="M151">
        <v>138.69999999999999</v>
      </c>
      <c r="N151">
        <v>126.9</v>
      </c>
      <c r="O151">
        <v>143.19999999999999</v>
      </c>
      <c r="P151">
        <v>133</v>
      </c>
      <c r="Q151">
        <v>144.4</v>
      </c>
      <c r="R151">
        <v>136.80000000000001</v>
      </c>
      <c r="S151">
        <v>130.30000000000001</v>
      </c>
      <c r="T151">
        <v>135.9</v>
      </c>
      <c r="U151">
        <v>130.5</v>
      </c>
      <c r="V151">
        <v>127.9</v>
      </c>
      <c r="W151">
        <v>129.69999999999999</v>
      </c>
      <c r="X151">
        <v>127.4</v>
      </c>
      <c r="Y151">
        <v>117.4</v>
      </c>
      <c r="Z151">
        <v>124.6</v>
      </c>
      <c r="AA151">
        <v>133.4</v>
      </c>
      <c r="AB151">
        <v>122.6</v>
      </c>
      <c r="AC151">
        <v>124.8</v>
      </c>
      <c r="AD151">
        <v>130.6</v>
      </c>
    </row>
    <row r="152" spans="1:30" x14ac:dyDescent="0.35">
      <c r="A152" t="s">
        <v>30</v>
      </c>
      <c r="B152">
        <v>2017</v>
      </c>
      <c r="C152" t="s">
        <v>36</v>
      </c>
      <c r="D152">
        <v>133.6</v>
      </c>
      <c r="E152">
        <v>138.80000000000001</v>
      </c>
      <c r="F152">
        <v>128.80000000000001</v>
      </c>
      <c r="G152">
        <v>137.19999999999999</v>
      </c>
      <c r="H152">
        <v>121.6</v>
      </c>
      <c r="I152">
        <v>139.69999999999999</v>
      </c>
      <c r="J152">
        <v>119.7</v>
      </c>
      <c r="K152">
        <v>148</v>
      </c>
      <c r="L152">
        <v>116.9</v>
      </c>
      <c r="M152">
        <v>135.6</v>
      </c>
      <c r="N152">
        <v>129.80000000000001</v>
      </c>
      <c r="O152">
        <v>145.4</v>
      </c>
      <c r="P152">
        <v>133.4</v>
      </c>
      <c r="Q152">
        <v>144.19999999999999</v>
      </c>
      <c r="R152">
        <v>141.6</v>
      </c>
      <c r="S152">
        <v>136.19999999999999</v>
      </c>
      <c r="T152">
        <v>140.80000000000001</v>
      </c>
      <c r="U152" t="s">
        <v>32</v>
      </c>
      <c r="V152">
        <v>134.19999999999999</v>
      </c>
      <c r="W152">
        <v>134.1</v>
      </c>
      <c r="X152">
        <v>130.6</v>
      </c>
      <c r="Y152">
        <v>119.8</v>
      </c>
      <c r="Z152">
        <v>128.30000000000001</v>
      </c>
      <c r="AA152">
        <v>135.19999999999999</v>
      </c>
      <c r="AB152">
        <v>123.3</v>
      </c>
      <c r="AC152">
        <v>127.4</v>
      </c>
      <c r="AD152">
        <v>132.80000000000001</v>
      </c>
    </row>
    <row r="153" spans="1:30" x14ac:dyDescent="0.35">
      <c r="A153" t="s">
        <v>33</v>
      </c>
      <c r="B153">
        <v>2017</v>
      </c>
      <c r="C153" t="s">
        <v>36</v>
      </c>
      <c r="D153">
        <v>132.69999999999999</v>
      </c>
      <c r="E153">
        <v>139.4</v>
      </c>
      <c r="F153">
        <v>128.4</v>
      </c>
      <c r="G153">
        <v>134.9</v>
      </c>
      <c r="H153">
        <v>114</v>
      </c>
      <c r="I153">
        <v>136.80000000000001</v>
      </c>
      <c r="J153">
        <v>122.2</v>
      </c>
      <c r="K153">
        <v>135.80000000000001</v>
      </c>
      <c r="L153">
        <v>120.3</v>
      </c>
      <c r="M153">
        <v>142.6</v>
      </c>
      <c r="N153">
        <v>123.6</v>
      </c>
      <c r="O153">
        <v>142.4</v>
      </c>
      <c r="P153">
        <v>132.6</v>
      </c>
      <c r="Q153">
        <v>147.5</v>
      </c>
      <c r="R153">
        <v>130.80000000000001</v>
      </c>
      <c r="S153">
        <v>122.8</v>
      </c>
      <c r="T153">
        <v>129.6</v>
      </c>
      <c r="U153">
        <v>131.1</v>
      </c>
      <c r="V153">
        <v>120.8</v>
      </c>
      <c r="W153">
        <v>125.6</v>
      </c>
      <c r="X153">
        <v>123.1</v>
      </c>
      <c r="Y153">
        <v>115.6</v>
      </c>
      <c r="Z153">
        <v>122.4</v>
      </c>
      <c r="AA153">
        <v>132.80000000000001</v>
      </c>
      <c r="AB153">
        <v>121.7</v>
      </c>
      <c r="AC153">
        <v>122.6</v>
      </c>
      <c r="AD153">
        <v>128.69999999999999</v>
      </c>
    </row>
    <row r="154" spans="1:30" x14ac:dyDescent="0.35">
      <c r="A154" t="s">
        <v>34</v>
      </c>
      <c r="B154">
        <v>2017</v>
      </c>
      <c r="C154" t="s">
        <v>36</v>
      </c>
      <c r="D154">
        <v>133.30000000000001</v>
      </c>
      <c r="E154">
        <v>139</v>
      </c>
      <c r="F154">
        <v>128.6</v>
      </c>
      <c r="G154">
        <v>136.30000000000001</v>
      </c>
      <c r="H154">
        <v>118.8</v>
      </c>
      <c r="I154">
        <v>138.30000000000001</v>
      </c>
      <c r="J154">
        <v>120.5</v>
      </c>
      <c r="K154">
        <v>143.9</v>
      </c>
      <c r="L154">
        <v>118</v>
      </c>
      <c r="M154">
        <v>137.9</v>
      </c>
      <c r="N154">
        <v>127.2</v>
      </c>
      <c r="O154">
        <v>144</v>
      </c>
      <c r="P154">
        <v>133.1</v>
      </c>
      <c r="Q154">
        <v>145.1</v>
      </c>
      <c r="R154">
        <v>137.30000000000001</v>
      </c>
      <c r="S154">
        <v>130.6</v>
      </c>
      <c r="T154">
        <v>136.4</v>
      </c>
      <c r="U154">
        <v>131.1</v>
      </c>
      <c r="V154">
        <v>129.1</v>
      </c>
      <c r="W154">
        <v>130.1</v>
      </c>
      <c r="X154">
        <v>127.8</v>
      </c>
      <c r="Y154">
        <v>117.6</v>
      </c>
      <c r="Z154">
        <v>125</v>
      </c>
      <c r="AA154">
        <v>133.80000000000001</v>
      </c>
      <c r="AB154">
        <v>122.6</v>
      </c>
      <c r="AC154">
        <v>125.1</v>
      </c>
      <c r="AD154">
        <v>130.9</v>
      </c>
    </row>
    <row r="155" spans="1:30" x14ac:dyDescent="0.35">
      <c r="A155" t="s">
        <v>30</v>
      </c>
      <c r="B155">
        <v>2017</v>
      </c>
      <c r="C155" t="s">
        <v>37</v>
      </c>
      <c r="D155">
        <v>133.19999999999999</v>
      </c>
      <c r="E155">
        <v>138.69999999999999</v>
      </c>
      <c r="F155">
        <v>127.1</v>
      </c>
      <c r="G155">
        <v>137.69999999999999</v>
      </c>
      <c r="H155">
        <v>121.3</v>
      </c>
      <c r="I155">
        <v>141.80000000000001</v>
      </c>
      <c r="J155">
        <v>121.5</v>
      </c>
      <c r="K155">
        <v>144.5</v>
      </c>
      <c r="L155">
        <v>117.4</v>
      </c>
      <c r="M155">
        <v>134.1</v>
      </c>
      <c r="N155">
        <v>130</v>
      </c>
      <c r="O155">
        <v>145.5</v>
      </c>
      <c r="P155">
        <v>133.5</v>
      </c>
      <c r="Q155">
        <v>144.4</v>
      </c>
      <c r="R155">
        <v>142.4</v>
      </c>
      <c r="S155">
        <v>136.80000000000001</v>
      </c>
      <c r="T155">
        <v>141.6</v>
      </c>
      <c r="U155" t="s">
        <v>32</v>
      </c>
      <c r="V155">
        <v>135</v>
      </c>
      <c r="W155">
        <v>134.30000000000001</v>
      </c>
      <c r="X155">
        <v>131</v>
      </c>
      <c r="Y155">
        <v>119.2</v>
      </c>
      <c r="Z155">
        <v>128.30000000000001</v>
      </c>
      <c r="AA155">
        <v>135.69999999999999</v>
      </c>
      <c r="AB155">
        <v>123.7</v>
      </c>
      <c r="AC155">
        <v>127.5</v>
      </c>
      <c r="AD155">
        <v>132.9</v>
      </c>
    </row>
    <row r="156" spans="1:30" x14ac:dyDescent="0.35">
      <c r="A156" t="s">
        <v>33</v>
      </c>
      <c r="B156">
        <v>2017</v>
      </c>
      <c r="C156" t="s">
        <v>37</v>
      </c>
      <c r="D156">
        <v>132.69999999999999</v>
      </c>
      <c r="E156">
        <v>140.6</v>
      </c>
      <c r="F156">
        <v>124.5</v>
      </c>
      <c r="G156">
        <v>136.30000000000001</v>
      </c>
      <c r="H156">
        <v>113.5</v>
      </c>
      <c r="I156">
        <v>137.69999999999999</v>
      </c>
      <c r="J156">
        <v>127.1</v>
      </c>
      <c r="K156">
        <v>133.80000000000001</v>
      </c>
      <c r="L156">
        <v>120.8</v>
      </c>
      <c r="M156">
        <v>141.30000000000001</v>
      </c>
      <c r="N156">
        <v>123.8</v>
      </c>
      <c r="O156">
        <v>142.6</v>
      </c>
      <c r="P156">
        <v>133.4</v>
      </c>
      <c r="Q156">
        <v>148</v>
      </c>
      <c r="R156">
        <v>131.19999999999999</v>
      </c>
      <c r="S156">
        <v>123</v>
      </c>
      <c r="T156">
        <v>130</v>
      </c>
      <c r="U156">
        <v>131.69999999999999</v>
      </c>
      <c r="V156">
        <v>121.4</v>
      </c>
      <c r="W156">
        <v>126</v>
      </c>
      <c r="X156">
        <v>123.4</v>
      </c>
      <c r="Y156">
        <v>114.3</v>
      </c>
      <c r="Z156">
        <v>122.6</v>
      </c>
      <c r="AA156">
        <v>133.6</v>
      </c>
      <c r="AB156">
        <v>122.2</v>
      </c>
      <c r="AC156">
        <v>122.5</v>
      </c>
      <c r="AD156">
        <v>129.1</v>
      </c>
    </row>
    <row r="157" spans="1:30" x14ac:dyDescent="0.35">
      <c r="A157" t="s">
        <v>34</v>
      </c>
      <c r="B157">
        <v>2017</v>
      </c>
      <c r="C157" t="s">
        <v>37</v>
      </c>
      <c r="D157">
        <v>133</v>
      </c>
      <c r="E157">
        <v>139.4</v>
      </c>
      <c r="F157">
        <v>126.1</v>
      </c>
      <c r="G157">
        <v>137.19999999999999</v>
      </c>
      <c r="H157">
        <v>118.4</v>
      </c>
      <c r="I157">
        <v>139.9</v>
      </c>
      <c r="J157">
        <v>123.4</v>
      </c>
      <c r="K157">
        <v>140.9</v>
      </c>
      <c r="L157">
        <v>118.5</v>
      </c>
      <c r="M157">
        <v>136.5</v>
      </c>
      <c r="N157">
        <v>127.4</v>
      </c>
      <c r="O157">
        <v>144.19999999999999</v>
      </c>
      <c r="P157">
        <v>133.5</v>
      </c>
      <c r="Q157">
        <v>145.4</v>
      </c>
      <c r="R157">
        <v>138</v>
      </c>
      <c r="S157">
        <v>131.1</v>
      </c>
      <c r="T157">
        <v>137</v>
      </c>
      <c r="U157">
        <v>131.69999999999999</v>
      </c>
      <c r="V157">
        <v>129.80000000000001</v>
      </c>
      <c r="W157">
        <v>130.4</v>
      </c>
      <c r="X157">
        <v>128.1</v>
      </c>
      <c r="Y157">
        <v>116.6</v>
      </c>
      <c r="Z157">
        <v>125.1</v>
      </c>
      <c r="AA157">
        <v>134.5</v>
      </c>
      <c r="AB157">
        <v>123.1</v>
      </c>
      <c r="AC157">
        <v>125.1</v>
      </c>
      <c r="AD157">
        <v>131.1</v>
      </c>
    </row>
    <row r="158" spans="1:30" x14ac:dyDescent="0.35">
      <c r="A158" t="s">
        <v>30</v>
      </c>
      <c r="B158">
        <v>2017</v>
      </c>
      <c r="C158" t="s">
        <v>38</v>
      </c>
      <c r="D158">
        <v>133.1</v>
      </c>
      <c r="E158">
        <v>140.30000000000001</v>
      </c>
      <c r="F158">
        <v>126.8</v>
      </c>
      <c r="G158">
        <v>138.19999999999999</v>
      </c>
      <c r="H158">
        <v>120.8</v>
      </c>
      <c r="I158">
        <v>140.19999999999999</v>
      </c>
      <c r="J158">
        <v>123.8</v>
      </c>
      <c r="K158">
        <v>141.80000000000001</v>
      </c>
      <c r="L158">
        <v>118.6</v>
      </c>
      <c r="M158">
        <v>134</v>
      </c>
      <c r="N158">
        <v>130.30000000000001</v>
      </c>
      <c r="O158">
        <v>145.80000000000001</v>
      </c>
      <c r="P158">
        <v>133.80000000000001</v>
      </c>
      <c r="Q158">
        <v>145.5</v>
      </c>
      <c r="R158">
        <v>142.5</v>
      </c>
      <c r="S158">
        <v>137.30000000000001</v>
      </c>
      <c r="T158">
        <v>141.80000000000001</v>
      </c>
      <c r="U158" t="s">
        <v>32</v>
      </c>
      <c r="V158">
        <v>135</v>
      </c>
      <c r="W158">
        <v>134.9</v>
      </c>
      <c r="X158">
        <v>131.4</v>
      </c>
      <c r="Y158">
        <v>119.4</v>
      </c>
      <c r="Z158">
        <v>129.4</v>
      </c>
      <c r="AA158">
        <v>136.30000000000001</v>
      </c>
      <c r="AB158">
        <v>123.7</v>
      </c>
      <c r="AC158">
        <v>127.9</v>
      </c>
      <c r="AD158">
        <v>133.30000000000001</v>
      </c>
    </row>
    <row r="159" spans="1:30" x14ac:dyDescent="0.35">
      <c r="A159" t="s">
        <v>33</v>
      </c>
      <c r="B159">
        <v>2017</v>
      </c>
      <c r="C159" t="s">
        <v>38</v>
      </c>
      <c r="D159">
        <v>132.6</v>
      </c>
      <c r="E159">
        <v>144.1</v>
      </c>
      <c r="F159">
        <v>125.6</v>
      </c>
      <c r="G159">
        <v>136.80000000000001</v>
      </c>
      <c r="H159">
        <v>113.4</v>
      </c>
      <c r="I159">
        <v>135.19999999999999</v>
      </c>
      <c r="J159">
        <v>129.19999999999999</v>
      </c>
      <c r="K159">
        <v>131.5</v>
      </c>
      <c r="L159">
        <v>121</v>
      </c>
      <c r="M159">
        <v>139.9</v>
      </c>
      <c r="N159">
        <v>123.8</v>
      </c>
      <c r="O159">
        <v>142.9</v>
      </c>
      <c r="P159">
        <v>133.6</v>
      </c>
      <c r="Q159">
        <v>148.30000000000001</v>
      </c>
      <c r="R159">
        <v>131.5</v>
      </c>
      <c r="S159">
        <v>123.2</v>
      </c>
      <c r="T159">
        <v>130.19999999999999</v>
      </c>
      <c r="U159">
        <v>132.1</v>
      </c>
      <c r="V159">
        <v>120.1</v>
      </c>
      <c r="W159">
        <v>126.5</v>
      </c>
      <c r="X159">
        <v>123.6</v>
      </c>
      <c r="Y159">
        <v>114.3</v>
      </c>
      <c r="Z159">
        <v>122.8</v>
      </c>
      <c r="AA159">
        <v>133.80000000000001</v>
      </c>
      <c r="AB159">
        <v>122</v>
      </c>
      <c r="AC159">
        <v>122.6</v>
      </c>
      <c r="AD159">
        <v>129.30000000000001</v>
      </c>
    </row>
    <row r="160" spans="1:30" x14ac:dyDescent="0.35">
      <c r="A160" t="s">
        <v>34</v>
      </c>
      <c r="B160">
        <v>2017</v>
      </c>
      <c r="C160" t="s">
        <v>38</v>
      </c>
      <c r="D160">
        <v>132.9</v>
      </c>
      <c r="E160">
        <v>141.6</v>
      </c>
      <c r="F160">
        <v>126.3</v>
      </c>
      <c r="G160">
        <v>137.69999999999999</v>
      </c>
      <c r="H160">
        <v>118.1</v>
      </c>
      <c r="I160">
        <v>137.9</v>
      </c>
      <c r="J160">
        <v>125.6</v>
      </c>
      <c r="K160">
        <v>138.30000000000001</v>
      </c>
      <c r="L160">
        <v>119.4</v>
      </c>
      <c r="M160">
        <v>136</v>
      </c>
      <c r="N160">
        <v>127.6</v>
      </c>
      <c r="O160">
        <v>144.5</v>
      </c>
      <c r="P160">
        <v>133.69999999999999</v>
      </c>
      <c r="Q160">
        <v>146.19999999999999</v>
      </c>
      <c r="R160">
        <v>138.19999999999999</v>
      </c>
      <c r="S160">
        <v>131.4</v>
      </c>
      <c r="T160">
        <v>137.19999999999999</v>
      </c>
      <c r="U160">
        <v>132.1</v>
      </c>
      <c r="V160">
        <v>129.4</v>
      </c>
      <c r="W160">
        <v>130.9</v>
      </c>
      <c r="X160">
        <v>128.4</v>
      </c>
      <c r="Y160">
        <v>116.7</v>
      </c>
      <c r="Z160">
        <v>125.7</v>
      </c>
      <c r="AA160">
        <v>134.80000000000001</v>
      </c>
      <c r="AB160">
        <v>123</v>
      </c>
      <c r="AC160">
        <v>125.3</v>
      </c>
      <c r="AD160">
        <v>131.4</v>
      </c>
    </row>
    <row r="161" spans="1:30" x14ac:dyDescent="0.35">
      <c r="A161" t="s">
        <v>30</v>
      </c>
      <c r="B161">
        <v>2017</v>
      </c>
      <c r="C161" t="s">
        <v>39</v>
      </c>
      <c r="D161">
        <v>133.5</v>
      </c>
      <c r="E161">
        <v>143.69999999999999</v>
      </c>
      <c r="F161">
        <v>128</v>
      </c>
      <c r="G161">
        <v>138.6</v>
      </c>
      <c r="H161">
        <v>120.9</v>
      </c>
      <c r="I161">
        <v>140.9</v>
      </c>
      <c r="J161">
        <v>128.80000000000001</v>
      </c>
      <c r="K161">
        <v>140.19999999999999</v>
      </c>
      <c r="L161">
        <v>118.9</v>
      </c>
      <c r="M161">
        <v>133.5</v>
      </c>
      <c r="N161">
        <v>130.4</v>
      </c>
      <c r="O161">
        <v>146.5</v>
      </c>
      <c r="P161">
        <v>134.9</v>
      </c>
      <c r="Q161">
        <v>145.80000000000001</v>
      </c>
      <c r="R161">
        <v>143.1</v>
      </c>
      <c r="S161">
        <v>137.69999999999999</v>
      </c>
      <c r="T161">
        <v>142.30000000000001</v>
      </c>
      <c r="U161" t="s">
        <v>32</v>
      </c>
      <c r="V161">
        <v>134.80000000000001</v>
      </c>
      <c r="W161">
        <v>135.19999999999999</v>
      </c>
      <c r="X161">
        <v>131.30000000000001</v>
      </c>
      <c r="Y161">
        <v>119.4</v>
      </c>
      <c r="Z161">
        <v>129.80000000000001</v>
      </c>
      <c r="AA161">
        <v>136.9</v>
      </c>
      <c r="AB161">
        <v>124.1</v>
      </c>
      <c r="AC161">
        <v>128.1</v>
      </c>
      <c r="AD161">
        <v>133.9</v>
      </c>
    </row>
    <row r="162" spans="1:30" x14ac:dyDescent="0.35">
      <c r="A162" t="s">
        <v>33</v>
      </c>
      <c r="B162">
        <v>2017</v>
      </c>
      <c r="C162" t="s">
        <v>39</v>
      </c>
      <c r="D162">
        <v>132.9</v>
      </c>
      <c r="E162">
        <v>148.69999999999999</v>
      </c>
      <c r="F162">
        <v>128.30000000000001</v>
      </c>
      <c r="G162">
        <v>137.30000000000001</v>
      </c>
      <c r="H162">
        <v>113.5</v>
      </c>
      <c r="I162">
        <v>137.19999999999999</v>
      </c>
      <c r="J162">
        <v>142.19999999999999</v>
      </c>
      <c r="K162">
        <v>128.19999999999999</v>
      </c>
      <c r="L162">
        <v>120.9</v>
      </c>
      <c r="M162">
        <v>138.80000000000001</v>
      </c>
      <c r="N162">
        <v>124.2</v>
      </c>
      <c r="O162">
        <v>143.1</v>
      </c>
      <c r="P162">
        <v>135.69999999999999</v>
      </c>
      <c r="Q162">
        <v>148.6</v>
      </c>
      <c r="R162">
        <v>131.5</v>
      </c>
      <c r="S162">
        <v>123.2</v>
      </c>
      <c r="T162">
        <v>130.19999999999999</v>
      </c>
      <c r="U162">
        <v>131.4</v>
      </c>
      <c r="V162">
        <v>119</v>
      </c>
      <c r="W162">
        <v>126.8</v>
      </c>
      <c r="X162">
        <v>123.8</v>
      </c>
      <c r="Y162">
        <v>113.9</v>
      </c>
      <c r="Z162">
        <v>122.9</v>
      </c>
      <c r="AA162">
        <v>134.30000000000001</v>
      </c>
      <c r="AB162">
        <v>122.5</v>
      </c>
      <c r="AC162">
        <v>122.7</v>
      </c>
      <c r="AD162">
        <v>129.9</v>
      </c>
    </row>
    <row r="163" spans="1:30" x14ac:dyDescent="0.35">
      <c r="A163" t="s">
        <v>34</v>
      </c>
      <c r="B163">
        <v>2017</v>
      </c>
      <c r="C163" t="s">
        <v>39</v>
      </c>
      <c r="D163">
        <v>133.30000000000001</v>
      </c>
      <c r="E163">
        <v>145.5</v>
      </c>
      <c r="F163">
        <v>128.1</v>
      </c>
      <c r="G163">
        <v>138.1</v>
      </c>
      <c r="H163">
        <v>118.2</v>
      </c>
      <c r="I163">
        <v>139.19999999999999</v>
      </c>
      <c r="J163">
        <v>133.30000000000001</v>
      </c>
      <c r="K163">
        <v>136.19999999999999</v>
      </c>
      <c r="L163">
        <v>119.6</v>
      </c>
      <c r="M163">
        <v>135.30000000000001</v>
      </c>
      <c r="N163">
        <v>127.8</v>
      </c>
      <c r="O163">
        <v>144.9</v>
      </c>
      <c r="P163">
        <v>135.19999999999999</v>
      </c>
      <c r="Q163">
        <v>146.5</v>
      </c>
      <c r="R163">
        <v>138.5</v>
      </c>
      <c r="S163">
        <v>131.69999999999999</v>
      </c>
      <c r="T163">
        <v>137.5</v>
      </c>
      <c r="U163">
        <v>131.4</v>
      </c>
      <c r="V163">
        <v>128.80000000000001</v>
      </c>
      <c r="W163">
        <v>131.19999999999999</v>
      </c>
      <c r="X163">
        <v>128.5</v>
      </c>
      <c r="Y163">
        <v>116.5</v>
      </c>
      <c r="Z163">
        <v>125.9</v>
      </c>
      <c r="AA163">
        <v>135.4</v>
      </c>
      <c r="AB163">
        <v>123.4</v>
      </c>
      <c r="AC163">
        <v>125.5</v>
      </c>
      <c r="AD163">
        <v>132</v>
      </c>
    </row>
    <row r="164" spans="1:30" x14ac:dyDescent="0.35">
      <c r="A164" t="s">
        <v>30</v>
      </c>
      <c r="B164">
        <v>2017</v>
      </c>
      <c r="C164" t="s">
        <v>40</v>
      </c>
      <c r="D164">
        <v>134</v>
      </c>
      <c r="E164">
        <v>144.19999999999999</v>
      </c>
      <c r="F164">
        <v>129.80000000000001</v>
      </c>
      <c r="G164">
        <v>139</v>
      </c>
      <c r="H164">
        <v>120.9</v>
      </c>
      <c r="I164">
        <v>143.9</v>
      </c>
      <c r="J164">
        <v>151.5</v>
      </c>
      <c r="K164">
        <v>138.1</v>
      </c>
      <c r="L164">
        <v>120</v>
      </c>
      <c r="M164">
        <v>133.9</v>
      </c>
      <c r="N164">
        <v>131.4</v>
      </c>
      <c r="O164">
        <v>147.69999999999999</v>
      </c>
      <c r="P164">
        <v>138.5</v>
      </c>
      <c r="Q164">
        <v>147.4</v>
      </c>
      <c r="R164">
        <v>144.30000000000001</v>
      </c>
      <c r="S164">
        <v>138.1</v>
      </c>
      <c r="T164">
        <v>143.5</v>
      </c>
      <c r="U164" t="s">
        <v>32</v>
      </c>
      <c r="V164">
        <v>135.30000000000001</v>
      </c>
      <c r="W164">
        <v>136.1</v>
      </c>
      <c r="X164">
        <v>132.1</v>
      </c>
      <c r="Y164">
        <v>119.1</v>
      </c>
      <c r="Z164">
        <v>130.6</v>
      </c>
      <c r="AA164">
        <v>138.6</v>
      </c>
      <c r="AB164">
        <v>124.4</v>
      </c>
      <c r="AC164">
        <v>128.6</v>
      </c>
      <c r="AD164">
        <v>136.19999999999999</v>
      </c>
    </row>
    <row r="165" spans="1:30" x14ac:dyDescent="0.35">
      <c r="A165" t="s">
        <v>33</v>
      </c>
      <c r="B165">
        <v>2017</v>
      </c>
      <c r="C165" t="s">
        <v>40</v>
      </c>
      <c r="D165">
        <v>132.80000000000001</v>
      </c>
      <c r="E165">
        <v>148.4</v>
      </c>
      <c r="F165">
        <v>129.4</v>
      </c>
      <c r="G165">
        <v>137.69999999999999</v>
      </c>
      <c r="H165">
        <v>113.4</v>
      </c>
      <c r="I165">
        <v>139.4</v>
      </c>
      <c r="J165">
        <v>175.1</v>
      </c>
      <c r="K165">
        <v>124.7</v>
      </c>
      <c r="L165">
        <v>121.5</v>
      </c>
      <c r="M165">
        <v>137.80000000000001</v>
      </c>
      <c r="N165">
        <v>124.4</v>
      </c>
      <c r="O165">
        <v>143.69999999999999</v>
      </c>
      <c r="P165">
        <v>139.80000000000001</v>
      </c>
      <c r="Q165">
        <v>150.5</v>
      </c>
      <c r="R165">
        <v>131.6</v>
      </c>
      <c r="S165">
        <v>123.7</v>
      </c>
      <c r="T165">
        <v>130.4</v>
      </c>
      <c r="U165">
        <v>132.6</v>
      </c>
      <c r="V165">
        <v>119.7</v>
      </c>
      <c r="W165">
        <v>127.2</v>
      </c>
      <c r="X165">
        <v>125</v>
      </c>
      <c r="Y165">
        <v>113.2</v>
      </c>
      <c r="Z165">
        <v>123.5</v>
      </c>
      <c r="AA165">
        <v>135.5</v>
      </c>
      <c r="AB165">
        <v>122.4</v>
      </c>
      <c r="AC165">
        <v>123</v>
      </c>
      <c r="AD165">
        <v>131.80000000000001</v>
      </c>
    </row>
    <row r="166" spans="1:30" x14ac:dyDescent="0.35">
      <c r="A166" t="s">
        <v>34</v>
      </c>
      <c r="B166">
        <v>2017</v>
      </c>
      <c r="C166" t="s">
        <v>40</v>
      </c>
      <c r="D166">
        <v>133.6</v>
      </c>
      <c r="E166">
        <v>145.69999999999999</v>
      </c>
      <c r="F166">
        <v>129.6</v>
      </c>
      <c r="G166">
        <v>138.5</v>
      </c>
      <c r="H166">
        <v>118.1</v>
      </c>
      <c r="I166">
        <v>141.80000000000001</v>
      </c>
      <c r="J166">
        <v>159.5</v>
      </c>
      <c r="K166">
        <v>133.6</v>
      </c>
      <c r="L166">
        <v>120.5</v>
      </c>
      <c r="M166">
        <v>135.19999999999999</v>
      </c>
      <c r="N166">
        <v>128.5</v>
      </c>
      <c r="O166">
        <v>145.80000000000001</v>
      </c>
      <c r="P166">
        <v>139</v>
      </c>
      <c r="Q166">
        <v>148.19999999999999</v>
      </c>
      <c r="R166">
        <v>139.30000000000001</v>
      </c>
      <c r="S166">
        <v>132.1</v>
      </c>
      <c r="T166">
        <v>138.30000000000001</v>
      </c>
      <c r="U166">
        <v>132.6</v>
      </c>
      <c r="V166">
        <v>129.4</v>
      </c>
      <c r="W166">
        <v>131.9</v>
      </c>
      <c r="X166">
        <v>129.4</v>
      </c>
      <c r="Y166">
        <v>116</v>
      </c>
      <c r="Z166">
        <v>126.6</v>
      </c>
      <c r="AA166">
        <v>136.80000000000001</v>
      </c>
      <c r="AB166">
        <v>123.6</v>
      </c>
      <c r="AC166">
        <v>125.9</v>
      </c>
      <c r="AD166">
        <v>134.19999999999999</v>
      </c>
    </row>
    <row r="167" spans="1:30" x14ac:dyDescent="0.35">
      <c r="A167" t="s">
        <v>30</v>
      </c>
      <c r="B167">
        <v>2017</v>
      </c>
      <c r="C167" t="s">
        <v>41</v>
      </c>
      <c r="D167">
        <v>134.80000000000001</v>
      </c>
      <c r="E167">
        <v>143.1</v>
      </c>
      <c r="F167">
        <v>130</v>
      </c>
      <c r="G167">
        <v>139.4</v>
      </c>
      <c r="H167">
        <v>120.5</v>
      </c>
      <c r="I167">
        <v>148</v>
      </c>
      <c r="J167">
        <v>162.9</v>
      </c>
      <c r="K167">
        <v>137.4</v>
      </c>
      <c r="L167">
        <v>120.8</v>
      </c>
      <c r="M167">
        <v>134.69999999999999</v>
      </c>
      <c r="N167">
        <v>131.6</v>
      </c>
      <c r="O167">
        <v>148.69999999999999</v>
      </c>
      <c r="P167">
        <v>140.6</v>
      </c>
      <c r="Q167">
        <v>149</v>
      </c>
      <c r="R167">
        <v>145.30000000000001</v>
      </c>
      <c r="S167">
        <v>139.19999999999999</v>
      </c>
      <c r="T167">
        <v>144.5</v>
      </c>
      <c r="U167" t="s">
        <v>32</v>
      </c>
      <c r="V167">
        <v>136.4</v>
      </c>
      <c r="W167">
        <v>137.30000000000001</v>
      </c>
      <c r="X167">
        <v>133</v>
      </c>
      <c r="Y167">
        <v>120.3</v>
      </c>
      <c r="Z167">
        <v>131.5</v>
      </c>
      <c r="AA167">
        <v>140.19999999999999</v>
      </c>
      <c r="AB167">
        <v>125.4</v>
      </c>
      <c r="AC167">
        <v>129.69999999999999</v>
      </c>
      <c r="AD167">
        <v>137.80000000000001</v>
      </c>
    </row>
    <row r="168" spans="1:30" x14ac:dyDescent="0.35">
      <c r="A168" t="s">
        <v>33</v>
      </c>
      <c r="B168">
        <v>2017</v>
      </c>
      <c r="C168" t="s">
        <v>41</v>
      </c>
      <c r="D168">
        <v>133.19999999999999</v>
      </c>
      <c r="E168">
        <v>143.9</v>
      </c>
      <c r="F168">
        <v>128.30000000000001</v>
      </c>
      <c r="G168">
        <v>138.30000000000001</v>
      </c>
      <c r="H168">
        <v>114.1</v>
      </c>
      <c r="I168">
        <v>142.69999999999999</v>
      </c>
      <c r="J168">
        <v>179.8</v>
      </c>
      <c r="K168">
        <v>123.5</v>
      </c>
      <c r="L168">
        <v>122.1</v>
      </c>
      <c r="M168">
        <v>137.5</v>
      </c>
      <c r="N168">
        <v>124.6</v>
      </c>
      <c r="O168">
        <v>144.5</v>
      </c>
      <c r="P168">
        <v>140.5</v>
      </c>
      <c r="Q168">
        <v>152.1</v>
      </c>
      <c r="R168">
        <v>132.69999999999999</v>
      </c>
      <c r="S168">
        <v>124.3</v>
      </c>
      <c r="T168">
        <v>131.4</v>
      </c>
      <c r="U168">
        <v>134.4</v>
      </c>
      <c r="V168">
        <v>118.9</v>
      </c>
      <c r="W168">
        <v>127.7</v>
      </c>
      <c r="X168">
        <v>125.7</v>
      </c>
      <c r="Y168">
        <v>114.6</v>
      </c>
      <c r="Z168">
        <v>124.1</v>
      </c>
      <c r="AA168">
        <v>135.69999999999999</v>
      </c>
      <c r="AB168">
        <v>123.3</v>
      </c>
      <c r="AC168">
        <v>123.8</v>
      </c>
      <c r="AD168">
        <v>132.69999999999999</v>
      </c>
    </row>
    <row r="169" spans="1:30" x14ac:dyDescent="0.35">
      <c r="A169" t="s">
        <v>34</v>
      </c>
      <c r="B169">
        <v>2017</v>
      </c>
      <c r="C169" t="s">
        <v>41</v>
      </c>
      <c r="D169">
        <v>134.30000000000001</v>
      </c>
      <c r="E169">
        <v>143.4</v>
      </c>
      <c r="F169">
        <v>129.30000000000001</v>
      </c>
      <c r="G169">
        <v>139</v>
      </c>
      <c r="H169">
        <v>118.1</v>
      </c>
      <c r="I169">
        <v>145.5</v>
      </c>
      <c r="J169">
        <v>168.6</v>
      </c>
      <c r="K169">
        <v>132.69999999999999</v>
      </c>
      <c r="L169">
        <v>121.2</v>
      </c>
      <c r="M169">
        <v>135.6</v>
      </c>
      <c r="N169">
        <v>128.69999999999999</v>
      </c>
      <c r="O169">
        <v>146.80000000000001</v>
      </c>
      <c r="P169">
        <v>140.6</v>
      </c>
      <c r="Q169">
        <v>149.80000000000001</v>
      </c>
      <c r="R169">
        <v>140.30000000000001</v>
      </c>
      <c r="S169">
        <v>133</v>
      </c>
      <c r="T169">
        <v>139.30000000000001</v>
      </c>
      <c r="U169">
        <v>134.4</v>
      </c>
      <c r="V169">
        <v>129.80000000000001</v>
      </c>
      <c r="W169">
        <v>132.80000000000001</v>
      </c>
      <c r="X169">
        <v>130.19999999999999</v>
      </c>
      <c r="Y169">
        <v>117.3</v>
      </c>
      <c r="Z169">
        <v>127.3</v>
      </c>
      <c r="AA169">
        <v>137.6</v>
      </c>
      <c r="AB169">
        <v>124.5</v>
      </c>
      <c r="AC169">
        <v>126.8</v>
      </c>
      <c r="AD169">
        <v>135.4</v>
      </c>
    </row>
    <row r="170" spans="1:30" x14ac:dyDescent="0.35">
      <c r="A170" t="s">
        <v>30</v>
      </c>
      <c r="B170">
        <v>2017</v>
      </c>
      <c r="C170" t="s">
        <v>42</v>
      </c>
      <c r="D170">
        <v>135.19999999999999</v>
      </c>
      <c r="E170">
        <v>142</v>
      </c>
      <c r="F170">
        <v>130.5</v>
      </c>
      <c r="G170">
        <v>140.19999999999999</v>
      </c>
      <c r="H170">
        <v>120.7</v>
      </c>
      <c r="I170">
        <v>147.80000000000001</v>
      </c>
      <c r="J170">
        <v>154.5</v>
      </c>
      <c r="K170">
        <v>137.1</v>
      </c>
      <c r="L170">
        <v>121</v>
      </c>
      <c r="M170">
        <v>134.69999999999999</v>
      </c>
      <c r="N170">
        <v>131.69999999999999</v>
      </c>
      <c r="O170">
        <v>149.30000000000001</v>
      </c>
      <c r="P170">
        <v>139.6</v>
      </c>
      <c r="Q170">
        <v>149.80000000000001</v>
      </c>
      <c r="R170">
        <v>146.1</v>
      </c>
      <c r="S170">
        <v>139.69999999999999</v>
      </c>
      <c r="T170">
        <v>145.19999999999999</v>
      </c>
      <c r="U170" t="s">
        <v>32</v>
      </c>
      <c r="V170">
        <v>137.4</v>
      </c>
      <c r="W170">
        <v>137.9</v>
      </c>
      <c r="X170">
        <v>133.4</v>
      </c>
      <c r="Y170">
        <v>121.2</v>
      </c>
      <c r="Z170">
        <v>132.30000000000001</v>
      </c>
      <c r="AA170">
        <v>139.6</v>
      </c>
      <c r="AB170">
        <v>126.7</v>
      </c>
      <c r="AC170">
        <v>130.30000000000001</v>
      </c>
      <c r="AD170">
        <v>137.6</v>
      </c>
    </row>
    <row r="171" spans="1:30" x14ac:dyDescent="0.35">
      <c r="A171" t="s">
        <v>33</v>
      </c>
      <c r="B171">
        <v>2017</v>
      </c>
      <c r="C171" t="s">
        <v>42</v>
      </c>
      <c r="D171">
        <v>133.6</v>
      </c>
      <c r="E171">
        <v>143</v>
      </c>
      <c r="F171">
        <v>129.69999999999999</v>
      </c>
      <c r="G171">
        <v>138.69999999999999</v>
      </c>
      <c r="H171">
        <v>114.5</v>
      </c>
      <c r="I171">
        <v>137.5</v>
      </c>
      <c r="J171">
        <v>160.69999999999999</v>
      </c>
      <c r="K171">
        <v>124.5</v>
      </c>
      <c r="L171">
        <v>122.4</v>
      </c>
      <c r="M171">
        <v>137.30000000000001</v>
      </c>
      <c r="N171">
        <v>124.8</v>
      </c>
      <c r="O171">
        <v>145</v>
      </c>
      <c r="P171">
        <v>138</v>
      </c>
      <c r="Q171">
        <v>153.6</v>
      </c>
      <c r="R171">
        <v>133.30000000000001</v>
      </c>
      <c r="S171">
        <v>124.6</v>
      </c>
      <c r="T171">
        <v>132</v>
      </c>
      <c r="U171">
        <v>135.69999999999999</v>
      </c>
      <c r="V171">
        <v>120.6</v>
      </c>
      <c r="W171">
        <v>128.1</v>
      </c>
      <c r="X171">
        <v>126.1</v>
      </c>
      <c r="Y171">
        <v>115.7</v>
      </c>
      <c r="Z171">
        <v>124.5</v>
      </c>
      <c r="AA171">
        <v>135.9</v>
      </c>
      <c r="AB171">
        <v>124.4</v>
      </c>
      <c r="AC171">
        <v>124.5</v>
      </c>
      <c r="AD171">
        <v>132.4</v>
      </c>
    </row>
    <row r="172" spans="1:30" x14ac:dyDescent="0.35">
      <c r="A172" t="s">
        <v>34</v>
      </c>
      <c r="B172">
        <v>2017</v>
      </c>
      <c r="C172" t="s">
        <v>42</v>
      </c>
      <c r="D172">
        <v>134.69999999999999</v>
      </c>
      <c r="E172">
        <v>142.4</v>
      </c>
      <c r="F172">
        <v>130.19999999999999</v>
      </c>
      <c r="G172">
        <v>139.6</v>
      </c>
      <c r="H172">
        <v>118.4</v>
      </c>
      <c r="I172">
        <v>143</v>
      </c>
      <c r="J172">
        <v>156.6</v>
      </c>
      <c r="K172">
        <v>132.9</v>
      </c>
      <c r="L172">
        <v>121.5</v>
      </c>
      <c r="M172">
        <v>135.6</v>
      </c>
      <c r="N172">
        <v>128.80000000000001</v>
      </c>
      <c r="O172">
        <v>147.30000000000001</v>
      </c>
      <c r="P172">
        <v>139</v>
      </c>
      <c r="Q172">
        <v>150.80000000000001</v>
      </c>
      <c r="R172">
        <v>141.1</v>
      </c>
      <c r="S172">
        <v>133.4</v>
      </c>
      <c r="T172">
        <v>140</v>
      </c>
      <c r="U172">
        <v>135.69999999999999</v>
      </c>
      <c r="V172">
        <v>131</v>
      </c>
      <c r="W172">
        <v>133.30000000000001</v>
      </c>
      <c r="X172">
        <v>130.6</v>
      </c>
      <c r="Y172">
        <v>118.3</v>
      </c>
      <c r="Z172">
        <v>127.9</v>
      </c>
      <c r="AA172">
        <v>137.4</v>
      </c>
      <c r="AB172">
        <v>125.7</v>
      </c>
      <c r="AC172">
        <v>127.5</v>
      </c>
      <c r="AD172">
        <v>135.19999999999999</v>
      </c>
    </row>
    <row r="173" spans="1:30" x14ac:dyDescent="0.35">
      <c r="A173" t="s">
        <v>30</v>
      </c>
      <c r="B173">
        <v>2017</v>
      </c>
      <c r="C173" t="s">
        <v>43</v>
      </c>
      <c r="D173">
        <v>135.9</v>
      </c>
      <c r="E173">
        <v>141.9</v>
      </c>
      <c r="F173">
        <v>131</v>
      </c>
      <c r="G173">
        <v>141.5</v>
      </c>
      <c r="H173">
        <v>121.4</v>
      </c>
      <c r="I173">
        <v>146.69999999999999</v>
      </c>
      <c r="J173">
        <v>157.1</v>
      </c>
      <c r="K173">
        <v>136.4</v>
      </c>
      <c r="L173">
        <v>121.4</v>
      </c>
      <c r="M173">
        <v>135.6</v>
      </c>
      <c r="N173">
        <v>131.30000000000001</v>
      </c>
      <c r="O173">
        <v>150.30000000000001</v>
      </c>
      <c r="P173">
        <v>140.4</v>
      </c>
      <c r="Q173">
        <v>150.5</v>
      </c>
      <c r="R173">
        <v>147.19999999999999</v>
      </c>
      <c r="S173">
        <v>140.6</v>
      </c>
      <c r="T173">
        <v>146.19999999999999</v>
      </c>
      <c r="U173" t="s">
        <v>32</v>
      </c>
      <c r="V173">
        <v>138.1</v>
      </c>
      <c r="W173">
        <v>138.4</v>
      </c>
      <c r="X173">
        <v>134.19999999999999</v>
      </c>
      <c r="Y173">
        <v>121</v>
      </c>
      <c r="Z173">
        <v>133</v>
      </c>
      <c r="AA173">
        <v>140.1</v>
      </c>
      <c r="AB173">
        <v>127.4</v>
      </c>
      <c r="AC173">
        <v>130.69999999999999</v>
      </c>
      <c r="AD173">
        <v>138.30000000000001</v>
      </c>
    </row>
    <row r="174" spans="1:30" x14ac:dyDescent="0.35">
      <c r="A174" t="s">
        <v>33</v>
      </c>
      <c r="B174">
        <v>2017</v>
      </c>
      <c r="C174" t="s">
        <v>43</v>
      </c>
      <c r="D174">
        <v>133.9</v>
      </c>
      <c r="E174">
        <v>142.80000000000001</v>
      </c>
      <c r="F174">
        <v>131.4</v>
      </c>
      <c r="G174">
        <v>139.1</v>
      </c>
      <c r="H174">
        <v>114.9</v>
      </c>
      <c r="I174">
        <v>135.6</v>
      </c>
      <c r="J174">
        <v>173.2</v>
      </c>
      <c r="K174">
        <v>124.1</v>
      </c>
      <c r="L174">
        <v>122.6</v>
      </c>
      <c r="M174">
        <v>137.80000000000001</v>
      </c>
      <c r="N174">
        <v>125.1</v>
      </c>
      <c r="O174">
        <v>145.5</v>
      </c>
      <c r="P174">
        <v>139.69999999999999</v>
      </c>
      <c r="Q174">
        <v>154.6</v>
      </c>
      <c r="R174">
        <v>134</v>
      </c>
      <c r="S174">
        <v>124.9</v>
      </c>
      <c r="T174">
        <v>132.6</v>
      </c>
      <c r="U174">
        <v>137.30000000000001</v>
      </c>
      <c r="V174">
        <v>122.6</v>
      </c>
      <c r="W174">
        <v>128.30000000000001</v>
      </c>
      <c r="X174">
        <v>126.6</v>
      </c>
      <c r="Y174">
        <v>115</v>
      </c>
      <c r="Z174">
        <v>124.8</v>
      </c>
      <c r="AA174">
        <v>136.30000000000001</v>
      </c>
      <c r="AB174">
        <v>124.6</v>
      </c>
      <c r="AC174">
        <v>124.5</v>
      </c>
      <c r="AD174">
        <v>133.5</v>
      </c>
    </row>
    <row r="175" spans="1:30" x14ac:dyDescent="0.35">
      <c r="A175" t="s">
        <v>34</v>
      </c>
      <c r="B175">
        <v>2017</v>
      </c>
      <c r="C175" t="s">
        <v>43</v>
      </c>
      <c r="D175">
        <v>135.30000000000001</v>
      </c>
      <c r="E175">
        <v>142.19999999999999</v>
      </c>
      <c r="F175">
        <v>131.19999999999999</v>
      </c>
      <c r="G175">
        <v>140.6</v>
      </c>
      <c r="H175">
        <v>119</v>
      </c>
      <c r="I175">
        <v>141.5</v>
      </c>
      <c r="J175">
        <v>162.6</v>
      </c>
      <c r="K175">
        <v>132.30000000000001</v>
      </c>
      <c r="L175">
        <v>121.8</v>
      </c>
      <c r="M175">
        <v>136.30000000000001</v>
      </c>
      <c r="N175">
        <v>128.69999999999999</v>
      </c>
      <c r="O175">
        <v>148.1</v>
      </c>
      <c r="P175">
        <v>140.1</v>
      </c>
      <c r="Q175">
        <v>151.6</v>
      </c>
      <c r="R175">
        <v>142</v>
      </c>
      <c r="S175">
        <v>134.1</v>
      </c>
      <c r="T175">
        <v>140.80000000000001</v>
      </c>
      <c r="U175">
        <v>137.30000000000001</v>
      </c>
      <c r="V175">
        <v>132.19999999999999</v>
      </c>
      <c r="W175">
        <v>133.6</v>
      </c>
      <c r="X175">
        <v>131.30000000000001</v>
      </c>
      <c r="Y175">
        <v>117.8</v>
      </c>
      <c r="Z175">
        <v>128.4</v>
      </c>
      <c r="AA175">
        <v>137.9</v>
      </c>
      <c r="AB175">
        <v>126.2</v>
      </c>
      <c r="AC175">
        <v>127.7</v>
      </c>
      <c r="AD175">
        <v>136.1</v>
      </c>
    </row>
    <row r="176" spans="1:30" x14ac:dyDescent="0.35">
      <c r="A176" t="s">
        <v>30</v>
      </c>
      <c r="B176">
        <v>2017</v>
      </c>
      <c r="C176" t="s">
        <v>45</v>
      </c>
      <c r="D176">
        <v>136.30000000000001</v>
      </c>
      <c r="E176">
        <v>142.5</v>
      </c>
      <c r="F176">
        <v>140.5</v>
      </c>
      <c r="G176">
        <v>141.5</v>
      </c>
      <c r="H176">
        <v>121.6</v>
      </c>
      <c r="I176">
        <v>147.30000000000001</v>
      </c>
      <c r="J176">
        <v>168</v>
      </c>
      <c r="K176">
        <v>135.80000000000001</v>
      </c>
      <c r="L176">
        <v>122.5</v>
      </c>
      <c r="M176">
        <v>136</v>
      </c>
      <c r="N176">
        <v>131.9</v>
      </c>
      <c r="O176">
        <v>151.4</v>
      </c>
      <c r="P176">
        <v>142.4</v>
      </c>
      <c r="Q176">
        <v>152.1</v>
      </c>
      <c r="R176">
        <v>148.19999999999999</v>
      </c>
      <c r="S176">
        <v>141.5</v>
      </c>
      <c r="T176">
        <v>147.30000000000001</v>
      </c>
      <c r="U176" t="s">
        <v>32</v>
      </c>
      <c r="V176">
        <v>141.1</v>
      </c>
      <c r="W176">
        <v>139.4</v>
      </c>
      <c r="X176">
        <v>135.80000000000001</v>
      </c>
      <c r="Y176">
        <v>121.6</v>
      </c>
      <c r="Z176">
        <v>133.69999999999999</v>
      </c>
      <c r="AA176">
        <v>141.5</v>
      </c>
      <c r="AB176">
        <v>128.1</v>
      </c>
      <c r="AC176">
        <v>131.69999999999999</v>
      </c>
      <c r="AD176">
        <v>140</v>
      </c>
    </row>
    <row r="177" spans="1:30" x14ac:dyDescent="0.35">
      <c r="A177" t="s">
        <v>33</v>
      </c>
      <c r="B177">
        <v>2017</v>
      </c>
      <c r="C177" t="s">
        <v>45</v>
      </c>
      <c r="D177">
        <v>134.30000000000001</v>
      </c>
      <c r="E177">
        <v>142.1</v>
      </c>
      <c r="F177">
        <v>146.69999999999999</v>
      </c>
      <c r="G177">
        <v>139.5</v>
      </c>
      <c r="H177">
        <v>115.2</v>
      </c>
      <c r="I177">
        <v>136.4</v>
      </c>
      <c r="J177">
        <v>185.2</v>
      </c>
      <c r="K177">
        <v>122.2</v>
      </c>
      <c r="L177">
        <v>123.9</v>
      </c>
      <c r="M177">
        <v>138.30000000000001</v>
      </c>
      <c r="N177">
        <v>125.4</v>
      </c>
      <c r="O177">
        <v>146</v>
      </c>
      <c r="P177">
        <v>141.5</v>
      </c>
      <c r="Q177">
        <v>156.19999999999999</v>
      </c>
      <c r="R177">
        <v>135</v>
      </c>
      <c r="S177">
        <v>125.4</v>
      </c>
      <c r="T177">
        <v>133.5</v>
      </c>
      <c r="U177">
        <v>138.6</v>
      </c>
      <c r="V177">
        <v>125.7</v>
      </c>
      <c r="W177">
        <v>128.80000000000001</v>
      </c>
      <c r="X177">
        <v>127.4</v>
      </c>
      <c r="Y177">
        <v>115.3</v>
      </c>
      <c r="Z177">
        <v>125.1</v>
      </c>
      <c r="AA177">
        <v>136.6</v>
      </c>
      <c r="AB177">
        <v>124.9</v>
      </c>
      <c r="AC177">
        <v>124.9</v>
      </c>
      <c r="AD177">
        <v>134.80000000000001</v>
      </c>
    </row>
    <row r="178" spans="1:30" x14ac:dyDescent="0.35">
      <c r="A178" t="s">
        <v>34</v>
      </c>
      <c r="B178">
        <v>2017</v>
      </c>
      <c r="C178" t="s">
        <v>45</v>
      </c>
      <c r="D178">
        <v>135.69999999999999</v>
      </c>
      <c r="E178">
        <v>142.4</v>
      </c>
      <c r="F178">
        <v>142.9</v>
      </c>
      <c r="G178">
        <v>140.80000000000001</v>
      </c>
      <c r="H178">
        <v>119.2</v>
      </c>
      <c r="I178">
        <v>142.19999999999999</v>
      </c>
      <c r="J178">
        <v>173.8</v>
      </c>
      <c r="K178">
        <v>131.19999999999999</v>
      </c>
      <c r="L178">
        <v>123</v>
      </c>
      <c r="M178">
        <v>136.80000000000001</v>
      </c>
      <c r="N178">
        <v>129.19999999999999</v>
      </c>
      <c r="O178">
        <v>148.9</v>
      </c>
      <c r="P178">
        <v>142.1</v>
      </c>
      <c r="Q178">
        <v>153.19999999999999</v>
      </c>
      <c r="R178">
        <v>143</v>
      </c>
      <c r="S178">
        <v>134.80000000000001</v>
      </c>
      <c r="T178">
        <v>141.80000000000001</v>
      </c>
      <c r="U178">
        <v>138.6</v>
      </c>
      <c r="V178">
        <v>135.30000000000001</v>
      </c>
      <c r="W178">
        <v>134.4</v>
      </c>
      <c r="X178">
        <v>132.6</v>
      </c>
      <c r="Y178">
        <v>118.3</v>
      </c>
      <c r="Z178">
        <v>128.9</v>
      </c>
      <c r="AA178">
        <v>138.6</v>
      </c>
      <c r="AB178">
        <v>126.8</v>
      </c>
      <c r="AC178">
        <v>128.4</v>
      </c>
      <c r="AD178">
        <v>137.6</v>
      </c>
    </row>
    <row r="179" spans="1:30" x14ac:dyDescent="0.35">
      <c r="A179" t="s">
        <v>30</v>
      </c>
      <c r="B179">
        <v>2017</v>
      </c>
      <c r="C179" t="s">
        <v>46</v>
      </c>
      <c r="D179">
        <v>136.4</v>
      </c>
      <c r="E179">
        <v>143.69999999999999</v>
      </c>
      <c r="F179">
        <v>144.80000000000001</v>
      </c>
      <c r="G179">
        <v>141.9</v>
      </c>
      <c r="H179">
        <v>123.1</v>
      </c>
      <c r="I179">
        <v>147.19999999999999</v>
      </c>
      <c r="J179">
        <v>161</v>
      </c>
      <c r="K179">
        <v>133.80000000000001</v>
      </c>
      <c r="L179">
        <v>121.9</v>
      </c>
      <c r="M179">
        <v>135.80000000000001</v>
      </c>
      <c r="N179">
        <v>131.1</v>
      </c>
      <c r="O179">
        <v>151.4</v>
      </c>
      <c r="P179">
        <v>141.5</v>
      </c>
      <c r="Q179">
        <v>153.19999999999999</v>
      </c>
      <c r="R179">
        <v>148</v>
      </c>
      <c r="S179">
        <v>141.9</v>
      </c>
      <c r="T179">
        <v>147.19999999999999</v>
      </c>
      <c r="U179" t="s">
        <v>32</v>
      </c>
      <c r="V179">
        <v>142.6</v>
      </c>
      <c r="W179">
        <v>139.5</v>
      </c>
      <c r="X179">
        <v>136.1</v>
      </c>
      <c r="Y179">
        <v>122</v>
      </c>
      <c r="Z179">
        <v>133.4</v>
      </c>
      <c r="AA179">
        <v>141.1</v>
      </c>
      <c r="AB179">
        <v>127.8</v>
      </c>
      <c r="AC179">
        <v>131.9</v>
      </c>
      <c r="AD179">
        <v>139.80000000000001</v>
      </c>
    </row>
    <row r="180" spans="1:30" x14ac:dyDescent="0.35">
      <c r="A180" t="s">
        <v>33</v>
      </c>
      <c r="B180">
        <v>2017</v>
      </c>
      <c r="C180" t="s">
        <v>46</v>
      </c>
      <c r="D180">
        <v>134.4</v>
      </c>
      <c r="E180">
        <v>142.6</v>
      </c>
      <c r="F180">
        <v>145.9</v>
      </c>
      <c r="G180">
        <v>139.5</v>
      </c>
      <c r="H180">
        <v>115.9</v>
      </c>
      <c r="I180">
        <v>135</v>
      </c>
      <c r="J180">
        <v>163.19999999999999</v>
      </c>
      <c r="K180">
        <v>119.8</v>
      </c>
      <c r="L180">
        <v>120.7</v>
      </c>
      <c r="M180">
        <v>139.69999999999999</v>
      </c>
      <c r="N180">
        <v>125.7</v>
      </c>
      <c r="O180">
        <v>146.30000000000001</v>
      </c>
      <c r="P180">
        <v>138.80000000000001</v>
      </c>
      <c r="Q180">
        <v>157</v>
      </c>
      <c r="R180">
        <v>135.6</v>
      </c>
      <c r="S180">
        <v>125.6</v>
      </c>
      <c r="T180">
        <v>134</v>
      </c>
      <c r="U180">
        <v>139.1</v>
      </c>
      <c r="V180">
        <v>126.8</v>
      </c>
      <c r="W180">
        <v>129.30000000000001</v>
      </c>
      <c r="X180">
        <v>128.19999999999999</v>
      </c>
      <c r="Y180">
        <v>115.3</v>
      </c>
      <c r="Z180">
        <v>125.6</v>
      </c>
      <c r="AA180">
        <v>136.69999999999999</v>
      </c>
      <c r="AB180">
        <v>124.6</v>
      </c>
      <c r="AC180">
        <v>125.1</v>
      </c>
      <c r="AD180">
        <v>134.1</v>
      </c>
    </row>
    <row r="181" spans="1:30" x14ac:dyDescent="0.35">
      <c r="A181" t="s">
        <v>34</v>
      </c>
      <c r="B181">
        <v>2017</v>
      </c>
      <c r="C181" t="s">
        <v>46</v>
      </c>
      <c r="D181">
        <v>135.80000000000001</v>
      </c>
      <c r="E181">
        <v>143.30000000000001</v>
      </c>
      <c r="F181">
        <v>145.19999999999999</v>
      </c>
      <c r="G181">
        <v>141</v>
      </c>
      <c r="H181">
        <v>120.5</v>
      </c>
      <c r="I181">
        <v>141.5</v>
      </c>
      <c r="J181">
        <v>161.69999999999999</v>
      </c>
      <c r="K181">
        <v>129.1</v>
      </c>
      <c r="L181">
        <v>121.5</v>
      </c>
      <c r="M181">
        <v>137.1</v>
      </c>
      <c r="N181">
        <v>128.80000000000001</v>
      </c>
      <c r="O181">
        <v>149</v>
      </c>
      <c r="P181">
        <v>140.5</v>
      </c>
      <c r="Q181">
        <v>154.19999999999999</v>
      </c>
      <c r="R181">
        <v>143.1</v>
      </c>
      <c r="S181">
        <v>135.1</v>
      </c>
      <c r="T181">
        <v>142</v>
      </c>
      <c r="U181">
        <v>139.1</v>
      </c>
      <c r="V181">
        <v>136.6</v>
      </c>
      <c r="W181">
        <v>134.69999999999999</v>
      </c>
      <c r="X181">
        <v>133.1</v>
      </c>
      <c r="Y181">
        <v>118.5</v>
      </c>
      <c r="Z181">
        <v>129</v>
      </c>
      <c r="AA181">
        <v>138.5</v>
      </c>
      <c r="AB181">
        <v>126.5</v>
      </c>
      <c r="AC181">
        <v>128.6</v>
      </c>
      <c r="AD181">
        <v>137.19999999999999</v>
      </c>
    </row>
    <row r="182" spans="1:30" x14ac:dyDescent="0.35">
      <c r="A182" t="s">
        <v>30</v>
      </c>
      <c r="B182">
        <v>2018</v>
      </c>
      <c r="C182" t="s">
        <v>31</v>
      </c>
      <c r="D182">
        <v>136.6</v>
      </c>
      <c r="E182">
        <v>144.4</v>
      </c>
      <c r="F182">
        <v>143.80000000000001</v>
      </c>
      <c r="G182">
        <v>142</v>
      </c>
      <c r="H182">
        <v>123.2</v>
      </c>
      <c r="I182">
        <v>147.9</v>
      </c>
      <c r="J182">
        <v>152.1</v>
      </c>
      <c r="K182">
        <v>131.80000000000001</v>
      </c>
      <c r="L182">
        <v>119.5</v>
      </c>
      <c r="M182">
        <v>136</v>
      </c>
      <c r="N182">
        <v>131.19999999999999</v>
      </c>
      <c r="O182">
        <v>151.80000000000001</v>
      </c>
      <c r="P182">
        <v>140.4</v>
      </c>
      <c r="Q182">
        <v>153.6</v>
      </c>
      <c r="R182">
        <v>148.30000000000001</v>
      </c>
      <c r="S182">
        <v>142.30000000000001</v>
      </c>
      <c r="T182">
        <v>147.5</v>
      </c>
      <c r="U182" t="s">
        <v>32</v>
      </c>
      <c r="V182">
        <v>142.30000000000001</v>
      </c>
      <c r="W182">
        <v>139.80000000000001</v>
      </c>
      <c r="X182">
        <v>136</v>
      </c>
      <c r="Y182">
        <v>122.7</v>
      </c>
      <c r="Z182">
        <v>134.30000000000001</v>
      </c>
      <c r="AA182">
        <v>141.6</v>
      </c>
      <c r="AB182">
        <v>128.6</v>
      </c>
      <c r="AC182">
        <v>132.30000000000001</v>
      </c>
      <c r="AD182">
        <v>139.30000000000001</v>
      </c>
    </row>
    <row r="183" spans="1:30" x14ac:dyDescent="0.35">
      <c r="A183" t="s">
        <v>33</v>
      </c>
      <c r="B183">
        <v>2018</v>
      </c>
      <c r="C183" t="s">
        <v>31</v>
      </c>
      <c r="D183">
        <v>134.6</v>
      </c>
      <c r="E183">
        <v>143.69999999999999</v>
      </c>
      <c r="F183">
        <v>143.6</v>
      </c>
      <c r="G183">
        <v>139.6</v>
      </c>
      <c r="H183">
        <v>116.4</v>
      </c>
      <c r="I183">
        <v>133.80000000000001</v>
      </c>
      <c r="J183">
        <v>150.5</v>
      </c>
      <c r="K183">
        <v>118.4</v>
      </c>
      <c r="L183">
        <v>117.3</v>
      </c>
      <c r="M183">
        <v>140.5</v>
      </c>
      <c r="N183">
        <v>125.9</v>
      </c>
      <c r="O183">
        <v>146.80000000000001</v>
      </c>
      <c r="P183">
        <v>137.19999999999999</v>
      </c>
      <c r="Q183">
        <v>157.69999999999999</v>
      </c>
      <c r="R183">
        <v>136</v>
      </c>
      <c r="S183">
        <v>125.9</v>
      </c>
      <c r="T183">
        <v>134.4</v>
      </c>
      <c r="U183">
        <v>140.4</v>
      </c>
      <c r="V183">
        <v>127.3</v>
      </c>
      <c r="W183">
        <v>129.5</v>
      </c>
      <c r="X183">
        <v>129</v>
      </c>
      <c r="Y183">
        <v>116.3</v>
      </c>
      <c r="Z183">
        <v>126.2</v>
      </c>
      <c r="AA183">
        <v>137.1</v>
      </c>
      <c r="AB183">
        <v>125.5</v>
      </c>
      <c r="AC183">
        <v>125.8</v>
      </c>
      <c r="AD183">
        <v>134.1</v>
      </c>
    </row>
    <row r="184" spans="1:30" x14ac:dyDescent="0.35">
      <c r="A184" t="s">
        <v>34</v>
      </c>
      <c r="B184">
        <v>2018</v>
      </c>
      <c r="C184" t="s">
        <v>31</v>
      </c>
      <c r="D184">
        <v>136</v>
      </c>
      <c r="E184">
        <v>144.19999999999999</v>
      </c>
      <c r="F184">
        <v>143.69999999999999</v>
      </c>
      <c r="G184">
        <v>141.1</v>
      </c>
      <c r="H184">
        <v>120.7</v>
      </c>
      <c r="I184">
        <v>141.30000000000001</v>
      </c>
      <c r="J184">
        <v>151.6</v>
      </c>
      <c r="K184">
        <v>127.3</v>
      </c>
      <c r="L184">
        <v>118.8</v>
      </c>
      <c r="M184">
        <v>137.5</v>
      </c>
      <c r="N184">
        <v>129</v>
      </c>
      <c r="O184">
        <v>149.5</v>
      </c>
      <c r="P184">
        <v>139.19999999999999</v>
      </c>
      <c r="Q184">
        <v>154.69999999999999</v>
      </c>
      <c r="R184">
        <v>143.5</v>
      </c>
      <c r="S184">
        <v>135.5</v>
      </c>
      <c r="T184">
        <v>142.30000000000001</v>
      </c>
      <c r="U184">
        <v>140.4</v>
      </c>
      <c r="V184">
        <v>136.6</v>
      </c>
      <c r="W184">
        <v>134.9</v>
      </c>
      <c r="X184">
        <v>133.30000000000001</v>
      </c>
      <c r="Y184">
        <v>119.3</v>
      </c>
      <c r="Z184">
        <v>129.69999999999999</v>
      </c>
      <c r="AA184">
        <v>139</v>
      </c>
      <c r="AB184">
        <v>127.3</v>
      </c>
      <c r="AC184">
        <v>129.1</v>
      </c>
      <c r="AD184">
        <v>136.9</v>
      </c>
    </row>
    <row r="185" spans="1:30" x14ac:dyDescent="0.35">
      <c r="A185" t="s">
        <v>30</v>
      </c>
      <c r="B185">
        <v>2018</v>
      </c>
      <c r="C185" t="s">
        <v>35</v>
      </c>
      <c r="D185">
        <v>136.4</v>
      </c>
      <c r="E185">
        <v>143.69999999999999</v>
      </c>
      <c r="F185">
        <v>140.6</v>
      </c>
      <c r="G185">
        <v>141.5</v>
      </c>
      <c r="H185">
        <v>122.9</v>
      </c>
      <c r="I185">
        <v>149.4</v>
      </c>
      <c r="J185">
        <v>142.4</v>
      </c>
      <c r="K185">
        <v>130.19999999999999</v>
      </c>
      <c r="L185">
        <v>117.9</v>
      </c>
      <c r="M185">
        <v>135.6</v>
      </c>
      <c r="N185">
        <v>130.5</v>
      </c>
      <c r="O185">
        <v>151.69999999999999</v>
      </c>
      <c r="P185">
        <v>138.69999999999999</v>
      </c>
      <c r="Q185">
        <v>153.30000000000001</v>
      </c>
      <c r="R185">
        <v>148.69999999999999</v>
      </c>
      <c r="S185">
        <v>142.4</v>
      </c>
      <c r="T185">
        <v>147.80000000000001</v>
      </c>
      <c r="U185" t="s">
        <v>32</v>
      </c>
      <c r="V185">
        <v>142.4</v>
      </c>
      <c r="W185">
        <v>139.9</v>
      </c>
      <c r="X185">
        <v>136.19999999999999</v>
      </c>
      <c r="Y185">
        <v>123.3</v>
      </c>
      <c r="Z185">
        <v>134.30000000000001</v>
      </c>
      <c r="AA185">
        <v>141.5</v>
      </c>
      <c r="AB185">
        <v>128.80000000000001</v>
      </c>
      <c r="AC185">
        <v>132.5</v>
      </c>
      <c r="AD185">
        <v>138.5</v>
      </c>
    </row>
    <row r="186" spans="1:30" x14ac:dyDescent="0.35">
      <c r="A186" t="s">
        <v>33</v>
      </c>
      <c r="B186">
        <v>2018</v>
      </c>
      <c r="C186" t="s">
        <v>35</v>
      </c>
      <c r="D186">
        <v>134.80000000000001</v>
      </c>
      <c r="E186">
        <v>143</v>
      </c>
      <c r="F186">
        <v>139.9</v>
      </c>
      <c r="G186">
        <v>139.9</v>
      </c>
      <c r="H186">
        <v>116.2</v>
      </c>
      <c r="I186">
        <v>135.5</v>
      </c>
      <c r="J186">
        <v>136.9</v>
      </c>
      <c r="K186">
        <v>117</v>
      </c>
      <c r="L186">
        <v>115.4</v>
      </c>
      <c r="M186">
        <v>140.69999999999999</v>
      </c>
      <c r="N186">
        <v>125.9</v>
      </c>
      <c r="O186">
        <v>147.1</v>
      </c>
      <c r="P186">
        <v>135.6</v>
      </c>
      <c r="Q186">
        <v>159.30000000000001</v>
      </c>
      <c r="R186">
        <v>136.30000000000001</v>
      </c>
      <c r="S186">
        <v>126.1</v>
      </c>
      <c r="T186">
        <v>134.69999999999999</v>
      </c>
      <c r="U186">
        <v>141.30000000000001</v>
      </c>
      <c r="V186">
        <v>127.3</v>
      </c>
      <c r="W186">
        <v>129.9</v>
      </c>
      <c r="X186">
        <v>129.80000000000001</v>
      </c>
      <c r="Y186">
        <v>117.4</v>
      </c>
      <c r="Z186">
        <v>126.5</v>
      </c>
      <c r="AA186">
        <v>137.19999999999999</v>
      </c>
      <c r="AB186">
        <v>126.2</v>
      </c>
      <c r="AC186">
        <v>126.5</v>
      </c>
      <c r="AD186">
        <v>134</v>
      </c>
    </row>
    <row r="187" spans="1:30" x14ac:dyDescent="0.35">
      <c r="A187" t="s">
        <v>34</v>
      </c>
      <c r="B187">
        <v>2018</v>
      </c>
      <c r="C187" t="s">
        <v>35</v>
      </c>
      <c r="D187">
        <v>135.9</v>
      </c>
      <c r="E187">
        <v>143.5</v>
      </c>
      <c r="F187">
        <v>140.30000000000001</v>
      </c>
      <c r="G187">
        <v>140.9</v>
      </c>
      <c r="H187">
        <v>120.4</v>
      </c>
      <c r="I187">
        <v>142.9</v>
      </c>
      <c r="J187">
        <v>140.5</v>
      </c>
      <c r="K187">
        <v>125.8</v>
      </c>
      <c r="L187">
        <v>117.1</v>
      </c>
      <c r="M187">
        <v>137.30000000000001</v>
      </c>
      <c r="N187">
        <v>128.6</v>
      </c>
      <c r="O187">
        <v>149.6</v>
      </c>
      <c r="P187">
        <v>137.6</v>
      </c>
      <c r="Q187">
        <v>154.9</v>
      </c>
      <c r="R187">
        <v>143.80000000000001</v>
      </c>
      <c r="S187">
        <v>135.6</v>
      </c>
      <c r="T187">
        <v>142.6</v>
      </c>
      <c r="U187">
        <v>141.30000000000001</v>
      </c>
      <c r="V187">
        <v>136.69999999999999</v>
      </c>
      <c r="W187">
        <v>135.19999999999999</v>
      </c>
      <c r="X187">
        <v>133.80000000000001</v>
      </c>
      <c r="Y187">
        <v>120.2</v>
      </c>
      <c r="Z187">
        <v>129.9</v>
      </c>
      <c r="AA187">
        <v>139</v>
      </c>
      <c r="AB187">
        <v>127.7</v>
      </c>
      <c r="AC187">
        <v>129.6</v>
      </c>
      <c r="AD187">
        <v>136.4</v>
      </c>
    </row>
    <row r="188" spans="1:30" x14ac:dyDescent="0.35">
      <c r="A188" t="s">
        <v>30</v>
      </c>
      <c r="B188">
        <v>2018</v>
      </c>
      <c r="C188" t="s">
        <v>36</v>
      </c>
      <c r="D188">
        <v>136.80000000000001</v>
      </c>
      <c r="E188">
        <v>143.80000000000001</v>
      </c>
      <c r="F188">
        <v>140</v>
      </c>
      <c r="G188">
        <v>142</v>
      </c>
      <c r="H188">
        <v>123.2</v>
      </c>
      <c r="I188">
        <v>152.9</v>
      </c>
      <c r="J188">
        <v>138</v>
      </c>
      <c r="K188">
        <v>129.30000000000001</v>
      </c>
      <c r="L188">
        <v>117.1</v>
      </c>
      <c r="M188">
        <v>136.30000000000001</v>
      </c>
      <c r="N188">
        <v>131.19999999999999</v>
      </c>
      <c r="O188">
        <v>152.80000000000001</v>
      </c>
      <c r="P188">
        <v>138.6</v>
      </c>
      <c r="Q188">
        <v>155.1</v>
      </c>
      <c r="R188">
        <v>149.19999999999999</v>
      </c>
      <c r="S188">
        <v>143</v>
      </c>
      <c r="T188">
        <v>148.30000000000001</v>
      </c>
      <c r="U188" t="s">
        <v>32</v>
      </c>
      <c r="V188">
        <v>142.6</v>
      </c>
      <c r="W188">
        <v>139.9</v>
      </c>
      <c r="X188">
        <v>136.69999999999999</v>
      </c>
      <c r="Y188">
        <v>124.6</v>
      </c>
      <c r="Z188">
        <v>135.1</v>
      </c>
      <c r="AA188">
        <v>142.69999999999999</v>
      </c>
      <c r="AB188">
        <v>129.30000000000001</v>
      </c>
      <c r="AC188">
        <v>133.30000000000001</v>
      </c>
      <c r="AD188">
        <v>138.69999999999999</v>
      </c>
    </row>
    <row r="189" spans="1:30" x14ac:dyDescent="0.35">
      <c r="A189" t="s">
        <v>33</v>
      </c>
      <c r="B189">
        <v>2018</v>
      </c>
      <c r="C189" t="s">
        <v>36</v>
      </c>
      <c r="D189">
        <v>135</v>
      </c>
      <c r="E189">
        <v>143.1</v>
      </c>
      <c r="F189">
        <v>135.5</v>
      </c>
      <c r="G189">
        <v>139.9</v>
      </c>
      <c r="H189">
        <v>116.5</v>
      </c>
      <c r="I189">
        <v>138.5</v>
      </c>
      <c r="J189">
        <v>128</v>
      </c>
      <c r="K189">
        <v>115.5</v>
      </c>
      <c r="L189">
        <v>114.2</v>
      </c>
      <c r="M189">
        <v>140.69999999999999</v>
      </c>
      <c r="N189">
        <v>126.2</v>
      </c>
      <c r="O189">
        <v>147.6</v>
      </c>
      <c r="P189">
        <v>134.80000000000001</v>
      </c>
      <c r="Q189">
        <v>159.69999999999999</v>
      </c>
      <c r="R189">
        <v>136.69999999999999</v>
      </c>
      <c r="S189">
        <v>126.7</v>
      </c>
      <c r="T189">
        <v>135.19999999999999</v>
      </c>
      <c r="U189">
        <v>142</v>
      </c>
      <c r="V189">
        <v>126.4</v>
      </c>
      <c r="W189">
        <v>130.80000000000001</v>
      </c>
      <c r="X189">
        <v>130.5</v>
      </c>
      <c r="Y189">
        <v>117.8</v>
      </c>
      <c r="Z189">
        <v>126.8</v>
      </c>
      <c r="AA189">
        <v>137.80000000000001</v>
      </c>
      <c r="AB189">
        <v>126.7</v>
      </c>
      <c r="AC189">
        <v>127.1</v>
      </c>
      <c r="AD189">
        <v>134</v>
      </c>
    </row>
    <row r="190" spans="1:30" x14ac:dyDescent="0.35">
      <c r="A190" t="s">
        <v>34</v>
      </c>
      <c r="B190">
        <v>2018</v>
      </c>
      <c r="C190" t="s">
        <v>36</v>
      </c>
      <c r="D190">
        <v>136.19999999999999</v>
      </c>
      <c r="E190">
        <v>143.6</v>
      </c>
      <c r="F190">
        <v>138.30000000000001</v>
      </c>
      <c r="G190">
        <v>141.19999999999999</v>
      </c>
      <c r="H190">
        <v>120.7</v>
      </c>
      <c r="I190">
        <v>146.19999999999999</v>
      </c>
      <c r="J190">
        <v>134.6</v>
      </c>
      <c r="K190">
        <v>124.6</v>
      </c>
      <c r="L190">
        <v>116.1</v>
      </c>
      <c r="M190">
        <v>137.80000000000001</v>
      </c>
      <c r="N190">
        <v>129.1</v>
      </c>
      <c r="O190">
        <v>150.4</v>
      </c>
      <c r="P190">
        <v>137.19999999999999</v>
      </c>
      <c r="Q190">
        <v>156.30000000000001</v>
      </c>
      <c r="R190">
        <v>144.30000000000001</v>
      </c>
      <c r="S190">
        <v>136.19999999999999</v>
      </c>
      <c r="T190">
        <v>143.1</v>
      </c>
      <c r="U190">
        <v>142</v>
      </c>
      <c r="V190">
        <v>136.5</v>
      </c>
      <c r="W190">
        <v>135.6</v>
      </c>
      <c r="X190">
        <v>134.30000000000001</v>
      </c>
      <c r="Y190">
        <v>121</v>
      </c>
      <c r="Z190">
        <v>130.4</v>
      </c>
      <c r="AA190">
        <v>139.80000000000001</v>
      </c>
      <c r="AB190">
        <v>128.19999999999999</v>
      </c>
      <c r="AC190">
        <v>130.30000000000001</v>
      </c>
      <c r="AD190">
        <v>136.5</v>
      </c>
    </row>
    <row r="191" spans="1:30" x14ac:dyDescent="0.35">
      <c r="A191" t="s">
        <v>30</v>
      </c>
      <c r="B191">
        <v>2018</v>
      </c>
      <c r="C191" t="s">
        <v>37</v>
      </c>
      <c r="D191">
        <v>137.1</v>
      </c>
      <c r="E191">
        <v>144.5</v>
      </c>
      <c r="F191">
        <v>135.9</v>
      </c>
      <c r="G191">
        <v>142.4</v>
      </c>
      <c r="H191">
        <v>123.5</v>
      </c>
      <c r="I191">
        <v>156.4</v>
      </c>
      <c r="J191">
        <v>135.1</v>
      </c>
      <c r="K191">
        <v>128.4</v>
      </c>
      <c r="L191">
        <v>115.2</v>
      </c>
      <c r="M191">
        <v>137.19999999999999</v>
      </c>
      <c r="N191">
        <v>131.9</v>
      </c>
      <c r="O191">
        <v>153.80000000000001</v>
      </c>
      <c r="P191">
        <v>138.6</v>
      </c>
      <c r="Q191">
        <v>156.1</v>
      </c>
      <c r="R191">
        <v>150.1</v>
      </c>
      <c r="S191">
        <v>143.30000000000001</v>
      </c>
      <c r="T191">
        <v>149.1</v>
      </c>
      <c r="U191" t="s">
        <v>32</v>
      </c>
      <c r="V191">
        <v>143.80000000000001</v>
      </c>
      <c r="W191">
        <v>140.9</v>
      </c>
      <c r="X191">
        <v>137.6</v>
      </c>
      <c r="Y191">
        <v>125.3</v>
      </c>
      <c r="Z191">
        <v>136</v>
      </c>
      <c r="AA191">
        <v>143.69999999999999</v>
      </c>
      <c r="AB191">
        <v>130.4</v>
      </c>
      <c r="AC191">
        <v>134.19999999999999</v>
      </c>
      <c r="AD191">
        <v>139.1</v>
      </c>
    </row>
    <row r="192" spans="1:30" x14ac:dyDescent="0.35">
      <c r="A192" t="s">
        <v>33</v>
      </c>
      <c r="B192">
        <v>2018</v>
      </c>
      <c r="C192" t="s">
        <v>37</v>
      </c>
      <c r="D192">
        <v>135</v>
      </c>
      <c r="E192">
        <v>144.30000000000001</v>
      </c>
      <c r="F192">
        <v>130.80000000000001</v>
      </c>
      <c r="G192">
        <v>140.30000000000001</v>
      </c>
      <c r="H192">
        <v>116.6</v>
      </c>
      <c r="I192">
        <v>150.1</v>
      </c>
      <c r="J192">
        <v>127.6</v>
      </c>
      <c r="K192">
        <v>114</v>
      </c>
      <c r="L192">
        <v>110.6</v>
      </c>
      <c r="M192">
        <v>140.19999999999999</v>
      </c>
      <c r="N192">
        <v>126.5</v>
      </c>
      <c r="O192">
        <v>148.30000000000001</v>
      </c>
      <c r="P192">
        <v>135.69999999999999</v>
      </c>
      <c r="Q192">
        <v>159.19999999999999</v>
      </c>
      <c r="R192">
        <v>137.80000000000001</v>
      </c>
      <c r="S192">
        <v>127.4</v>
      </c>
      <c r="T192">
        <v>136.19999999999999</v>
      </c>
      <c r="U192">
        <v>142.9</v>
      </c>
      <c r="V192">
        <v>124.6</v>
      </c>
      <c r="W192">
        <v>131.80000000000001</v>
      </c>
      <c r="X192">
        <v>131.30000000000001</v>
      </c>
      <c r="Y192">
        <v>118.9</v>
      </c>
      <c r="Z192">
        <v>127.6</v>
      </c>
      <c r="AA192">
        <v>139.69999999999999</v>
      </c>
      <c r="AB192">
        <v>127.6</v>
      </c>
      <c r="AC192">
        <v>128.19999999999999</v>
      </c>
      <c r="AD192">
        <v>134.80000000000001</v>
      </c>
    </row>
    <row r="193" spans="1:30" x14ac:dyDescent="0.35">
      <c r="A193" t="s">
        <v>34</v>
      </c>
      <c r="B193">
        <v>2018</v>
      </c>
      <c r="C193" t="s">
        <v>37</v>
      </c>
      <c r="D193">
        <v>136.4</v>
      </c>
      <c r="E193">
        <v>144.4</v>
      </c>
      <c r="F193">
        <v>133.9</v>
      </c>
      <c r="G193">
        <v>141.6</v>
      </c>
      <c r="H193">
        <v>121</v>
      </c>
      <c r="I193">
        <v>153.5</v>
      </c>
      <c r="J193">
        <v>132.6</v>
      </c>
      <c r="K193">
        <v>123.5</v>
      </c>
      <c r="L193">
        <v>113.7</v>
      </c>
      <c r="M193">
        <v>138.19999999999999</v>
      </c>
      <c r="N193">
        <v>129.6</v>
      </c>
      <c r="O193">
        <v>151.19999999999999</v>
      </c>
      <c r="P193">
        <v>137.5</v>
      </c>
      <c r="Q193">
        <v>156.9</v>
      </c>
      <c r="R193">
        <v>145.30000000000001</v>
      </c>
      <c r="S193">
        <v>136.69999999999999</v>
      </c>
      <c r="T193">
        <v>144</v>
      </c>
      <c r="U193">
        <v>142.9</v>
      </c>
      <c r="V193">
        <v>136.5</v>
      </c>
      <c r="W193">
        <v>136.6</v>
      </c>
      <c r="X193">
        <v>135.19999999999999</v>
      </c>
      <c r="Y193">
        <v>121.9</v>
      </c>
      <c r="Z193">
        <v>131.30000000000001</v>
      </c>
      <c r="AA193">
        <v>141.4</v>
      </c>
      <c r="AB193">
        <v>129.19999999999999</v>
      </c>
      <c r="AC193">
        <v>131.30000000000001</v>
      </c>
      <c r="AD193">
        <v>137.1</v>
      </c>
    </row>
    <row r="194" spans="1:30" x14ac:dyDescent="0.35">
      <c r="A194" t="s">
        <v>30</v>
      </c>
      <c r="B194">
        <v>2018</v>
      </c>
      <c r="C194" t="s">
        <v>38</v>
      </c>
      <c r="D194">
        <v>137.4</v>
      </c>
      <c r="E194">
        <v>145.69999999999999</v>
      </c>
      <c r="F194">
        <v>135.5</v>
      </c>
      <c r="G194">
        <v>142.9</v>
      </c>
      <c r="H194">
        <v>123.6</v>
      </c>
      <c r="I194">
        <v>157.5</v>
      </c>
      <c r="J194">
        <v>137.80000000000001</v>
      </c>
      <c r="K194">
        <v>127.2</v>
      </c>
      <c r="L194">
        <v>111.8</v>
      </c>
      <c r="M194">
        <v>137.4</v>
      </c>
      <c r="N194">
        <v>132.19999999999999</v>
      </c>
      <c r="O194">
        <v>154.30000000000001</v>
      </c>
      <c r="P194">
        <v>139.1</v>
      </c>
      <c r="Q194">
        <v>157</v>
      </c>
      <c r="R194">
        <v>150.80000000000001</v>
      </c>
      <c r="S194">
        <v>144.1</v>
      </c>
      <c r="T194">
        <v>149.80000000000001</v>
      </c>
      <c r="U194" t="s">
        <v>32</v>
      </c>
      <c r="V194">
        <v>144.30000000000001</v>
      </c>
      <c r="W194">
        <v>141.80000000000001</v>
      </c>
      <c r="X194">
        <v>138.4</v>
      </c>
      <c r="Y194">
        <v>126.4</v>
      </c>
      <c r="Z194">
        <v>136.80000000000001</v>
      </c>
      <c r="AA194">
        <v>144.4</v>
      </c>
      <c r="AB194">
        <v>131.19999999999999</v>
      </c>
      <c r="AC194">
        <v>135.1</v>
      </c>
      <c r="AD194">
        <v>139.80000000000001</v>
      </c>
    </row>
    <row r="195" spans="1:30" x14ac:dyDescent="0.35">
      <c r="A195" t="s">
        <v>33</v>
      </c>
      <c r="B195">
        <v>2018</v>
      </c>
      <c r="C195" t="s">
        <v>38</v>
      </c>
      <c r="D195">
        <v>135</v>
      </c>
      <c r="E195">
        <v>148.19999999999999</v>
      </c>
      <c r="F195">
        <v>130.5</v>
      </c>
      <c r="G195">
        <v>140.69999999999999</v>
      </c>
      <c r="H195">
        <v>116.4</v>
      </c>
      <c r="I195">
        <v>151.30000000000001</v>
      </c>
      <c r="J195">
        <v>131.4</v>
      </c>
      <c r="K195">
        <v>112.8</v>
      </c>
      <c r="L195">
        <v>105.3</v>
      </c>
      <c r="M195">
        <v>139.6</v>
      </c>
      <c r="N195">
        <v>126.6</v>
      </c>
      <c r="O195">
        <v>148.69999999999999</v>
      </c>
      <c r="P195">
        <v>136.4</v>
      </c>
      <c r="Q195">
        <v>160.30000000000001</v>
      </c>
      <c r="R195">
        <v>138.6</v>
      </c>
      <c r="S195">
        <v>127.9</v>
      </c>
      <c r="T195">
        <v>137</v>
      </c>
      <c r="U195">
        <v>143.19999999999999</v>
      </c>
      <c r="V195">
        <v>124.7</v>
      </c>
      <c r="W195">
        <v>132.5</v>
      </c>
      <c r="X195">
        <v>132</v>
      </c>
      <c r="Y195">
        <v>119.8</v>
      </c>
      <c r="Z195">
        <v>128</v>
      </c>
      <c r="AA195">
        <v>140.4</v>
      </c>
      <c r="AB195">
        <v>128.1</v>
      </c>
      <c r="AC195">
        <v>128.9</v>
      </c>
      <c r="AD195">
        <v>135.4</v>
      </c>
    </row>
    <row r="196" spans="1:30" x14ac:dyDescent="0.35">
      <c r="A196" t="s">
        <v>34</v>
      </c>
      <c r="B196">
        <v>2018</v>
      </c>
      <c r="C196" t="s">
        <v>38</v>
      </c>
      <c r="D196">
        <v>136.6</v>
      </c>
      <c r="E196">
        <v>146.6</v>
      </c>
      <c r="F196">
        <v>133.6</v>
      </c>
      <c r="G196">
        <v>142.1</v>
      </c>
      <c r="H196">
        <v>121</v>
      </c>
      <c r="I196">
        <v>154.6</v>
      </c>
      <c r="J196">
        <v>135.6</v>
      </c>
      <c r="K196">
        <v>122.3</v>
      </c>
      <c r="L196">
        <v>109.6</v>
      </c>
      <c r="M196">
        <v>138.1</v>
      </c>
      <c r="N196">
        <v>129.9</v>
      </c>
      <c r="O196">
        <v>151.69999999999999</v>
      </c>
      <c r="P196">
        <v>138.1</v>
      </c>
      <c r="Q196">
        <v>157.9</v>
      </c>
      <c r="R196">
        <v>146</v>
      </c>
      <c r="S196">
        <v>137.4</v>
      </c>
      <c r="T196">
        <v>144.69999999999999</v>
      </c>
      <c r="U196">
        <v>143.19999999999999</v>
      </c>
      <c r="V196">
        <v>136.9</v>
      </c>
      <c r="W196">
        <v>137.4</v>
      </c>
      <c r="X196">
        <v>136</v>
      </c>
      <c r="Y196">
        <v>122.9</v>
      </c>
      <c r="Z196">
        <v>131.80000000000001</v>
      </c>
      <c r="AA196">
        <v>142.1</v>
      </c>
      <c r="AB196">
        <v>129.9</v>
      </c>
      <c r="AC196">
        <v>132.1</v>
      </c>
      <c r="AD196">
        <v>137.80000000000001</v>
      </c>
    </row>
    <row r="197" spans="1:30" x14ac:dyDescent="0.35">
      <c r="A197" t="s">
        <v>30</v>
      </c>
      <c r="B197">
        <v>2018</v>
      </c>
      <c r="C197" t="s">
        <v>39</v>
      </c>
      <c r="D197">
        <v>137.6</v>
      </c>
      <c r="E197">
        <v>148.1</v>
      </c>
      <c r="F197">
        <v>136.69999999999999</v>
      </c>
      <c r="G197">
        <v>143.19999999999999</v>
      </c>
      <c r="H197">
        <v>124</v>
      </c>
      <c r="I197">
        <v>154.1</v>
      </c>
      <c r="J197">
        <v>143.5</v>
      </c>
      <c r="K197">
        <v>126</v>
      </c>
      <c r="L197">
        <v>112.4</v>
      </c>
      <c r="M197">
        <v>137.6</v>
      </c>
      <c r="N197">
        <v>132.80000000000001</v>
      </c>
      <c r="O197">
        <v>154.30000000000001</v>
      </c>
      <c r="P197">
        <v>140</v>
      </c>
      <c r="Q197">
        <v>157.30000000000001</v>
      </c>
      <c r="R197">
        <v>151.30000000000001</v>
      </c>
      <c r="S197">
        <v>144.69999999999999</v>
      </c>
      <c r="T197">
        <v>150.30000000000001</v>
      </c>
      <c r="U197" t="s">
        <v>32</v>
      </c>
      <c r="V197">
        <v>145.1</v>
      </c>
      <c r="W197">
        <v>142.19999999999999</v>
      </c>
      <c r="X197">
        <v>138.4</v>
      </c>
      <c r="Y197">
        <v>127.4</v>
      </c>
      <c r="Z197">
        <v>137.80000000000001</v>
      </c>
      <c r="AA197">
        <v>145.1</v>
      </c>
      <c r="AB197">
        <v>131.4</v>
      </c>
      <c r="AC197">
        <v>135.6</v>
      </c>
      <c r="AD197">
        <v>140.5</v>
      </c>
    </row>
    <row r="198" spans="1:30" x14ac:dyDescent="0.35">
      <c r="A198" t="s">
        <v>33</v>
      </c>
      <c r="B198">
        <v>2018</v>
      </c>
      <c r="C198" t="s">
        <v>39</v>
      </c>
      <c r="D198">
        <v>135.30000000000001</v>
      </c>
      <c r="E198">
        <v>149.69999999999999</v>
      </c>
      <c r="F198">
        <v>133.9</v>
      </c>
      <c r="G198">
        <v>140.80000000000001</v>
      </c>
      <c r="H198">
        <v>116.6</v>
      </c>
      <c r="I198">
        <v>152.19999999999999</v>
      </c>
      <c r="J198">
        <v>144</v>
      </c>
      <c r="K198">
        <v>112.3</v>
      </c>
      <c r="L198">
        <v>108.4</v>
      </c>
      <c r="M198">
        <v>140</v>
      </c>
      <c r="N198">
        <v>126.7</v>
      </c>
      <c r="O198">
        <v>149</v>
      </c>
      <c r="P198">
        <v>138.4</v>
      </c>
      <c r="Q198">
        <v>161</v>
      </c>
      <c r="R198">
        <v>138.9</v>
      </c>
      <c r="S198">
        <v>128.69999999999999</v>
      </c>
      <c r="T198">
        <v>137.4</v>
      </c>
      <c r="U198">
        <v>142.5</v>
      </c>
      <c r="V198">
        <v>126.5</v>
      </c>
      <c r="W198">
        <v>133.1</v>
      </c>
      <c r="X198">
        <v>132.6</v>
      </c>
      <c r="Y198">
        <v>120.4</v>
      </c>
      <c r="Z198">
        <v>128.5</v>
      </c>
      <c r="AA198">
        <v>141.19999999999999</v>
      </c>
      <c r="AB198">
        <v>128.19999999999999</v>
      </c>
      <c r="AC198">
        <v>129.5</v>
      </c>
      <c r="AD198">
        <v>136.19999999999999</v>
      </c>
    </row>
    <row r="199" spans="1:30" x14ac:dyDescent="0.35">
      <c r="A199" t="s">
        <v>34</v>
      </c>
      <c r="B199">
        <v>2018</v>
      </c>
      <c r="C199" t="s">
        <v>39</v>
      </c>
      <c r="D199">
        <v>136.9</v>
      </c>
      <c r="E199">
        <v>148.69999999999999</v>
      </c>
      <c r="F199">
        <v>135.6</v>
      </c>
      <c r="G199">
        <v>142.30000000000001</v>
      </c>
      <c r="H199">
        <v>121.3</v>
      </c>
      <c r="I199">
        <v>153.19999999999999</v>
      </c>
      <c r="J199">
        <v>143.69999999999999</v>
      </c>
      <c r="K199">
        <v>121.4</v>
      </c>
      <c r="L199">
        <v>111.1</v>
      </c>
      <c r="M199">
        <v>138.4</v>
      </c>
      <c r="N199">
        <v>130.30000000000001</v>
      </c>
      <c r="O199">
        <v>151.80000000000001</v>
      </c>
      <c r="P199">
        <v>139.4</v>
      </c>
      <c r="Q199">
        <v>158.30000000000001</v>
      </c>
      <c r="R199">
        <v>146.4</v>
      </c>
      <c r="S199">
        <v>138.1</v>
      </c>
      <c r="T199">
        <v>145.19999999999999</v>
      </c>
      <c r="U199">
        <v>142.5</v>
      </c>
      <c r="V199">
        <v>138.1</v>
      </c>
      <c r="W199">
        <v>137.9</v>
      </c>
      <c r="X199">
        <v>136.19999999999999</v>
      </c>
      <c r="Y199">
        <v>123.7</v>
      </c>
      <c r="Z199">
        <v>132.6</v>
      </c>
      <c r="AA199">
        <v>142.80000000000001</v>
      </c>
      <c r="AB199">
        <v>130.1</v>
      </c>
      <c r="AC199">
        <v>132.6</v>
      </c>
      <c r="AD199">
        <v>138.5</v>
      </c>
    </row>
    <row r="200" spans="1:30" x14ac:dyDescent="0.35">
      <c r="A200" t="s">
        <v>30</v>
      </c>
      <c r="B200">
        <v>2018</v>
      </c>
      <c r="C200" t="s">
        <v>40</v>
      </c>
      <c r="D200">
        <v>138.4</v>
      </c>
      <c r="E200">
        <v>149.30000000000001</v>
      </c>
      <c r="F200">
        <v>139.30000000000001</v>
      </c>
      <c r="G200">
        <v>143.4</v>
      </c>
      <c r="H200">
        <v>124.1</v>
      </c>
      <c r="I200">
        <v>153.30000000000001</v>
      </c>
      <c r="J200">
        <v>154.19999999999999</v>
      </c>
      <c r="K200">
        <v>126.4</v>
      </c>
      <c r="L200">
        <v>114.3</v>
      </c>
      <c r="M200">
        <v>138.19999999999999</v>
      </c>
      <c r="N200">
        <v>132.80000000000001</v>
      </c>
      <c r="O200">
        <v>154.80000000000001</v>
      </c>
      <c r="P200">
        <v>142</v>
      </c>
      <c r="Q200">
        <v>156.1</v>
      </c>
      <c r="R200">
        <v>151.5</v>
      </c>
      <c r="S200">
        <v>145.1</v>
      </c>
      <c r="T200">
        <v>150.6</v>
      </c>
      <c r="U200" t="s">
        <v>32</v>
      </c>
      <c r="V200">
        <v>146.80000000000001</v>
      </c>
      <c r="W200">
        <v>143.1</v>
      </c>
      <c r="X200">
        <v>139</v>
      </c>
      <c r="Y200">
        <v>127.5</v>
      </c>
      <c r="Z200">
        <v>138.4</v>
      </c>
      <c r="AA200">
        <v>145.80000000000001</v>
      </c>
      <c r="AB200">
        <v>131.4</v>
      </c>
      <c r="AC200">
        <v>136</v>
      </c>
      <c r="AD200">
        <v>141.80000000000001</v>
      </c>
    </row>
    <row r="201" spans="1:30" x14ac:dyDescent="0.35">
      <c r="A201" t="s">
        <v>33</v>
      </c>
      <c r="B201">
        <v>2018</v>
      </c>
      <c r="C201" t="s">
        <v>40</v>
      </c>
      <c r="D201">
        <v>135.6</v>
      </c>
      <c r="E201">
        <v>148.6</v>
      </c>
      <c r="F201">
        <v>139.1</v>
      </c>
      <c r="G201">
        <v>141</v>
      </c>
      <c r="H201">
        <v>116.7</v>
      </c>
      <c r="I201">
        <v>149.69999999999999</v>
      </c>
      <c r="J201">
        <v>159.19999999999999</v>
      </c>
      <c r="K201">
        <v>112.6</v>
      </c>
      <c r="L201">
        <v>111.8</v>
      </c>
      <c r="M201">
        <v>140.30000000000001</v>
      </c>
      <c r="N201">
        <v>126.8</v>
      </c>
      <c r="O201">
        <v>149.4</v>
      </c>
      <c r="P201">
        <v>140.30000000000001</v>
      </c>
      <c r="Q201">
        <v>161.4</v>
      </c>
      <c r="R201">
        <v>139.6</v>
      </c>
      <c r="S201">
        <v>128.9</v>
      </c>
      <c r="T201">
        <v>137.9</v>
      </c>
      <c r="U201">
        <v>143.6</v>
      </c>
      <c r="V201">
        <v>128.1</v>
      </c>
      <c r="W201">
        <v>133.6</v>
      </c>
      <c r="X201">
        <v>133.6</v>
      </c>
      <c r="Y201">
        <v>120.1</v>
      </c>
      <c r="Z201">
        <v>129</v>
      </c>
      <c r="AA201">
        <v>144</v>
      </c>
      <c r="AB201">
        <v>128.19999999999999</v>
      </c>
      <c r="AC201">
        <v>130.19999999999999</v>
      </c>
      <c r="AD201">
        <v>137.5</v>
      </c>
    </row>
    <row r="202" spans="1:30" x14ac:dyDescent="0.35">
      <c r="A202" t="s">
        <v>34</v>
      </c>
      <c r="B202">
        <v>2018</v>
      </c>
      <c r="C202" t="s">
        <v>40</v>
      </c>
      <c r="D202">
        <v>137.5</v>
      </c>
      <c r="E202">
        <v>149.1</v>
      </c>
      <c r="F202">
        <v>139.19999999999999</v>
      </c>
      <c r="G202">
        <v>142.5</v>
      </c>
      <c r="H202">
        <v>121.4</v>
      </c>
      <c r="I202">
        <v>151.6</v>
      </c>
      <c r="J202">
        <v>155.9</v>
      </c>
      <c r="K202">
        <v>121.7</v>
      </c>
      <c r="L202">
        <v>113.5</v>
      </c>
      <c r="M202">
        <v>138.9</v>
      </c>
      <c r="N202">
        <v>130.30000000000001</v>
      </c>
      <c r="O202">
        <v>152.30000000000001</v>
      </c>
      <c r="P202">
        <v>141.4</v>
      </c>
      <c r="Q202">
        <v>157.5</v>
      </c>
      <c r="R202">
        <v>146.80000000000001</v>
      </c>
      <c r="S202">
        <v>138.4</v>
      </c>
      <c r="T202">
        <v>145.6</v>
      </c>
      <c r="U202">
        <v>143.6</v>
      </c>
      <c r="V202">
        <v>139.69999999999999</v>
      </c>
      <c r="W202">
        <v>138.6</v>
      </c>
      <c r="X202">
        <v>137</v>
      </c>
      <c r="Y202">
        <v>123.6</v>
      </c>
      <c r="Z202">
        <v>133.1</v>
      </c>
      <c r="AA202">
        <v>144.69999999999999</v>
      </c>
      <c r="AB202">
        <v>130.1</v>
      </c>
      <c r="AC202">
        <v>133.19999999999999</v>
      </c>
      <c r="AD202">
        <v>139.80000000000001</v>
      </c>
    </row>
    <row r="203" spans="1:30" x14ac:dyDescent="0.35">
      <c r="A203" t="s">
        <v>30</v>
      </c>
      <c r="B203">
        <v>2018</v>
      </c>
      <c r="C203" t="s">
        <v>41</v>
      </c>
      <c r="D203">
        <v>139.19999999999999</v>
      </c>
      <c r="E203">
        <v>148.80000000000001</v>
      </c>
      <c r="F203">
        <v>139.1</v>
      </c>
      <c r="G203">
        <v>143.5</v>
      </c>
      <c r="H203">
        <v>125</v>
      </c>
      <c r="I203">
        <v>154.4</v>
      </c>
      <c r="J203">
        <v>156.30000000000001</v>
      </c>
      <c r="K203">
        <v>126.8</v>
      </c>
      <c r="L203">
        <v>115.4</v>
      </c>
      <c r="M203">
        <v>138.6</v>
      </c>
      <c r="N203">
        <v>133.80000000000001</v>
      </c>
      <c r="O203">
        <v>155.19999999999999</v>
      </c>
      <c r="P203">
        <v>142.69999999999999</v>
      </c>
      <c r="Q203">
        <v>156.4</v>
      </c>
      <c r="R203">
        <v>152.1</v>
      </c>
      <c r="S203">
        <v>145.80000000000001</v>
      </c>
      <c r="T203">
        <v>151.30000000000001</v>
      </c>
      <c r="U203" t="s">
        <v>32</v>
      </c>
      <c r="V203">
        <v>147.69999999999999</v>
      </c>
      <c r="W203">
        <v>143.80000000000001</v>
      </c>
      <c r="X203">
        <v>139.4</v>
      </c>
      <c r="Y203">
        <v>128.30000000000001</v>
      </c>
      <c r="Z203">
        <v>138.6</v>
      </c>
      <c r="AA203">
        <v>146.9</v>
      </c>
      <c r="AB203">
        <v>131.30000000000001</v>
      </c>
      <c r="AC203">
        <v>136.6</v>
      </c>
      <c r="AD203">
        <v>142.5</v>
      </c>
    </row>
    <row r="204" spans="1:30" x14ac:dyDescent="0.35">
      <c r="A204" t="s">
        <v>33</v>
      </c>
      <c r="B204">
        <v>2018</v>
      </c>
      <c r="C204" t="s">
        <v>41</v>
      </c>
      <c r="D204">
        <v>136.5</v>
      </c>
      <c r="E204">
        <v>146.4</v>
      </c>
      <c r="F204">
        <v>136.6</v>
      </c>
      <c r="G204">
        <v>141.19999999999999</v>
      </c>
      <c r="H204">
        <v>117.4</v>
      </c>
      <c r="I204">
        <v>146.30000000000001</v>
      </c>
      <c r="J204">
        <v>157.30000000000001</v>
      </c>
      <c r="K204">
        <v>113.6</v>
      </c>
      <c r="L204">
        <v>113.3</v>
      </c>
      <c r="M204">
        <v>141.1</v>
      </c>
      <c r="N204">
        <v>127.4</v>
      </c>
      <c r="O204">
        <v>150.4</v>
      </c>
      <c r="P204">
        <v>140.1</v>
      </c>
      <c r="Q204">
        <v>162.1</v>
      </c>
      <c r="R204">
        <v>140</v>
      </c>
      <c r="S204">
        <v>129</v>
      </c>
      <c r="T204">
        <v>138.30000000000001</v>
      </c>
      <c r="U204">
        <v>144.6</v>
      </c>
      <c r="V204">
        <v>129.80000000000001</v>
      </c>
      <c r="W204">
        <v>134.4</v>
      </c>
      <c r="X204">
        <v>134.9</v>
      </c>
      <c r="Y204">
        <v>120.7</v>
      </c>
      <c r="Z204">
        <v>129.80000000000001</v>
      </c>
      <c r="AA204">
        <v>145.30000000000001</v>
      </c>
      <c r="AB204">
        <v>128.30000000000001</v>
      </c>
      <c r="AC204">
        <v>131</v>
      </c>
      <c r="AD204">
        <v>138</v>
      </c>
    </row>
    <row r="205" spans="1:30" x14ac:dyDescent="0.35">
      <c r="A205" t="s">
        <v>34</v>
      </c>
      <c r="B205">
        <v>2018</v>
      </c>
      <c r="C205" t="s">
        <v>41</v>
      </c>
      <c r="D205">
        <v>138.30000000000001</v>
      </c>
      <c r="E205">
        <v>148</v>
      </c>
      <c r="F205">
        <v>138.1</v>
      </c>
      <c r="G205">
        <v>142.6</v>
      </c>
      <c r="H205">
        <v>122.2</v>
      </c>
      <c r="I205">
        <v>150.6</v>
      </c>
      <c r="J205">
        <v>156.6</v>
      </c>
      <c r="K205">
        <v>122.4</v>
      </c>
      <c r="L205">
        <v>114.7</v>
      </c>
      <c r="M205">
        <v>139.4</v>
      </c>
      <c r="N205">
        <v>131.1</v>
      </c>
      <c r="O205">
        <v>153</v>
      </c>
      <c r="P205">
        <v>141.69999999999999</v>
      </c>
      <c r="Q205">
        <v>157.9</v>
      </c>
      <c r="R205">
        <v>147.30000000000001</v>
      </c>
      <c r="S205">
        <v>138.80000000000001</v>
      </c>
      <c r="T205">
        <v>146.1</v>
      </c>
      <c r="U205">
        <v>144.6</v>
      </c>
      <c r="V205">
        <v>140.9</v>
      </c>
      <c r="W205">
        <v>139.4</v>
      </c>
      <c r="X205">
        <v>137.69999999999999</v>
      </c>
      <c r="Y205">
        <v>124.3</v>
      </c>
      <c r="Z205">
        <v>133.6</v>
      </c>
      <c r="AA205">
        <v>146</v>
      </c>
      <c r="AB205">
        <v>130.1</v>
      </c>
      <c r="AC205">
        <v>133.9</v>
      </c>
      <c r="AD205">
        <v>140.4</v>
      </c>
    </row>
    <row r="206" spans="1:30" x14ac:dyDescent="0.35">
      <c r="A206" t="s">
        <v>30</v>
      </c>
      <c r="B206">
        <v>2018</v>
      </c>
      <c r="C206" t="s">
        <v>42</v>
      </c>
      <c r="D206">
        <v>139.4</v>
      </c>
      <c r="E206">
        <v>147.19999999999999</v>
      </c>
      <c r="F206">
        <v>136.6</v>
      </c>
      <c r="G206">
        <v>143.69999999999999</v>
      </c>
      <c r="H206">
        <v>124.6</v>
      </c>
      <c r="I206">
        <v>150.1</v>
      </c>
      <c r="J206">
        <v>149.4</v>
      </c>
      <c r="K206">
        <v>125.4</v>
      </c>
      <c r="L206">
        <v>114.4</v>
      </c>
      <c r="M206">
        <v>138.69999999999999</v>
      </c>
      <c r="N206">
        <v>133.1</v>
      </c>
      <c r="O206">
        <v>155.9</v>
      </c>
      <c r="P206">
        <v>141.30000000000001</v>
      </c>
      <c r="Q206">
        <v>157.69999999999999</v>
      </c>
      <c r="R206">
        <v>152.1</v>
      </c>
      <c r="S206">
        <v>146.1</v>
      </c>
      <c r="T206">
        <v>151.30000000000001</v>
      </c>
      <c r="U206" t="s">
        <v>32</v>
      </c>
      <c r="V206">
        <v>149</v>
      </c>
      <c r="W206">
        <v>144</v>
      </c>
      <c r="X206">
        <v>140</v>
      </c>
      <c r="Y206">
        <v>129.9</v>
      </c>
      <c r="Z206">
        <v>140</v>
      </c>
      <c r="AA206">
        <v>147.6</v>
      </c>
      <c r="AB206">
        <v>132</v>
      </c>
      <c r="AC206">
        <v>137.4</v>
      </c>
      <c r="AD206">
        <v>142.1</v>
      </c>
    </row>
    <row r="207" spans="1:30" x14ac:dyDescent="0.35">
      <c r="A207" t="s">
        <v>33</v>
      </c>
      <c r="B207">
        <v>2018</v>
      </c>
      <c r="C207" t="s">
        <v>42</v>
      </c>
      <c r="D207">
        <v>137</v>
      </c>
      <c r="E207">
        <v>143.1</v>
      </c>
      <c r="F207">
        <v>132.80000000000001</v>
      </c>
      <c r="G207">
        <v>141.5</v>
      </c>
      <c r="H207">
        <v>117.8</v>
      </c>
      <c r="I207">
        <v>140</v>
      </c>
      <c r="J207">
        <v>151.30000000000001</v>
      </c>
      <c r="K207">
        <v>113.5</v>
      </c>
      <c r="L207">
        <v>112.3</v>
      </c>
      <c r="M207">
        <v>141.19999999999999</v>
      </c>
      <c r="N207">
        <v>127.7</v>
      </c>
      <c r="O207">
        <v>151.30000000000001</v>
      </c>
      <c r="P207">
        <v>138.9</v>
      </c>
      <c r="Q207">
        <v>163.30000000000001</v>
      </c>
      <c r="R207">
        <v>140.80000000000001</v>
      </c>
      <c r="S207">
        <v>129.30000000000001</v>
      </c>
      <c r="T207">
        <v>139.1</v>
      </c>
      <c r="U207">
        <v>145.30000000000001</v>
      </c>
      <c r="V207">
        <v>131.19999999999999</v>
      </c>
      <c r="W207">
        <v>134.9</v>
      </c>
      <c r="X207">
        <v>135.69999999999999</v>
      </c>
      <c r="Y207">
        <v>122.5</v>
      </c>
      <c r="Z207">
        <v>130.19999999999999</v>
      </c>
      <c r="AA207">
        <v>145.19999999999999</v>
      </c>
      <c r="AB207">
        <v>129.30000000000001</v>
      </c>
      <c r="AC207">
        <v>131.9</v>
      </c>
      <c r="AD207">
        <v>138.1</v>
      </c>
    </row>
    <row r="208" spans="1:30" x14ac:dyDescent="0.35">
      <c r="A208" t="s">
        <v>34</v>
      </c>
      <c r="B208">
        <v>2018</v>
      </c>
      <c r="C208" t="s">
        <v>42</v>
      </c>
      <c r="D208">
        <v>138.6</v>
      </c>
      <c r="E208">
        <v>145.80000000000001</v>
      </c>
      <c r="F208">
        <v>135.1</v>
      </c>
      <c r="G208">
        <v>142.9</v>
      </c>
      <c r="H208">
        <v>122.1</v>
      </c>
      <c r="I208">
        <v>145.4</v>
      </c>
      <c r="J208">
        <v>150</v>
      </c>
      <c r="K208">
        <v>121.4</v>
      </c>
      <c r="L208">
        <v>113.7</v>
      </c>
      <c r="M208">
        <v>139.5</v>
      </c>
      <c r="N208">
        <v>130.80000000000001</v>
      </c>
      <c r="O208">
        <v>153.80000000000001</v>
      </c>
      <c r="P208">
        <v>140.4</v>
      </c>
      <c r="Q208">
        <v>159.19999999999999</v>
      </c>
      <c r="R208">
        <v>147.69999999999999</v>
      </c>
      <c r="S208">
        <v>139.1</v>
      </c>
      <c r="T208">
        <v>146.5</v>
      </c>
      <c r="U208">
        <v>145.30000000000001</v>
      </c>
      <c r="V208">
        <v>142.30000000000001</v>
      </c>
      <c r="W208">
        <v>139.69999999999999</v>
      </c>
      <c r="X208">
        <v>138.4</v>
      </c>
      <c r="Y208">
        <v>126</v>
      </c>
      <c r="Z208">
        <v>134.5</v>
      </c>
      <c r="AA208">
        <v>146.19999999999999</v>
      </c>
      <c r="AB208">
        <v>130.9</v>
      </c>
      <c r="AC208">
        <v>134.69999999999999</v>
      </c>
      <c r="AD208">
        <v>140.19999999999999</v>
      </c>
    </row>
    <row r="209" spans="1:30" x14ac:dyDescent="0.35">
      <c r="A209" t="s">
        <v>30</v>
      </c>
      <c r="B209">
        <v>2018</v>
      </c>
      <c r="C209" t="s">
        <v>43</v>
      </c>
      <c r="D209">
        <v>139.30000000000001</v>
      </c>
      <c r="E209">
        <v>147.6</v>
      </c>
      <c r="F209">
        <v>134.6</v>
      </c>
      <c r="G209">
        <v>141.9</v>
      </c>
      <c r="H209">
        <v>123.5</v>
      </c>
      <c r="I209">
        <v>144.5</v>
      </c>
      <c r="J209">
        <v>147.6</v>
      </c>
      <c r="K209">
        <v>121.4</v>
      </c>
      <c r="L209">
        <v>112.3</v>
      </c>
      <c r="M209">
        <v>139.5</v>
      </c>
      <c r="N209">
        <v>134.6</v>
      </c>
      <c r="O209">
        <v>155.19999999999999</v>
      </c>
      <c r="P209">
        <v>140.19999999999999</v>
      </c>
      <c r="Q209">
        <v>159.6</v>
      </c>
      <c r="R209">
        <v>150.69999999999999</v>
      </c>
      <c r="S209">
        <v>144.5</v>
      </c>
      <c r="T209">
        <v>149.80000000000001</v>
      </c>
      <c r="U209" t="s">
        <v>32</v>
      </c>
      <c r="V209">
        <v>149.69999999999999</v>
      </c>
      <c r="W209">
        <v>147.5</v>
      </c>
      <c r="X209">
        <v>144.80000000000001</v>
      </c>
      <c r="Y209">
        <v>130.80000000000001</v>
      </c>
      <c r="Z209">
        <v>140.1</v>
      </c>
      <c r="AA209">
        <v>148</v>
      </c>
      <c r="AB209">
        <v>134.4</v>
      </c>
      <c r="AC209">
        <v>139.80000000000001</v>
      </c>
      <c r="AD209">
        <v>142.19999999999999</v>
      </c>
    </row>
    <row r="210" spans="1:30" x14ac:dyDescent="0.35">
      <c r="A210" t="s">
        <v>33</v>
      </c>
      <c r="B210">
        <v>2018</v>
      </c>
      <c r="C210" t="s">
        <v>43</v>
      </c>
      <c r="D210">
        <v>137.6</v>
      </c>
      <c r="E210">
        <v>144.9</v>
      </c>
      <c r="F210">
        <v>133.5</v>
      </c>
      <c r="G210">
        <v>141.5</v>
      </c>
      <c r="H210">
        <v>118</v>
      </c>
      <c r="I210">
        <v>139.5</v>
      </c>
      <c r="J210">
        <v>153</v>
      </c>
      <c r="K210">
        <v>113.2</v>
      </c>
      <c r="L210">
        <v>112.8</v>
      </c>
      <c r="M210">
        <v>141.1</v>
      </c>
      <c r="N210">
        <v>127.6</v>
      </c>
      <c r="O210">
        <v>152</v>
      </c>
      <c r="P210">
        <v>139.4</v>
      </c>
      <c r="Q210">
        <v>164</v>
      </c>
      <c r="R210">
        <v>141.5</v>
      </c>
      <c r="S210">
        <v>129.80000000000001</v>
      </c>
      <c r="T210">
        <v>139.69999999999999</v>
      </c>
      <c r="U210">
        <v>146.30000000000001</v>
      </c>
      <c r="V210">
        <v>133.4</v>
      </c>
      <c r="W210">
        <v>135.1</v>
      </c>
      <c r="X210">
        <v>136.19999999999999</v>
      </c>
      <c r="Y210">
        <v>123.3</v>
      </c>
      <c r="Z210">
        <v>130.69999999999999</v>
      </c>
      <c r="AA210">
        <v>145.5</v>
      </c>
      <c r="AB210">
        <v>130.4</v>
      </c>
      <c r="AC210">
        <v>132.5</v>
      </c>
      <c r="AD210">
        <v>138.9</v>
      </c>
    </row>
    <row r="211" spans="1:30" x14ac:dyDescent="0.35">
      <c r="A211" t="s">
        <v>34</v>
      </c>
      <c r="B211">
        <v>2018</v>
      </c>
      <c r="C211" t="s">
        <v>43</v>
      </c>
      <c r="D211">
        <v>137.4</v>
      </c>
      <c r="E211">
        <v>149.5</v>
      </c>
      <c r="F211">
        <v>137.30000000000001</v>
      </c>
      <c r="G211">
        <v>141.9</v>
      </c>
      <c r="H211">
        <v>121.1</v>
      </c>
      <c r="I211">
        <v>142.5</v>
      </c>
      <c r="J211">
        <v>146.69999999999999</v>
      </c>
      <c r="K211">
        <v>119.1</v>
      </c>
      <c r="L211">
        <v>111.9</v>
      </c>
      <c r="M211">
        <v>141</v>
      </c>
      <c r="N211">
        <v>133.6</v>
      </c>
      <c r="O211">
        <v>154.5</v>
      </c>
      <c r="P211">
        <v>139.69999999999999</v>
      </c>
      <c r="Q211">
        <v>162.6</v>
      </c>
      <c r="R211">
        <v>148</v>
      </c>
      <c r="S211">
        <v>139.19999999999999</v>
      </c>
      <c r="T211">
        <v>146.80000000000001</v>
      </c>
      <c r="U211">
        <v>146.9</v>
      </c>
      <c r="V211">
        <v>145.30000000000001</v>
      </c>
      <c r="W211">
        <v>142.19999999999999</v>
      </c>
      <c r="X211">
        <v>142.1</v>
      </c>
      <c r="Y211">
        <v>125.5</v>
      </c>
      <c r="Z211">
        <v>136.5</v>
      </c>
      <c r="AA211">
        <v>147.80000000000001</v>
      </c>
      <c r="AB211">
        <v>132</v>
      </c>
      <c r="AC211">
        <v>136.30000000000001</v>
      </c>
      <c r="AD211">
        <v>140.80000000000001</v>
      </c>
    </row>
    <row r="212" spans="1:30" x14ac:dyDescent="0.35">
      <c r="A212" t="s">
        <v>30</v>
      </c>
      <c r="B212">
        <v>2018</v>
      </c>
      <c r="C212" t="s">
        <v>45</v>
      </c>
      <c r="D212">
        <v>137.1</v>
      </c>
      <c r="E212">
        <v>150.80000000000001</v>
      </c>
      <c r="F212">
        <v>136.69999999999999</v>
      </c>
      <c r="G212">
        <v>141.9</v>
      </c>
      <c r="H212">
        <v>122.8</v>
      </c>
      <c r="I212">
        <v>143.9</v>
      </c>
      <c r="J212">
        <v>147.5</v>
      </c>
      <c r="K212">
        <v>121</v>
      </c>
      <c r="L212">
        <v>111.6</v>
      </c>
      <c r="M212">
        <v>140.6</v>
      </c>
      <c r="N212">
        <v>137.5</v>
      </c>
      <c r="O212">
        <v>156.1</v>
      </c>
      <c r="P212">
        <v>140</v>
      </c>
      <c r="Q212">
        <v>161.9</v>
      </c>
      <c r="R212">
        <v>151.69999999999999</v>
      </c>
      <c r="S212">
        <v>145.5</v>
      </c>
      <c r="T212">
        <v>150.80000000000001</v>
      </c>
      <c r="U212" t="s">
        <v>32</v>
      </c>
      <c r="V212">
        <v>150.30000000000001</v>
      </c>
      <c r="W212">
        <v>148</v>
      </c>
      <c r="X212">
        <v>145.4</v>
      </c>
      <c r="Y212">
        <v>130.30000000000001</v>
      </c>
      <c r="Z212">
        <v>143.1</v>
      </c>
      <c r="AA212">
        <v>150.19999999999999</v>
      </c>
      <c r="AB212">
        <v>133.1</v>
      </c>
      <c r="AC212">
        <v>140.1</v>
      </c>
      <c r="AD212">
        <v>142.4</v>
      </c>
    </row>
    <row r="213" spans="1:30" x14ac:dyDescent="0.35">
      <c r="A213" t="s">
        <v>33</v>
      </c>
      <c r="B213">
        <v>2018</v>
      </c>
      <c r="C213" t="s">
        <v>45</v>
      </c>
      <c r="D213">
        <v>138.1</v>
      </c>
      <c r="E213">
        <v>146.30000000000001</v>
      </c>
      <c r="F213">
        <v>137.80000000000001</v>
      </c>
      <c r="G213">
        <v>141.6</v>
      </c>
      <c r="H213">
        <v>118.1</v>
      </c>
      <c r="I213">
        <v>141.5</v>
      </c>
      <c r="J213">
        <v>145.19999999999999</v>
      </c>
      <c r="K213">
        <v>115.3</v>
      </c>
      <c r="L213">
        <v>112.5</v>
      </c>
      <c r="M213">
        <v>141.4</v>
      </c>
      <c r="N213">
        <v>128</v>
      </c>
      <c r="O213">
        <v>152.6</v>
      </c>
      <c r="P213">
        <v>139.1</v>
      </c>
      <c r="Q213">
        <v>164.4</v>
      </c>
      <c r="R213">
        <v>142.4</v>
      </c>
      <c r="S213">
        <v>130.19999999999999</v>
      </c>
      <c r="T213">
        <v>140.5</v>
      </c>
      <c r="U213">
        <v>146.9</v>
      </c>
      <c r="V213">
        <v>136.69999999999999</v>
      </c>
      <c r="W213">
        <v>135.80000000000001</v>
      </c>
      <c r="X213">
        <v>136.80000000000001</v>
      </c>
      <c r="Y213">
        <v>121.2</v>
      </c>
      <c r="Z213">
        <v>131.30000000000001</v>
      </c>
      <c r="AA213">
        <v>146.1</v>
      </c>
      <c r="AB213">
        <v>130.5</v>
      </c>
      <c r="AC213">
        <v>132.19999999999999</v>
      </c>
      <c r="AD213">
        <v>139</v>
      </c>
    </row>
    <row r="214" spans="1:30" x14ac:dyDescent="0.35">
      <c r="A214" t="s">
        <v>34</v>
      </c>
      <c r="B214">
        <v>2018</v>
      </c>
      <c r="C214" t="s">
        <v>45</v>
      </c>
      <c r="D214">
        <v>137.4</v>
      </c>
      <c r="E214">
        <v>149.19999999999999</v>
      </c>
      <c r="F214">
        <v>137.1</v>
      </c>
      <c r="G214">
        <v>141.80000000000001</v>
      </c>
      <c r="H214">
        <v>121.1</v>
      </c>
      <c r="I214">
        <v>142.80000000000001</v>
      </c>
      <c r="J214">
        <v>146.69999999999999</v>
      </c>
      <c r="K214">
        <v>119.1</v>
      </c>
      <c r="L214">
        <v>111.9</v>
      </c>
      <c r="M214">
        <v>140.9</v>
      </c>
      <c r="N214">
        <v>133.5</v>
      </c>
      <c r="O214">
        <v>154.5</v>
      </c>
      <c r="P214">
        <v>139.69999999999999</v>
      </c>
      <c r="Q214">
        <v>162.6</v>
      </c>
      <c r="R214">
        <v>148</v>
      </c>
      <c r="S214">
        <v>139.1</v>
      </c>
      <c r="T214">
        <v>146.69999999999999</v>
      </c>
      <c r="U214">
        <v>146.9</v>
      </c>
      <c r="V214">
        <v>145.1</v>
      </c>
      <c r="W214">
        <v>142.19999999999999</v>
      </c>
      <c r="X214">
        <v>142.1</v>
      </c>
      <c r="Y214">
        <v>125.5</v>
      </c>
      <c r="Z214">
        <v>136.5</v>
      </c>
      <c r="AA214">
        <v>147.80000000000001</v>
      </c>
      <c r="AB214">
        <v>132</v>
      </c>
      <c r="AC214">
        <v>136.30000000000001</v>
      </c>
      <c r="AD214">
        <v>140.80000000000001</v>
      </c>
    </row>
    <row r="215" spans="1:30" x14ac:dyDescent="0.35">
      <c r="A215" t="s">
        <v>30</v>
      </c>
      <c r="B215">
        <v>2018</v>
      </c>
      <c r="C215" t="s">
        <v>46</v>
      </c>
      <c r="D215">
        <v>137.1</v>
      </c>
      <c r="E215">
        <v>151.9</v>
      </c>
      <c r="F215">
        <v>137.4</v>
      </c>
      <c r="G215">
        <v>142.4</v>
      </c>
      <c r="H215">
        <v>124.2</v>
      </c>
      <c r="I215">
        <v>140.19999999999999</v>
      </c>
      <c r="J215">
        <v>136.6</v>
      </c>
      <c r="K215">
        <v>120.9</v>
      </c>
      <c r="L215">
        <v>109.9</v>
      </c>
      <c r="M215">
        <v>140.19999999999999</v>
      </c>
      <c r="N215">
        <v>137.80000000000001</v>
      </c>
      <c r="O215">
        <v>156</v>
      </c>
      <c r="P215">
        <v>138.5</v>
      </c>
      <c r="Q215">
        <v>162.4</v>
      </c>
      <c r="R215">
        <v>151.6</v>
      </c>
      <c r="S215">
        <v>145.9</v>
      </c>
      <c r="T215">
        <v>150.80000000000001</v>
      </c>
      <c r="U215" t="s">
        <v>32</v>
      </c>
      <c r="V215">
        <v>149</v>
      </c>
      <c r="W215">
        <v>149.5</v>
      </c>
      <c r="X215">
        <v>149.6</v>
      </c>
      <c r="Y215">
        <v>128.9</v>
      </c>
      <c r="Z215">
        <v>143.30000000000001</v>
      </c>
      <c r="AA215">
        <v>155.1</v>
      </c>
      <c r="AB215">
        <v>133.19999999999999</v>
      </c>
      <c r="AC215">
        <v>141.6</v>
      </c>
      <c r="AD215">
        <v>141.9</v>
      </c>
    </row>
    <row r="216" spans="1:30" x14ac:dyDescent="0.35">
      <c r="A216" t="s">
        <v>33</v>
      </c>
      <c r="B216">
        <v>2018</v>
      </c>
      <c r="C216" t="s">
        <v>46</v>
      </c>
      <c r="D216">
        <v>138.5</v>
      </c>
      <c r="E216">
        <v>147.80000000000001</v>
      </c>
      <c r="F216">
        <v>141.1</v>
      </c>
      <c r="G216">
        <v>141.6</v>
      </c>
      <c r="H216">
        <v>118.1</v>
      </c>
      <c r="I216">
        <v>138.5</v>
      </c>
      <c r="J216">
        <v>132.4</v>
      </c>
      <c r="K216">
        <v>117.5</v>
      </c>
      <c r="L216">
        <v>111</v>
      </c>
      <c r="M216">
        <v>141.5</v>
      </c>
      <c r="N216">
        <v>128.1</v>
      </c>
      <c r="O216">
        <v>152.9</v>
      </c>
      <c r="P216">
        <v>137.6</v>
      </c>
      <c r="Q216">
        <v>164.6</v>
      </c>
      <c r="R216">
        <v>142.69999999999999</v>
      </c>
      <c r="S216">
        <v>130.30000000000001</v>
      </c>
      <c r="T216">
        <v>140.80000000000001</v>
      </c>
      <c r="U216">
        <v>146.5</v>
      </c>
      <c r="V216">
        <v>132.4</v>
      </c>
      <c r="W216">
        <v>136.19999999999999</v>
      </c>
      <c r="X216">
        <v>137.30000000000001</v>
      </c>
      <c r="Y216">
        <v>118.8</v>
      </c>
      <c r="Z216">
        <v>131.69999999999999</v>
      </c>
      <c r="AA216">
        <v>146.5</v>
      </c>
      <c r="AB216">
        <v>130.80000000000001</v>
      </c>
      <c r="AC216">
        <v>131.69999999999999</v>
      </c>
      <c r="AD216">
        <v>138</v>
      </c>
    </row>
    <row r="217" spans="1:30" x14ac:dyDescent="0.35">
      <c r="A217" t="s">
        <v>34</v>
      </c>
      <c r="B217">
        <v>2018</v>
      </c>
      <c r="C217" t="s">
        <v>46</v>
      </c>
      <c r="D217">
        <v>137.5</v>
      </c>
      <c r="E217">
        <v>150.5</v>
      </c>
      <c r="F217">
        <v>138.80000000000001</v>
      </c>
      <c r="G217">
        <v>142.1</v>
      </c>
      <c r="H217">
        <v>122</v>
      </c>
      <c r="I217">
        <v>139.4</v>
      </c>
      <c r="J217">
        <v>135.19999999999999</v>
      </c>
      <c r="K217">
        <v>119.8</v>
      </c>
      <c r="L217">
        <v>110.3</v>
      </c>
      <c r="M217">
        <v>140.6</v>
      </c>
      <c r="N217">
        <v>133.80000000000001</v>
      </c>
      <c r="O217">
        <v>154.6</v>
      </c>
      <c r="P217">
        <v>138.19999999999999</v>
      </c>
      <c r="Q217">
        <v>163</v>
      </c>
      <c r="R217">
        <v>148.1</v>
      </c>
      <c r="S217">
        <v>139.4</v>
      </c>
      <c r="T217">
        <v>146.80000000000001</v>
      </c>
      <c r="U217">
        <v>146.5</v>
      </c>
      <c r="V217">
        <v>142.69999999999999</v>
      </c>
      <c r="W217">
        <v>143.19999999999999</v>
      </c>
      <c r="X217">
        <v>144.9</v>
      </c>
      <c r="Y217">
        <v>123.6</v>
      </c>
      <c r="Z217">
        <v>136.80000000000001</v>
      </c>
      <c r="AA217">
        <v>150.1</v>
      </c>
      <c r="AB217">
        <v>132.19999999999999</v>
      </c>
      <c r="AC217">
        <v>136.80000000000001</v>
      </c>
      <c r="AD217">
        <v>140.1</v>
      </c>
    </row>
    <row r="218" spans="1:30" x14ac:dyDescent="0.35">
      <c r="A218" t="s">
        <v>30</v>
      </c>
      <c r="B218">
        <v>2019</v>
      </c>
      <c r="C218" t="s">
        <v>31</v>
      </c>
      <c r="D218">
        <v>136.6</v>
      </c>
      <c r="E218">
        <v>152.5</v>
      </c>
      <c r="F218">
        <v>138.19999999999999</v>
      </c>
      <c r="G218">
        <v>142.4</v>
      </c>
      <c r="H218">
        <v>123.9</v>
      </c>
      <c r="I218">
        <v>135.5</v>
      </c>
      <c r="J218">
        <v>131.69999999999999</v>
      </c>
      <c r="K218">
        <v>121.3</v>
      </c>
      <c r="L218">
        <v>108.4</v>
      </c>
      <c r="M218">
        <v>138.9</v>
      </c>
      <c r="N218">
        <v>137</v>
      </c>
      <c r="O218">
        <v>155.80000000000001</v>
      </c>
      <c r="P218">
        <v>137.4</v>
      </c>
      <c r="Q218">
        <v>162.69999999999999</v>
      </c>
      <c r="R218">
        <v>150.6</v>
      </c>
      <c r="S218">
        <v>145.1</v>
      </c>
      <c r="T218">
        <v>149.9</v>
      </c>
      <c r="U218" t="s">
        <v>32</v>
      </c>
      <c r="V218">
        <v>146.19999999999999</v>
      </c>
      <c r="W218">
        <v>150.1</v>
      </c>
      <c r="X218">
        <v>149.6</v>
      </c>
      <c r="Y218">
        <v>128.6</v>
      </c>
      <c r="Z218">
        <v>142.9</v>
      </c>
      <c r="AA218">
        <v>155.19999999999999</v>
      </c>
      <c r="AB218">
        <v>133.5</v>
      </c>
      <c r="AC218">
        <v>141.69999999999999</v>
      </c>
      <c r="AD218">
        <v>141</v>
      </c>
    </row>
    <row r="219" spans="1:30" x14ac:dyDescent="0.35">
      <c r="A219" t="s">
        <v>33</v>
      </c>
      <c r="B219">
        <v>2019</v>
      </c>
      <c r="C219" t="s">
        <v>31</v>
      </c>
      <c r="D219">
        <v>138.30000000000001</v>
      </c>
      <c r="E219">
        <v>149.4</v>
      </c>
      <c r="F219">
        <v>143.5</v>
      </c>
      <c r="G219">
        <v>141.69999999999999</v>
      </c>
      <c r="H219">
        <v>118.1</v>
      </c>
      <c r="I219">
        <v>135.19999999999999</v>
      </c>
      <c r="J219">
        <v>130.5</v>
      </c>
      <c r="K219">
        <v>118.2</v>
      </c>
      <c r="L219">
        <v>110.4</v>
      </c>
      <c r="M219">
        <v>140.4</v>
      </c>
      <c r="N219">
        <v>128.1</v>
      </c>
      <c r="O219">
        <v>153.19999999999999</v>
      </c>
      <c r="P219">
        <v>137.30000000000001</v>
      </c>
      <c r="Q219">
        <v>164.7</v>
      </c>
      <c r="R219">
        <v>143</v>
      </c>
      <c r="S219">
        <v>130.4</v>
      </c>
      <c r="T219">
        <v>141.1</v>
      </c>
      <c r="U219">
        <v>147.69999999999999</v>
      </c>
      <c r="V219">
        <v>128.6</v>
      </c>
      <c r="W219">
        <v>136.30000000000001</v>
      </c>
      <c r="X219">
        <v>137.80000000000001</v>
      </c>
      <c r="Y219">
        <v>118.6</v>
      </c>
      <c r="Z219">
        <v>131.9</v>
      </c>
      <c r="AA219">
        <v>146.6</v>
      </c>
      <c r="AB219">
        <v>131.69999999999999</v>
      </c>
      <c r="AC219">
        <v>131.80000000000001</v>
      </c>
      <c r="AD219">
        <v>138</v>
      </c>
    </row>
    <row r="220" spans="1:30" x14ac:dyDescent="0.35">
      <c r="A220" t="s">
        <v>34</v>
      </c>
      <c r="B220">
        <v>2019</v>
      </c>
      <c r="C220" t="s">
        <v>31</v>
      </c>
      <c r="D220">
        <v>137.1</v>
      </c>
      <c r="E220">
        <v>151.4</v>
      </c>
      <c r="F220">
        <v>140.19999999999999</v>
      </c>
      <c r="G220">
        <v>142.1</v>
      </c>
      <c r="H220">
        <v>121.8</v>
      </c>
      <c r="I220">
        <v>135.4</v>
      </c>
      <c r="J220">
        <v>131.30000000000001</v>
      </c>
      <c r="K220">
        <v>120.3</v>
      </c>
      <c r="L220">
        <v>109.1</v>
      </c>
      <c r="M220">
        <v>139.4</v>
      </c>
      <c r="N220">
        <v>133.30000000000001</v>
      </c>
      <c r="O220">
        <v>154.6</v>
      </c>
      <c r="P220">
        <v>137.4</v>
      </c>
      <c r="Q220">
        <v>163.19999999999999</v>
      </c>
      <c r="R220">
        <v>147.6</v>
      </c>
      <c r="S220">
        <v>139</v>
      </c>
      <c r="T220">
        <v>146.4</v>
      </c>
      <c r="U220">
        <v>147.69999999999999</v>
      </c>
      <c r="V220">
        <v>139.5</v>
      </c>
      <c r="W220">
        <v>143.6</v>
      </c>
      <c r="X220">
        <v>145.1</v>
      </c>
      <c r="Y220">
        <v>123.3</v>
      </c>
      <c r="Z220">
        <v>136.69999999999999</v>
      </c>
      <c r="AA220">
        <v>150.19999999999999</v>
      </c>
      <c r="AB220">
        <v>132.80000000000001</v>
      </c>
      <c r="AC220">
        <v>136.9</v>
      </c>
      <c r="AD220">
        <v>139.6</v>
      </c>
    </row>
    <row r="221" spans="1:30" x14ac:dyDescent="0.35">
      <c r="A221" t="s">
        <v>30</v>
      </c>
      <c r="B221">
        <v>2019</v>
      </c>
      <c r="C221" t="s">
        <v>35</v>
      </c>
      <c r="D221">
        <v>136.80000000000001</v>
      </c>
      <c r="E221">
        <v>153</v>
      </c>
      <c r="F221">
        <v>139.1</v>
      </c>
      <c r="G221">
        <v>142.5</v>
      </c>
      <c r="H221">
        <v>124.1</v>
      </c>
      <c r="I221">
        <v>135.80000000000001</v>
      </c>
      <c r="J221">
        <v>128.69999999999999</v>
      </c>
      <c r="K221">
        <v>121.5</v>
      </c>
      <c r="L221">
        <v>108.3</v>
      </c>
      <c r="M221">
        <v>139.19999999999999</v>
      </c>
      <c r="N221">
        <v>137.4</v>
      </c>
      <c r="O221">
        <v>156.19999999999999</v>
      </c>
      <c r="P221">
        <v>137.19999999999999</v>
      </c>
      <c r="Q221">
        <v>162.80000000000001</v>
      </c>
      <c r="R221">
        <v>150.5</v>
      </c>
      <c r="S221">
        <v>146.1</v>
      </c>
      <c r="T221">
        <v>149.9</v>
      </c>
      <c r="U221" t="s">
        <v>32</v>
      </c>
      <c r="V221">
        <v>145.30000000000001</v>
      </c>
      <c r="W221">
        <v>150.1</v>
      </c>
      <c r="X221">
        <v>149.9</v>
      </c>
      <c r="Y221">
        <v>129.19999999999999</v>
      </c>
      <c r="Z221">
        <v>143.4</v>
      </c>
      <c r="AA221">
        <v>155.5</v>
      </c>
      <c r="AB221">
        <v>134.9</v>
      </c>
      <c r="AC221">
        <v>142.19999999999999</v>
      </c>
      <c r="AD221">
        <v>141</v>
      </c>
    </row>
    <row r="222" spans="1:30" x14ac:dyDescent="0.35">
      <c r="A222" t="s">
        <v>33</v>
      </c>
      <c r="B222">
        <v>2019</v>
      </c>
      <c r="C222" t="s">
        <v>35</v>
      </c>
      <c r="D222">
        <v>139.4</v>
      </c>
      <c r="E222">
        <v>150.1</v>
      </c>
      <c r="F222">
        <v>145.30000000000001</v>
      </c>
      <c r="G222">
        <v>141.69999999999999</v>
      </c>
      <c r="H222">
        <v>118.4</v>
      </c>
      <c r="I222">
        <v>137</v>
      </c>
      <c r="J222">
        <v>131.6</v>
      </c>
      <c r="K222">
        <v>119.9</v>
      </c>
      <c r="L222">
        <v>110.4</v>
      </c>
      <c r="M222">
        <v>140.80000000000001</v>
      </c>
      <c r="N222">
        <v>128.30000000000001</v>
      </c>
      <c r="O222">
        <v>153.5</v>
      </c>
      <c r="P222">
        <v>138</v>
      </c>
      <c r="Q222">
        <v>164.9</v>
      </c>
      <c r="R222">
        <v>143.30000000000001</v>
      </c>
      <c r="S222">
        <v>130.80000000000001</v>
      </c>
      <c r="T222">
        <v>141.4</v>
      </c>
      <c r="U222">
        <v>148.5</v>
      </c>
      <c r="V222">
        <v>127.1</v>
      </c>
      <c r="W222">
        <v>136.6</v>
      </c>
      <c r="X222">
        <v>138.5</v>
      </c>
      <c r="Y222">
        <v>119.2</v>
      </c>
      <c r="Z222">
        <v>132.19999999999999</v>
      </c>
      <c r="AA222">
        <v>146.6</v>
      </c>
      <c r="AB222">
        <v>133</v>
      </c>
      <c r="AC222">
        <v>132.4</v>
      </c>
      <c r="AD222">
        <v>138.6</v>
      </c>
    </row>
    <row r="223" spans="1:30" x14ac:dyDescent="0.35">
      <c r="A223" t="s">
        <v>34</v>
      </c>
      <c r="B223">
        <v>2019</v>
      </c>
      <c r="C223" t="s">
        <v>35</v>
      </c>
      <c r="D223">
        <v>137.6</v>
      </c>
      <c r="E223">
        <v>152</v>
      </c>
      <c r="F223">
        <v>141.5</v>
      </c>
      <c r="G223">
        <v>142.19999999999999</v>
      </c>
      <c r="H223">
        <v>122</v>
      </c>
      <c r="I223">
        <v>136.4</v>
      </c>
      <c r="J223">
        <v>129.69999999999999</v>
      </c>
      <c r="K223">
        <v>121</v>
      </c>
      <c r="L223">
        <v>109</v>
      </c>
      <c r="M223">
        <v>139.69999999999999</v>
      </c>
      <c r="N223">
        <v>133.6</v>
      </c>
      <c r="O223">
        <v>154.9</v>
      </c>
      <c r="P223">
        <v>137.5</v>
      </c>
      <c r="Q223">
        <v>163.4</v>
      </c>
      <c r="R223">
        <v>147.69999999999999</v>
      </c>
      <c r="S223">
        <v>139.69999999999999</v>
      </c>
      <c r="T223">
        <v>146.5</v>
      </c>
      <c r="U223">
        <v>148.5</v>
      </c>
      <c r="V223">
        <v>138.4</v>
      </c>
      <c r="W223">
        <v>143.69999999999999</v>
      </c>
      <c r="X223">
        <v>145.6</v>
      </c>
      <c r="Y223">
        <v>123.9</v>
      </c>
      <c r="Z223">
        <v>137.1</v>
      </c>
      <c r="AA223">
        <v>150.30000000000001</v>
      </c>
      <c r="AB223">
        <v>134.1</v>
      </c>
      <c r="AC223">
        <v>137.4</v>
      </c>
      <c r="AD223">
        <v>139.9</v>
      </c>
    </row>
    <row r="224" spans="1:30" x14ac:dyDescent="0.35">
      <c r="A224" t="s">
        <v>30</v>
      </c>
      <c r="B224">
        <v>2019</v>
      </c>
      <c r="C224" t="s">
        <v>36</v>
      </c>
      <c r="D224">
        <v>136.9</v>
      </c>
      <c r="E224">
        <v>154.1</v>
      </c>
      <c r="F224">
        <v>138.69999999999999</v>
      </c>
      <c r="G224">
        <v>142.5</v>
      </c>
      <c r="H224">
        <v>124.1</v>
      </c>
      <c r="I224">
        <v>136.1</v>
      </c>
      <c r="J224">
        <v>128.19999999999999</v>
      </c>
      <c r="K224">
        <v>122.3</v>
      </c>
      <c r="L224">
        <v>108.3</v>
      </c>
      <c r="M224">
        <v>138.9</v>
      </c>
      <c r="N224">
        <v>137.4</v>
      </c>
      <c r="O224">
        <v>156.4</v>
      </c>
      <c r="P224">
        <v>137.30000000000001</v>
      </c>
      <c r="Q224">
        <v>162.9</v>
      </c>
      <c r="R224">
        <v>150.80000000000001</v>
      </c>
      <c r="S224">
        <v>146.1</v>
      </c>
      <c r="T224">
        <v>150.1</v>
      </c>
      <c r="U224" t="s">
        <v>32</v>
      </c>
      <c r="V224">
        <v>146.4</v>
      </c>
      <c r="W224">
        <v>150</v>
      </c>
      <c r="X224">
        <v>150.4</v>
      </c>
      <c r="Y224">
        <v>129.9</v>
      </c>
      <c r="Z224">
        <v>143.80000000000001</v>
      </c>
      <c r="AA224">
        <v>155.5</v>
      </c>
      <c r="AB224">
        <v>134</v>
      </c>
      <c r="AC224">
        <v>142.4</v>
      </c>
      <c r="AD224">
        <v>141.19999999999999</v>
      </c>
    </row>
    <row r="225" spans="1:30" x14ac:dyDescent="0.35">
      <c r="A225" t="s">
        <v>33</v>
      </c>
      <c r="B225">
        <v>2019</v>
      </c>
      <c r="C225" t="s">
        <v>36</v>
      </c>
      <c r="D225">
        <v>139.69999999999999</v>
      </c>
      <c r="E225">
        <v>151.1</v>
      </c>
      <c r="F225">
        <v>142.9</v>
      </c>
      <c r="G225">
        <v>141.9</v>
      </c>
      <c r="H225">
        <v>118.4</v>
      </c>
      <c r="I225">
        <v>139.4</v>
      </c>
      <c r="J225">
        <v>141.19999999999999</v>
      </c>
      <c r="K225">
        <v>120.7</v>
      </c>
      <c r="L225">
        <v>110.4</v>
      </c>
      <c r="M225">
        <v>140.69999999999999</v>
      </c>
      <c r="N225">
        <v>128.5</v>
      </c>
      <c r="O225">
        <v>153.9</v>
      </c>
      <c r="P225">
        <v>139.6</v>
      </c>
      <c r="Q225">
        <v>165.3</v>
      </c>
      <c r="R225">
        <v>143.5</v>
      </c>
      <c r="S225">
        <v>131.19999999999999</v>
      </c>
      <c r="T225">
        <v>141.6</v>
      </c>
      <c r="U225">
        <v>149</v>
      </c>
      <c r="V225">
        <v>128.80000000000001</v>
      </c>
      <c r="W225">
        <v>136.80000000000001</v>
      </c>
      <c r="X225">
        <v>139.19999999999999</v>
      </c>
      <c r="Y225">
        <v>119.9</v>
      </c>
      <c r="Z225">
        <v>133</v>
      </c>
      <c r="AA225">
        <v>146.69999999999999</v>
      </c>
      <c r="AB225">
        <v>132.5</v>
      </c>
      <c r="AC225">
        <v>132.80000000000001</v>
      </c>
      <c r="AD225">
        <v>139.5</v>
      </c>
    </row>
    <row r="226" spans="1:30" x14ac:dyDescent="0.35">
      <c r="A226" t="s">
        <v>34</v>
      </c>
      <c r="B226">
        <v>2019</v>
      </c>
      <c r="C226" t="s">
        <v>36</v>
      </c>
      <c r="D226">
        <v>137.80000000000001</v>
      </c>
      <c r="E226">
        <v>153</v>
      </c>
      <c r="F226">
        <v>140.30000000000001</v>
      </c>
      <c r="G226">
        <v>142.30000000000001</v>
      </c>
      <c r="H226">
        <v>122</v>
      </c>
      <c r="I226">
        <v>137.6</v>
      </c>
      <c r="J226">
        <v>132.6</v>
      </c>
      <c r="K226">
        <v>121.8</v>
      </c>
      <c r="L226">
        <v>109</v>
      </c>
      <c r="M226">
        <v>139.5</v>
      </c>
      <c r="N226">
        <v>133.69999999999999</v>
      </c>
      <c r="O226">
        <v>155.19999999999999</v>
      </c>
      <c r="P226">
        <v>138.1</v>
      </c>
      <c r="Q226">
        <v>163.5</v>
      </c>
      <c r="R226">
        <v>147.9</v>
      </c>
      <c r="S226">
        <v>139.9</v>
      </c>
      <c r="T226">
        <v>146.69999999999999</v>
      </c>
      <c r="U226">
        <v>149</v>
      </c>
      <c r="V226">
        <v>139.69999999999999</v>
      </c>
      <c r="W226">
        <v>143.80000000000001</v>
      </c>
      <c r="X226">
        <v>146.19999999999999</v>
      </c>
      <c r="Y226">
        <v>124.6</v>
      </c>
      <c r="Z226">
        <v>137.69999999999999</v>
      </c>
      <c r="AA226">
        <v>150.30000000000001</v>
      </c>
      <c r="AB226">
        <v>133.4</v>
      </c>
      <c r="AC226">
        <v>137.69999999999999</v>
      </c>
      <c r="AD226">
        <v>140.4</v>
      </c>
    </row>
    <row r="227" spans="1:30" x14ac:dyDescent="0.35">
      <c r="A227" t="s">
        <v>30</v>
      </c>
      <c r="B227">
        <v>2019</v>
      </c>
      <c r="C227" t="s">
        <v>38</v>
      </c>
      <c r="D227">
        <v>137.4</v>
      </c>
      <c r="E227">
        <v>159.5</v>
      </c>
      <c r="F227">
        <v>134.5</v>
      </c>
      <c r="G227">
        <v>142.6</v>
      </c>
      <c r="H227">
        <v>124</v>
      </c>
      <c r="I227">
        <v>143.69999999999999</v>
      </c>
      <c r="J227">
        <v>133.4</v>
      </c>
      <c r="K227">
        <v>125.1</v>
      </c>
      <c r="L227">
        <v>109.3</v>
      </c>
      <c r="M227">
        <v>139.30000000000001</v>
      </c>
      <c r="N227">
        <v>137.69999999999999</v>
      </c>
      <c r="O227">
        <v>156.4</v>
      </c>
      <c r="P227">
        <v>139.19999999999999</v>
      </c>
      <c r="Q227">
        <v>163.30000000000001</v>
      </c>
      <c r="R227">
        <v>151.30000000000001</v>
      </c>
      <c r="S227">
        <v>146.6</v>
      </c>
      <c r="T227">
        <v>150.69999999999999</v>
      </c>
      <c r="U227" t="s">
        <v>32</v>
      </c>
      <c r="V227">
        <v>146.9</v>
      </c>
      <c r="W227">
        <v>149.5</v>
      </c>
      <c r="X227">
        <v>151.30000000000001</v>
      </c>
      <c r="Y227">
        <v>130.19999999999999</v>
      </c>
      <c r="Z227">
        <v>145.9</v>
      </c>
      <c r="AA227">
        <v>156.69999999999999</v>
      </c>
      <c r="AB227">
        <v>133.9</v>
      </c>
      <c r="AC227">
        <v>142.9</v>
      </c>
      <c r="AD227">
        <v>142.4</v>
      </c>
    </row>
    <row r="228" spans="1:30" x14ac:dyDescent="0.35">
      <c r="A228" t="s">
        <v>33</v>
      </c>
      <c r="B228">
        <v>2019</v>
      </c>
      <c r="C228" t="s">
        <v>38</v>
      </c>
      <c r="D228">
        <v>140.4</v>
      </c>
      <c r="E228">
        <v>156.69999999999999</v>
      </c>
      <c r="F228">
        <v>138.30000000000001</v>
      </c>
      <c r="G228">
        <v>142.4</v>
      </c>
      <c r="H228">
        <v>118.6</v>
      </c>
      <c r="I228">
        <v>149.69999999999999</v>
      </c>
      <c r="J228">
        <v>161.6</v>
      </c>
      <c r="K228">
        <v>124.4</v>
      </c>
      <c r="L228">
        <v>111.2</v>
      </c>
      <c r="M228">
        <v>141</v>
      </c>
      <c r="N228">
        <v>128.9</v>
      </c>
      <c r="O228">
        <v>154.5</v>
      </c>
      <c r="P228">
        <v>143.80000000000001</v>
      </c>
      <c r="Q228">
        <v>166.2</v>
      </c>
      <c r="R228">
        <v>144</v>
      </c>
      <c r="S228">
        <v>131.69999999999999</v>
      </c>
      <c r="T228">
        <v>142.19999999999999</v>
      </c>
      <c r="U228">
        <v>150.1</v>
      </c>
      <c r="V228">
        <v>129.4</v>
      </c>
      <c r="W228">
        <v>137.19999999999999</v>
      </c>
      <c r="X228">
        <v>139.80000000000001</v>
      </c>
      <c r="Y228">
        <v>120.1</v>
      </c>
      <c r="Z228">
        <v>134</v>
      </c>
      <c r="AA228">
        <v>148</v>
      </c>
      <c r="AB228">
        <v>132.6</v>
      </c>
      <c r="AC228">
        <v>133.30000000000001</v>
      </c>
      <c r="AD228">
        <v>141.5</v>
      </c>
    </row>
    <row r="229" spans="1:30" x14ac:dyDescent="0.35">
      <c r="A229" t="s">
        <v>34</v>
      </c>
      <c r="B229">
        <v>2019</v>
      </c>
      <c r="C229" t="s">
        <v>38</v>
      </c>
      <c r="D229">
        <v>138.30000000000001</v>
      </c>
      <c r="E229">
        <v>158.5</v>
      </c>
      <c r="F229">
        <v>136</v>
      </c>
      <c r="G229">
        <v>142.5</v>
      </c>
      <c r="H229">
        <v>122</v>
      </c>
      <c r="I229">
        <v>146.5</v>
      </c>
      <c r="J229">
        <v>143</v>
      </c>
      <c r="K229">
        <v>124.9</v>
      </c>
      <c r="L229">
        <v>109.9</v>
      </c>
      <c r="M229">
        <v>139.9</v>
      </c>
      <c r="N229">
        <v>134</v>
      </c>
      <c r="O229">
        <v>155.5</v>
      </c>
      <c r="P229">
        <v>140.9</v>
      </c>
      <c r="Q229">
        <v>164.1</v>
      </c>
      <c r="R229">
        <v>148.4</v>
      </c>
      <c r="S229">
        <v>140.4</v>
      </c>
      <c r="T229">
        <v>147.30000000000001</v>
      </c>
      <c r="U229">
        <v>150.1</v>
      </c>
      <c r="V229">
        <v>140.30000000000001</v>
      </c>
      <c r="W229">
        <v>143.69999999999999</v>
      </c>
      <c r="X229">
        <v>146.9</v>
      </c>
      <c r="Y229">
        <v>124.9</v>
      </c>
      <c r="Z229">
        <v>139.19999999999999</v>
      </c>
      <c r="AA229">
        <v>151.6</v>
      </c>
      <c r="AB229">
        <v>133.4</v>
      </c>
      <c r="AC229">
        <v>138.19999999999999</v>
      </c>
      <c r="AD229">
        <v>142</v>
      </c>
    </row>
    <row r="230" spans="1:30" x14ac:dyDescent="0.35">
      <c r="A230" t="s">
        <v>30</v>
      </c>
      <c r="B230">
        <v>2019</v>
      </c>
      <c r="C230" t="s">
        <v>39</v>
      </c>
      <c r="D230">
        <v>137.80000000000001</v>
      </c>
      <c r="E230">
        <v>163.5</v>
      </c>
      <c r="F230">
        <v>136.19999999999999</v>
      </c>
      <c r="G230">
        <v>143.19999999999999</v>
      </c>
      <c r="H230">
        <v>124.3</v>
      </c>
      <c r="I230">
        <v>143.30000000000001</v>
      </c>
      <c r="J230">
        <v>140.6</v>
      </c>
      <c r="K230">
        <v>128.69999999999999</v>
      </c>
      <c r="L230">
        <v>110.6</v>
      </c>
      <c r="M230">
        <v>140.4</v>
      </c>
      <c r="N230">
        <v>138</v>
      </c>
      <c r="O230">
        <v>156.6</v>
      </c>
      <c r="P230">
        <v>141</v>
      </c>
      <c r="Q230">
        <v>164.2</v>
      </c>
      <c r="R230">
        <v>151.4</v>
      </c>
      <c r="S230">
        <v>146.5</v>
      </c>
      <c r="T230">
        <v>150.69999999999999</v>
      </c>
      <c r="U230" t="s">
        <v>32</v>
      </c>
      <c r="V230">
        <v>147.80000000000001</v>
      </c>
      <c r="W230">
        <v>149.6</v>
      </c>
      <c r="X230">
        <v>151.69999999999999</v>
      </c>
      <c r="Y230">
        <v>130.19999999999999</v>
      </c>
      <c r="Z230">
        <v>146.4</v>
      </c>
      <c r="AA230">
        <v>157.69999999999999</v>
      </c>
      <c r="AB230">
        <v>134.80000000000001</v>
      </c>
      <c r="AC230">
        <v>143.30000000000001</v>
      </c>
      <c r="AD230">
        <v>143.6</v>
      </c>
    </row>
    <row r="231" spans="1:30" x14ac:dyDescent="0.35">
      <c r="A231" t="s">
        <v>33</v>
      </c>
      <c r="B231">
        <v>2019</v>
      </c>
      <c r="C231" t="s">
        <v>39</v>
      </c>
      <c r="D231">
        <v>140.69999999999999</v>
      </c>
      <c r="E231">
        <v>159.6</v>
      </c>
      <c r="F231">
        <v>140.4</v>
      </c>
      <c r="G231">
        <v>143.4</v>
      </c>
      <c r="H231">
        <v>118.6</v>
      </c>
      <c r="I231">
        <v>150.9</v>
      </c>
      <c r="J231">
        <v>169.8</v>
      </c>
      <c r="K231">
        <v>127.4</v>
      </c>
      <c r="L231">
        <v>111.8</v>
      </c>
      <c r="M231">
        <v>141</v>
      </c>
      <c r="N231">
        <v>129</v>
      </c>
      <c r="O231">
        <v>155.1</v>
      </c>
      <c r="P231">
        <v>145.6</v>
      </c>
      <c r="Q231">
        <v>166.7</v>
      </c>
      <c r="R231">
        <v>144.30000000000001</v>
      </c>
      <c r="S231">
        <v>131.69999999999999</v>
      </c>
      <c r="T231">
        <v>142.4</v>
      </c>
      <c r="U231">
        <v>149.4</v>
      </c>
      <c r="V231">
        <v>130.5</v>
      </c>
      <c r="W231">
        <v>137.4</v>
      </c>
      <c r="X231">
        <v>140.30000000000001</v>
      </c>
      <c r="Y231">
        <v>119.6</v>
      </c>
      <c r="Z231">
        <v>134.30000000000001</v>
      </c>
      <c r="AA231">
        <v>148.9</v>
      </c>
      <c r="AB231">
        <v>133.69999999999999</v>
      </c>
      <c r="AC231">
        <v>133.6</v>
      </c>
      <c r="AD231">
        <v>142.1</v>
      </c>
    </row>
    <row r="232" spans="1:30" x14ac:dyDescent="0.35">
      <c r="A232" t="s">
        <v>34</v>
      </c>
      <c r="B232">
        <v>2019</v>
      </c>
      <c r="C232" t="s">
        <v>39</v>
      </c>
      <c r="D232">
        <v>138.69999999999999</v>
      </c>
      <c r="E232">
        <v>162.1</v>
      </c>
      <c r="F232">
        <v>137.80000000000001</v>
      </c>
      <c r="G232">
        <v>143.30000000000001</v>
      </c>
      <c r="H232">
        <v>122.2</v>
      </c>
      <c r="I232">
        <v>146.80000000000001</v>
      </c>
      <c r="J232">
        <v>150.5</v>
      </c>
      <c r="K232">
        <v>128.30000000000001</v>
      </c>
      <c r="L232">
        <v>111</v>
      </c>
      <c r="M232">
        <v>140.6</v>
      </c>
      <c r="N232">
        <v>134.19999999999999</v>
      </c>
      <c r="O232">
        <v>155.9</v>
      </c>
      <c r="P232">
        <v>142.69999999999999</v>
      </c>
      <c r="Q232">
        <v>164.9</v>
      </c>
      <c r="R232">
        <v>148.6</v>
      </c>
      <c r="S232">
        <v>140.4</v>
      </c>
      <c r="T232">
        <v>147.4</v>
      </c>
      <c r="U232">
        <v>149.4</v>
      </c>
      <c r="V232">
        <v>141.19999999999999</v>
      </c>
      <c r="W232">
        <v>143.80000000000001</v>
      </c>
      <c r="X232">
        <v>147.4</v>
      </c>
      <c r="Y232">
        <v>124.6</v>
      </c>
      <c r="Z232">
        <v>139.6</v>
      </c>
      <c r="AA232">
        <v>152.5</v>
      </c>
      <c r="AB232">
        <v>134.30000000000001</v>
      </c>
      <c r="AC232">
        <v>138.6</v>
      </c>
      <c r="AD232">
        <v>142.9</v>
      </c>
    </row>
    <row r="233" spans="1:30" x14ac:dyDescent="0.35">
      <c r="A233" t="s">
        <v>30</v>
      </c>
      <c r="B233">
        <v>2019</v>
      </c>
      <c r="C233" t="s">
        <v>40</v>
      </c>
      <c r="D233">
        <v>138.4</v>
      </c>
      <c r="E233">
        <v>164</v>
      </c>
      <c r="F233">
        <v>138.4</v>
      </c>
      <c r="G233">
        <v>143.9</v>
      </c>
      <c r="H233">
        <v>124.4</v>
      </c>
      <c r="I233">
        <v>146.4</v>
      </c>
      <c r="J233">
        <v>150.1</v>
      </c>
      <c r="K233">
        <v>130.6</v>
      </c>
      <c r="L233">
        <v>110.8</v>
      </c>
      <c r="M233">
        <v>141.69999999999999</v>
      </c>
      <c r="N233">
        <v>138.5</v>
      </c>
      <c r="O233">
        <v>156.69999999999999</v>
      </c>
      <c r="P233">
        <v>143</v>
      </c>
      <c r="Q233">
        <v>164.5</v>
      </c>
      <c r="R233">
        <v>151.6</v>
      </c>
      <c r="S233">
        <v>146.6</v>
      </c>
      <c r="T233">
        <v>150.9</v>
      </c>
      <c r="U233" t="s">
        <v>32</v>
      </c>
      <c r="V233">
        <v>146.80000000000001</v>
      </c>
      <c r="W233">
        <v>150</v>
      </c>
      <c r="X233">
        <v>152.19999999999999</v>
      </c>
      <c r="Y233">
        <v>131.19999999999999</v>
      </c>
      <c r="Z233">
        <v>147.5</v>
      </c>
      <c r="AA233">
        <v>159.1</v>
      </c>
      <c r="AB233">
        <v>136.1</v>
      </c>
      <c r="AC233">
        <v>144.19999999999999</v>
      </c>
      <c r="AD233">
        <v>144.9</v>
      </c>
    </row>
    <row r="234" spans="1:30" x14ac:dyDescent="0.35">
      <c r="A234" t="s">
        <v>33</v>
      </c>
      <c r="B234">
        <v>2019</v>
      </c>
      <c r="C234" t="s">
        <v>40</v>
      </c>
      <c r="D234">
        <v>141.4</v>
      </c>
      <c r="E234">
        <v>160.19999999999999</v>
      </c>
      <c r="F234">
        <v>142.5</v>
      </c>
      <c r="G234">
        <v>144.1</v>
      </c>
      <c r="H234">
        <v>119.3</v>
      </c>
      <c r="I234">
        <v>154.69999999999999</v>
      </c>
      <c r="J234">
        <v>180.1</v>
      </c>
      <c r="K234">
        <v>128.9</v>
      </c>
      <c r="L234">
        <v>111.8</v>
      </c>
      <c r="M234">
        <v>141.6</v>
      </c>
      <c r="N234">
        <v>129.5</v>
      </c>
      <c r="O234">
        <v>155.6</v>
      </c>
      <c r="P234">
        <v>147.69999999999999</v>
      </c>
      <c r="Q234">
        <v>167.2</v>
      </c>
      <c r="R234">
        <v>144.69999999999999</v>
      </c>
      <c r="S234">
        <v>131.9</v>
      </c>
      <c r="T234">
        <v>142.69999999999999</v>
      </c>
      <c r="U234">
        <v>150.6</v>
      </c>
      <c r="V234">
        <v>127</v>
      </c>
      <c r="W234">
        <v>137.69999999999999</v>
      </c>
      <c r="X234">
        <v>140.80000000000001</v>
      </c>
      <c r="Y234">
        <v>120.6</v>
      </c>
      <c r="Z234">
        <v>135</v>
      </c>
      <c r="AA234">
        <v>150.4</v>
      </c>
      <c r="AB234">
        <v>135.1</v>
      </c>
      <c r="AC234">
        <v>134.5</v>
      </c>
      <c r="AD234">
        <v>143.30000000000001</v>
      </c>
    </row>
    <row r="235" spans="1:30" x14ac:dyDescent="0.35">
      <c r="A235" t="s">
        <v>34</v>
      </c>
      <c r="B235">
        <v>2019</v>
      </c>
      <c r="C235" t="s">
        <v>40</v>
      </c>
      <c r="D235">
        <v>139.30000000000001</v>
      </c>
      <c r="E235">
        <v>162.69999999999999</v>
      </c>
      <c r="F235">
        <v>140</v>
      </c>
      <c r="G235">
        <v>144</v>
      </c>
      <c r="H235">
        <v>122.5</v>
      </c>
      <c r="I235">
        <v>150.30000000000001</v>
      </c>
      <c r="J235">
        <v>160.30000000000001</v>
      </c>
      <c r="K235">
        <v>130</v>
      </c>
      <c r="L235">
        <v>111.1</v>
      </c>
      <c r="M235">
        <v>141.69999999999999</v>
      </c>
      <c r="N235">
        <v>134.69999999999999</v>
      </c>
      <c r="O235">
        <v>156.19999999999999</v>
      </c>
      <c r="P235">
        <v>144.69999999999999</v>
      </c>
      <c r="Q235">
        <v>165.2</v>
      </c>
      <c r="R235">
        <v>148.9</v>
      </c>
      <c r="S235">
        <v>140.5</v>
      </c>
      <c r="T235">
        <v>147.6</v>
      </c>
      <c r="U235">
        <v>150.6</v>
      </c>
      <c r="V235">
        <v>139.30000000000001</v>
      </c>
      <c r="W235">
        <v>144.19999999999999</v>
      </c>
      <c r="X235">
        <v>147.9</v>
      </c>
      <c r="Y235">
        <v>125.6</v>
      </c>
      <c r="Z235">
        <v>140.5</v>
      </c>
      <c r="AA235">
        <v>154</v>
      </c>
      <c r="AB235">
        <v>135.69999999999999</v>
      </c>
      <c r="AC235">
        <v>139.5</v>
      </c>
      <c r="AD235">
        <v>144.19999999999999</v>
      </c>
    </row>
    <row r="236" spans="1:30" x14ac:dyDescent="0.35">
      <c r="A236" t="s">
        <v>30</v>
      </c>
      <c r="B236">
        <v>2019</v>
      </c>
      <c r="C236" t="s">
        <v>41</v>
      </c>
      <c r="D236">
        <v>139.19999999999999</v>
      </c>
      <c r="E236">
        <v>161.9</v>
      </c>
      <c r="F236">
        <v>137.1</v>
      </c>
      <c r="G236">
        <v>144.6</v>
      </c>
      <c r="H236">
        <v>124.7</v>
      </c>
      <c r="I236">
        <v>145.5</v>
      </c>
      <c r="J236">
        <v>156.19999999999999</v>
      </c>
      <c r="K236">
        <v>131.5</v>
      </c>
      <c r="L236">
        <v>111.7</v>
      </c>
      <c r="M236">
        <v>142.69999999999999</v>
      </c>
      <c r="N236">
        <v>138.5</v>
      </c>
      <c r="O236">
        <v>156.9</v>
      </c>
      <c r="P236">
        <v>144</v>
      </c>
      <c r="Q236">
        <v>165.1</v>
      </c>
      <c r="R236">
        <v>151.80000000000001</v>
      </c>
      <c r="S236">
        <v>146.6</v>
      </c>
      <c r="T236">
        <v>151.1</v>
      </c>
      <c r="U236" t="s">
        <v>32</v>
      </c>
      <c r="V236">
        <v>146.4</v>
      </c>
      <c r="W236">
        <v>150.19999999999999</v>
      </c>
      <c r="X236">
        <v>152.69999999999999</v>
      </c>
      <c r="Y236">
        <v>131.4</v>
      </c>
      <c r="Z236">
        <v>148</v>
      </c>
      <c r="AA236">
        <v>159.69999999999999</v>
      </c>
      <c r="AB236">
        <v>138.80000000000001</v>
      </c>
      <c r="AC236">
        <v>144.9</v>
      </c>
      <c r="AD236">
        <v>145.69999999999999</v>
      </c>
    </row>
    <row r="237" spans="1:30" x14ac:dyDescent="0.35">
      <c r="A237" t="s">
        <v>33</v>
      </c>
      <c r="B237">
        <v>2019</v>
      </c>
      <c r="C237" t="s">
        <v>41</v>
      </c>
      <c r="D237">
        <v>142.1</v>
      </c>
      <c r="E237">
        <v>158.30000000000001</v>
      </c>
      <c r="F237">
        <v>140.80000000000001</v>
      </c>
      <c r="G237">
        <v>144.9</v>
      </c>
      <c r="H237">
        <v>119.9</v>
      </c>
      <c r="I237">
        <v>153.9</v>
      </c>
      <c r="J237">
        <v>189.1</v>
      </c>
      <c r="K237">
        <v>129.80000000000001</v>
      </c>
      <c r="L237">
        <v>112.7</v>
      </c>
      <c r="M237">
        <v>142.5</v>
      </c>
      <c r="N237">
        <v>129.80000000000001</v>
      </c>
      <c r="O237">
        <v>156.19999999999999</v>
      </c>
      <c r="P237">
        <v>149.1</v>
      </c>
      <c r="Q237">
        <v>167.9</v>
      </c>
      <c r="R237">
        <v>145</v>
      </c>
      <c r="S237">
        <v>132.19999999999999</v>
      </c>
      <c r="T237">
        <v>143</v>
      </c>
      <c r="U237">
        <v>151.6</v>
      </c>
      <c r="V237">
        <v>125.5</v>
      </c>
      <c r="W237">
        <v>138.1</v>
      </c>
      <c r="X237">
        <v>141.5</v>
      </c>
      <c r="Y237">
        <v>120.8</v>
      </c>
      <c r="Z237">
        <v>135.4</v>
      </c>
      <c r="AA237">
        <v>151.5</v>
      </c>
      <c r="AB237">
        <v>137.80000000000001</v>
      </c>
      <c r="AC237">
        <v>135.30000000000001</v>
      </c>
      <c r="AD237">
        <v>144.19999999999999</v>
      </c>
    </row>
    <row r="238" spans="1:30" x14ac:dyDescent="0.35">
      <c r="A238" t="s">
        <v>34</v>
      </c>
      <c r="B238">
        <v>2019</v>
      </c>
      <c r="C238" t="s">
        <v>41</v>
      </c>
      <c r="D238">
        <v>140.1</v>
      </c>
      <c r="E238">
        <v>160.6</v>
      </c>
      <c r="F238">
        <v>138.5</v>
      </c>
      <c r="G238">
        <v>144.69999999999999</v>
      </c>
      <c r="H238">
        <v>122.9</v>
      </c>
      <c r="I238">
        <v>149.4</v>
      </c>
      <c r="J238">
        <v>167.4</v>
      </c>
      <c r="K238">
        <v>130.9</v>
      </c>
      <c r="L238">
        <v>112</v>
      </c>
      <c r="M238">
        <v>142.6</v>
      </c>
      <c r="N238">
        <v>134.9</v>
      </c>
      <c r="O238">
        <v>156.6</v>
      </c>
      <c r="P238">
        <v>145.9</v>
      </c>
      <c r="Q238">
        <v>165.8</v>
      </c>
      <c r="R238">
        <v>149.1</v>
      </c>
      <c r="S238">
        <v>140.6</v>
      </c>
      <c r="T238">
        <v>147.9</v>
      </c>
      <c r="U238">
        <v>151.6</v>
      </c>
      <c r="V238">
        <v>138.5</v>
      </c>
      <c r="W238">
        <v>144.5</v>
      </c>
      <c r="X238">
        <v>148.5</v>
      </c>
      <c r="Y238">
        <v>125.8</v>
      </c>
      <c r="Z238">
        <v>140.9</v>
      </c>
      <c r="AA238">
        <v>154.9</v>
      </c>
      <c r="AB238">
        <v>138.4</v>
      </c>
      <c r="AC238">
        <v>140.19999999999999</v>
      </c>
      <c r="AD238">
        <v>145</v>
      </c>
    </row>
    <row r="239" spans="1:30" x14ac:dyDescent="0.35">
      <c r="A239" t="s">
        <v>30</v>
      </c>
      <c r="B239">
        <v>2019</v>
      </c>
      <c r="C239" t="s">
        <v>42</v>
      </c>
      <c r="D239">
        <v>140.1</v>
      </c>
      <c r="E239">
        <v>161.9</v>
      </c>
      <c r="F239">
        <v>138.30000000000001</v>
      </c>
      <c r="G239">
        <v>145.69999999999999</v>
      </c>
      <c r="H239">
        <v>125.1</v>
      </c>
      <c r="I239">
        <v>143.80000000000001</v>
      </c>
      <c r="J239">
        <v>163.4</v>
      </c>
      <c r="K239">
        <v>132.19999999999999</v>
      </c>
      <c r="L239">
        <v>112.8</v>
      </c>
      <c r="M239">
        <v>144.19999999999999</v>
      </c>
      <c r="N239">
        <v>138.5</v>
      </c>
      <c r="O239">
        <v>157.19999999999999</v>
      </c>
      <c r="P239">
        <v>145.5</v>
      </c>
      <c r="Q239">
        <v>165.7</v>
      </c>
      <c r="R239">
        <v>151.69999999999999</v>
      </c>
      <c r="S239">
        <v>146.6</v>
      </c>
      <c r="T239">
        <v>151</v>
      </c>
      <c r="U239" t="s">
        <v>32</v>
      </c>
      <c r="V239">
        <v>146.9</v>
      </c>
      <c r="W239">
        <v>150.30000000000001</v>
      </c>
      <c r="X239">
        <v>153.4</v>
      </c>
      <c r="Y239">
        <v>131.6</v>
      </c>
      <c r="Z239">
        <v>148.30000000000001</v>
      </c>
      <c r="AA239">
        <v>160.19999999999999</v>
      </c>
      <c r="AB239">
        <v>140.19999999999999</v>
      </c>
      <c r="AC239">
        <v>145.4</v>
      </c>
      <c r="AD239">
        <v>146.69999999999999</v>
      </c>
    </row>
    <row r="240" spans="1:30" x14ac:dyDescent="0.35">
      <c r="A240" t="s">
        <v>33</v>
      </c>
      <c r="B240">
        <v>2019</v>
      </c>
      <c r="C240" t="s">
        <v>42</v>
      </c>
      <c r="D240">
        <v>142.69999999999999</v>
      </c>
      <c r="E240">
        <v>158.69999999999999</v>
      </c>
      <c r="F240">
        <v>141.6</v>
      </c>
      <c r="G240">
        <v>144.9</v>
      </c>
      <c r="H240">
        <v>120.8</v>
      </c>
      <c r="I240">
        <v>149.80000000000001</v>
      </c>
      <c r="J240">
        <v>192.4</v>
      </c>
      <c r="K240">
        <v>130.30000000000001</v>
      </c>
      <c r="L240">
        <v>114</v>
      </c>
      <c r="M240">
        <v>143.80000000000001</v>
      </c>
      <c r="N240">
        <v>130</v>
      </c>
      <c r="O240">
        <v>156.4</v>
      </c>
      <c r="P240">
        <v>149.5</v>
      </c>
      <c r="Q240">
        <v>168.6</v>
      </c>
      <c r="R240">
        <v>145.30000000000001</v>
      </c>
      <c r="S240">
        <v>132.19999999999999</v>
      </c>
      <c r="T240">
        <v>143.30000000000001</v>
      </c>
      <c r="U240">
        <v>152.19999999999999</v>
      </c>
      <c r="V240">
        <v>126.6</v>
      </c>
      <c r="W240">
        <v>138.30000000000001</v>
      </c>
      <c r="X240">
        <v>141.9</v>
      </c>
      <c r="Y240">
        <v>121.2</v>
      </c>
      <c r="Z240">
        <v>135.9</v>
      </c>
      <c r="AA240">
        <v>151.6</v>
      </c>
      <c r="AB240">
        <v>139</v>
      </c>
      <c r="AC240">
        <v>135.69999999999999</v>
      </c>
      <c r="AD240">
        <v>144.69999999999999</v>
      </c>
    </row>
    <row r="241" spans="1:30" x14ac:dyDescent="0.35">
      <c r="A241" t="s">
        <v>34</v>
      </c>
      <c r="B241">
        <v>2019</v>
      </c>
      <c r="C241" t="s">
        <v>42</v>
      </c>
      <c r="D241">
        <v>140.9</v>
      </c>
      <c r="E241">
        <v>160.80000000000001</v>
      </c>
      <c r="F241">
        <v>139.6</v>
      </c>
      <c r="G241">
        <v>145.4</v>
      </c>
      <c r="H241">
        <v>123.5</v>
      </c>
      <c r="I241">
        <v>146.6</v>
      </c>
      <c r="J241">
        <v>173.2</v>
      </c>
      <c r="K241">
        <v>131.6</v>
      </c>
      <c r="L241">
        <v>113.2</v>
      </c>
      <c r="M241">
        <v>144.1</v>
      </c>
      <c r="N241">
        <v>135</v>
      </c>
      <c r="O241">
        <v>156.80000000000001</v>
      </c>
      <c r="P241">
        <v>147</v>
      </c>
      <c r="Q241">
        <v>166.5</v>
      </c>
      <c r="R241">
        <v>149.19999999999999</v>
      </c>
      <c r="S241">
        <v>140.6</v>
      </c>
      <c r="T241">
        <v>147.9</v>
      </c>
      <c r="U241">
        <v>152.19999999999999</v>
      </c>
      <c r="V241">
        <v>139.19999999999999</v>
      </c>
      <c r="W241">
        <v>144.6</v>
      </c>
      <c r="X241">
        <v>149</v>
      </c>
      <c r="Y241">
        <v>126.1</v>
      </c>
      <c r="Z241">
        <v>141.30000000000001</v>
      </c>
      <c r="AA241">
        <v>155.19999999999999</v>
      </c>
      <c r="AB241">
        <v>139.69999999999999</v>
      </c>
      <c r="AC241">
        <v>140.69999999999999</v>
      </c>
      <c r="AD241">
        <v>145.80000000000001</v>
      </c>
    </row>
    <row r="242" spans="1:30" x14ac:dyDescent="0.35">
      <c r="A242" t="s">
        <v>30</v>
      </c>
      <c r="B242">
        <v>2019</v>
      </c>
      <c r="C242" t="s">
        <v>43</v>
      </c>
      <c r="D242">
        <v>141</v>
      </c>
      <c r="E242">
        <v>161.6</v>
      </c>
      <c r="F242">
        <v>141.19999999999999</v>
      </c>
      <c r="G242">
        <v>146.5</v>
      </c>
      <c r="H242">
        <v>125.6</v>
      </c>
      <c r="I242">
        <v>145.69999999999999</v>
      </c>
      <c r="J242">
        <v>178.8</v>
      </c>
      <c r="K242">
        <v>133.1</v>
      </c>
      <c r="L242">
        <v>113.6</v>
      </c>
      <c r="M242">
        <v>145.5</v>
      </c>
      <c r="N242">
        <v>138.6</v>
      </c>
      <c r="O242">
        <v>157.4</v>
      </c>
      <c r="P242">
        <v>148.30000000000001</v>
      </c>
      <c r="Q242">
        <v>166.3</v>
      </c>
      <c r="R242">
        <v>151.69999999999999</v>
      </c>
      <c r="S242">
        <v>146.69999999999999</v>
      </c>
      <c r="T242">
        <v>151</v>
      </c>
      <c r="U242" t="s">
        <v>32</v>
      </c>
      <c r="V242">
        <v>147.69999999999999</v>
      </c>
      <c r="W242">
        <v>150.6</v>
      </c>
      <c r="X242">
        <v>153.69999999999999</v>
      </c>
      <c r="Y242">
        <v>131.69999999999999</v>
      </c>
      <c r="Z242">
        <v>148.69999999999999</v>
      </c>
      <c r="AA242">
        <v>160.69999999999999</v>
      </c>
      <c r="AB242">
        <v>140.30000000000001</v>
      </c>
      <c r="AC242">
        <v>145.69999999999999</v>
      </c>
      <c r="AD242">
        <v>148.30000000000001</v>
      </c>
    </row>
    <row r="243" spans="1:30" x14ac:dyDescent="0.35">
      <c r="A243" t="s">
        <v>33</v>
      </c>
      <c r="B243">
        <v>2019</v>
      </c>
      <c r="C243" t="s">
        <v>43</v>
      </c>
      <c r="D243">
        <v>143.5</v>
      </c>
      <c r="E243">
        <v>159.80000000000001</v>
      </c>
      <c r="F243">
        <v>144.69999999999999</v>
      </c>
      <c r="G243">
        <v>145.6</v>
      </c>
      <c r="H243">
        <v>121.1</v>
      </c>
      <c r="I243">
        <v>150.6</v>
      </c>
      <c r="J243">
        <v>207.2</v>
      </c>
      <c r="K243">
        <v>131.19999999999999</v>
      </c>
      <c r="L243">
        <v>114.8</v>
      </c>
      <c r="M243">
        <v>145.19999999999999</v>
      </c>
      <c r="N243">
        <v>130.19999999999999</v>
      </c>
      <c r="O243">
        <v>156.80000000000001</v>
      </c>
      <c r="P243">
        <v>151.9</v>
      </c>
      <c r="Q243">
        <v>169.3</v>
      </c>
      <c r="R243">
        <v>145.9</v>
      </c>
      <c r="S243">
        <v>132.4</v>
      </c>
      <c r="T243">
        <v>143.9</v>
      </c>
      <c r="U243">
        <v>153</v>
      </c>
      <c r="V243">
        <v>128.9</v>
      </c>
      <c r="W243">
        <v>138.69999999999999</v>
      </c>
      <c r="X243">
        <v>142.4</v>
      </c>
      <c r="Y243">
        <v>121.5</v>
      </c>
      <c r="Z243">
        <v>136.19999999999999</v>
      </c>
      <c r="AA243">
        <v>151.69999999999999</v>
      </c>
      <c r="AB243">
        <v>139.5</v>
      </c>
      <c r="AC243">
        <v>136</v>
      </c>
      <c r="AD243">
        <v>146</v>
      </c>
    </row>
    <row r="244" spans="1:30" x14ac:dyDescent="0.35">
      <c r="A244" t="s">
        <v>34</v>
      </c>
      <c r="B244">
        <v>2019</v>
      </c>
      <c r="C244" t="s">
        <v>43</v>
      </c>
      <c r="D244">
        <v>141.80000000000001</v>
      </c>
      <c r="E244">
        <v>161</v>
      </c>
      <c r="F244">
        <v>142.6</v>
      </c>
      <c r="G244">
        <v>146.19999999999999</v>
      </c>
      <c r="H244">
        <v>123.9</v>
      </c>
      <c r="I244">
        <v>148</v>
      </c>
      <c r="J244">
        <v>188.4</v>
      </c>
      <c r="K244">
        <v>132.5</v>
      </c>
      <c r="L244">
        <v>114</v>
      </c>
      <c r="M244">
        <v>145.4</v>
      </c>
      <c r="N244">
        <v>135.1</v>
      </c>
      <c r="O244">
        <v>157.1</v>
      </c>
      <c r="P244">
        <v>149.6</v>
      </c>
      <c r="Q244">
        <v>167.1</v>
      </c>
      <c r="R244">
        <v>149.4</v>
      </c>
      <c r="S244">
        <v>140.80000000000001</v>
      </c>
      <c r="T244">
        <v>148.19999999999999</v>
      </c>
      <c r="U244">
        <v>153</v>
      </c>
      <c r="V244">
        <v>140.6</v>
      </c>
      <c r="W244">
        <v>145</v>
      </c>
      <c r="X244">
        <v>149.4</v>
      </c>
      <c r="Y244">
        <v>126.3</v>
      </c>
      <c r="Z244">
        <v>141.69999999999999</v>
      </c>
      <c r="AA244">
        <v>155.4</v>
      </c>
      <c r="AB244">
        <v>140</v>
      </c>
      <c r="AC244">
        <v>141</v>
      </c>
      <c r="AD244">
        <v>147.19999999999999</v>
      </c>
    </row>
    <row r="245" spans="1:30" x14ac:dyDescent="0.35">
      <c r="A245" t="s">
        <v>30</v>
      </c>
      <c r="B245">
        <v>2019</v>
      </c>
      <c r="C245" t="s">
        <v>45</v>
      </c>
      <c r="D245">
        <v>141.80000000000001</v>
      </c>
      <c r="E245">
        <v>163.69999999999999</v>
      </c>
      <c r="F245">
        <v>143.80000000000001</v>
      </c>
      <c r="G245">
        <v>147.1</v>
      </c>
      <c r="H245">
        <v>126</v>
      </c>
      <c r="I245">
        <v>146.19999999999999</v>
      </c>
      <c r="J245">
        <v>191.4</v>
      </c>
      <c r="K245">
        <v>136.19999999999999</v>
      </c>
      <c r="L245">
        <v>113.8</v>
      </c>
      <c r="M245">
        <v>147.30000000000001</v>
      </c>
      <c r="N245">
        <v>138.69999999999999</v>
      </c>
      <c r="O245">
        <v>157.69999999999999</v>
      </c>
      <c r="P245">
        <v>150.9</v>
      </c>
      <c r="Q245">
        <v>167.2</v>
      </c>
      <c r="R245">
        <v>152.30000000000001</v>
      </c>
      <c r="S245">
        <v>147</v>
      </c>
      <c r="T245">
        <v>151.5</v>
      </c>
      <c r="U245" t="s">
        <v>32</v>
      </c>
      <c r="V245">
        <v>148.4</v>
      </c>
      <c r="W245">
        <v>150.9</v>
      </c>
      <c r="X245">
        <v>154.30000000000001</v>
      </c>
      <c r="Y245">
        <v>132.1</v>
      </c>
      <c r="Z245">
        <v>149.1</v>
      </c>
      <c r="AA245">
        <v>160.80000000000001</v>
      </c>
      <c r="AB245">
        <v>140.6</v>
      </c>
      <c r="AC245">
        <v>146.1</v>
      </c>
      <c r="AD245">
        <v>149.9</v>
      </c>
    </row>
    <row r="246" spans="1:30" x14ac:dyDescent="0.35">
      <c r="A246" t="s">
        <v>33</v>
      </c>
      <c r="B246">
        <v>2019</v>
      </c>
      <c r="C246" t="s">
        <v>45</v>
      </c>
      <c r="D246">
        <v>144.1</v>
      </c>
      <c r="E246">
        <v>162.4</v>
      </c>
      <c r="F246">
        <v>148.4</v>
      </c>
      <c r="G246">
        <v>145.9</v>
      </c>
      <c r="H246">
        <v>121.5</v>
      </c>
      <c r="I246">
        <v>148.80000000000001</v>
      </c>
      <c r="J246">
        <v>215.7</v>
      </c>
      <c r="K246">
        <v>134.6</v>
      </c>
      <c r="L246">
        <v>115</v>
      </c>
      <c r="M246">
        <v>146.30000000000001</v>
      </c>
      <c r="N246">
        <v>130.5</v>
      </c>
      <c r="O246">
        <v>157.19999999999999</v>
      </c>
      <c r="P246">
        <v>153.6</v>
      </c>
      <c r="Q246">
        <v>169.9</v>
      </c>
      <c r="R246">
        <v>146.30000000000001</v>
      </c>
      <c r="S246">
        <v>132.6</v>
      </c>
      <c r="T246">
        <v>144.19999999999999</v>
      </c>
      <c r="U246">
        <v>153.5</v>
      </c>
      <c r="V246">
        <v>132.19999999999999</v>
      </c>
      <c r="W246">
        <v>139.1</v>
      </c>
      <c r="X246">
        <v>142.80000000000001</v>
      </c>
      <c r="Y246">
        <v>121.7</v>
      </c>
      <c r="Z246">
        <v>136.69999999999999</v>
      </c>
      <c r="AA246">
        <v>151.80000000000001</v>
      </c>
      <c r="AB246">
        <v>139.80000000000001</v>
      </c>
      <c r="AC246">
        <v>136.30000000000001</v>
      </c>
      <c r="AD246">
        <v>147</v>
      </c>
    </row>
    <row r="247" spans="1:30" x14ac:dyDescent="0.35">
      <c r="A247" t="s">
        <v>34</v>
      </c>
      <c r="B247">
        <v>2019</v>
      </c>
      <c r="C247" t="s">
        <v>45</v>
      </c>
      <c r="D247">
        <v>142.5</v>
      </c>
      <c r="E247">
        <v>163.19999999999999</v>
      </c>
      <c r="F247">
        <v>145.6</v>
      </c>
      <c r="G247">
        <v>146.69999999999999</v>
      </c>
      <c r="H247">
        <v>124.3</v>
      </c>
      <c r="I247">
        <v>147.4</v>
      </c>
      <c r="J247">
        <v>199.6</v>
      </c>
      <c r="K247">
        <v>135.69999999999999</v>
      </c>
      <c r="L247">
        <v>114.2</v>
      </c>
      <c r="M247">
        <v>147</v>
      </c>
      <c r="N247">
        <v>135.30000000000001</v>
      </c>
      <c r="O247">
        <v>157.5</v>
      </c>
      <c r="P247">
        <v>151.9</v>
      </c>
      <c r="Q247">
        <v>167.9</v>
      </c>
      <c r="R247">
        <v>149.9</v>
      </c>
      <c r="S247">
        <v>141</v>
      </c>
      <c r="T247">
        <v>148.6</v>
      </c>
      <c r="U247">
        <v>153.5</v>
      </c>
      <c r="V247">
        <v>142.30000000000001</v>
      </c>
      <c r="W247">
        <v>145.30000000000001</v>
      </c>
      <c r="X247">
        <v>149.9</v>
      </c>
      <c r="Y247">
        <v>126.6</v>
      </c>
      <c r="Z247">
        <v>142.1</v>
      </c>
      <c r="AA247">
        <v>155.5</v>
      </c>
      <c r="AB247">
        <v>140.30000000000001</v>
      </c>
      <c r="AC247">
        <v>141.30000000000001</v>
      </c>
      <c r="AD247">
        <v>148.6</v>
      </c>
    </row>
    <row r="248" spans="1:30" x14ac:dyDescent="0.35">
      <c r="A248" t="s">
        <v>30</v>
      </c>
      <c r="B248">
        <v>2019</v>
      </c>
      <c r="C248" t="s">
        <v>46</v>
      </c>
      <c r="D248">
        <v>142.80000000000001</v>
      </c>
      <c r="E248">
        <v>165.3</v>
      </c>
      <c r="F248">
        <v>149.5</v>
      </c>
      <c r="G248">
        <v>148.69999999999999</v>
      </c>
      <c r="H248">
        <v>127.5</v>
      </c>
      <c r="I248">
        <v>144.30000000000001</v>
      </c>
      <c r="J248">
        <v>209.5</v>
      </c>
      <c r="K248">
        <v>138.80000000000001</v>
      </c>
      <c r="L248">
        <v>113.6</v>
      </c>
      <c r="M248">
        <v>149.1</v>
      </c>
      <c r="N248">
        <v>139.30000000000001</v>
      </c>
      <c r="O248">
        <v>158.30000000000001</v>
      </c>
      <c r="P248">
        <v>154.30000000000001</v>
      </c>
      <c r="Q248">
        <v>167.8</v>
      </c>
      <c r="R248">
        <v>152.6</v>
      </c>
      <c r="S248">
        <v>147.30000000000001</v>
      </c>
      <c r="T248">
        <v>151.9</v>
      </c>
      <c r="U248" t="s">
        <v>32</v>
      </c>
      <c r="V248">
        <v>149.9</v>
      </c>
      <c r="W248">
        <v>151.19999999999999</v>
      </c>
      <c r="X248">
        <v>154.80000000000001</v>
      </c>
      <c r="Y248">
        <v>135</v>
      </c>
      <c r="Z248">
        <v>149.5</v>
      </c>
      <c r="AA248">
        <v>161.1</v>
      </c>
      <c r="AB248">
        <v>140.6</v>
      </c>
      <c r="AC248">
        <v>147.1</v>
      </c>
      <c r="AD248">
        <v>152.30000000000001</v>
      </c>
    </row>
    <row r="249" spans="1:30" x14ac:dyDescent="0.35">
      <c r="A249" t="s">
        <v>33</v>
      </c>
      <c r="B249">
        <v>2019</v>
      </c>
      <c r="C249" t="s">
        <v>46</v>
      </c>
      <c r="D249">
        <v>144.9</v>
      </c>
      <c r="E249">
        <v>164.5</v>
      </c>
      <c r="F249">
        <v>153.69999999999999</v>
      </c>
      <c r="G249">
        <v>147.5</v>
      </c>
      <c r="H249">
        <v>122.7</v>
      </c>
      <c r="I249">
        <v>147.19999999999999</v>
      </c>
      <c r="J249">
        <v>231.5</v>
      </c>
      <c r="K249">
        <v>137.19999999999999</v>
      </c>
      <c r="L249">
        <v>114.7</v>
      </c>
      <c r="M249">
        <v>148</v>
      </c>
      <c r="N249">
        <v>130.80000000000001</v>
      </c>
      <c r="O249">
        <v>157.69999999999999</v>
      </c>
      <c r="P249">
        <v>156.30000000000001</v>
      </c>
      <c r="Q249">
        <v>170.4</v>
      </c>
      <c r="R249">
        <v>146.80000000000001</v>
      </c>
      <c r="S249">
        <v>132.80000000000001</v>
      </c>
      <c r="T249">
        <v>144.6</v>
      </c>
      <c r="U249">
        <v>152.80000000000001</v>
      </c>
      <c r="V249">
        <v>133.6</v>
      </c>
      <c r="W249">
        <v>139.80000000000001</v>
      </c>
      <c r="X249">
        <v>143.19999999999999</v>
      </c>
      <c r="Y249">
        <v>125.2</v>
      </c>
      <c r="Z249">
        <v>136.80000000000001</v>
      </c>
      <c r="AA249">
        <v>151.9</v>
      </c>
      <c r="AB249">
        <v>140.19999999999999</v>
      </c>
      <c r="AC249">
        <v>137.69999999999999</v>
      </c>
      <c r="AD249">
        <v>148.30000000000001</v>
      </c>
    </row>
    <row r="250" spans="1:30" x14ac:dyDescent="0.35">
      <c r="A250" t="s">
        <v>34</v>
      </c>
      <c r="B250">
        <v>2019</v>
      </c>
      <c r="C250" t="s">
        <v>46</v>
      </c>
      <c r="D250">
        <v>143.5</v>
      </c>
      <c r="E250">
        <v>165</v>
      </c>
      <c r="F250">
        <v>151.1</v>
      </c>
      <c r="G250">
        <v>148.30000000000001</v>
      </c>
      <c r="H250">
        <v>125.7</v>
      </c>
      <c r="I250">
        <v>145.69999999999999</v>
      </c>
      <c r="J250">
        <v>217</v>
      </c>
      <c r="K250">
        <v>138.30000000000001</v>
      </c>
      <c r="L250">
        <v>114</v>
      </c>
      <c r="M250">
        <v>148.69999999999999</v>
      </c>
      <c r="N250">
        <v>135.80000000000001</v>
      </c>
      <c r="O250">
        <v>158</v>
      </c>
      <c r="P250">
        <v>155</v>
      </c>
      <c r="Q250">
        <v>168.5</v>
      </c>
      <c r="R250">
        <v>150.30000000000001</v>
      </c>
      <c r="S250">
        <v>141.30000000000001</v>
      </c>
      <c r="T250">
        <v>149</v>
      </c>
      <c r="U250">
        <v>152.80000000000001</v>
      </c>
      <c r="V250">
        <v>143.69999999999999</v>
      </c>
      <c r="W250">
        <v>145.80000000000001</v>
      </c>
      <c r="X250">
        <v>150.4</v>
      </c>
      <c r="Y250">
        <v>129.80000000000001</v>
      </c>
      <c r="Z250">
        <v>142.30000000000001</v>
      </c>
      <c r="AA250">
        <v>155.69999999999999</v>
      </c>
      <c r="AB250">
        <v>140.4</v>
      </c>
      <c r="AC250">
        <v>142.5</v>
      </c>
      <c r="AD250">
        <v>150.4</v>
      </c>
    </row>
    <row r="251" spans="1:30" x14ac:dyDescent="0.35">
      <c r="A251" t="s">
        <v>30</v>
      </c>
      <c r="B251">
        <v>2020</v>
      </c>
      <c r="C251" t="s">
        <v>31</v>
      </c>
      <c r="D251">
        <v>143.69999999999999</v>
      </c>
      <c r="E251">
        <v>167.3</v>
      </c>
      <c r="F251">
        <v>153.5</v>
      </c>
      <c r="G251">
        <v>150.5</v>
      </c>
      <c r="H251">
        <v>132</v>
      </c>
      <c r="I251">
        <v>142.19999999999999</v>
      </c>
      <c r="J251">
        <v>191.5</v>
      </c>
      <c r="K251">
        <v>141.1</v>
      </c>
      <c r="L251">
        <v>113.8</v>
      </c>
      <c r="M251">
        <v>151.6</v>
      </c>
      <c r="N251">
        <v>139.69999999999999</v>
      </c>
      <c r="O251">
        <v>158.69999999999999</v>
      </c>
      <c r="P251">
        <v>153</v>
      </c>
      <c r="Q251">
        <v>168.6</v>
      </c>
      <c r="R251">
        <v>152.80000000000001</v>
      </c>
      <c r="S251">
        <v>147.4</v>
      </c>
      <c r="T251">
        <v>152.1</v>
      </c>
      <c r="U251" t="s">
        <v>32</v>
      </c>
      <c r="V251">
        <v>150.4</v>
      </c>
      <c r="W251">
        <v>151.69999999999999</v>
      </c>
      <c r="X251">
        <v>155.69999999999999</v>
      </c>
      <c r="Y251">
        <v>136.30000000000001</v>
      </c>
      <c r="Z251">
        <v>150.1</v>
      </c>
      <c r="AA251">
        <v>161.69999999999999</v>
      </c>
      <c r="AB251">
        <v>142.5</v>
      </c>
      <c r="AC251">
        <v>148.1</v>
      </c>
      <c r="AD251">
        <v>151.9</v>
      </c>
    </row>
    <row r="252" spans="1:30" x14ac:dyDescent="0.35">
      <c r="A252" t="s">
        <v>33</v>
      </c>
      <c r="B252">
        <v>2020</v>
      </c>
      <c r="C252" t="s">
        <v>31</v>
      </c>
      <c r="D252">
        <v>145.6</v>
      </c>
      <c r="E252">
        <v>167.6</v>
      </c>
      <c r="F252">
        <v>157</v>
      </c>
      <c r="G252">
        <v>149.30000000000001</v>
      </c>
      <c r="H252">
        <v>126.3</v>
      </c>
      <c r="I252">
        <v>144.4</v>
      </c>
      <c r="J252">
        <v>207.8</v>
      </c>
      <c r="K252">
        <v>139.1</v>
      </c>
      <c r="L252">
        <v>114.8</v>
      </c>
      <c r="M252">
        <v>149.5</v>
      </c>
      <c r="N252">
        <v>131.1</v>
      </c>
      <c r="O252">
        <v>158.5</v>
      </c>
      <c r="P252">
        <v>154.4</v>
      </c>
      <c r="Q252">
        <v>170.8</v>
      </c>
      <c r="R252">
        <v>147</v>
      </c>
      <c r="S252">
        <v>133.19999999999999</v>
      </c>
      <c r="T252">
        <v>144.9</v>
      </c>
      <c r="U252">
        <v>153.9</v>
      </c>
      <c r="V252">
        <v>135.1</v>
      </c>
      <c r="W252">
        <v>140.1</v>
      </c>
      <c r="X252">
        <v>143.80000000000001</v>
      </c>
      <c r="Y252">
        <v>126.1</v>
      </c>
      <c r="Z252">
        <v>137.19999999999999</v>
      </c>
      <c r="AA252">
        <v>152.1</v>
      </c>
      <c r="AB252">
        <v>142.1</v>
      </c>
      <c r="AC252">
        <v>138.4</v>
      </c>
      <c r="AD252">
        <v>148.19999999999999</v>
      </c>
    </row>
    <row r="253" spans="1:30" x14ac:dyDescent="0.35">
      <c r="A253" t="s">
        <v>34</v>
      </c>
      <c r="B253">
        <v>2020</v>
      </c>
      <c r="C253" t="s">
        <v>31</v>
      </c>
      <c r="D253">
        <v>144.30000000000001</v>
      </c>
      <c r="E253">
        <v>167.4</v>
      </c>
      <c r="F253">
        <v>154.9</v>
      </c>
      <c r="G253">
        <v>150.1</v>
      </c>
      <c r="H253">
        <v>129.9</v>
      </c>
      <c r="I253">
        <v>143.19999999999999</v>
      </c>
      <c r="J253">
        <v>197</v>
      </c>
      <c r="K253">
        <v>140.4</v>
      </c>
      <c r="L253">
        <v>114.1</v>
      </c>
      <c r="M253">
        <v>150.9</v>
      </c>
      <c r="N253">
        <v>136.1</v>
      </c>
      <c r="O253">
        <v>158.6</v>
      </c>
      <c r="P253">
        <v>153.5</v>
      </c>
      <c r="Q253">
        <v>169.2</v>
      </c>
      <c r="R253">
        <v>150.5</v>
      </c>
      <c r="S253">
        <v>141.5</v>
      </c>
      <c r="T253">
        <v>149.19999999999999</v>
      </c>
      <c r="U253">
        <v>153.9</v>
      </c>
      <c r="V253">
        <v>144.6</v>
      </c>
      <c r="W253">
        <v>146.19999999999999</v>
      </c>
      <c r="X253">
        <v>151.19999999999999</v>
      </c>
      <c r="Y253">
        <v>130.9</v>
      </c>
      <c r="Z253">
        <v>142.80000000000001</v>
      </c>
      <c r="AA253">
        <v>156.1</v>
      </c>
      <c r="AB253">
        <v>142.30000000000001</v>
      </c>
      <c r="AC253">
        <v>143.4</v>
      </c>
      <c r="AD253">
        <v>150.19999999999999</v>
      </c>
    </row>
    <row r="254" spans="1:30" x14ac:dyDescent="0.35">
      <c r="A254" t="s">
        <v>30</v>
      </c>
      <c r="B254">
        <v>2020</v>
      </c>
      <c r="C254" t="s">
        <v>35</v>
      </c>
      <c r="D254">
        <v>144.19999999999999</v>
      </c>
      <c r="E254">
        <v>167.5</v>
      </c>
      <c r="F254">
        <v>150.9</v>
      </c>
      <c r="G254">
        <v>150.9</v>
      </c>
      <c r="H254">
        <v>133.69999999999999</v>
      </c>
      <c r="I254">
        <v>140.69999999999999</v>
      </c>
      <c r="J254">
        <v>165.1</v>
      </c>
      <c r="K254">
        <v>141.80000000000001</v>
      </c>
      <c r="L254">
        <v>113.1</v>
      </c>
      <c r="M254">
        <v>152.80000000000001</v>
      </c>
      <c r="N254">
        <v>140.1</v>
      </c>
      <c r="O254">
        <v>159.19999999999999</v>
      </c>
      <c r="P254">
        <v>149.80000000000001</v>
      </c>
      <c r="Q254">
        <v>169.4</v>
      </c>
      <c r="R254">
        <v>153</v>
      </c>
      <c r="S254">
        <v>147.5</v>
      </c>
      <c r="T254">
        <v>152.30000000000001</v>
      </c>
      <c r="U254" t="s">
        <v>32</v>
      </c>
      <c r="V254">
        <v>152.30000000000001</v>
      </c>
      <c r="W254">
        <v>151.80000000000001</v>
      </c>
      <c r="X254">
        <v>156.19999999999999</v>
      </c>
      <c r="Y254">
        <v>136</v>
      </c>
      <c r="Z254">
        <v>150.4</v>
      </c>
      <c r="AA254">
        <v>161.9</v>
      </c>
      <c r="AB254">
        <v>143.4</v>
      </c>
      <c r="AC254">
        <v>148.4</v>
      </c>
      <c r="AD254">
        <v>150.4</v>
      </c>
    </row>
    <row r="255" spans="1:30" x14ac:dyDescent="0.35">
      <c r="A255" t="s">
        <v>33</v>
      </c>
      <c r="B255">
        <v>2020</v>
      </c>
      <c r="C255" t="s">
        <v>35</v>
      </c>
      <c r="D255">
        <v>146.19999999999999</v>
      </c>
      <c r="E255">
        <v>167.6</v>
      </c>
      <c r="F255">
        <v>153.1</v>
      </c>
      <c r="G255">
        <v>150.69999999999999</v>
      </c>
      <c r="H255">
        <v>127.4</v>
      </c>
      <c r="I255">
        <v>143.1</v>
      </c>
      <c r="J255">
        <v>181.7</v>
      </c>
      <c r="K255">
        <v>139.6</v>
      </c>
      <c r="L255">
        <v>114.6</v>
      </c>
      <c r="M255">
        <v>150.4</v>
      </c>
      <c r="N255">
        <v>131.5</v>
      </c>
      <c r="O255">
        <v>159</v>
      </c>
      <c r="P255">
        <v>151.69999999999999</v>
      </c>
      <c r="Q255">
        <v>172</v>
      </c>
      <c r="R255">
        <v>147.30000000000001</v>
      </c>
      <c r="S255">
        <v>133.5</v>
      </c>
      <c r="T255">
        <v>145.19999999999999</v>
      </c>
      <c r="U255">
        <v>154.80000000000001</v>
      </c>
      <c r="V255">
        <v>138.9</v>
      </c>
      <c r="W255">
        <v>140.4</v>
      </c>
      <c r="X255">
        <v>144.4</v>
      </c>
      <c r="Y255">
        <v>125.2</v>
      </c>
      <c r="Z255">
        <v>137.69999999999999</v>
      </c>
      <c r="AA255">
        <v>152.19999999999999</v>
      </c>
      <c r="AB255">
        <v>143.5</v>
      </c>
      <c r="AC255">
        <v>138.4</v>
      </c>
      <c r="AD255">
        <v>147.69999999999999</v>
      </c>
    </row>
    <row r="256" spans="1:30" x14ac:dyDescent="0.35">
      <c r="A256" t="s">
        <v>34</v>
      </c>
      <c r="B256">
        <v>2020</v>
      </c>
      <c r="C256" t="s">
        <v>35</v>
      </c>
      <c r="D256">
        <v>144.80000000000001</v>
      </c>
      <c r="E256">
        <v>167.5</v>
      </c>
      <c r="F256">
        <v>151.80000000000001</v>
      </c>
      <c r="G256">
        <v>150.80000000000001</v>
      </c>
      <c r="H256">
        <v>131.4</v>
      </c>
      <c r="I256">
        <v>141.80000000000001</v>
      </c>
      <c r="J256">
        <v>170.7</v>
      </c>
      <c r="K256">
        <v>141.1</v>
      </c>
      <c r="L256">
        <v>113.6</v>
      </c>
      <c r="M256">
        <v>152</v>
      </c>
      <c r="N256">
        <v>136.5</v>
      </c>
      <c r="O256">
        <v>159.1</v>
      </c>
      <c r="P256">
        <v>150.5</v>
      </c>
      <c r="Q256">
        <v>170.1</v>
      </c>
      <c r="R256">
        <v>150.80000000000001</v>
      </c>
      <c r="S256">
        <v>141.69999999999999</v>
      </c>
      <c r="T256">
        <v>149.5</v>
      </c>
      <c r="U256">
        <v>154.80000000000001</v>
      </c>
      <c r="V256">
        <v>147.19999999999999</v>
      </c>
      <c r="W256">
        <v>146.4</v>
      </c>
      <c r="X256">
        <v>151.69999999999999</v>
      </c>
      <c r="Y256">
        <v>130.30000000000001</v>
      </c>
      <c r="Z256">
        <v>143.19999999999999</v>
      </c>
      <c r="AA256">
        <v>156.19999999999999</v>
      </c>
      <c r="AB256">
        <v>143.4</v>
      </c>
      <c r="AC256">
        <v>143.6</v>
      </c>
      <c r="AD256">
        <v>149.1</v>
      </c>
    </row>
    <row r="257" spans="1:30" x14ac:dyDescent="0.35">
      <c r="A257" t="s">
        <v>30</v>
      </c>
      <c r="B257">
        <v>2020</v>
      </c>
      <c r="C257" t="s">
        <v>36</v>
      </c>
      <c r="D257">
        <v>144.4</v>
      </c>
      <c r="E257">
        <v>166.8</v>
      </c>
      <c r="F257">
        <v>147.6</v>
      </c>
      <c r="G257">
        <v>151.69999999999999</v>
      </c>
      <c r="H257">
        <v>133.30000000000001</v>
      </c>
      <c r="I257">
        <v>141.80000000000001</v>
      </c>
      <c r="J257">
        <v>152.30000000000001</v>
      </c>
      <c r="K257">
        <v>141.80000000000001</v>
      </c>
      <c r="L257">
        <v>112.6</v>
      </c>
      <c r="M257">
        <v>154</v>
      </c>
      <c r="N257">
        <v>140.1</v>
      </c>
      <c r="O257">
        <v>160</v>
      </c>
      <c r="P257">
        <v>148.19999999999999</v>
      </c>
      <c r="Q257">
        <v>170.5</v>
      </c>
      <c r="R257">
        <v>153.4</v>
      </c>
      <c r="S257">
        <v>147.6</v>
      </c>
      <c r="T257">
        <v>152.5</v>
      </c>
      <c r="U257" t="s">
        <v>32</v>
      </c>
      <c r="V257">
        <v>153.4</v>
      </c>
      <c r="W257">
        <v>151.5</v>
      </c>
      <c r="X257">
        <v>156.69999999999999</v>
      </c>
      <c r="Y257">
        <v>135.80000000000001</v>
      </c>
      <c r="Z257">
        <v>151.19999999999999</v>
      </c>
      <c r="AA257">
        <v>161.19999999999999</v>
      </c>
      <c r="AB257">
        <v>145.1</v>
      </c>
      <c r="AC257">
        <v>148.6</v>
      </c>
      <c r="AD257">
        <v>149.80000000000001</v>
      </c>
    </row>
    <row r="258" spans="1:30" x14ac:dyDescent="0.35">
      <c r="A258" t="s">
        <v>33</v>
      </c>
      <c r="B258">
        <v>2020</v>
      </c>
      <c r="C258" t="s">
        <v>36</v>
      </c>
      <c r="D258">
        <v>146.5</v>
      </c>
      <c r="E258">
        <v>167.5</v>
      </c>
      <c r="F258">
        <v>148.9</v>
      </c>
      <c r="G258">
        <v>151.1</v>
      </c>
      <c r="H258">
        <v>127.5</v>
      </c>
      <c r="I258">
        <v>143.30000000000001</v>
      </c>
      <c r="J258">
        <v>167</v>
      </c>
      <c r="K258">
        <v>139.69999999999999</v>
      </c>
      <c r="L258">
        <v>114.4</v>
      </c>
      <c r="M258">
        <v>151.5</v>
      </c>
      <c r="N258">
        <v>131.9</v>
      </c>
      <c r="O258">
        <v>159.1</v>
      </c>
      <c r="P258">
        <v>150.1</v>
      </c>
      <c r="Q258">
        <v>173.3</v>
      </c>
      <c r="R258">
        <v>147.69999999999999</v>
      </c>
      <c r="S258">
        <v>133.80000000000001</v>
      </c>
      <c r="T258">
        <v>145.6</v>
      </c>
      <c r="U258">
        <v>154.5</v>
      </c>
      <c r="V258">
        <v>141.4</v>
      </c>
      <c r="W258">
        <v>140.80000000000001</v>
      </c>
      <c r="X258">
        <v>145</v>
      </c>
      <c r="Y258">
        <v>124.6</v>
      </c>
      <c r="Z258">
        <v>137.9</v>
      </c>
      <c r="AA258">
        <v>152.5</v>
      </c>
      <c r="AB258">
        <v>145.30000000000001</v>
      </c>
      <c r="AC258">
        <v>138.69999999999999</v>
      </c>
      <c r="AD258">
        <v>147.30000000000001</v>
      </c>
    </row>
    <row r="259" spans="1:30" x14ac:dyDescent="0.35">
      <c r="A259" t="s">
        <v>34</v>
      </c>
      <c r="B259">
        <v>2020</v>
      </c>
      <c r="C259" t="s">
        <v>36</v>
      </c>
      <c r="D259">
        <v>145.1</v>
      </c>
      <c r="E259">
        <v>167</v>
      </c>
      <c r="F259">
        <v>148.1</v>
      </c>
      <c r="G259">
        <v>151.5</v>
      </c>
      <c r="H259">
        <v>131.19999999999999</v>
      </c>
      <c r="I259">
        <v>142.5</v>
      </c>
      <c r="J259">
        <v>157.30000000000001</v>
      </c>
      <c r="K259">
        <v>141.1</v>
      </c>
      <c r="L259">
        <v>113.2</v>
      </c>
      <c r="M259">
        <v>153.19999999999999</v>
      </c>
      <c r="N259">
        <v>136.69999999999999</v>
      </c>
      <c r="O259">
        <v>159.6</v>
      </c>
      <c r="P259">
        <v>148.9</v>
      </c>
      <c r="Q259">
        <v>171.2</v>
      </c>
      <c r="R259">
        <v>151.19999999999999</v>
      </c>
      <c r="S259">
        <v>141.9</v>
      </c>
      <c r="T259">
        <v>149.80000000000001</v>
      </c>
      <c r="U259">
        <v>154.5</v>
      </c>
      <c r="V259">
        <v>148.9</v>
      </c>
      <c r="W259">
        <v>146.4</v>
      </c>
      <c r="X259">
        <v>152.30000000000001</v>
      </c>
      <c r="Y259">
        <v>129.9</v>
      </c>
      <c r="Z259">
        <v>143.69999999999999</v>
      </c>
      <c r="AA259">
        <v>156.1</v>
      </c>
      <c r="AB259">
        <v>145.19999999999999</v>
      </c>
      <c r="AC259">
        <v>143.80000000000001</v>
      </c>
      <c r="AD259">
        <v>148.6</v>
      </c>
    </row>
    <row r="260" spans="1:30" x14ac:dyDescent="0.35">
      <c r="A260" t="s">
        <v>30</v>
      </c>
      <c r="B260">
        <v>2020</v>
      </c>
      <c r="C260" t="s">
        <v>37</v>
      </c>
      <c r="D260">
        <v>147.19999999999999</v>
      </c>
      <c r="E260" t="s">
        <v>32</v>
      </c>
      <c r="F260">
        <v>146.9</v>
      </c>
      <c r="G260">
        <v>155.6</v>
      </c>
      <c r="H260">
        <v>137.1</v>
      </c>
      <c r="I260">
        <v>147.30000000000001</v>
      </c>
      <c r="J260">
        <v>162.69999999999999</v>
      </c>
      <c r="K260">
        <v>150.19999999999999</v>
      </c>
      <c r="L260">
        <v>119.8</v>
      </c>
      <c r="M260">
        <v>158.69999999999999</v>
      </c>
      <c r="N260">
        <v>139.19999999999999</v>
      </c>
      <c r="O260" t="s">
        <v>32</v>
      </c>
      <c r="P260">
        <v>150.1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>
        <v>148.4</v>
      </c>
      <c r="W260" t="s">
        <v>32</v>
      </c>
      <c r="X260">
        <v>154.30000000000001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</row>
    <row r="261" spans="1:30" x14ac:dyDescent="0.35">
      <c r="A261" t="s">
        <v>33</v>
      </c>
      <c r="B261">
        <v>2020</v>
      </c>
      <c r="C261" t="s">
        <v>37</v>
      </c>
      <c r="D261">
        <v>151.80000000000001</v>
      </c>
      <c r="E261" t="s">
        <v>32</v>
      </c>
      <c r="F261">
        <v>151.9</v>
      </c>
      <c r="G261">
        <v>155.5</v>
      </c>
      <c r="H261">
        <v>131.6</v>
      </c>
      <c r="I261">
        <v>152.9</v>
      </c>
      <c r="J261">
        <v>180</v>
      </c>
      <c r="K261">
        <v>150.80000000000001</v>
      </c>
      <c r="L261">
        <v>121.2</v>
      </c>
      <c r="M261">
        <v>154</v>
      </c>
      <c r="N261">
        <v>133.5</v>
      </c>
      <c r="O261" t="s">
        <v>32</v>
      </c>
      <c r="P261">
        <v>153.5</v>
      </c>
      <c r="Q261" t="s">
        <v>32</v>
      </c>
      <c r="R261" t="s">
        <v>32</v>
      </c>
      <c r="S261" t="s">
        <v>32</v>
      </c>
      <c r="T261" t="s">
        <v>32</v>
      </c>
      <c r="U261">
        <v>155.6</v>
      </c>
      <c r="V261">
        <v>137.1</v>
      </c>
      <c r="W261" t="s">
        <v>32</v>
      </c>
      <c r="X261">
        <v>144.80000000000001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</row>
    <row r="262" spans="1:30" x14ac:dyDescent="0.35">
      <c r="A262" t="s">
        <v>34</v>
      </c>
      <c r="B262">
        <v>2020</v>
      </c>
      <c r="C262" t="s">
        <v>37</v>
      </c>
      <c r="D262">
        <v>148.69999999999999</v>
      </c>
      <c r="E262" t="s">
        <v>32</v>
      </c>
      <c r="F262">
        <v>148.80000000000001</v>
      </c>
      <c r="G262">
        <v>155.6</v>
      </c>
      <c r="H262">
        <v>135.1</v>
      </c>
      <c r="I262">
        <v>149.9</v>
      </c>
      <c r="J262">
        <v>168.6</v>
      </c>
      <c r="K262">
        <v>150.4</v>
      </c>
      <c r="L262">
        <v>120.3</v>
      </c>
      <c r="M262">
        <v>157.1</v>
      </c>
      <c r="N262">
        <v>136.80000000000001</v>
      </c>
      <c r="O262" t="s">
        <v>32</v>
      </c>
      <c r="P262">
        <v>151.4</v>
      </c>
      <c r="Q262" t="s">
        <v>32</v>
      </c>
      <c r="R262" t="s">
        <v>32</v>
      </c>
      <c r="S262" t="s">
        <v>32</v>
      </c>
      <c r="T262" t="s">
        <v>32</v>
      </c>
      <c r="U262">
        <v>155.6</v>
      </c>
      <c r="V262">
        <v>144.1</v>
      </c>
      <c r="W262" t="s">
        <v>32</v>
      </c>
      <c r="X262">
        <v>150.69999999999999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</row>
    <row r="263" spans="1:30" x14ac:dyDescent="0.35">
      <c r="A263" t="s">
        <v>30</v>
      </c>
      <c r="B263">
        <v>2020</v>
      </c>
      <c r="C263" t="s">
        <v>38</v>
      </c>
      <c r="D263" t="s">
        <v>32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</row>
    <row r="264" spans="1:30" x14ac:dyDescent="0.35">
      <c r="A264" t="s">
        <v>33</v>
      </c>
      <c r="B264">
        <v>2020</v>
      </c>
      <c r="C264" t="s">
        <v>38</v>
      </c>
      <c r="D264" t="s">
        <v>32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</row>
    <row r="265" spans="1:30" x14ac:dyDescent="0.35">
      <c r="A265" t="s">
        <v>34</v>
      </c>
      <c r="B265">
        <v>2020</v>
      </c>
      <c r="C265" t="s">
        <v>38</v>
      </c>
      <c r="D265" t="s">
        <v>32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</row>
    <row r="266" spans="1:30" x14ac:dyDescent="0.35">
      <c r="A266" t="s">
        <v>30</v>
      </c>
      <c r="B266">
        <v>2020</v>
      </c>
      <c r="C266" t="s">
        <v>39</v>
      </c>
      <c r="D266">
        <v>148.19999999999999</v>
      </c>
      <c r="E266">
        <v>190.3</v>
      </c>
      <c r="F266">
        <v>149.4</v>
      </c>
      <c r="G266">
        <v>153.30000000000001</v>
      </c>
      <c r="H266">
        <v>138.19999999999999</v>
      </c>
      <c r="I266">
        <v>143.19999999999999</v>
      </c>
      <c r="J266">
        <v>148.9</v>
      </c>
      <c r="K266">
        <v>150.30000000000001</v>
      </c>
      <c r="L266">
        <v>113.2</v>
      </c>
      <c r="M266">
        <v>159.80000000000001</v>
      </c>
      <c r="N266">
        <v>142.1</v>
      </c>
      <c r="O266">
        <v>161.80000000000001</v>
      </c>
      <c r="P266">
        <v>152.30000000000001</v>
      </c>
      <c r="Q266">
        <v>182.4</v>
      </c>
      <c r="R266">
        <v>154.69999999999999</v>
      </c>
      <c r="S266">
        <v>150</v>
      </c>
      <c r="T266">
        <v>154.1</v>
      </c>
      <c r="U266" t="s">
        <v>32</v>
      </c>
      <c r="V266">
        <v>144.9</v>
      </c>
      <c r="W266">
        <v>151.69999999999999</v>
      </c>
      <c r="X266">
        <v>158.19999999999999</v>
      </c>
      <c r="Y266">
        <v>141.4</v>
      </c>
      <c r="Z266">
        <v>153.19999999999999</v>
      </c>
      <c r="AA266">
        <v>161.80000000000001</v>
      </c>
      <c r="AB266">
        <v>151.19999999999999</v>
      </c>
      <c r="AC266">
        <v>151.69999999999999</v>
      </c>
      <c r="AD266">
        <v>152.69999999999999</v>
      </c>
    </row>
    <row r="267" spans="1:30" x14ac:dyDescent="0.35">
      <c r="A267" t="s">
        <v>33</v>
      </c>
      <c r="B267">
        <v>2020</v>
      </c>
      <c r="C267" t="s">
        <v>39</v>
      </c>
      <c r="D267">
        <v>152.69999999999999</v>
      </c>
      <c r="E267">
        <v>197</v>
      </c>
      <c r="F267">
        <v>154.6</v>
      </c>
      <c r="G267">
        <v>153.4</v>
      </c>
      <c r="H267">
        <v>132.9</v>
      </c>
      <c r="I267">
        <v>151.80000000000001</v>
      </c>
      <c r="J267">
        <v>171.2</v>
      </c>
      <c r="K267">
        <v>152</v>
      </c>
      <c r="L267">
        <v>116.3</v>
      </c>
      <c r="M267">
        <v>158.80000000000001</v>
      </c>
      <c r="N267">
        <v>135.6</v>
      </c>
      <c r="O267">
        <v>161.69999999999999</v>
      </c>
      <c r="P267">
        <v>157</v>
      </c>
      <c r="Q267">
        <v>186.7</v>
      </c>
      <c r="R267">
        <v>149.1</v>
      </c>
      <c r="S267">
        <v>136.6</v>
      </c>
      <c r="T267">
        <v>147.19999999999999</v>
      </c>
      <c r="U267">
        <v>154.69999999999999</v>
      </c>
      <c r="V267">
        <v>137.1</v>
      </c>
      <c r="W267">
        <v>140.4</v>
      </c>
      <c r="X267">
        <v>148.1</v>
      </c>
      <c r="Y267">
        <v>129.30000000000001</v>
      </c>
      <c r="Z267">
        <v>144.5</v>
      </c>
      <c r="AA267">
        <v>152.5</v>
      </c>
      <c r="AB267">
        <v>152.19999999999999</v>
      </c>
      <c r="AC267">
        <v>142</v>
      </c>
      <c r="AD267">
        <v>150.80000000000001</v>
      </c>
    </row>
    <row r="268" spans="1:30" x14ac:dyDescent="0.35">
      <c r="A268" t="s">
        <v>34</v>
      </c>
      <c r="B268">
        <v>2020</v>
      </c>
      <c r="C268" t="s">
        <v>39</v>
      </c>
      <c r="D268">
        <v>149.6</v>
      </c>
      <c r="E268">
        <v>192.7</v>
      </c>
      <c r="F268">
        <v>151.4</v>
      </c>
      <c r="G268">
        <v>153.30000000000001</v>
      </c>
      <c r="H268">
        <v>136.30000000000001</v>
      </c>
      <c r="I268">
        <v>147.19999999999999</v>
      </c>
      <c r="J268">
        <v>156.5</v>
      </c>
      <c r="K268">
        <v>150.9</v>
      </c>
      <c r="L268">
        <v>114.2</v>
      </c>
      <c r="M268">
        <v>159.5</v>
      </c>
      <c r="N268">
        <v>139.4</v>
      </c>
      <c r="O268">
        <v>161.80000000000001</v>
      </c>
      <c r="P268">
        <v>154</v>
      </c>
      <c r="Q268">
        <v>183.5</v>
      </c>
      <c r="R268">
        <v>152.5</v>
      </c>
      <c r="S268">
        <v>144.4</v>
      </c>
      <c r="T268">
        <v>151.4</v>
      </c>
      <c r="U268">
        <v>154.69999999999999</v>
      </c>
      <c r="V268">
        <v>141.9</v>
      </c>
      <c r="W268">
        <v>146.4</v>
      </c>
      <c r="X268">
        <v>154.4</v>
      </c>
      <c r="Y268">
        <v>135</v>
      </c>
      <c r="Z268">
        <v>148.30000000000001</v>
      </c>
      <c r="AA268">
        <v>156.4</v>
      </c>
      <c r="AB268">
        <v>151.6</v>
      </c>
      <c r="AC268">
        <v>147</v>
      </c>
      <c r="AD268">
        <v>151.80000000000001</v>
      </c>
    </row>
    <row r="269" spans="1:30" x14ac:dyDescent="0.35">
      <c r="A269" t="s">
        <v>30</v>
      </c>
      <c r="B269">
        <v>2020</v>
      </c>
      <c r="C269" t="s">
        <v>40</v>
      </c>
      <c r="D269">
        <v>148.19999999999999</v>
      </c>
      <c r="E269">
        <v>190.3</v>
      </c>
      <c r="F269">
        <v>149.4</v>
      </c>
      <c r="G269">
        <v>153.30000000000001</v>
      </c>
      <c r="H269">
        <v>138.19999999999999</v>
      </c>
      <c r="I269">
        <v>143.19999999999999</v>
      </c>
      <c r="J269">
        <v>148.9</v>
      </c>
      <c r="K269">
        <v>150.30000000000001</v>
      </c>
      <c r="L269">
        <v>113.2</v>
      </c>
      <c r="M269">
        <v>159.80000000000001</v>
      </c>
      <c r="N269">
        <v>142.1</v>
      </c>
      <c r="O269">
        <v>161.80000000000001</v>
      </c>
      <c r="P269">
        <v>152.30000000000001</v>
      </c>
      <c r="Q269">
        <v>182.4</v>
      </c>
      <c r="R269">
        <v>154.69999999999999</v>
      </c>
      <c r="S269">
        <v>150</v>
      </c>
      <c r="T269">
        <v>154.1</v>
      </c>
      <c r="U269" t="s">
        <v>32</v>
      </c>
      <c r="V269">
        <v>144.9</v>
      </c>
      <c r="W269">
        <v>151.69999999999999</v>
      </c>
      <c r="X269">
        <v>158.19999999999999</v>
      </c>
      <c r="Y269">
        <v>141.4</v>
      </c>
      <c r="Z269">
        <v>153.19999999999999</v>
      </c>
      <c r="AA269">
        <v>161.80000000000001</v>
      </c>
      <c r="AB269">
        <v>151.19999999999999</v>
      </c>
      <c r="AC269">
        <v>151.69999999999999</v>
      </c>
      <c r="AD269">
        <v>152.69999999999999</v>
      </c>
    </row>
    <row r="270" spans="1:30" x14ac:dyDescent="0.35">
      <c r="A270" t="s">
        <v>33</v>
      </c>
      <c r="B270">
        <v>2020</v>
      </c>
      <c r="C270" t="s">
        <v>40</v>
      </c>
      <c r="D270">
        <v>152.69999999999999</v>
      </c>
      <c r="E270">
        <v>197</v>
      </c>
      <c r="F270">
        <v>154.6</v>
      </c>
      <c r="G270">
        <v>153.4</v>
      </c>
      <c r="H270">
        <v>132.9</v>
      </c>
      <c r="I270">
        <v>151.80000000000001</v>
      </c>
      <c r="J270">
        <v>171.2</v>
      </c>
      <c r="K270">
        <v>152</v>
      </c>
      <c r="L270">
        <v>116.3</v>
      </c>
      <c r="M270">
        <v>158.80000000000001</v>
      </c>
      <c r="N270">
        <v>135.6</v>
      </c>
      <c r="O270">
        <v>161.69999999999999</v>
      </c>
      <c r="P270">
        <v>157</v>
      </c>
      <c r="Q270">
        <v>186.7</v>
      </c>
      <c r="R270">
        <v>149.1</v>
      </c>
      <c r="S270">
        <v>136.6</v>
      </c>
      <c r="T270">
        <v>147.19999999999999</v>
      </c>
      <c r="U270">
        <v>154.69999999999999</v>
      </c>
      <c r="V270">
        <v>137.1</v>
      </c>
      <c r="W270">
        <v>140.4</v>
      </c>
      <c r="X270">
        <v>148.1</v>
      </c>
      <c r="Y270">
        <v>129.30000000000001</v>
      </c>
      <c r="Z270">
        <v>144.5</v>
      </c>
      <c r="AA270">
        <v>152.5</v>
      </c>
      <c r="AB270">
        <v>152.19999999999999</v>
      </c>
      <c r="AC270">
        <v>142</v>
      </c>
      <c r="AD270">
        <v>150.80000000000001</v>
      </c>
    </row>
    <row r="271" spans="1:30" x14ac:dyDescent="0.35">
      <c r="A271" t="s">
        <v>34</v>
      </c>
      <c r="B271">
        <v>2020</v>
      </c>
      <c r="C271" t="s">
        <v>40</v>
      </c>
      <c r="D271">
        <v>149.6</v>
      </c>
      <c r="E271">
        <v>192.7</v>
      </c>
      <c r="F271">
        <v>151.4</v>
      </c>
      <c r="G271">
        <v>153.30000000000001</v>
      </c>
      <c r="H271">
        <v>136.30000000000001</v>
      </c>
      <c r="I271">
        <v>147.19999999999999</v>
      </c>
      <c r="J271">
        <v>156.5</v>
      </c>
      <c r="K271">
        <v>150.9</v>
      </c>
      <c r="L271">
        <v>114.2</v>
      </c>
      <c r="M271">
        <v>159.5</v>
      </c>
      <c r="N271">
        <v>139.4</v>
      </c>
      <c r="O271">
        <v>161.80000000000001</v>
      </c>
      <c r="P271">
        <v>154</v>
      </c>
      <c r="Q271">
        <v>183.5</v>
      </c>
      <c r="R271">
        <v>152.5</v>
      </c>
      <c r="S271">
        <v>144.4</v>
      </c>
      <c r="T271">
        <v>151.4</v>
      </c>
      <c r="U271">
        <v>154.69999999999999</v>
      </c>
      <c r="V271">
        <v>141.9</v>
      </c>
      <c r="W271">
        <v>146.4</v>
      </c>
      <c r="X271">
        <v>154.4</v>
      </c>
      <c r="Y271">
        <v>135</v>
      </c>
      <c r="Z271">
        <v>148.30000000000001</v>
      </c>
      <c r="AA271">
        <v>156.4</v>
      </c>
      <c r="AB271">
        <v>151.6</v>
      </c>
      <c r="AC271">
        <v>147</v>
      </c>
      <c r="AD271">
        <v>151.80000000000001</v>
      </c>
    </row>
    <row r="272" spans="1:30" x14ac:dyDescent="0.35">
      <c r="A272" t="s">
        <v>30</v>
      </c>
      <c r="B272">
        <v>2020</v>
      </c>
      <c r="C272" t="s">
        <v>41</v>
      </c>
      <c r="D272">
        <v>147.6</v>
      </c>
      <c r="E272">
        <v>187.2</v>
      </c>
      <c r="F272">
        <v>148.4</v>
      </c>
      <c r="G272">
        <v>153.30000000000001</v>
      </c>
      <c r="H272">
        <v>139.80000000000001</v>
      </c>
      <c r="I272">
        <v>146.9</v>
      </c>
      <c r="J272">
        <v>171</v>
      </c>
      <c r="K272">
        <v>149.9</v>
      </c>
      <c r="L272">
        <v>114.2</v>
      </c>
      <c r="M272">
        <v>160</v>
      </c>
      <c r="N272">
        <v>143.5</v>
      </c>
      <c r="O272">
        <v>161.5</v>
      </c>
      <c r="P272">
        <v>155.30000000000001</v>
      </c>
      <c r="Q272">
        <v>180.9</v>
      </c>
      <c r="R272">
        <v>155.1</v>
      </c>
      <c r="S272">
        <v>149.30000000000001</v>
      </c>
      <c r="T272">
        <v>154.30000000000001</v>
      </c>
      <c r="U272" t="s">
        <v>32</v>
      </c>
      <c r="V272">
        <v>145.80000000000001</v>
      </c>
      <c r="W272">
        <v>151.9</v>
      </c>
      <c r="X272">
        <v>158.80000000000001</v>
      </c>
      <c r="Y272">
        <v>143.6</v>
      </c>
      <c r="Z272">
        <v>152.19999999999999</v>
      </c>
      <c r="AA272">
        <v>162.69999999999999</v>
      </c>
      <c r="AB272">
        <v>153.6</v>
      </c>
      <c r="AC272">
        <v>153</v>
      </c>
      <c r="AD272">
        <v>154.69999999999999</v>
      </c>
    </row>
    <row r="273" spans="1:30" x14ac:dyDescent="0.35">
      <c r="A273" t="s">
        <v>33</v>
      </c>
      <c r="B273">
        <v>2020</v>
      </c>
      <c r="C273" t="s">
        <v>41</v>
      </c>
      <c r="D273">
        <v>151.6</v>
      </c>
      <c r="E273">
        <v>197.8</v>
      </c>
      <c r="F273">
        <v>154.5</v>
      </c>
      <c r="G273">
        <v>153.4</v>
      </c>
      <c r="H273">
        <v>133.4</v>
      </c>
      <c r="I273">
        <v>154.5</v>
      </c>
      <c r="J273">
        <v>191.9</v>
      </c>
      <c r="K273">
        <v>151.30000000000001</v>
      </c>
      <c r="L273">
        <v>116.8</v>
      </c>
      <c r="M273">
        <v>160</v>
      </c>
      <c r="N273">
        <v>136.5</v>
      </c>
      <c r="O273">
        <v>163.30000000000001</v>
      </c>
      <c r="P273">
        <v>159.9</v>
      </c>
      <c r="Q273">
        <v>187.2</v>
      </c>
      <c r="R273">
        <v>150</v>
      </c>
      <c r="S273">
        <v>135.19999999999999</v>
      </c>
      <c r="T273">
        <v>147.80000000000001</v>
      </c>
      <c r="U273">
        <v>155.5</v>
      </c>
      <c r="V273">
        <v>138.30000000000001</v>
      </c>
      <c r="W273">
        <v>144.5</v>
      </c>
      <c r="X273">
        <v>148.69999999999999</v>
      </c>
      <c r="Y273">
        <v>133.9</v>
      </c>
      <c r="Z273">
        <v>141.19999999999999</v>
      </c>
      <c r="AA273">
        <v>155.5</v>
      </c>
      <c r="AB273">
        <v>155.19999999999999</v>
      </c>
      <c r="AC273">
        <v>144.80000000000001</v>
      </c>
      <c r="AD273">
        <v>152.9</v>
      </c>
    </row>
    <row r="274" spans="1:30" x14ac:dyDescent="0.35">
      <c r="A274" t="s">
        <v>34</v>
      </c>
      <c r="B274">
        <v>2020</v>
      </c>
      <c r="C274" t="s">
        <v>41</v>
      </c>
      <c r="D274">
        <v>148.9</v>
      </c>
      <c r="E274">
        <v>190.9</v>
      </c>
      <c r="F274">
        <v>150.80000000000001</v>
      </c>
      <c r="G274">
        <v>153.30000000000001</v>
      </c>
      <c r="H274">
        <v>137.4</v>
      </c>
      <c r="I274">
        <v>150.4</v>
      </c>
      <c r="J274">
        <v>178.1</v>
      </c>
      <c r="K274">
        <v>150.4</v>
      </c>
      <c r="L274">
        <v>115.1</v>
      </c>
      <c r="M274">
        <v>160</v>
      </c>
      <c r="N274">
        <v>140.6</v>
      </c>
      <c r="O274">
        <v>162.30000000000001</v>
      </c>
      <c r="P274">
        <v>157</v>
      </c>
      <c r="Q274">
        <v>182.6</v>
      </c>
      <c r="R274">
        <v>153.1</v>
      </c>
      <c r="S274">
        <v>143.4</v>
      </c>
      <c r="T274">
        <v>151.69999999999999</v>
      </c>
      <c r="U274">
        <v>155.5</v>
      </c>
      <c r="V274">
        <v>143</v>
      </c>
      <c r="W274">
        <v>148.4</v>
      </c>
      <c r="X274">
        <v>155</v>
      </c>
      <c r="Y274">
        <v>138.5</v>
      </c>
      <c r="Z274">
        <v>146</v>
      </c>
      <c r="AA274">
        <v>158.5</v>
      </c>
      <c r="AB274">
        <v>154.30000000000001</v>
      </c>
      <c r="AC274">
        <v>149</v>
      </c>
      <c r="AD274">
        <v>153.9</v>
      </c>
    </row>
    <row r="275" spans="1:30" x14ac:dyDescent="0.35">
      <c r="A275" t="s">
        <v>30</v>
      </c>
      <c r="B275">
        <v>2020</v>
      </c>
      <c r="C275" t="s">
        <v>42</v>
      </c>
      <c r="D275">
        <v>146.9</v>
      </c>
      <c r="E275">
        <v>183.9</v>
      </c>
      <c r="F275">
        <v>149.5</v>
      </c>
      <c r="G275">
        <v>153.4</v>
      </c>
      <c r="H275">
        <v>140.4</v>
      </c>
      <c r="I275">
        <v>147</v>
      </c>
      <c r="J275">
        <v>178.8</v>
      </c>
      <c r="K275">
        <v>149.30000000000001</v>
      </c>
      <c r="L275">
        <v>115.1</v>
      </c>
      <c r="M275">
        <v>160</v>
      </c>
      <c r="N275">
        <v>145.4</v>
      </c>
      <c r="O275">
        <v>161.6</v>
      </c>
      <c r="P275">
        <v>156.1</v>
      </c>
      <c r="Q275">
        <v>182.9</v>
      </c>
      <c r="R275">
        <v>155.4</v>
      </c>
      <c r="S275">
        <v>149.9</v>
      </c>
      <c r="T275">
        <v>154.6</v>
      </c>
      <c r="U275" t="s">
        <v>32</v>
      </c>
      <c r="V275">
        <v>146.4</v>
      </c>
      <c r="W275">
        <v>151.6</v>
      </c>
      <c r="X275">
        <v>159.1</v>
      </c>
      <c r="Y275">
        <v>144.6</v>
      </c>
      <c r="Z275">
        <v>152.80000000000001</v>
      </c>
      <c r="AA275">
        <v>161.1</v>
      </c>
      <c r="AB275">
        <v>157.4</v>
      </c>
      <c r="AC275">
        <v>153.69999999999999</v>
      </c>
      <c r="AD275">
        <v>155.4</v>
      </c>
    </row>
    <row r="276" spans="1:30" x14ac:dyDescent="0.35">
      <c r="A276" t="s">
        <v>33</v>
      </c>
      <c r="B276">
        <v>2020</v>
      </c>
      <c r="C276" t="s">
        <v>42</v>
      </c>
      <c r="D276">
        <v>151.5</v>
      </c>
      <c r="E276">
        <v>193.1</v>
      </c>
      <c r="F276">
        <v>157.30000000000001</v>
      </c>
      <c r="G276">
        <v>153.9</v>
      </c>
      <c r="H276">
        <v>134.4</v>
      </c>
      <c r="I276">
        <v>155.4</v>
      </c>
      <c r="J276">
        <v>202</v>
      </c>
      <c r="K276">
        <v>150.80000000000001</v>
      </c>
      <c r="L276">
        <v>118.9</v>
      </c>
      <c r="M276">
        <v>160.9</v>
      </c>
      <c r="N276">
        <v>137.69999999999999</v>
      </c>
      <c r="O276">
        <v>164.4</v>
      </c>
      <c r="P276">
        <v>161.30000000000001</v>
      </c>
      <c r="Q276">
        <v>188.7</v>
      </c>
      <c r="R276">
        <v>150.19999999999999</v>
      </c>
      <c r="S276">
        <v>136.30000000000001</v>
      </c>
      <c r="T276">
        <v>148.1</v>
      </c>
      <c r="U276">
        <v>156.30000000000001</v>
      </c>
      <c r="V276">
        <v>137.19999999999999</v>
      </c>
      <c r="W276">
        <v>145.4</v>
      </c>
      <c r="X276">
        <v>150</v>
      </c>
      <c r="Y276">
        <v>135.1</v>
      </c>
      <c r="Z276">
        <v>141.80000000000001</v>
      </c>
      <c r="AA276">
        <v>154.9</v>
      </c>
      <c r="AB276">
        <v>159.80000000000001</v>
      </c>
      <c r="AC276">
        <v>146</v>
      </c>
      <c r="AD276">
        <v>154</v>
      </c>
    </row>
    <row r="277" spans="1:30" x14ac:dyDescent="0.35">
      <c r="A277" t="s">
        <v>34</v>
      </c>
      <c r="B277">
        <v>2020</v>
      </c>
      <c r="C277" t="s">
        <v>42</v>
      </c>
      <c r="D277">
        <v>148.4</v>
      </c>
      <c r="E277">
        <v>187.1</v>
      </c>
      <c r="F277">
        <v>152.5</v>
      </c>
      <c r="G277">
        <v>153.6</v>
      </c>
      <c r="H277">
        <v>138.19999999999999</v>
      </c>
      <c r="I277">
        <v>150.9</v>
      </c>
      <c r="J277">
        <v>186.7</v>
      </c>
      <c r="K277">
        <v>149.80000000000001</v>
      </c>
      <c r="L277">
        <v>116.4</v>
      </c>
      <c r="M277">
        <v>160.30000000000001</v>
      </c>
      <c r="N277">
        <v>142.19999999999999</v>
      </c>
      <c r="O277">
        <v>162.9</v>
      </c>
      <c r="P277">
        <v>158</v>
      </c>
      <c r="Q277">
        <v>184.4</v>
      </c>
      <c r="R277">
        <v>153.4</v>
      </c>
      <c r="S277">
        <v>144.30000000000001</v>
      </c>
      <c r="T277">
        <v>152</v>
      </c>
      <c r="U277">
        <v>156.30000000000001</v>
      </c>
      <c r="V277">
        <v>142.9</v>
      </c>
      <c r="W277">
        <v>148.69999999999999</v>
      </c>
      <c r="X277">
        <v>155.6</v>
      </c>
      <c r="Y277">
        <v>139.6</v>
      </c>
      <c r="Z277">
        <v>146.6</v>
      </c>
      <c r="AA277">
        <v>157.5</v>
      </c>
      <c r="AB277">
        <v>158.4</v>
      </c>
      <c r="AC277">
        <v>150</v>
      </c>
      <c r="AD277">
        <v>154.69999999999999</v>
      </c>
    </row>
    <row r="278" spans="1:30" x14ac:dyDescent="0.35">
      <c r="A278" t="s">
        <v>30</v>
      </c>
      <c r="B278">
        <v>2020</v>
      </c>
      <c r="C278" t="s">
        <v>43</v>
      </c>
      <c r="D278">
        <v>146</v>
      </c>
      <c r="E278">
        <v>186.3</v>
      </c>
      <c r="F278">
        <v>159.19999999999999</v>
      </c>
      <c r="G278">
        <v>153.6</v>
      </c>
      <c r="H278">
        <v>142.6</v>
      </c>
      <c r="I278">
        <v>147.19999999999999</v>
      </c>
      <c r="J278">
        <v>200.6</v>
      </c>
      <c r="K278">
        <v>150.30000000000001</v>
      </c>
      <c r="L278">
        <v>115.3</v>
      </c>
      <c r="M278">
        <v>160.9</v>
      </c>
      <c r="N278">
        <v>147.4</v>
      </c>
      <c r="O278">
        <v>161.9</v>
      </c>
      <c r="P278">
        <v>159.6</v>
      </c>
      <c r="Q278">
        <v>182.7</v>
      </c>
      <c r="R278">
        <v>155.69999999999999</v>
      </c>
      <c r="S278">
        <v>150.6</v>
      </c>
      <c r="T278">
        <v>155</v>
      </c>
      <c r="U278" t="s">
        <v>32</v>
      </c>
      <c r="V278">
        <v>146.80000000000001</v>
      </c>
      <c r="W278">
        <v>152</v>
      </c>
      <c r="X278">
        <v>159.5</v>
      </c>
      <c r="Y278">
        <v>146.4</v>
      </c>
      <c r="Z278">
        <v>152.4</v>
      </c>
      <c r="AA278">
        <v>162.5</v>
      </c>
      <c r="AB278">
        <v>156.19999999999999</v>
      </c>
      <c r="AC278">
        <v>154.30000000000001</v>
      </c>
      <c r="AD278">
        <v>157.5</v>
      </c>
    </row>
    <row r="279" spans="1:30" x14ac:dyDescent="0.35">
      <c r="A279" t="s">
        <v>33</v>
      </c>
      <c r="B279">
        <v>2020</v>
      </c>
      <c r="C279" t="s">
        <v>43</v>
      </c>
      <c r="D279">
        <v>150.6</v>
      </c>
      <c r="E279">
        <v>193.7</v>
      </c>
      <c r="F279">
        <v>164.8</v>
      </c>
      <c r="G279">
        <v>153.69999999999999</v>
      </c>
      <c r="H279">
        <v>135.69999999999999</v>
      </c>
      <c r="I279">
        <v>155.69999999999999</v>
      </c>
      <c r="J279">
        <v>226</v>
      </c>
      <c r="K279">
        <v>152.19999999999999</v>
      </c>
      <c r="L279">
        <v>118.1</v>
      </c>
      <c r="M279">
        <v>161.30000000000001</v>
      </c>
      <c r="N279">
        <v>139.19999999999999</v>
      </c>
      <c r="O279">
        <v>164.8</v>
      </c>
      <c r="P279">
        <v>164.4</v>
      </c>
      <c r="Q279">
        <v>188.7</v>
      </c>
      <c r="R279">
        <v>150.5</v>
      </c>
      <c r="S279">
        <v>136.1</v>
      </c>
      <c r="T279">
        <v>148.30000000000001</v>
      </c>
      <c r="U279">
        <v>156.5</v>
      </c>
      <c r="V279">
        <v>137.1</v>
      </c>
      <c r="W279">
        <v>145.1</v>
      </c>
      <c r="X279">
        <v>151</v>
      </c>
      <c r="Y279">
        <v>135.4</v>
      </c>
      <c r="Z279">
        <v>142</v>
      </c>
      <c r="AA279">
        <v>155.69999999999999</v>
      </c>
      <c r="AB279">
        <v>158.1</v>
      </c>
      <c r="AC279">
        <v>146.19999999999999</v>
      </c>
      <c r="AD279">
        <v>155.19999999999999</v>
      </c>
    </row>
    <row r="280" spans="1:30" x14ac:dyDescent="0.35">
      <c r="A280" t="s">
        <v>34</v>
      </c>
      <c r="B280">
        <v>2020</v>
      </c>
      <c r="C280" t="s">
        <v>43</v>
      </c>
      <c r="D280">
        <v>147.5</v>
      </c>
      <c r="E280">
        <v>188.9</v>
      </c>
      <c r="F280">
        <v>161.4</v>
      </c>
      <c r="G280">
        <v>153.6</v>
      </c>
      <c r="H280">
        <v>140.1</v>
      </c>
      <c r="I280">
        <v>151.19999999999999</v>
      </c>
      <c r="J280">
        <v>209.2</v>
      </c>
      <c r="K280">
        <v>150.9</v>
      </c>
      <c r="L280">
        <v>116.2</v>
      </c>
      <c r="M280">
        <v>161</v>
      </c>
      <c r="N280">
        <v>144</v>
      </c>
      <c r="O280">
        <v>163.19999999999999</v>
      </c>
      <c r="P280">
        <v>161.4</v>
      </c>
      <c r="Q280">
        <v>184.3</v>
      </c>
      <c r="R280">
        <v>153.69999999999999</v>
      </c>
      <c r="S280">
        <v>144.6</v>
      </c>
      <c r="T280">
        <v>152.30000000000001</v>
      </c>
      <c r="U280">
        <v>156.5</v>
      </c>
      <c r="V280">
        <v>143.1</v>
      </c>
      <c r="W280">
        <v>148.69999999999999</v>
      </c>
      <c r="X280">
        <v>156.30000000000001</v>
      </c>
      <c r="Y280">
        <v>140.6</v>
      </c>
      <c r="Z280">
        <v>146.5</v>
      </c>
      <c r="AA280">
        <v>158.5</v>
      </c>
      <c r="AB280">
        <v>157</v>
      </c>
      <c r="AC280">
        <v>150.4</v>
      </c>
      <c r="AD280">
        <v>156.4</v>
      </c>
    </row>
    <row r="281" spans="1:30" x14ac:dyDescent="0.35">
      <c r="A281" t="s">
        <v>30</v>
      </c>
      <c r="B281">
        <v>2020</v>
      </c>
      <c r="C281" t="s">
        <v>45</v>
      </c>
      <c r="D281">
        <v>145.4</v>
      </c>
      <c r="E281">
        <v>188.6</v>
      </c>
      <c r="F281">
        <v>171.6</v>
      </c>
      <c r="G281">
        <v>153.80000000000001</v>
      </c>
      <c r="H281">
        <v>145.4</v>
      </c>
      <c r="I281">
        <v>146.5</v>
      </c>
      <c r="J281">
        <v>222.2</v>
      </c>
      <c r="K281">
        <v>155.9</v>
      </c>
      <c r="L281">
        <v>114.9</v>
      </c>
      <c r="M281">
        <v>162</v>
      </c>
      <c r="N281">
        <v>150</v>
      </c>
      <c r="O281">
        <v>162.69999999999999</v>
      </c>
      <c r="P281">
        <v>163.4</v>
      </c>
      <c r="Q281">
        <v>183.4</v>
      </c>
      <c r="R281">
        <v>156.30000000000001</v>
      </c>
      <c r="S281">
        <v>151</v>
      </c>
      <c r="T281">
        <v>155.5</v>
      </c>
      <c r="U281" t="s">
        <v>32</v>
      </c>
      <c r="V281">
        <v>147.5</v>
      </c>
      <c r="W281">
        <v>152.80000000000001</v>
      </c>
      <c r="X281">
        <v>160.4</v>
      </c>
      <c r="Y281">
        <v>146.1</v>
      </c>
      <c r="Z281">
        <v>153.6</v>
      </c>
      <c r="AA281">
        <v>161.6</v>
      </c>
      <c r="AB281">
        <v>156.19999999999999</v>
      </c>
      <c r="AC281">
        <v>154.5</v>
      </c>
      <c r="AD281">
        <v>159.80000000000001</v>
      </c>
    </row>
    <row r="282" spans="1:30" x14ac:dyDescent="0.35">
      <c r="A282" t="s">
        <v>33</v>
      </c>
      <c r="B282">
        <v>2020</v>
      </c>
      <c r="C282" t="s">
        <v>45</v>
      </c>
      <c r="D282">
        <v>149.69999999999999</v>
      </c>
      <c r="E282">
        <v>195.5</v>
      </c>
      <c r="F282">
        <v>176.9</v>
      </c>
      <c r="G282">
        <v>153.9</v>
      </c>
      <c r="H282">
        <v>138</v>
      </c>
      <c r="I282">
        <v>150.5</v>
      </c>
      <c r="J282">
        <v>245.3</v>
      </c>
      <c r="K282">
        <v>158.69999999999999</v>
      </c>
      <c r="L282">
        <v>117.2</v>
      </c>
      <c r="M282">
        <v>161.4</v>
      </c>
      <c r="N282">
        <v>141.5</v>
      </c>
      <c r="O282">
        <v>165.1</v>
      </c>
      <c r="P282">
        <v>167</v>
      </c>
      <c r="Q282">
        <v>188.8</v>
      </c>
      <c r="R282">
        <v>151.1</v>
      </c>
      <c r="S282">
        <v>136.4</v>
      </c>
      <c r="T282">
        <v>148.80000000000001</v>
      </c>
      <c r="U282">
        <v>158</v>
      </c>
      <c r="V282">
        <v>137.30000000000001</v>
      </c>
      <c r="W282">
        <v>145.1</v>
      </c>
      <c r="X282">
        <v>152</v>
      </c>
      <c r="Y282">
        <v>135.19999999999999</v>
      </c>
      <c r="Z282">
        <v>144.4</v>
      </c>
      <c r="AA282">
        <v>156.4</v>
      </c>
      <c r="AB282">
        <v>157.9</v>
      </c>
      <c r="AC282">
        <v>146.6</v>
      </c>
      <c r="AD282">
        <v>156.69999999999999</v>
      </c>
    </row>
    <row r="283" spans="1:30" x14ac:dyDescent="0.35">
      <c r="A283" t="s">
        <v>34</v>
      </c>
      <c r="B283">
        <v>2020</v>
      </c>
      <c r="C283" t="s">
        <v>45</v>
      </c>
      <c r="D283">
        <v>146.80000000000001</v>
      </c>
      <c r="E283">
        <v>191</v>
      </c>
      <c r="F283">
        <v>173.6</v>
      </c>
      <c r="G283">
        <v>153.80000000000001</v>
      </c>
      <c r="H283">
        <v>142.69999999999999</v>
      </c>
      <c r="I283">
        <v>148.4</v>
      </c>
      <c r="J283">
        <v>230</v>
      </c>
      <c r="K283">
        <v>156.80000000000001</v>
      </c>
      <c r="L283">
        <v>115.7</v>
      </c>
      <c r="M283">
        <v>161.80000000000001</v>
      </c>
      <c r="N283">
        <v>146.5</v>
      </c>
      <c r="O283">
        <v>163.80000000000001</v>
      </c>
      <c r="P283">
        <v>164.7</v>
      </c>
      <c r="Q283">
        <v>184.8</v>
      </c>
      <c r="R283">
        <v>154.30000000000001</v>
      </c>
      <c r="S283">
        <v>144.9</v>
      </c>
      <c r="T283">
        <v>152.80000000000001</v>
      </c>
      <c r="U283">
        <v>158</v>
      </c>
      <c r="V283">
        <v>143.6</v>
      </c>
      <c r="W283">
        <v>149.19999999999999</v>
      </c>
      <c r="X283">
        <v>157.19999999999999</v>
      </c>
      <c r="Y283">
        <v>140.4</v>
      </c>
      <c r="Z283">
        <v>148.4</v>
      </c>
      <c r="AA283">
        <v>158.6</v>
      </c>
      <c r="AB283">
        <v>156.9</v>
      </c>
      <c r="AC283">
        <v>150.69999999999999</v>
      </c>
      <c r="AD283">
        <v>158.4</v>
      </c>
    </row>
    <row r="284" spans="1:30" x14ac:dyDescent="0.35">
      <c r="A284" t="s">
        <v>30</v>
      </c>
      <c r="B284">
        <v>2020</v>
      </c>
      <c r="C284" t="s">
        <v>46</v>
      </c>
      <c r="D284">
        <v>144.6</v>
      </c>
      <c r="E284">
        <v>188.5</v>
      </c>
      <c r="F284">
        <v>173.4</v>
      </c>
      <c r="G284">
        <v>154</v>
      </c>
      <c r="H284">
        <v>150</v>
      </c>
      <c r="I284">
        <v>145.9</v>
      </c>
      <c r="J284">
        <v>225.2</v>
      </c>
      <c r="K284">
        <v>159.5</v>
      </c>
      <c r="L284">
        <v>114.4</v>
      </c>
      <c r="M284">
        <v>163.5</v>
      </c>
      <c r="N284">
        <v>153.4</v>
      </c>
      <c r="O284">
        <v>163.6</v>
      </c>
      <c r="P284">
        <v>164.5</v>
      </c>
      <c r="Q284">
        <v>183.6</v>
      </c>
      <c r="R284">
        <v>157</v>
      </c>
      <c r="S284">
        <v>151.6</v>
      </c>
      <c r="T284">
        <v>156.30000000000001</v>
      </c>
      <c r="U284" t="s">
        <v>32</v>
      </c>
      <c r="V284">
        <v>148.69999999999999</v>
      </c>
      <c r="W284">
        <v>153.4</v>
      </c>
      <c r="X284">
        <v>161.6</v>
      </c>
      <c r="Y284">
        <v>146.4</v>
      </c>
      <c r="Z284">
        <v>153.9</v>
      </c>
      <c r="AA284">
        <v>162.9</v>
      </c>
      <c r="AB284">
        <v>156.6</v>
      </c>
      <c r="AC284">
        <v>155.19999999999999</v>
      </c>
      <c r="AD284">
        <v>160.69999999999999</v>
      </c>
    </row>
    <row r="285" spans="1:30" x14ac:dyDescent="0.35">
      <c r="A285" t="s">
        <v>33</v>
      </c>
      <c r="B285">
        <v>2020</v>
      </c>
      <c r="C285" t="s">
        <v>46</v>
      </c>
      <c r="D285">
        <v>149</v>
      </c>
      <c r="E285">
        <v>195.7</v>
      </c>
      <c r="F285">
        <v>178.3</v>
      </c>
      <c r="G285">
        <v>154.19999999999999</v>
      </c>
      <c r="H285">
        <v>140.69999999999999</v>
      </c>
      <c r="I285">
        <v>149.69999999999999</v>
      </c>
      <c r="J285">
        <v>240.9</v>
      </c>
      <c r="K285">
        <v>161.5</v>
      </c>
      <c r="L285">
        <v>117.1</v>
      </c>
      <c r="M285">
        <v>161.9</v>
      </c>
      <c r="N285">
        <v>143.30000000000001</v>
      </c>
      <c r="O285">
        <v>166.1</v>
      </c>
      <c r="P285">
        <v>167</v>
      </c>
      <c r="Q285">
        <v>190.2</v>
      </c>
      <c r="R285">
        <v>151.9</v>
      </c>
      <c r="S285">
        <v>136.69999999999999</v>
      </c>
      <c r="T285">
        <v>149.6</v>
      </c>
      <c r="U285">
        <v>158.4</v>
      </c>
      <c r="V285">
        <v>137.9</v>
      </c>
      <c r="W285">
        <v>145.5</v>
      </c>
      <c r="X285">
        <v>152.9</v>
      </c>
      <c r="Y285">
        <v>135.5</v>
      </c>
      <c r="Z285">
        <v>144.30000000000001</v>
      </c>
      <c r="AA285">
        <v>156.9</v>
      </c>
      <c r="AB285">
        <v>157.9</v>
      </c>
      <c r="AC285">
        <v>146.9</v>
      </c>
      <c r="AD285">
        <v>156.9</v>
      </c>
    </row>
    <row r="286" spans="1:30" x14ac:dyDescent="0.35">
      <c r="A286" t="s">
        <v>34</v>
      </c>
      <c r="B286">
        <v>2020</v>
      </c>
      <c r="C286" t="s">
        <v>46</v>
      </c>
      <c r="D286">
        <v>146</v>
      </c>
      <c r="E286">
        <v>191</v>
      </c>
      <c r="F286">
        <v>175.3</v>
      </c>
      <c r="G286">
        <v>154.1</v>
      </c>
      <c r="H286">
        <v>146.6</v>
      </c>
      <c r="I286">
        <v>147.69999999999999</v>
      </c>
      <c r="J286">
        <v>230.5</v>
      </c>
      <c r="K286">
        <v>160.19999999999999</v>
      </c>
      <c r="L286">
        <v>115.3</v>
      </c>
      <c r="M286">
        <v>163</v>
      </c>
      <c r="N286">
        <v>149.19999999999999</v>
      </c>
      <c r="O286">
        <v>164.8</v>
      </c>
      <c r="P286">
        <v>165.4</v>
      </c>
      <c r="Q286">
        <v>185.4</v>
      </c>
      <c r="R286">
        <v>155</v>
      </c>
      <c r="S286">
        <v>145.4</v>
      </c>
      <c r="T286">
        <v>153.6</v>
      </c>
      <c r="U286">
        <v>158.4</v>
      </c>
      <c r="V286">
        <v>144.6</v>
      </c>
      <c r="W286">
        <v>149.69999999999999</v>
      </c>
      <c r="X286">
        <v>158.30000000000001</v>
      </c>
      <c r="Y286">
        <v>140.69999999999999</v>
      </c>
      <c r="Z286">
        <v>148.5</v>
      </c>
      <c r="AA286">
        <v>159.4</v>
      </c>
      <c r="AB286">
        <v>157.1</v>
      </c>
      <c r="AC286">
        <v>151.19999999999999</v>
      </c>
      <c r="AD286">
        <v>158.9</v>
      </c>
    </row>
    <row r="287" spans="1:30" x14ac:dyDescent="0.35">
      <c r="A287" t="s">
        <v>30</v>
      </c>
      <c r="B287">
        <v>2021</v>
      </c>
      <c r="C287" t="s">
        <v>31</v>
      </c>
      <c r="D287">
        <v>143.4</v>
      </c>
      <c r="E287">
        <v>187.5</v>
      </c>
      <c r="F287">
        <v>173.4</v>
      </c>
      <c r="G287">
        <v>154</v>
      </c>
      <c r="H287">
        <v>154.80000000000001</v>
      </c>
      <c r="I287">
        <v>147</v>
      </c>
      <c r="J287">
        <v>187.8</v>
      </c>
      <c r="K287">
        <v>159.5</v>
      </c>
      <c r="L287">
        <v>113.8</v>
      </c>
      <c r="M287">
        <v>164.5</v>
      </c>
      <c r="N287">
        <v>156.1</v>
      </c>
      <c r="O287">
        <v>164.3</v>
      </c>
      <c r="P287">
        <v>159.6</v>
      </c>
      <c r="Q287">
        <v>184.6</v>
      </c>
      <c r="R287">
        <v>157.5</v>
      </c>
      <c r="S287">
        <v>152.4</v>
      </c>
      <c r="T287">
        <v>156.80000000000001</v>
      </c>
      <c r="U287" t="s">
        <v>32</v>
      </c>
      <c r="V287">
        <v>150.9</v>
      </c>
      <c r="W287">
        <v>153.9</v>
      </c>
      <c r="X287">
        <v>162.5</v>
      </c>
      <c r="Y287">
        <v>147.5</v>
      </c>
      <c r="Z287">
        <v>155.1</v>
      </c>
      <c r="AA287">
        <v>163.5</v>
      </c>
      <c r="AB287">
        <v>156.19999999999999</v>
      </c>
      <c r="AC287">
        <v>155.9</v>
      </c>
      <c r="AD287">
        <v>158.5</v>
      </c>
    </row>
    <row r="288" spans="1:30" x14ac:dyDescent="0.35">
      <c r="A288" t="s">
        <v>33</v>
      </c>
      <c r="B288">
        <v>2021</v>
      </c>
      <c r="C288" t="s">
        <v>31</v>
      </c>
      <c r="D288">
        <v>148</v>
      </c>
      <c r="E288">
        <v>194.8</v>
      </c>
      <c r="F288">
        <v>178.4</v>
      </c>
      <c r="G288">
        <v>154.4</v>
      </c>
      <c r="H288">
        <v>144.1</v>
      </c>
      <c r="I288">
        <v>152.6</v>
      </c>
      <c r="J288">
        <v>206.8</v>
      </c>
      <c r="K288">
        <v>162.1</v>
      </c>
      <c r="L288">
        <v>116.3</v>
      </c>
      <c r="M288">
        <v>163</v>
      </c>
      <c r="N288">
        <v>145.9</v>
      </c>
      <c r="O288">
        <v>167.2</v>
      </c>
      <c r="P288">
        <v>163.4</v>
      </c>
      <c r="Q288">
        <v>191.8</v>
      </c>
      <c r="R288">
        <v>152.5</v>
      </c>
      <c r="S288">
        <v>137.30000000000001</v>
      </c>
      <c r="T288">
        <v>150.19999999999999</v>
      </c>
      <c r="U288">
        <v>157.69999999999999</v>
      </c>
      <c r="V288">
        <v>142.9</v>
      </c>
      <c r="W288">
        <v>145.69999999999999</v>
      </c>
      <c r="X288">
        <v>154.1</v>
      </c>
      <c r="Y288">
        <v>136.9</v>
      </c>
      <c r="Z288">
        <v>145.4</v>
      </c>
      <c r="AA288">
        <v>156.1</v>
      </c>
      <c r="AB288">
        <v>157.69999999999999</v>
      </c>
      <c r="AC288">
        <v>147.6</v>
      </c>
      <c r="AD288">
        <v>156</v>
      </c>
    </row>
    <row r="289" spans="1:30" x14ac:dyDescent="0.35">
      <c r="A289" t="s">
        <v>34</v>
      </c>
      <c r="B289">
        <v>2021</v>
      </c>
      <c r="C289" t="s">
        <v>31</v>
      </c>
      <c r="D289">
        <v>144.9</v>
      </c>
      <c r="E289">
        <v>190.1</v>
      </c>
      <c r="F289">
        <v>175.3</v>
      </c>
      <c r="G289">
        <v>154.1</v>
      </c>
      <c r="H289">
        <v>150.9</v>
      </c>
      <c r="I289">
        <v>149.6</v>
      </c>
      <c r="J289">
        <v>194.2</v>
      </c>
      <c r="K289">
        <v>160.4</v>
      </c>
      <c r="L289">
        <v>114.6</v>
      </c>
      <c r="M289">
        <v>164</v>
      </c>
      <c r="N289">
        <v>151.80000000000001</v>
      </c>
      <c r="O289">
        <v>165.6</v>
      </c>
      <c r="P289">
        <v>161</v>
      </c>
      <c r="Q289">
        <v>186.5</v>
      </c>
      <c r="R289">
        <v>155.5</v>
      </c>
      <c r="S289">
        <v>146.1</v>
      </c>
      <c r="T289">
        <v>154.19999999999999</v>
      </c>
      <c r="U289">
        <v>157.69999999999999</v>
      </c>
      <c r="V289">
        <v>147.9</v>
      </c>
      <c r="W289">
        <v>150</v>
      </c>
      <c r="X289">
        <v>159.30000000000001</v>
      </c>
      <c r="Y289">
        <v>141.9</v>
      </c>
      <c r="Z289">
        <v>149.6</v>
      </c>
      <c r="AA289">
        <v>159.19999999999999</v>
      </c>
      <c r="AB289">
        <v>156.80000000000001</v>
      </c>
      <c r="AC289">
        <v>151.9</v>
      </c>
      <c r="AD289">
        <v>157.30000000000001</v>
      </c>
    </row>
    <row r="290" spans="1:30" x14ac:dyDescent="0.35">
      <c r="A290" t="s">
        <v>30</v>
      </c>
      <c r="B290">
        <v>2021</v>
      </c>
      <c r="C290" t="s">
        <v>35</v>
      </c>
      <c r="D290">
        <v>142.80000000000001</v>
      </c>
      <c r="E290">
        <v>184</v>
      </c>
      <c r="F290">
        <v>168</v>
      </c>
      <c r="G290">
        <v>154.4</v>
      </c>
      <c r="H290">
        <v>163</v>
      </c>
      <c r="I290">
        <v>147.80000000000001</v>
      </c>
      <c r="J290">
        <v>149.69999999999999</v>
      </c>
      <c r="K290">
        <v>158.30000000000001</v>
      </c>
      <c r="L290">
        <v>111.8</v>
      </c>
      <c r="M290">
        <v>165</v>
      </c>
      <c r="N290">
        <v>160</v>
      </c>
      <c r="O290">
        <v>165.8</v>
      </c>
      <c r="P290">
        <v>154.69999999999999</v>
      </c>
      <c r="Q290">
        <v>186.5</v>
      </c>
      <c r="R290">
        <v>159.1</v>
      </c>
      <c r="S290">
        <v>153.9</v>
      </c>
      <c r="T290">
        <v>158.4</v>
      </c>
      <c r="U290" t="s">
        <v>32</v>
      </c>
      <c r="V290">
        <v>154.4</v>
      </c>
      <c r="W290">
        <v>154.80000000000001</v>
      </c>
      <c r="X290">
        <v>164.3</v>
      </c>
      <c r="Y290">
        <v>150.19999999999999</v>
      </c>
      <c r="Z290">
        <v>157</v>
      </c>
      <c r="AA290">
        <v>163.6</v>
      </c>
      <c r="AB290">
        <v>155.19999999999999</v>
      </c>
      <c r="AC290">
        <v>157.19999999999999</v>
      </c>
      <c r="AD290">
        <v>156.69999999999999</v>
      </c>
    </row>
    <row r="291" spans="1:30" x14ac:dyDescent="0.35">
      <c r="A291" t="s">
        <v>33</v>
      </c>
      <c r="B291">
        <v>2021</v>
      </c>
      <c r="C291" t="s">
        <v>35</v>
      </c>
      <c r="D291">
        <v>147.6</v>
      </c>
      <c r="E291">
        <v>191.2</v>
      </c>
      <c r="F291">
        <v>169.9</v>
      </c>
      <c r="G291">
        <v>155.1</v>
      </c>
      <c r="H291">
        <v>151.4</v>
      </c>
      <c r="I291">
        <v>154</v>
      </c>
      <c r="J291">
        <v>180.2</v>
      </c>
      <c r="K291">
        <v>159.80000000000001</v>
      </c>
      <c r="L291">
        <v>114.9</v>
      </c>
      <c r="M291">
        <v>162.5</v>
      </c>
      <c r="N291">
        <v>149.19999999999999</v>
      </c>
      <c r="O291">
        <v>169.4</v>
      </c>
      <c r="P291">
        <v>160.80000000000001</v>
      </c>
      <c r="Q291">
        <v>193.3</v>
      </c>
      <c r="R291">
        <v>154.19999999999999</v>
      </c>
      <c r="S291">
        <v>138.19999999999999</v>
      </c>
      <c r="T291">
        <v>151.80000000000001</v>
      </c>
      <c r="U291">
        <v>159.80000000000001</v>
      </c>
      <c r="V291">
        <v>149.1</v>
      </c>
      <c r="W291">
        <v>146.5</v>
      </c>
      <c r="X291">
        <v>156.30000000000001</v>
      </c>
      <c r="Y291">
        <v>140.5</v>
      </c>
      <c r="Z291">
        <v>147.30000000000001</v>
      </c>
      <c r="AA291">
        <v>156.6</v>
      </c>
      <c r="AB291">
        <v>156.69999999999999</v>
      </c>
      <c r="AC291">
        <v>149.30000000000001</v>
      </c>
      <c r="AD291">
        <v>156.5</v>
      </c>
    </row>
    <row r="292" spans="1:30" x14ac:dyDescent="0.35">
      <c r="A292" t="s">
        <v>34</v>
      </c>
      <c r="B292">
        <v>2021</v>
      </c>
      <c r="C292" t="s">
        <v>35</v>
      </c>
      <c r="D292">
        <v>144.30000000000001</v>
      </c>
      <c r="E292">
        <v>186.5</v>
      </c>
      <c r="F292">
        <v>168.7</v>
      </c>
      <c r="G292">
        <v>154.69999999999999</v>
      </c>
      <c r="H292">
        <v>158.69999999999999</v>
      </c>
      <c r="I292">
        <v>150.69999999999999</v>
      </c>
      <c r="J292">
        <v>160</v>
      </c>
      <c r="K292">
        <v>158.80000000000001</v>
      </c>
      <c r="L292">
        <v>112.8</v>
      </c>
      <c r="M292">
        <v>164.2</v>
      </c>
      <c r="N292">
        <v>155.5</v>
      </c>
      <c r="O292">
        <v>167.5</v>
      </c>
      <c r="P292">
        <v>156.9</v>
      </c>
      <c r="Q292">
        <v>188.3</v>
      </c>
      <c r="R292">
        <v>157.19999999999999</v>
      </c>
      <c r="S292">
        <v>147.4</v>
      </c>
      <c r="T292">
        <v>155.80000000000001</v>
      </c>
      <c r="U292">
        <v>159.80000000000001</v>
      </c>
      <c r="V292">
        <v>152.4</v>
      </c>
      <c r="W292">
        <v>150.9</v>
      </c>
      <c r="X292">
        <v>161.30000000000001</v>
      </c>
      <c r="Y292">
        <v>145.1</v>
      </c>
      <c r="Z292">
        <v>151.5</v>
      </c>
      <c r="AA292">
        <v>159.5</v>
      </c>
      <c r="AB292">
        <v>155.80000000000001</v>
      </c>
      <c r="AC292">
        <v>153.4</v>
      </c>
      <c r="AD292">
        <v>156.6</v>
      </c>
    </row>
    <row r="293" spans="1:30" x14ac:dyDescent="0.35">
      <c r="A293" t="s">
        <v>30</v>
      </c>
      <c r="B293">
        <v>2021</v>
      </c>
      <c r="C293" t="s">
        <v>36</v>
      </c>
      <c r="D293">
        <v>142.5</v>
      </c>
      <c r="E293">
        <v>189.4</v>
      </c>
      <c r="F293">
        <v>163.19999999999999</v>
      </c>
      <c r="G293">
        <v>154.5</v>
      </c>
      <c r="H293">
        <v>168.2</v>
      </c>
      <c r="I293">
        <v>150.5</v>
      </c>
      <c r="J293">
        <v>141</v>
      </c>
      <c r="K293">
        <v>159.19999999999999</v>
      </c>
      <c r="L293">
        <v>111.7</v>
      </c>
      <c r="M293">
        <v>164</v>
      </c>
      <c r="N293">
        <v>160.6</v>
      </c>
      <c r="O293">
        <v>166.4</v>
      </c>
      <c r="P293">
        <v>154.5</v>
      </c>
      <c r="Q293">
        <v>186.1</v>
      </c>
      <c r="R293">
        <v>159.6</v>
      </c>
      <c r="S293">
        <v>154.4</v>
      </c>
      <c r="T293">
        <v>158.9</v>
      </c>
      <c r="U293" t="s">
        <v>48</v>
      </c>
      <c r="V293">
        <v>156</v>
      </c>
      <c r="W293">
        <v>154.80000000000001</v>
      </c>
      <c r="X293">
        <v>164.6</v>
      </c>
      <c r="Y293">
        <v>151.30000000000001</v>
      </c>
      <c r="Z293">
        <v>157.80000000000001</v>
      </c>
      <c r="AA293">
        <v>163.80000000000001</v>
      </c>
      <c r="AB293">
        <v>153.1</v>
      </c>
      <c r="AC293">
        <v>157.30000000000001</v>
      </c>
      <c r="AD293">
        <v>156.69999999999999</v>
      </c>
    </row>
    <row r="294" spans="1:30" x14ac:dyDescent="0.35">
      <c r="A294" t="s">
        <v>33</v>
      </c>
      <c r="B294">
        <v>2021</v>
      </c>
      <c r="C294" t="s">
        <v>36</v>
      </c>
      <c r="D294">
        <v>147.5</v>
      </c>
      <c r="E294">
        <v>197.5</v>
      </c>
      <c r="F294">
        <v>164.7</v>
      </c>
      <c r="G294">
        <v>155.6</v>
      </c>
      <c r="H294">
        <v>156.4</v>
      </c>
      <c r="I294">
        <v>157.30000000000001</v>
      </c>
      <c r="J294">
        <v>166.1</v>
      </c>
      <c r="K294">
        <v>161.1</v>
      </c>
      <c r="L294">
        <v>114.3</v>
      </c>
      <c r="M294">
        <v>162.6</v>
      </c>
      <c r="N294">
        <v>150.69999999999999</v>
      </c>
      <c r="O294">
        <v>170.3</v>
      </c>
      <c r="P294">
        <v>160.4</v>
      </c>
      <c r="Q294">
        <v>193.5</v>
      </c>
      <c r="R294">
        <v>155.1</v>
      </c>
      <c r="S294">
        <v>138.69999999999999</v>
      </c>
      <c r="T294">
        <v>152.6</v>
      </c>
      <c r="U294">
        <v>159.9</v>
      </c>
      <c r="V294">
        <v>154.80000000000001</v>
      </c>
      <c r="W294">
        <v>147.19999999999999</v>
      </c>
      <c r="X294">
        <v>156.9</v>
      </c>
      <c r="Y294">
        <v>141.69999999999999</v>
      </c>
      <c r="Z294">
        <v>148.6</v>
      </c>
      <c r="AA294">
        <v>157.6</v>
      </c>
      <c r="AB294">
        <v>154.9</v>
      </c>
      <c r="AC294">
        <v>150</v>
      </c>
      <c r="AD294">
        <v>156.9</v>
      </c>
    </row>
    <row r="295" spans="1:30" x14ac:dyDescent="0.35">
      <c r="A295" t="s">
        <v>34</v>
      </c>
      <c r="B295">
        <v>2021</v>
      </c>
      <c r="C295" t="s">
        <v>36</v>
      </c>
      <c r="D295">
        <v>144.1</v>
      </c>
      <c r="E295">
        <v>192.2</v>
      </c>
      <c r="F295">
        <v>163.80000000000001</v>
      </c>
      <c r="G295">
        <v>154.9</v>
      </c>
      <c r="H295">
        <v>163.9</v>
      </c>
      <c r="I295">
        <v>153.69999999999999</v>
      </c>
      <c r="J295">
        <v>149.5</v>
      </c>
      <c r="K295">
        <v>159.80000000000001</v>
      </c>
      <c r="L295">
        <v>112.6</v>
      </c>
      <c r="M295">
        <v>163.5</v>
      </c>
      <c r="N295">
        <v>156.5</v>
      </c>
      <c r="O295">
        <v>168.2</v>
      </c>
      <c r="P295">
        <v>156.69999999999999</v>
      </c>
      <c r="Q295">
        <v>188.1</v>
      </c>
      <c r="R295">
        <v>157.80000000000001</v>
      </c>
      <c r="S295">
        <v>147.9</v>
      </c>
      <c r="T295">
        <v>156.4</v>
      </c>
      <c r="U295">
        <v>159.9</v>
      </c>
      <c r="V295">
        <v>155.5</v>
      </c>
      <c r="W295">
        <v>151.19999999999999</v>
      </c>
      <c r="X295">
        <v>161.69999999999999</v>
      </c>
      <c r="Y295">
        <v>146.19999999999999</v>
      </c>
      <c r="Z295">
        <v>152.6</v>
      </c>
      <c r="AA295">
        <v>160.19999999999999</v>
      </c>
      <c r="AB295">
        <v>153.80000000000001</v>
      </c>
      <c r="AC295">
        <v>153.80000000000001</v>
      </c>
      <c r="AD295">
        <v>156.80000000000001</v>
      </c>
    </row>
    <row r="296" spans="1:30" x14ac:dyDescent="0.35">
      <c r="A296" t="s">
        <v>30</v>
      </c>
      <c r="B296">
        <v>2021</v>
      </c>
      <c r="C296" t="s">
        <v>37</v>
      </c>
      <c r="D296">
        <v>142.69999999999999</v>
      </c>
      <c r="E296">
        <v>195.5</v>
      </c>
      <c r="F296">
        <v>163.4</v>
      </c>
      <c r="G296">
        <v>155</v>
      </c>
      <c r="H296">
        <v>175.2</v>
      </c>
      <c r="I296">
        <v>160.6</v>
      </c>
      <c r="J296">
        <v>135.1</v>
      </c>
      <c r="K296">
        <v>161.1</v>
      </c>
      <c r="L296">
        <v>112.2</v>
      </c>
      <c r="M296">
        <v>164.4</v>
      </c>
      <c r="N296">
        <v>161.9</v>
      </c>
      <c r="O296">
        <v>166.8</v>
      </c>
      <c r="P296">
        <v>155.6</v>
      </c>
      <c r="Q296">
        <v>186.8</v>
      </c>
      <c r="R296">
        <v>160.69999999999999</v>
      </c>
      <c r="S296">
        <v>155.1</v>
      </c>
      <c r="T296">
        <v>159.9</v>
      </c>
      <c r="U296" t="s">
        <v>48</v>
      </c>
      <c r="V296">
        <v>156</v>
      </c>
      <c r="W296">
        <v>155.5</v>
      </c>
      <c r="X296">
        <v>165.3</v>
      </c>
      <c r="Y296">
        <v>151.69999999999999</v>
      </c>
      <c r="Z296">
        <v>158.6</v>
      </c>
      <c r="AA296">
        <v>164.1</v>
      </c>
      <c r="AB296">
        <v>154.6</v>
      </c>
      <c r="AC296">
        <v>158</v>
      </c>
      <c r="AD296">
        <v>157.6</v>
      </c>
    </row>
    <row r="297" spans="1:30" x14ac:dyDescent="0.35">
      <c r="A297" t="s">
        <v>33</v>
      </c>
      <c r="B297">
        <v>2021</v>
      </c>
      <c r="C297" t="s">
        <v>37</v>
      </c>
      <c r="D297">
        <v>147.6</v>
      </c>
      <c r="E297">
        <v>202.5</v>
      </c>
      <c r="F297">
        <v>166.4</v>
      </c>
      <c r="G297">
        <v>156</v>
      </c>
      <c r="H297">
        <v>161.4</v>
      </c>
      <c r="I297">
        <v>168.8</v>
      </c>
      <c r="J297">
        <v>161.6</v>
      </c>
      <c r="K297">
        <v>162.80000000000001</v>
      </c>
      <c r="L297">
        <v>114.8</v>
      </c>
      <c r="M297">
        <v>162.80000000000001</v>
      </c>
      <c r="N297">
        <v>151.5</v>
      </c>
      <c r="O297">
        <v>171.4</v>
      </c>
      <c r="P297">
        <v>162</v>
      </c>
      <c r="Q297">
        <v>194.4</v>
      </c>
      <c r="R297">
        <v>155.9</v>
      </c>
      <c r="S297">
        <v>139.30000000000001</v>
      </c>
      <c r="T297">
        <v>153.4</v>
      </c>
      <c r="U297">
        <v>161.4</v>
      </c>
      <c r="V297">
        <v>154.9</v>
      </c>
      <c r="W297">
        <v>147.6</v>
      </c>
      <c r="X297">
        <v>157.5</v>
      </c>
      <c r="Y297">
        <v>142.1</v>
      </c>
      <c r="Z297">
        <v>149.1</v>
      </c>
      <c r="AA297">
        <v>157.6</v>
      </c>
      <c r="AB297">
        <v>156.6</v>
      </c>
      <c r="AC297">
        <v>150.5</v>
      </c>
      <c r="AD297">
        <v>158</v>
      </c>
    </row>
    <row r="298" spans="1:30" x14ac:dyDescent="0.35">
      <c r="A298" t="s">
        <v>34</v>
      </c>
      <c r="B298">
        <v>2021</v>
      </c>
      <c r="C298" t="s">
        <v>37</v>
      </c>
      <c r="D298">
        <v>144.30000000000001</v>
      </c>
      <c r="E298">
        <v>198</v>
      </c>
      <c r="F298">
        <v>164.6</v>
      </c>
      <c r="G298">
        <v>155.4</v>
      </c>
      <c r="H298">
        <v>170.1</v>
      </c>
      <c r="I298">
        <v>164.4</v>
      </c>
      <c r="J298">
        <v>144.1</v>
      </c>
      <c r="K298">
        <v>161.69999999999999</v>
      </c>
      <c r="L298">
        <v>113.1</v>
      </c>
      <c r="M298">
        <v>163.9</v>
      </c>
      <c r="N298">
        <v>157.6</v>
      </c>
      <c r="O298">
        <v>168.9</v>
      </c>
      <c r="P298">
        <v>158</v>
      </c>
      <c r="Q298">
        <v>188.8</v>
      </c>
      <c r="R298">
        <v>158.80000000000001</v>
      </c>
      <c r="S298">
        <v>148.5</v>
      </c>
      <c r="T298">
        <v>157.30000000000001</v>
      </c>
      <c r="U298">
        <v>161.4</v>
      </c>
      <c r="V298">
        <v>155.6</v>
      </c>
      <c r="W298">
        <v>151.80000000000001</v>
      </c>
      <c r="X298">
        <v>162.30000000000001</v>
      </c>
      <c r="Y298">
        <v>146.6</v>
      </c>
      <c r="Z298">
        <v>153.19999999999999</v>
      </c>
      <c r="AA298">
        <v>160.30000000000001</v>
      </c>
      <c r="AB298">
        <v>155.4</v>
      </c>
      <c r="AC298">
        <v>154.4</v>
      </c>
      <c r="AD298">
        <v>157.80000000000001</v>
      </c>
    </row>
    <row r="299" spans="1:30" x14ac:dyDescent="0.35">
      <c r="A299" t="s">
        <v>30</v>
      </c>
      <c r="B299">
        <v>2021</v>
      </c>
      <c r="C299" t="s">
        <v>38</v>
      </c>
      <c r="D299">
        <v>145.1</v>
      </c>
      <c r="E299">
        <v>198.5</v>
      </c>
      <c r="F299">
        <v>168.6</v>
      </c>
      <c r="G299">
        <v>155.80000000000001</v>
      </c>
      <c r="H299">
        <v>184.4</v>
      </c>
      <c r="I299">
        <v>162.30000000000001</v>
      </c>
      <c r="J299">
        <v>138.4</v>
      </c>
      <c r="K299">
        <v>165.1</v>
      </c>
      <c r="L299">
        <v>114.3</v>
      </c>
      <c r="M299">
        <v>169.7</v>
      </c>
      <c r="N299">
        <v>164.6</v>
      </c>
      <c r="O299">
        <v>169.8</v>
      </c>
      <c r="P299">
        <v>158.69999999999999</v>
      </c>
      <c r="Q299">
        <v>189.6</v>
      </c>
      <c r="R299">
        <v>165.3</v>
      </c>
      <c r="S299">
        <v>160.6</v>
      </c>
      <c r="T299">
        <v>164.5</v>
      </c>
      <c r="U299" t="s">
        <v>32</v>
      </c>
      <c r="V299">
        <v>161.69999999999999</v>
      </c>
      <c r="W299">
        <v>158.80000000000001</v>
      </c>
      <c r="X299">
        <v>169.1</v>
      </c>
      <c r="Y299">
        <v>153.19999999999999</v>
      </c>
      <c r="Z299">
        <v>160</v>
      </c>
      <c r="AA299">
        <v>167.6</v>
      </c>
      <c r="AB299">
        <v>159.30000000000001</v>
      </c>
      <c r="AC299">
        <v>161.1</v>
      </c>
      <c r="AD299">
        <v>161.1</v>
      </c>
    </row>
    <row r="300" spans="1:30" x14ac:dyDescent="0.35">
      <c r="A300" t="s">
        <v>33</v>
      </c>
      <c r="B300">
        <v>2021</v>
      </c>
      <c r="C300" t="s">
        <v>38</v>
      </c>
      <c r="D300">
        <v>148.80000000000001</v>
      </c>
      <c r="E300">
        <v>204.3</v>
      </c>
      <c r="F300">
        <v>173</v>
      </c>
      <c r="G300">
        <v>156.5</v>
      </c>
      <c r="H300">
        <v>168.8</v>
      </c>
      <c r="I300">
        <v>172.5</v>
      </c>
      <c r="J300">
        <v>166.5</v>
      </c>
      <c r="K300">
        <v>165.9</v>
      </c>
      <c r="L300">
        <v>115.9</v>
      </c>
      <c r="M300">
        <v>165.2</v>
      </c>
      <c r="N300">
        <v>152</v>
      </c>
      <c r="O300">
        <v>171.1</v>
      </c>
      <c r="P300">
        <v>164.2</v>
      </c>
      <c r="Q300">
        <v>198.2</v>
      </c>
      <c r="R300">
        <v>156.5</v>
      </c>
      <c r="S300">
        <v>140.19999999999999</v>
      </c>
      <c r="T300">
        <v>154.1</v>
      </c>
      <c r="U300">
        <v>161.6</v>
      </c>
      <c r="V300">
        <v>155.5</v>
      </c>
      <c r="W300">
        <v>150.1</v>
      </c>
      <c r="X300">
        <v>160.4</v>
      </c>
      <c r="Y300">
        <v>145</v>
      </c>
      <c r="Z300">
        <v>152.6</v>
      </c>
      <c r="AA300">
        <v>156.6</v>
      </c>
      <c r="AB300">
        <v>157.5</v>
      </c>
      <c r="AC300">
        <v>152.30000000000001</v>
      </c>
      <c r="AD300">
        <v>159.5</v>
      </c>
    </row>
    <row r="301" spans="1:30" x14ac:dyDescent="0.35">
      <c r="A301" t="s">
        <v>34</v>
      </c>
      <c r="B301">
        <v>2021</v>
      </c>
      <c r="C301" t="s">
        <v>38</v>
      </c>
      <c r="D301">
        <v>146.30000000000001</v>
      </c>
      <c r="E301">
        <v>200.5</v>
      </c>
      <c r="F301">
        <v>170.3</v>
      </c>
      <c r="G301">
        <v>156.1</v>
      </c>
      <c r="H301">
        <v>178.7</v>
      </c>
      <c r="I301">
        <v>167.1</v>
      </c>
      <c r="J301">
        <v>147.9</v>
      </c>
      <c r="K301">
        <v>165.4</v>
      </c>
      <c r="L301">
        <v>114.8</v>
      </c>
      <c r="M301">
        <v>168.2</v>
      </c>
      <c r="N301">
        <v>159.30000000000001</v>
      </c>
      <c r="O301">
        <v>170.4</v>
      </c>
      <c r="P301">
        <v>160.69999999999999</v>
      </c>
      <c r="Q301">
        <v>191.9</v>
      </c>
      <c r="R301">
        <v>161.80000000000001</v>
      </c>
      <c r="S301">
        <v>152.1</v>
      </c>
      <c r="T301">
        <v>160.4</v>
      </c>
      <c r="U301">
        <v>161.6</v>
      </c>
      <c r="V301">
        <v>159.4</v>
      </c>
      <c r="W301">
        <v>154.69999999999999</v>
      </c>
      <c r="X301">
        <v>165.8</v>
      </c>
      <c r="Y301">
        <v>148.9</v>
      </c>
      <c r="Z301">
        <v>155.80000000000001</v>
      </c>
      <c r="AA301">
        <v>161.19999999999999</v>
      </c>
      <c r="AB301">
        <v>158.6</v>
      </c>
      <c r="AC301">
        <v>156.80000000000001</v>
      </c>
      <c r="AD301">
        <v>160.4</v>
      </c>
    </row>
    <row r="302" spans="1:30" x14ac:dyDescent="0.35">
      <c r="A302" t="s">
        <v>30</v>
      </c>
      <c r="B302">
        <v>2021</v>
      </c>
      <c r="C302" t="s">
        <v>39</v>
      </c>
      <c r="D302">
        <v>145.6</v>
      </c>
      <c r="E302">
        <v>200.1</v>
      </c>
      <c r="F302">
        <v>179.3</v>
      </c>
      <c r="G302">
        <v>156.1</v>
      </c>
      <c r="H302">
        <v>190.4</v>
      </c>
      <c r="I302">
        <v>158.6</v>
      </c>
      <c r="J302">
        <v>144.69999999999999</v>
      </c>
      <c r="K302">
        <v>165.5</v>
      </c>
      <c r="L302">
        <v>114.6</v>
      </c>
      <c r="M302">
        <v>170</v>
      </c>
      <c r="N302">
        <v>165.5</v>
      </c>
      <c r="O302">
        <v>171.7</v>
      </c>
      <c r="P302">
        <v>160.5</v>
      </c>
      <c r="Q302">
        <v>189.1</v>
      </c>
      <c r="R302">
        <v>165.3</v>
      </c>
      <c r="S302">
        <v>159.9</v>
      </c>
      <c r="T302">
        <v>164.6</v>
      </c>
      <c r="U302" t="s">
        <v>32</v>
      </c>
      <c r="V302">
        <v>162.1</v>
      </c>
      <c r="W302">
        <v>159.19999999999999</v>
      </c>
      <c r="X302">
        <v>169.7</v>
      </c>
      <c r="Y302">
        <v>154.19999999999999</v>
      </c>
      <c r="Z302">
        <v>160.4</v>
      </c>
      <c r="AA302">
        <v>166.8</v>
      </c>
      <c r="AB302">
        <v>159.4</v>
      </c>
      <c r="AC302">
        <v>161.5</v>
      </c>
      <c r="AD302">
        <v>162.1</v>
      </c>
    </row>
    <row r="303" spans="1:30" x14ac:dyDescent="0.35">
      <c r="A303" t="s">
        <v>33</v>
      </c>
      <c r="B303">
        <v>2021</v>
      </c>
      <c r="C303" t="s">
        <v>39</v>
      </c>
      <c r="D303">
        <v>149.19999999999999</v>
      </c>
      <c r="E303">
        <v>205.5</v>
      </c>
      <c r="F303">
        <v>182.8</v>
      </c>
      <c r="G303">
        <v>156.5</v>
      </c>
      <c r="H303">
        <v>172.2</v>
      </c>
      <c r="I303">
        <v>171.5</v>
      </c>
      <c r="J303">
        <v>176.2</v>
      </c>
      <c r="K303">
        <v>166.9</v>
      </c>
      <c r="L303">
        <v>116.1</v>
      </c>
      <c r="M303">
        <v>165.5</v>
      </c>
      <c r="N303">
        <v>152.30000000000001</v>
      </c>
      <c r="O303">
        <v>173.3</v>
      </c>
      <c r="P303">
        <v>166.2</v>
      </c>
      <c r="Q303">
        <v>195.6</v>
      </c>
      <c r="R303">
        <v>157.30000000000001</v>
      </c>
      <c r="S303">
        <v>140.5</v>
      </c>
      <c r="T303">
        <v>154.80000000000001</v>
      </c>
      <c r="U303">
        <v>160.5</v>
      </c>
      <c r="V303">
        <v>156.1</v>
      </c>
      <c r="W303">
        <v>149.80000000000001</v>
      </c>
      <c r="X303">
        <v>160.80000000000001</v>
      </c>
      <c r="Y303">
        <v>147.5</v>
      </c>
      <c r="Z303">
        <v>150.69999999999999</v>
      </c>
      <c r="AA303">
        <v>158.1</v>
      </c>
      <c r="AB303">
        <v>158</v>
      </c>
      <c r="AC303">
        <v>153.4</v>
      </c>
      <c r="AD303">
        <v>160.4</v>
      </c>
    </row>
    <row r="304" spans="1:30" x14ac:dyDescent="0.35">
      <c r="A304" t="s">
        <v>34</v>
      </c>
      <c r="B304">
        <v>2021</v>
      </c>
      <c r="C304" t="s">
        <v>39</v>
      </c>
      <c r="D304">
        <v>146.69999999999999</v>
      </c>
      <c r="E304">
        <v>202</v>
      </c>
      <c r="F304">
        <v>180.7</v>
      </c>
      <c r="G304">
        <v>156.19999999999999</v>
      </c>
      <c r="H304">
        <v>183.7</v>
      </c>
      <c r="I304">
        <v>164.6</v>
      </c>
      <c r="J304">
        <v>155.4</v>
      </c>
      <c r="K304">
        <v>166</v>
      </c>
      <c r="L304">
        <v>115.1</v>
      </c>
      <c r="M304">
        <v>168.5</v>
      </c>
      <c r="N304">
        <v>160</v>
      </c>
      <c r="O304">
        <v>172.4</v>
      </c>
      <c r="P304">
        <v>162.6</v>
      </c>
      <c r="Q304">
        <v>190.8</v>
      </c>
      <c r="R304">
        <v>162.19999999999999</v>
      </c>
      <c r="S304">
        <v>151.80000000000001</v>
      </c>
      <c r="T304">
        <v>160.69999999999999</v>
      </c>
      <c r="U304">
        <v>160.5</v>
      </c>
      <c r="V304">
        <v>159.80000000000001</v>
      </c>
      <c r="W304">
        <v>154.80000000000001</v>
      </c>
      <c r="X304">
        <v>166.3</v>
      </c>
      <c r="Y304">
        <v>150.69999999999999</v>
      </c>
      <c r="Z304">
        <v>154.9</v>
      </c>
      <c r="AA304">
        <v>161.69999999999999</v>
      </c>
      <c r="AB304">
        <v>158.80000000000001</v>
      </c>
      <c r="AC304">
        <v>157.6</v>
      </c>
      <c r="AD304">
        <v>161.30000000000001</v>
      </c>
    </row>
    <row r="305" spans="1:30" x14ac:dyDescent="0.35">
      <c r="A305" t="s">
        <v>30</v>
      </c>
      <c r="B305">
        <v>2021</v>
      </c>
      <c r="C305" t="s">
        <v>40</v>
      </c>
      <c r="D305">
        <v>145.1</v>
      </c>
      <c r="E305">
        <v>204.5</v>
      </c>
      <c r="F305">
        <v>180.4</v>
      </c>
      <c r="G305">
        <v>157.1</v>
      </c>
      <c r="H305">
        <v>188.7</v>
      </c>
      <c r="I305">
        <v>157.69999999999999</v>
      </c>
      <c r="J305">
        <v>152.80000000000001</v>
      </c>
      <c r="K305">
        <v>163.6</v>
      </c>
      <c r="L305">
        <v>113.9</v>
      </c>
      <c r="M305">
        <v>169.7</v>
      </c>
      <c r="N305">
        <v>166.2</v>
      </c>
      <c r="O305">
        <v>171</v>
      </c>
      <c r="P305">
        <v>161.69999999999999</v>
      </c>
      <c r="Q305">
        <v>189.7</v>
      </c>
      <c r="R305">
        <v>166</v>
      </c>
      <c r="S305">
        <v>161.1</v>
      </c>
      <c r="T305">
        <v>165.3</v>
      </c>
      <c r="U305" t="s">
        <v>32</v>
      </c>
      <c r="V305">
        <v>162.5</v>
      </c>
      <c r="W305">
        <v>160.30000000000001</v>
      </c>
      <c r="X305">
        <v>170.4</v>
      </c>
      <c r="Y305">
        <v>157.1</v>
      </c>
      <c r="Z305">
        <v>160.69999999999999</v>
      </c>
      <c r="AA305">
        <v>167.2</v>
      </c>
      <c r="AB305">
        <v>160.4</v>
      </c>
      <c r="AC305">
        <v>162.80000000000001</v>
      </c>
      <c r="AD305">
        <v>163.19999999999999</v>
      </c>
    </row>
    <row r="306" spans="1:30" x14ac:dyDescent="0.35">
      <c r="A306" t="s">
        <v>33</v>
      </c>
      <c r="B306">
        <v>2021</v>
      </c>
      <c r="C306" t="s">
        <v>40</v>
      </c>
      <c r="D306">
        <v>149.1</v>
      </c>
      <c r="E306">
        <v>210.9</v>
      </c>
      <c r="F306">
        <v>185</v>
      </c>
      <c r="G306">
        <v>158.19999999999999</v>
      </c>
      <c r="H306">
        <v>170.6</v>
      </c>
      <c r="I306">
        <v>170.9</v>
      </c>
      <c r="J306">
        <v>186.4</v>
      </c>
      <c r="K306">
        <v>164.7</v>
      </c>
      <c r="L306">
        <v>115.7</v>
      </c>
      <c r="M306">
        <v>165.5</v>
      </c>
      <c r="N306">
        <v>153.4</v>
      </c>
      <c r="O306">
        <v>173.5</v>
      </c>
      <c r="P306">
        <v>167.9</v>
      </c>
      <c r="Q306">
        <v>195.5</v>
      </c>
      <c r="R306">
        <v>157.9</v>
      </c>
      <c r="S306">
        <v>141.9</v>
      </c>
      <c r="T306">
        <v>155.5</v>
      </c>
      <c r="U306">
        <v>161.5</v>
      </c>
      <c r="V306">
        <v>157.69999999999999</v>
      </c>
      <c r="W306">
        <v>150.69999999999999</v>
      </c>
      <c r="X306">
        <v>161.5</v>
      </c>
      <c r="Y306">
        <v>149.5</v>
      </c>
      <c r="Z306">
        <v>151.19999999999999</v>
      </c>
      <c r="AA306">
        <v>160.30000000000001</v>
      </c>
      <c r="AB306">
        <v>159.6</v>
      </c>
      <c r="AC306">
        <v>155</v>
      </c>
      <c r="AD306">
        <v>161.80000000000001</v>
      </c>
    </row>
    <row r="307" spans="1:30" x14ac:dyDescent="0.35">
      <c r="A307" t="s">
        <v>34</v>
      </c>
      <c r="B307">
        <v>2021</v>
      </c>
      <c r="C307" t="s">
        <v>40</v>
      </c>
      <c r="D307">
        <v>146.4</v>
      </c>
      <c r="E307">
        <v>206.8</v>
      </c>
      <c r="F307">
        <v>182.2</v>
      </c>
      <c r="G307">
        <v>157.5</v>
      </c>
      <c r="H307">
        <v>182.1</v>
      </c>
      <c r="I307">
        <v>163.9</v>
      </c>
      <c r="J307">
        <v>164.2</v>
      </c>
      <c r="K307">
        <v>164</v>
      </c>
      <c r="L307">
        <v>114.5</v>
      </c>
      <c r="M307">
        <v>168.3</v>
      </c>
      <c r="N307">
        <v>160.9</v>
      </c>
      <c r="O307">
        <v>172.2</v>
      </c>
      <c r="P307">
        <v>164</v>
      </c>
      <c r="Q307">
        <v>191.2</v>
      </c>
      <c r="R307">
        <v>162.80000000000001</v>
      </c>
      <c r="S307">
        <v>153.1</v>
      </c>
      <c r="T307">
        <v>161.4</v>
      </c>
      <c r="U307">
        <v>161.5</v>
      </c>
      <c r="V307">
        <v>160.69999999999999</v>
      </c>
      <c r="W307">
        <v>155.80000000000001</v>
      </c>
      <c r="X307">
        <v>167</v>
      </c>
      <c r="Y307">
        <v>153.1</v>
      </c>
      <c r="Z307">
        <v>155.30000000000001</v>
      </c>
      <c r="AA307">
        <v>163.19999999999999</v>
      </c>
      <c r="AB307">
        <v>160.1</v>
      </c>
      <c r="AC307">
        <v>159</v>
      </c>
      <c r="AD307">
        <v>162.5</v>
      </c>
    </row>
    <row r="308" spans="1:30" x14ac:dyDescent="0.35">
      <c r="A308" t="s">
        <v>30</v>
      </c>
      <c r="B308">
        <v>2021</v>
      </c>
      <c r="C308" t="s">
        <v>41</v>
      </c>
      <c r="D308">
        <v>144.9</v>
      </c>
      <c r="E308">
        <v>202.3</v>
      </c>
      <c r="F308">
        <v>176.5</v>
      </c>
      <c r="G308">
        <v>157.5</v>
      </c>
      <c r="H308">
        <v>190.9</v>
      </c>
      <c r="I308">
        <v>155.69999999999999</v>
      </c>
      <c r="J308">
        <v>153.9</v>
      </c>
      <c r="K308">
        <v>162.80000000000001</v>
      </c>
      <c r="L308">
        <v>115.2</v>
      </c>
      <c r="M308">
        <v>169.8</v>
      </c>
      <c r="N308">
        <v>167.6</v>
      </c>
      <c r="O308">
        <v>171.9</v>
      </c>
      <c r="P308">
        <v>161.80000000000001</v>
      </c>
      <c r="Q308">
        <v>190.2</v>
      </c>
      <c r="R308">
        <v>167</v>
      </c>
      <c r="S308">
        <v>162.6</v>
      </c>
      <c r="T308">
        <v>166.3</v>
      </c>
      <c r="U308" t="s">
        <v>32</v>
      </c>
      <c r="V308">
        <v>163.1</v>
      </c>
      <c r="W308">
        <v>160.9</v>
      </c>
      <c r="X308">
        <v>171.1</v>
      </c>
      <c r="Y308">
        <v>157.69999999999999</v>
      </c>
      <c r="Z308">
        <v>161.1</v>
      </c>
      <c r="AA308">
        <v>167.5</v>
      </c>
      <c r="AB308">
        <v>160.30000000000001</v>
      </c>
      <c r="AC308">
        <v>163.30000000000001</v>
      </c>
      <c r="AD308">
        <v>163.6</v>
      </c>
    </row>
    <row r="309" spans="1:30" x14ac:dyDescent="0.35">
      <c r="A309" t="s">
        <v>33</v>
      </c>
      <c r="B309">
        <v>2021</v>
      </c>
      <c r="C309" t="s">
        <v>41</v>
      </c>
      <c r="D309">
        <v>149.30000000000001</v>
      </c>
      <c r="E309">
        <v>207.4</v>
      </c>
      <c r="F309">
        <v>174.1</v>
      </c>
      <c r="G309">
        <v>159.19999999999999</v>
      </c>
      <c r="H309">
        <v>175</v>
      </c>
      <c r="I309">
        <v>161.30000000000001</v>
      </c>
      <c r="J309">
        <v>183.3</v>
      </c>
      <c r="K309">
        <v>164.5</v>
      </c>
      <c r="L309">
        <v>120.4</v>
      </c>
      <c r="M309">
        <v>166.2</v>
      </c>
      <c r="N309">
        <v>154.80000000000001</v>
      </c>
      <c r="O309">
        <v>175.1</v>
      </c>
      <c r="P309">
        <v>167.3</v>
      </c>
      <c r="Q309">
        <v>196.5</v>
      </c>
      <c r="R309">
        <v>159.80000000000001</v>
      </c>
      <c r="S309">
        <v>143.6</v>
      </c>
      <c r="T309">
        <v>157.30000000000001</v>
      </c>
      <c r="U309">
        <v>162.1</v>
      </c>
      <c r="V309">
        <v>160.69999999999999</v>
      </c>
      <c r="W309">
        <v>153.19999999999999</v>
      </c>
      <c r="X309">
        <v>162.80000000000001</v>
      </c>
      <c r="Y309">
        <v>150.4</v>
      </c>
      <c r="Z309">
        <v>153.69999999999999</v>
      </c>
      <c r="AA309">
        <v>160.4</v>
      </c>
      <c r="AB309">
        <v>159.6</v>
      </c>
      <c r="AC309">
        <v>156</v>
      </c>
      <c r="AD309">
        <v>162.30000000000001</v>
      </c>
    </row>
    <row r="310" spans="1:30" x14ac:dyDescent="0.35">
      <c r="A310" t="s">
        <v>34</v>
      </c>
      <c r="B310">
        <v>2021</v>
      </c>
      <c r="C310" t="s">
        <v>41</v>
      </c>
      <c r="D310">
        <v>146.6</v>
      </c>
      <c r="E310">
        <v>204</v>
      </c>
      <c r="F310">
        <v>172.8</v>
      </c>
      <c r="G310">
        <v>158.4</v>
      </c>
      <c r="H310">
        <v>188</v>
      </c>
      <c r="I310">
        <v>156.80000000000001</v>
      </c>
      <c r="J310">
        <v>162.19999999999999</v>
      </c>
      <c r="K310">
        <v>164.1</v>
      </c>
      <c r="L310">
        <v>119.7</v>
      </c>
      <c r="M310">
        <v>168.8</v>
      </c>
      <c r="N310">
        <v>162.69999999999999</v>
      </c>
      <c r="O310">
        <v>173.9</v>
      </c>
      <c r="P310">
        <v>164</v>
      </c>
      <c r="Q310">
        <v>192.1</v>
      </c>
      <c r="R310">
        <v>164.5</v>
      </c>
      <c r="S310">
        <v>155.30000000000001</v>
      </c>
      <c r="T310">
        <v>163.19999999999999</v>
      </c>
      <c r="U310">
        <v>162.1</v>
      </c>
      <c r="V310">
        <v>162.6</v>
      </c>
      <c r="W310">
        <v>157.5</v>
      </c>
      <c r="X310">
        <v>168.4</v>
      </c>
      <c r="Y310">
        <v>154</v>
      </c>
      <c r="Z310">
        <v>157.6</v>
      </c>
      <c r="AA310">
        <v>163.80000000000001</v>
      </c>
      <c r="AB310">
        <v>160</v>
      </c>
      <c r="AC310">
        <v>160</v>
      </c>
      <c r="AD310">
        <v>163.19999999999999</v>
      </c>
    </row>
    <row r="311" spans="1:30" x14ac:dyDescent="0.35">
      <c r="A311" t="s">
        <v>30</v>
      </c>
      <c r="B311">
        <v>2021</v>
      </c>
      <c r="C311" t="s">
        <v>42</v>
      </c>
      <c r="D311">
        <v>145.4</v>
      </c>
      <c r="E311">
        <v>202.1</v>
      </c>
      <c r="F311">
        <v>172</v>
      </c>
      <c r="G311">
        <v>158</v>
      </c>
      <c r="H311">
        <v>195.5</v>
      </c>
      <c r="I311">
        <v>152.69999999999999</v>
      </c>
      <c r="J311">
        <v>151.4</v>
      </c>
      <c r="K311">
        <v>163.9</v>
      </c>
      <c r="L311">
        <v>119.3</v>
      </c>
      <c r="M311">
        <v>170.1</v>
      </c>
      <c r="N311">
        <v>168.3</v>
      </c>
      <c r="O311">
        <v>172.8</v>
      </c>
      <c r="P311">
        <v>162.1</v>
      </c>
      <c r="Q311">
        <v>190.5</v>
      </c>
      <c r="R311">
        <v>167.7</v>
      </c>
      <c r="S311">
        <v>163.6</v>
      </c>
      <c r="T311">
        <v>167.1</v>
      </c>
      <c r="U311" t="s">
        <v>32</v>
      </c>
      <c r="V311">
        <v>163.69999999999999</v>
      </c>
      <c r="W311">
        <v>161.30000000000001</v>
      </c>
      <c r="X311">
        <v>171.9</v>
      </c>
      <c r="Y311">
        <v>157.80000000000001</v>
      </c>
      <c r="Z311">
        <v>162.69999999999999</v>
      </c>
      <c r="AA311">
        <v>168.5</v>
      </c>
      <c r="AB311">
        <v>160.19999999999999</v>
      </c>
      <c r="AC311">
        <v>163.80000000000001</v>
      </c>
      <c r="AD311">
        <v>164</v>
      </c>
    </row>
    <row r="312" spans="1:30" x14ac:dyDescent="0.35">
      <c r="A312" t="s">
        <v>33</v>
      </c>
      <c r="B312">
        <v>2021</v>
      </c>
      <c r="C312" t="s">
        <v>42</v>
      </c>
      <c r="D312">
        <v>149.30000000000001</v>
      </c>
      <c r="E312">
        <v>207.4</v>
      </c>
      <c r="F312">
        <v>174.1</v>
      </c>
      <c r="G312">
        <v>159.1</v>
      </c>
      <c r="H312">
        <v>175</v>
      </c>
      <c r="I312">
        <v>161.19999999999999</v>
      </c>
      <c r="J312">
        <v>183.5</v>
      </c>
      <c r="K312">
        <v>164.5</v>
      </c>
      <c r="L312">
        <v>120.4</v>
      </c>
      <c r="M312">
        <v>166.2</v>
      </c>
      <c r="N312">
        <v>154.80000000000001</v>
      </c>
      <c r="O312">
        <v>175.1</v>
      </c>
      <c r="P312">
        <v>167.3</v>
      </c>
      <c r="Q312">
        <v>196.5</v>
      </c>
      <c r="R312">
        <v>159.80000000000001</v>
      </c>
      <c r="S312">
        <v>143.6</v>
      </c>
      <c r="T312">
        <v>157.4</v>
      </c>
      <c r="U312">
        <v>162.1</v>
      </c>
      <c r="V312">
        <v>160.80000000000001</v>
      </c>
      <c r="W312">
        <v>153.30000000000001</v>
      </c>
      <c r="X312">
        <v>162.80000000000001</v>
      </c>
      <c r="Y312">
        <v>150.5</v>
      </c>
      <c r="Z312">
        <v>153.9</v>
      </c>
      <c r="AA312">
        <v>160.30000000000001</v>
      </c>
      <c r="AB312">
        <v>159.6</v>
      </c>
      <c r="AC312">
        <v>156</v>
      </c>
      <c r="AD312">
        <v>162.30000000000001</v>
      </c>
    </row>
    <row r="313" spans="1:30" x14ac:dyDescent="0.35">
      <c r="A313" t="s">
        <v>34</v>
      </c>
      <c r="B313">
        <v>2021</v>
      </c>
      <c r="C313" t="s">
        <v>42</v>
      </c>
      <c r="D313">
        <v>146.6</v>
      </c>
      <c r="E313">
        <v>204</v>
      </c>
      <c r="F313">
        <v>172.8</v>
      </c>
      <c r="G313">
        <v>158.4</v>
      </c>
      <c r="H313">
        <v>188</v>
      </c>
      <c r="I313">
        <v>156.69999999999999</v>
      </c>
      <c r="J313">
        <v>162.30000000000001</v>
      </c>
      <c r="K313">
        <v>164.1</v>
      </c>
      <c r="L313">
        <v>119.7</v>
      </c>
      <c r="M313">
        <v>168.8</v>
      </c>
      <c r="N313">
        <v>162.69999999999999</v>
      </c>
      <c r="O313">
        <v>173.9</v>
      </c>
      <c r="P313">
        <v>164</v>
      </c>
      <c r="Q313">
        <v>192.1</v>
      </c>
      <c r="R313">
        <v>164.6</v>
      </c>
      <c r="S313">
        <v>155.30000000000001</v>
      </c>
      <c r="T313">
        <v>163.30000000000001</v>
      </c>
      <c r="U313">
        <v>162.1</v>
      </c>
      <c r="V313">
        <v>162.6</v>
      </c>
      <c r="W313">
        <v>157.5</v>
      </c>
      <c r="X313">
        <v>168.4</v>
      </c>
      <c r="Y313">
        <v>154</v>
      </c>
      <c r="Z313">
        <v>157.69999999999999</v>
      </c>
      <c r="AA313">
        <v>163.69999999999999</v>
      </c>
      <c r="AB313">
        <v>160</v>
      </c>
      <c r="AC313">
        <v>160</v>
      </c>
      <c r="AD313">
        <v>163.19999999999999</v>
      </c>
    </row>
    <row r="314" spans="1:30" x14ac:dyDescent="0.35">
      <c r="A314" t="s">
        <v>30</v>
      </c>
      <c r="B314">
        <v>2021</v>
      </c>
      <c r="C314" t="s">
        <v>43</v>
      </c>
      <c r="D314">
        <v>146.1</v>
      </c>
      <c r="E314">
        <v>202.5</v>
      </c>
      <c r="F314">
        <v>170.1</v>
      </c>
      <c r="G314">
        <v>158.4</v>
      </c>
      <c r="H314">
        <v>198.8</v>
      </c>
      <c r="I314">
        <v>152.6</v>
      </c>
      <c r="J314">
        <v>170.4</v>
      </c>
      <c r="K314">
        <v>165.2</v>
      </c>
      <c r="L314">
        <v>121.6</v>
      </c>
      <c r="M314">
        <v>170.6</v>
      </c>
      <c r="N314">
        <v>168.8</v>
      </c>
      <c r="O314">
        <v>173.6</v>
      </c>
      <c r="P314">
        <v>165.5</v>
      </c>
      <c r="Q314">
        <v>191.2</v>
      </c>
      <c r="R314">
        <v>168.9</v>
      </c>
      <c r="S314">
        <v>164.8</v>
      </c>
      <c r="T314">
        <v>168.3</v>
      </c>
      <c r="U314" t="s">
        <v>32</v>
      </c>
      <c r="V314">
        <v>165.5</v>
      </c>
      <c r="W314">
        <v>162</v>
      </c>
      <c r="X314">
        <v>172.5</v>
      </c>
      <c r="Y314">
        <v>159.5</v>
      </c>
      <c r="Z314">
        <v>163.19999999999999</v>
      </c>
      <c r="AA314">
        <v>169</v>
      </c>
      <c r="AB314">
        <v>161.1</v>
      </c>
      <c r="AC314">
        <v>164.7</v>
      </c>
      <c r="AD314">
        <v>166.3</v>
      </c>
    </row>
    <row r="315" spans="1:30" x14ac:dyDescent="0.35">
      <c r="A315" t="s">
        <v>33</v>
      </c>
      <c r="B315">
        <v>2021</v>
      </c>
      <c r="C315" t="s">
        <v>43</v>
      </c>
      <c r="D315">
        <v>150.1</v>
      </c>
      <c r="E315">
        <v>208.4</v>
      </c>
      <c r="F315">
        <v>173</v>
      </c>
      <c r="G315">
        <v>159.19999999999999</v>
      </c>
      <c r="H315">
        <v>176.6</v>
      </c>
      <c r="I315">
        <v>159.30000000000001</v>
      </c>
      <c r="J315">
        <v>214.4</v>
      </c>
      <c r="K315">
        <v>165.3</v>
      </c>
      <c r="L315">
        <v>122.5</v>
      </c>
      <c r="M315">
        <v>166.8</v>
      </c>
      <c r="N315">
        <v>155.4</v>
      </c>
      <c r="O315">
        <v>175.9</v>
      </c>
      <c r="P315">
        <v>171.5</v>
      </c>
      <c r="Q315">
        <v>197</v>
      </c>
      <c r="R315">
        <v>160.80000000000001</v>
      </c>
      <c r="S315">
        <v>144.4</v>
      </c>
      <c r="T315">
        <v>158.30000000000001</v>
      </c>
      <c r="U315">
        <v>163.6</v>
      </c>
      <c r="V315">
        <v>162.19999999999999</v>
      </c>
      <c r="W315">
        <v>154.30000000000001</v>
      </c>
      <c r="X315">
        <v>163.5</v>
      </c>
      <c r="Y315">
        <v>152.19999999999999</v>
      </c>
      <c r="Z315">
        <v>155.1</v>
      </c>
      <c r="AA315">
        <v>160.30000000000001</v>
      </c>
      <c r="AB315">
        <v>160.30000000000001</v>
      </c>
      <c r="AC315">
        <v>157</v>
      </c>
      <c r="AD315">
        <v>164.6</v>
      </c>
    </row>
    <row r="316" spans="1:30" x14ac:dyDescent="0.35">
      <c r="A316" t="s">
        <v>34</v>
      </c>
      <c r="B316">
        <v>2021</v>
      </c>
      <c r="C316" t="s">
        <v>43</v>
      </c>
      <c r="D316">
        <v>147.4</v>
      </c>
      <c r="E316">
        <v>204.6</v>
      </c>
      <c r="F316">
        <v>171.2</v>
      </c>
      <c r="G316">
        <v>158.69999999999999</v>
      </c>
      <c r="H316">
        <v>190.6</v>
      </c>
      <c r="I316">
        <v>155.69999999999999</v>
      </c>
      <c r="J316">
        <v>185.3</v>
      </c>
      <c r="K316">
        <v>165.2</v>
      </c>
      <c r="L316">
        <v>121.9</v>
      </c>
      <c r="M316">
        <v>169.3</v>
      </c>
      <c r="N316">
        <v>163.19999999999999</v>
      </c>
      <c r="O316">
        <v>174.7</v>
      </c>
      <c r="P316">
        <v>167.7</v>
      </c>
      <c r="Q316">
        <v>192.7</v>
      </c>
      <c r="R316">
        <v>165.7</v>
      </c>
      <c r="S316">
        <v>156.30000000000001</v>
      </c>
      <c r="T316">
        <v>164.3</v>
      </c>
      <c r="U316">
        <v>163.6</v>
      </c>
      <c r="V316">
        <v>164.2</v>
      </c>
      <c r="W316">
        <v>158.4</v>
      </c>
      <c r="X316">
        <v>169.1</v>
      </c>
      <c r="Y316">
        <v>155.69999999999999</v>
      </c>
      <c r="Z316">
        <v>158.6</v>
      </c>
      <c r="AA316">
        <v>163.9</v>
      </c>
      <c r="AB316">
        <v>160.80000000000001</v>
      </c>
      <c r="AC316">
        <v>161</v>
      </c>
      <c r="AD316">
        <v>165.5</v>
      </c>
    </row>
    <row r="317" spans="1:30" x14ac:dyDescent="0.35">
      <c r="A317" t="s">
        <v>30</v>
      </c>
      <c r="B317">
        <v>2021</v>
      </c>
      <c r="C317" t="s">
        <v>45</v>
      </c>
      <c r="D317">
        <v>146.9</v>
      </c>
      <c r="E317">
        <v>199.8</v>
      </c>
      <c r="F317">
        <v>171.5</v>
      </c>
      <c r="G317">
        <v>159.1</v>
      </c>
      <c r="H317">
        <v>198.4</v>
      </c>
      <c r="I317">
        <v>153.19999999999999</v>
      </c>
      <c r="J317">
        <v>183.9</v>
      </c>
      <c r="K317">
        <v>165.4</v>
      </c>
      <c r="L317">
        <v>122.1</v>
      </c>
      <c r="M317">
        <v>170.8</v>
      </c>
      <c r="N317">
        <v>169.1</v>
      </c>
      <c r="O317">
        <v>174.3</v>
      </c>
      <c r="P317">
        <v>167.5</v>
      </c>
      <c r="Q317">
        <v>191.4</v>
      </c>
      <c r="R317">
        <v>170.4</v>
      </c>
      <c r="S317">
        <v>166</v>
      </c>
      <c r="T317">
        <v>169.8</v>
      </c>
      <c r="U317" t="s">
        <v>32</v>
      </c>
      <c r="V317">
        <v>165.3</v>
      </c>
      <c r="W317">
        <v>162.9</v>
      </c>
      <c r="X317">
        <v>173.4</v>
      </c>
      <c r="Y317">
        <v>158.9</v>
      </c>
      <c r="Z317">
        <v>163.80000000000001</v>
      </c>
      <c r="AA317">
        <v>169.3</v>
      </c>
      <c r="AB317">
        <v>162.4</v>
      </c>
      <c r="AC317">
        <v>165.2</v>
      </c>
      <c r="AD317">
        <v>167.6</v>
      </c>
    </row>
    <row r="318" spans="1:30" x14ac:dyDescent="0.35">
      <c r="A318" t="s">
        <v>33</v>
      </c>
      <c r="B318">
        <v>2021</v>
      </c>
      <c r="C318" t="s">
        <v>45</v>
      </c>
      <c r="D318">
        <v>151</v>
      </c>
      <c r="E318">
        <v>204.9</v>
      </c>
      <c r="F318">
        <v>175.4</v>
      </c>
      <c r="G318">
        <v>159.6</v>
      </c>
      <c r="H318">
        <v>175.8</v>
      </c>
      <c r="I318">
        <v>160.30000000000001</v>
      </c>
      <c r="J318">
        <v>229.1</v>
      </c>
      <c r="K318">
        <v>165.1</v>
      </c>
      <c r="L318">
        <v>123.1</v>
      </c>
      <c r="M318">
        <v>167.2</v>
      </c>
      <c r="N318">
        <v>156.1</v>
      </c>
      <c r="O318">
        <v>176.8</v>
      </c>
      <c r="P318">
        <v>173.5</v>
      </c>
      <c r="Q318">
        <v>197</v>
      </c>
      <c r="R318">
        <v>162.30000000000001</v>
      </c>
      <c r="S318">
        <v>145.30000000000001</v>
      </c>
      <c r="T318">
        <v>159.69999999999999</v>
      </c>
      <c r="U318">
        <v>164.2</v>
      </c>
      <c r="V318">
        <v>161.6</v>
      </c>
      <c r="W318">
        <v>155.19999999999999</v>
      </c>
      <c r="X318">
        <v>164.2</v>
      </c>
      <c r="Y318">
        <v>151.19999999999999</v>
      </c>
      <c r="Z318">
        <v>156.69999999999999</v>
      </c>
      <c r="AA318">
        <v>160.80000000000001</v>
      </c>
      <c r="AB318">
        <v>161.80000000000001</v>
      </c>
      <c r="AC318">
        <v>157.30000000000001</v>
      </c>
      <c r="AD318">
        <v>165.6</v>
      </c>
    </row>
    <row r="319" spans="1:30" x14ac:dyDescent="0.35">
      <c r="A319" t="s">
        <v>34</v>
      </c>
      <c r="B319">
        <v>2021</v>
      </c>
      <c r="C319" t="s">
        <v>45</v>
      </c>
      <c r="D319">
        <v>148.19999999999999</v>
      </c>
      <c r="E319">
        <v>201.6</v>
      </c>
      <c r="F319">
        <v>173</v>
      </c>
      <c r="G319">
        <v>159.30000000000001</v>
      </c>
      <c r="H319">
        <v>190.1</v>
      </c>
      <c r="I319">
        <v>156.5</v>
      </c>
      <c r="J319">
        <v>199.2</v>
      </c>
      <c r="K319">
        <v>165.3</v>
      </c>
      <c r="L319">
        <v>122.4</v>
      </c>
      <c r="M319">
        <v>169.6</v>
      </c>
      <c r="N319">
        <v>163.69999999999999</v>
      </c>
      <c r="O319">
        <v>175.5</v>
      </c>
      <c r="P319">
        <v>169.7</v>
      </c>
      <c r="Q319">
        <v>192.9</v>
      </c>
      <c r="R319">
        <v>167.2</v>
      </c>
      <c r="S319">
        <v>157.4</v>
      </c>
      <c r="T319">
        <v>165.8</v>
      </c>
      <c r="U319">
        <v>164.2</v>
      </c>
      <c r="V319">
        <v>163.9</v>
      </c>
      <c r="W319">
        <v>159.30000000000001</v>
      </c>
      <c r="X319">
        <v>169.9</v>
      </c>
      <c r="Y319">
        <v>154.80000000000001</v>
      </c>
      <c r="Z319">
        <v>159.80000000000001</v>
      </c>
      <c r="AA319">
        <v>164.3</v>
      </c>
      <c r="AB319">
        <v>162.19999999999999</v>
      </c>
      <c r="AC319">
        <v>161.4</v>
      </c>
      <c r="AD319">
        <v>166.7</v>
      </c>
    </row>
    <row r="320" spans="1:30" x14ac:dyDescent="0.35">
      <c r="A320" t="s">
        <v>30</v>
      </c>
      <c r="B320">
        <v>2021</v>
      </c>
      <c r="C320" t="s">
        <v>46</v>
      </c>
      <c r="D320">
        <v>147.4</v>
      </c>
      <c r="E320">
        <v>197</v>
      </c>
      <c r="F320">
        <v>176.5</v>
      </c>
      <c r="G320">
        <v>159.80000000000001</v>
      </c>
      <c r="H320">
        <v>195.8</v>
      </c>
      <c r="I320">
        <v>152</v>
      </c>
      <c r="J320">
        <v>172.3</v>
      </c>
      <c r="K320">
        <v>164.5</v>
      </c>
      <c r="L320">
        <v>120.6</v>
      </c>
      <c r="M320">
        <v>171.7</v>
      </c>
      <c r="N320">
        <v>169.7</v>
      </c>
      <c r="O320">
        <v>175.1</v>
      </c>
      <c r="P320">
        <v>165.8</v>
      </c>
      <c r="Q320">
        <v>190.8</v>
      </c>
      <c r="R320">
        <v>171.8</v>
      </c>
      <c r="S320">
        <v>167.3</v>
      </c>
      <c r="T320">
        <v>171.2</v>
      </c>
      <c r="U320" t="s">
        <v>32</v>
      </c>
      <c r="V320">
        <v>165.6</v>
      </c>
      <c r="W320">
        <v>163.9</v>
      </c>
      <c r="X320">
        <v>174</v>
      </c>
      <c r="Y320">
        <v>160.1</v>
      </c>
      <c r="Z320">
        <v>164.5</v>
      </c>
      <c r="AA320">
        <v>169.7</v>
      </c>
      <c r="AB320">
        <v>162.80000000000001</v>
      </c>
      <c r="AC320">
        <v>166</v>
      </c>
      <c r="AD320">
        <v>167</v>
      </c>
    </row>
    <row r="321" spans="1:30" x14ac:dyDescent="0.35">
      <c r="A321" t="s">
        <v>33</v>
      </c>
      <c r="B321">
        <v>2021</v>
      </c>
      <c r="C321" t="s">
        <v>46</v>
      </c>
      <c r="D321">
        <v>151.6</v>
      </c>
      <c r="E321">
        <v>202.2</v>
      </c>
      <c r="F321">
        <v>180</v>
      </c>
      <c r="G321">
        <v>160</v>
      </c>
      <c r="H321">
        <v>173.5</v>
      </c>
      <c r="I321">
        <v>158.30000000000001</v>
      </c>
      <c r="J321">
        <v>219.5</v>
      </c>
      <c r="K321">
        <v>164.2</v>
      </c>
      <c r="L321">
        <v>121.9</v>
      </c>
      <c r="M321">
        <v>168.2</v>
      </c>
      <c r="N321">
        <v>156.5</v>
      </c>
      <c r="O321">
        <v>178.2</v>
      </c>
      <c r="P321">
        <v>172.2</v>
      </c>
      <c r="Q321">
        <v>196.8</v>
      </c>
      <c r="R321">
        <v>163.30000000000001</v>
      </c>
      <c r="S321">
        <v>146.69999999999999</v>
      </c>
      <c r="T321">
        <v>160.69999999999999</v>
      </c>
      <c r="U321">
        <v>163.4</v>
      </c>
      <c r="V321">
        <v>161.69999999999999</v>
      </c>
      <c r="W321">
        <v>156</v>
      </c>
      <c r="X321">
        <v>165.1</v>
      </c>
      <c r="Y321">
        <v>151.80000000000001</v>
      </c>
      <c r="Z321">
        <v>157.6</v>
      </c>
      <c r="AA321">
        <v>160.6</v>
      </c>
      <c r="AB321">
        <v>162.4</v>
      </c>
      <c r="AC321">
        <v>157.80000000000001</v>
      </c>
      <c r="AD321">
        <v>165.2</v>
      </c>
    </row>
    <row r="322" spans="1:30" x14ac:dyDescent="0.35">
      <c r="A322" t="s">
        <v>34</v>
      </c>
      <c r="B322">
        <v>2021</v>
      </c>
      <c r="C322" t="s">
        <v>46</v>
      </c>
      <c r="D322">
        <v>148.69999999999999</v>
      </c>
      <c r="E322">
        <v>198.8</v>
      </c>
      <c r="F322">
        <v>177.9</v>
      </c>
      <c r="G322">
        <v>159.9</v>
      </c>
      <c r="H322">
        <v>187.6</v>
      </c>
      <c r="I322">
        <v>154.9</v>
      </c>
      <c r="J322">
        <v>188.3</v>
      </c>
      <c r="K322">
        <v>164.4</v>
      </c>
      <c r="L322">
        <v>121</v>
      </c>
      <c r="M322">
        <v>170.5</v>
      </c>
      <c r="N322">
        <v>164.2</v>
      </c>
      <c r="O322">
        <v>176.5</v>
      </c>
      <c r="P322">
        <v>168.2</v>
      </c>
      <c r="Q322">
        <v>192.4</v>
      </c>
      <c r="R322">
        <v>168.5</v>
      </c>
      <c r="S322">
        <v>158.69999999999999</v>
      </c>
      <c r="T322">
        <v>167</v>
      </c>
      <c r="U322">
        <v>163.4</v>
      </c>
      <c r="V322">
        <v>164.1</v>
      </c>
      <c r="W322">
        <v>160.19999999999999</v>
      </c>
      <c r="X322">
        <v>170.6</v>
      </c>
      <c r="Y322">
        <v>155.69999999999999</v>
      </c>
      <c r="Z322">
        <v>160.6</v>
      </c>
      <c r="AA322">
        <v>164.4</v>
      </c>
      <c r="AB322">
        <v>162.6</v>
      </c>
      <c r="AC322">
        <v>162</v>
      </c>
      <c r="AD322">
        <v>166.2</v>
      </c>
    </row>
    <row r="323" spans="1:30" x14ac:dyDescent="0.35">
      <c r="A323" t="s">
        <v>30</v>
      </c>
      <c r="B323">
        <v>2022</v>
      </c>
      <c r="C323" t="s">
        <v>31</v>
      </c>
      <c r="D323">
        <v>148.30000000000001</v>
      </c>
      <c r="E323">
        <v>196.9</v>
      </c>
      <c r="F323">
        <v>178</v>
      </c>
      <c r="G323">
        <v>160.5</v>
      </c>
      <c r="H323">
        <v>192.6</v>
      </c>
      <c r="I323">
        <v>151.19999999999999</v>
      </c>
      <c r="J323">
        <v>159.19999999999999</v>
      </c>
      <c r="K323">
        <v>164</v>
      </c>
      <c r="L323">
        <v>119.3</v>
      </c>
      <c r="M323">
        <v>173.3</v>
      </c>
      <c r="N323">
        <v>169.8</v>
      </c>
      <c r="O323">
        <v>175.8</v>
      </c>
      <c r="P323">
        <v>164.1</v>
      </c>
      <c r="Q323">
        <v>190.7</v>
      </c>
      <c r="R323">
        <v>173.2</v>
      </c>
      <c r="S323">
        <v>169.3</v>
      </c>
      <c r="T323">
        <v>172.7</v>
      </c>
      <c r="U323" t="s">
        <v>32</v>
      </c>
      <c r="V323">
        <v>165.8</v>
      </c>
      <c r="W323">
        <v>164.9</v>
      </c>
      <c r="X323">
        <v>174.7</v>
      </c>
      <c r="Y323">
        <v>160.80000000000001</v>
      </c>
      <c r="Z323">
        <v>164.9</v>
      </c>
      <c r="AA323">
        <v>169.9</v>
      </c>
      <c r="AB323">
        <v>163.19999999999999</v>
      </c>
      <c r="AC323">
        <v>166.6</v>
      </c>
      <c r="AD323">
        <v>166.4</v>
      </c>
    </row>
    <row r="324" spans="1:30" x14ac:dyDescent="0.35">
      <c r="A324" t="s">
        <v>33</v>
      </c>
      <c r="B324">
        <v>2022</v>
      </c>
      <c r="C324" t="s">
        <v>31</v>
      </c>
      <c r="D324">
        <v>152.19999999999999</v>
      </c>
      <c r="E324">
        <v>202.1</v>
      </c>
      <c r="F324">
        <v>180.1</v>
      </c>
      <c r="G324">
        <v>160.4</v>
      </c>
      <c r="H324">
        <v>171</v>
      </c>
      <c r="I324">
        <v>156.5</v>
      </c>
      <c r="J324">
        <v>203.6</v>
      </c>
      <c r="K324">
        <v>163.80000000000001</v>
      </c>
      <c r="L324">
        <v>121.3</v>
      </c>
      <c r="M324">
        <v>169.8</v>
      </c>
      <c r="N324">
        <v>156.6</v>
      </c>
      <c r="O324">
        <v>179</v>
      </c>
      <c r="P324">
        <v>170.3</v>
      </c>
      <c r="Q324">
        <v>196.4</v>
      </c>
      <c r="R324">
        <v>164.7</v>
      </c>
      <c r="S324">
        <v>148.5</v>
      </c>
      <c r="T324">
        <v>162.19999999999999</v>
      </c>
      <c r="U324">
        <v>164.5</v>
      </c>
      <c r="V324">
        <v>161.6</v>
      </c>
      <c r="W324">
        <v>156.80000000000001</v>
      </c>
      <c r="X324">
        <v>166.1</v>
      </c>
      <c r="Y324">
        <v>152.69999999999999</v>
      </c>
      <c r="Z324">
        <v>158.4</v>
      </c>
      <c r="AA324">
        <v>161</v>
      </c>
      <c r="AB324">
        <v>162.80000000000001</v>
      </c>
      <c r="AC324">
        <v>158.6</v>
      </c>
      <c r="AD324">
        <v>165</v>
      </c>
    </row>
    <row r="325" spans="1:30" x14ac:dyDescent="0.35">
      <c r="A325" t="s">
        <v>34</v>
      </c>
      <c r="B325">
        <v>2022</v>
      </c>
      <c r="C325" t="s">
        <v>31</v>
      </c>
      <c r="D325">
        <v>149.5</v>
      </c>
      <c r="E325">
        <v>198.7</v>
      </c>
      <c r="F325">
        <v>178.8</v>
      </c>
      <c r="G325">
        <v>160.5</v>
      </c>
      <c r="H325">
        <v>184.7</v>
      </c>
      <c r="I325">
        <v>153.69999999999999</v>
      </c>
      <c r="J325">
        <v>174.3</v>
      </c>
      <c r="K325">
        <v>163.9</v>
      </c>
      <c r="L325">
        <v>120</v>
      </c>
      <c r="M325">
        <v>172.1</v>
      </c>
      <c r="N325">
        <v>164.3</v>
      </c>
      <c r="O325">
        <v>177.3</v>
      </c>
      <c r="P325">
        <v>166.4</v>
      </c>
      <c r="Q325">
        <v>192.2</v>
      </c>
      <c r="R325">
        <v>169.9</v>
      </c>
      <c r="S325">
        <v>160.69999999999999</v>
      </c>
      <c r="T325">
        <v>168.5</v>
      </c>
      <c r="U325">
        <v>164.5</v>
      </c>
      <c r="V325">
        <v>164.2</v>
      </c>
      <c r="W325">
        <v>161.1</v>
      </c>
      <c r="X325">
        <v>171.4</v>
      </c>
      <c r="Y325">
        <v>156.5</v>
      </c>
      <c r="Z325">
        <v>161.19999999999999</v>
      </c>
      <c r="AA325">
        <v>164.7</v>
      </c>
      <c r="AB325">
        <v>163</v>
      </c>
      <c r="AC325">
        <v>162.69999999999999</v>
      </c>
      <c r="AD325">
        <v>165.7</v>
      </c>
    </row>
    <row r="326" spans="1:30" x14ac:dyDescent="0.35">
      <c r="A326" t="s">
        <v>30</v>
      </c>
      <c r="B326">
        <v>2022</v>
      </c>
      <c r="C326" t="s">
        <v>35</v>
      </c>
      <c r="D326">
        <v>148.80000000000001</v>
      </c>
      <c r="E326">
        <v>198.1</v>
      </c>
      <c r="F326">
        <v>175.5</v>
      </c>
      <c r="G326">
        <v>160.69999999999999</v>
      </c>
      <c r="H326">
        <v>192.6</v>
      </c>
      <c r="I326">
        <v>151.4</v>
      </c>
      <c r="J326">
        <v>155.19999999999999</v>
      </c>
      <c r="K326">
        <v>163.9</v>
      </c>
      <c r="L326">
        <v>118.1</v>
      </c>
      <c r="M326">
        <v>175.4</v>
      </c>
      <c r="N326">
        <v>170.5</v>
      </c>
      <c r="O326">
        <v>176.3</v>
      </c>
      <c r="P326">
        <v>163.9</v>
      </c>
      <c r="Q326">
        <v>191.5</v>
      </c>
      <c r="R326">
        <v>174.1</v>
      </c>
      <c r="S326">
        <v>171</v>
      </c>
      <c r="T326">
        <v>173.7</v>
      </c>
      <c r="U326" t="s">
        <v>32</v>
      </c>
      <c r="V326">
        <v>167.4</v>
      </c>
      <c r="W326">
        <v>165.7</v>
      </c>
      <c r="X326">
        <v>175.3</v>
      </c>
      <c r="Y326">
        <v>161.19999999999999</v>
      </c>
      <c r="Z326">
        <v>165.5</v>
      </c>
      <c r="AA326">
        <v>170.3</v>
      </c>
      <c r="AB326">
        <v>164.5</v>
      </c>
      <c r="AC326">
        <v>167.3</v>
      </c>
      <c r="AD326">
        <v>166.7</v>
      </c>
    </row>
    <row r="327" spans="1:30" x14ac:dyDescent="0.35">
      <c r="A327" t="s">
        <v>33</v>
      </c>
      <c r="B327">
        <v>2022</v>
      </c>
      <c r="C327" t="s">
        <v>35</v>
      </c>
      <c r="D327">
        <v>152.5</v>
      </c>
      <c r="E327">
        <v>205.2</v>
      </c>
      <c r="F327">
        <v>176.4</v>
      </c>
      <c r="G327">
        <v>160.6</v>
      </c>
      <c r="H327">
        <v>171.5</v>
      </c>
      <c r="I327">
        <v>156.4</v>
      </c>
      <c r="J327">
        <v>198</v>
      </c>
      <c r="K327">
        <v>163.19999999999999</v>
      </c>
      <c r="L327">
        <v>120.6</v>
      </c>
      <c r="M327">
        <v>172.2</v>
      </c>
      <c r="N327">
        <v>156.69999999999999</v>
      </c>
      <c r="O327">
        <v>180</v>
      </c>
      <c r="P327">
        <v>170.2</v>
      </c>
      <c r="Q327">
        <v>196.5</v>
      </c>
      <c r="R327">
        <v>165.7</v>
      </c>
      <c r="S327">
        <v>150.4</v>
      </c>
      <c r="T327">
        <v>163.4</v>
      </c>
      <c r="U327">
        <v>165.5</v>
      </c>
      <c r="V327">
        <v>163</v>
      </c>
      <c r="W327">
        <v>157.4</v>
      </c>
      <c r="X327">
        <v>167.2</v>
      </c>
      <c r="Y327">
        <v>153.1</v>
      </c>
      <c r="Z327">
        <v>159.5</v>
      </c>
      <c r="AA327">
        <v>162</v>
      </c>
      <c r="AB327">
        <v>164.2</v>
      </c>
      <c r="AC327">
        <v>159.4</v>
      </c>
      <c r="AD327">
        <v>165.5</v>
      </c>
    </row>
    <row r="328" spans="1:30" x14ac:dyDescent="0.35">
      <c r="A328" t="s">
        <v>34</v>
      </c>
      <c r="B328">
        <v>2022</v>
      </c>
      <c r="C328" t="s">
        <v>35</v>
      </c>
      <c r="D328">
        <v>150</v>
      </c>
      <c r="E328">
        <v>200.6</v>
      </c>
      <c r="F328">
        <v>175.8</v>
      </c>
      <c r="G328">
        <v>160.69999999999999</v>
      </c>
      <c r="H328">
        <v>184.9</v>
      </c>
      <c r="I328">
        <v>153.69999999999999</v>
      </c>
      <c r="J328">
        <v>169.7</v>
      </c>
      <c r="K328">
        <v>163.69999999999999</v>
      </c>
      <c r="L328">
        <v>118.9</v>
      </c>
      <c r="M328">
        <v>174.3</v>
      </c>
      <c r="N328">
        <v>164.7</v>
      </c>
      <c r="O328">
        <v>178</v>
      </c>
      <c r="P328">
        <v>166.2</v>
      </c>
      <c r="Q328">
        <v>192.8</v>
      </c>
      <c r="R328">
        <v>170.8</v>
      </c>
      <c r="S328">
        <v>162.4</v>
      </c>
      <c r="T328">
        <v>169.6</v>
      </c>
      <c r="U328">
        <v>165.5</v>
      </c>
      <c r="V328">
        <v>165.7</v>
      </c>
      <c r="W328">
        <v>161.80000000000001</v>
      </c>
      <c r="X328">
        <v>172.2</v>
      </c>
      <c r="Y328">
        <v>156.9</v>
      </c>
      <c r="Z328">
        <v>162.1</v>
      </c>
      <c r="AA328">
        <v>165.4</v>
      </c>
      <c r="AB328">
        <v>164.4</v>
      </c>
      <c r="AC328">
        <v>163.5</v>
      </c>
      <c r="AD328">
        <v>166.1</v>
      </c>
    </row>
    <row r="329" spans="1:30" x14ac:dyDescent="0.35">
      <c r="A329" t="s">
        <v>30</v>
      </c>
      <c r="B329">
        <v>2022</v>
      </c>
      <c r="C329" t="s">
        <v>36</v>
      </c>
      <c r="D329">
        <v>150.19999999999999</v>
      </c>
      <c r="E329">
        <v>208</v>
      </c>
      <c r="F329">
        <v>167.9</v>
      </c>
      <c r="G329">
        <v>162</v>
      </c>
      <c r="H329">
        <v>203.1</v>
      </c>
      <c r="I329">
        <v>155.9</v>
      </c>
      <c r="J329">
        <v>155.80000000000001</v>
      </c>
      <c r="K329">
        <v>164.2</v>
      </c>
      <c r="L329">
        <v>118.1</v>
      </c>
      <c r="M329">
        <v>178.7</v>
      </c>
      <c r="N329">
        <v>171.2</v>
      </c>
      <c r="O329">
        <v>177.4</v>
      </c>
      <c r="P329">
        <v>166.6</v>
      </c>
      <c r="Q329">
        <v>192.3</v>
      </c>
      <c r="R329">
        <v>175.4</v>
      </c>
      <c r="S329">
        <v>173.2</v>
      </c>
      <c r="T329">
        <v>175.1</v>
      </c>
      <c r="U329" t="s">
        <v>32</v>
      </c>
      <c r="V329">
        <v>168.9</v>
      </c>
      <c r="W329">
        <v>166.5</v>
      </c>
      <c r="X329">
        <v>176</v>
      </c>
      <c r="Y329">
        <v>162</v>
      </c>
      <c r="Z329">
        <v>166.6</v>
      </c>
      <c r="AA329">
        <v>170.6</v>
      </c>
      <c r="AB329">
        <v>167.4</v>
      </c>
      <c r="AC329">
        <v>168.3</v>
      </c>
      <c r="AD329">
        <v>168.7</v>
      </c>
    </row>
    <row r="330" spans="1:30" x14ac:dyDescent="0.35">
      <c r="A330" t="s">
        <v>33</v>
      </c>
      <c r="B330">
        <v>2022</v>
      </c>
      <c r="C330" t="s">
        <v>36</v>
      </c>
      <c r="D330">
        <v>153.69999999999999</v>
      </c>
      <c r="E330">
        <v>215.8</v>
      </c>
      <c r="F330">
        <v>167.7</v>
      </c>
      <c r="G330">
        <v>162.6</v>
      </c>
      <c r="H330">
        <v>180</v>
      </c>
      <c r="I330">
        <v>159.6</v>
      </c>
      <c r="J330">
        <v>188.4</v>
      </c>
      <c r="K330">
        <v>163.4</v>
      </c>
      <c r="L330">
        <v>120.3</v>
      </c>
      <c r="M330">
        <v>174.7</v>
      </c>
      <c r="N330">
        <v>157.1</v>
      </c>
      <c r="O330">
        <v>181.5</v>
      </c>
      <c r="P330">
        <v>171.5</v>
      </c>
      <c r="Q330">
        <v>197.5</v>
      </c>
      <c r="R330">
        <v>167.1</v>
      </c>
      <c r="S330">
        <v>152.6</v>
      </c>
      <c r="T330">
        <v>164.9</v>
      </c>
      <c r="U330">
        <v>165.3</v>
      </c>
      <c r="V330">
        <v>164.5</v>
      </c>
      <c r="W330">
        <v>158.6</v>
      </c>
      <c r="X330">
        <v>168.2</v>
      </c>
      <c r="Y330">
        <v>154.19999999999999</v>
      </c>
      <c r="Z330">
        <v>160.80000000000001</v>
      </c>
      <c r="AA330">
        <v>162.69999999999999</v>
      </c>
      <c r="AB330">
        <v>166.8</v>
      </c>
      <c r="AC330">
        <v>160.6</v>
      </c>
      <c r="AD330">
        <v>166.5</v>
      </c>
    </row>
    <row r="331" spans="1:30" x14ac:dyDescent="0.35">
      <c r="A331" t="s">
        <v>34</v>
      </c>
      <c r="B331">
        <v>2022</v>
      </c>
      <c r="C331" t="s">
        <v>36</v>
      </c>
      <c r="D331">
        <v>151.30000000000001</v>
      </c>
      <c r="E331">
        <v>210.7</v>
      </c>
      <c r="F331">
        <v>167.8</v>
      </c>
      <c r="G331">
        <v>162.19999999999999</v>
      </c>
      <c r="H331">
        <v>194.6</v>
      </c>
      <c r="I331">
        <v>157.6</v>
      </c>
      <c r="J331">
        <v>166.9</v>
      </c>
      <c r="K331">
        <v>163.9</v>
      </c>
      <c r="L331">
        <v>118.8</v>
      </c>
      <c r="M331">
        <v>177.4</v>
      </c>
      <c r="N331">
        <v>165.3</v>
      </c>
      <c r="O331">
        <v>179.3</v>
      </c>
      <c r="P331">
        <v>168.4</v>
      </c>
      <c r="Q331">
        <v>193.7</v>
      </c>
      <c r="R331">
        <v>172.1</v>
      </c>
      <c r="S331">
        <v>164.6</v>
      </c>
      <c r="T331">
        <v>171.1</v>
      </c>
      <c r="U331">
        <v>165.3</v>
      </c>
      <c r="V331">
        <v>167.2</v>
      </c>
      <c r="W331">
        <v>162.80000000000001</v>
      </c>
      <c r="X331">
        <v>173</v>
      </c>
      <c r="Y331">
        <v>157.9</v>
      </c>
      <c r="Z331">
        <v>163.30000000000001</v>
      </c>
      <c r="AA331">
        <v>166</v>
      </c>
      <c r="AB331">
        <v>167.2</v>
      </c>
      <c r="AC331">
        <v>164.6</v>
      </c>
      <c r="AD331">
        <v>167.7</v>
      </c>
    </row>
    <row r="332" spans="1:30" x14ac:dyDescent="0.35">
      <c r="A332" t="s">
        <v>30</v>
      </c>
      <c r="B332">
        <v>2022</v>
      </c>
      <c r="C332" t="s">
        <v>37</v>
      </c>
      <c r="D332">
        <v>151.80000000000001</v>
      </c>
      <c r="E332">
        <v>209.7</v>
      </c>
      <c r="F332">
        <v>164.5</v>
      </c>
      <c r="G332">
        <v>163.80000000000001</v>
      </c>
      <c r="H332">
        <v>207.4</v>
      </c>
      <c r="I332">
        <v>169.7</v>
      </c>
      <c r="J332">
        <v>153.6</v>
      </c>
      <c r="K332">
        <v>165.1</v>
      </c>
      <c r="L332">
        <v>118.2</v>
      </c>
      <c r="M332">
        <v>182.9</v>
      </c>
      <c r="N332">
        <v>172.4</v>
      </c>
      <c r="O332">
        <v>178.9</v>
      </c>
      <c r="P332">
        <v>168.6</v>
      </c>
      <c r="Q332">
        <v>192.8</v>
      </c>
      <c r="R332">
        <v>177.5</v>
      </c>
      <c r="S332">
        <v>175.1</v>
      </c>
      <c r="T332">
        <v>177.1</v>
      </c>
      <c r="U332" t="s">
        <v>32</v>
      </c>
      <c r="V332">
        <v>173.3</v>
      </c>
      <c r="W332">
        <v>167.7</v>
      </c>
      <c r="X332">
        <v>177</v>
      </c>
      <c r="Y332">
        <v>166.2</v>
      </c>
      <c r="Z332">
        <v>167.2</v>
      </c>
      <c r="AA332">
        <v>170.9</v>
      </c>
      <c r="AB332">
        <v>169</v>
      </c>
      <c r="AC332">
        <v>170.2</v>
      </c>
      <c r="AD332">
        <v>170.8</v>
      </c>
    </row>
    <row r="333" spans="1:30" x14ac:dyDescent="0.35">
      <c r="A333" t="s">
        <v>33</v>
      </c>
      <c r="B333">
        <v>2022</v>
      </c>
      <c r="C333" t="s">
        <v>37</v>
      </c>
      <c r="D333">
        <v>155.4</v>
      </c>
      <c r="E333">
        <v>215.8</v>
      </c>
      <c r="F333">
        <v>164.6</v>
      </c>
      <c r="G333">
        <v>164.2</v>
      </c>
      <c r="H333">
        <v>186</v>
      </c>
      <c r="I333">
        <v>175.9</v>
      </c>
      <c r="J333">
        <v>190.7</v>
      </c>
      <c r="K333">
        <v>164</v>
      </c>
      <c r="L333">
        <v>120.5</v>
      </c>
      <c r="M333">
        <v>178</v>
      </c>
      <c r="N333">
        <v>157.5</v>
      </c>
      <c r="O333">
        <v>183.3</v>
      </c>
      <c r="P333">
        <v>174.5</v>
      </c>
      <c r="Q333">
        <v>197.1</v>
      </c>
      <c r="R333">
        <v>168.4</v>
      </c>
      <c r="S333">
        <v>154.5</v>
      </c>
      <c r="T333">
        <v>166.3</v>
      </c>
      <c r="U333">
        <v>167</v>
      </c>
      <c r="V333">
        <v>170.5</v>
      </c>
      <c r="W333">
        <v>159.80000000000001</v>
      </c>
      <c r="X333">
        <v>169</v>
      </c>
      <c r="Y333">
        <v>159.30000000000001</v>
      </c>
      <c r="Z333">
        <v>162.19999999999999</v>
      </c>
      <c r="AA333">
        <v>164</v>
      </c>
      <c r="AB333">
        <v>168.4</v>
      </c>
      <c r="AC333">
        <v>163.1</v>
      </c>
      <c r="AD333">
        <v>169.2</v>
      </c>
    </row>
    <row r="334" spans="1:30" x14ac:dyDescent="0.35">
      <c r="A334" t="s">
        <v>34</v>
      </c>
      <c r="B334">
        <v>2022</v>
      </c>
      <c r="C334" t="s">
        <v>37</v>
      </c>
      <c r="D334">
        <v>152.9</v>
      </c>
      <c r="E334">
        <v>211.8</v>
      </c>
      <c r="F334">
        <v>164.5</v>
      </c>
      <c r="G334">
        <v>163.9</v>
      </c>
      <c r="H334">
        <v>199.5</v>
      </c>
      <c r="I334">
        <v>172.6</v>
      </c>
      <c r="J334">
        <v>166.2</v>
      </c>
      <c r="K334">
        <v>164.7</v>
      </c>
      <c r="L334">
        <v>119</v>
      </c>
      <c r="M334">
        <v>181.3</v>
      </c>
      <c r="N334">
        <v>166.2</v>
      </c>
      <c r="O334">
        <v>180.9</v>
      </c>
      <c r="P334">
        <v>170.8</v>
      </c>
      <c r="Q334">
        <v>193.9</v>
      </c>
      <c r="R334">
        <v>173.9</v>
      </c>
      <c r="S334">
        <v>166.5</v>
      </c>
      <c r="T334">
        <v>172.8</v>
      </c>
      <c r="U334">
        <v>167</v>
      </c>
      <c r="V334">
        <v>172.2</v>
      </c>
      <c r="W334">
        <v>164</v>
      </c>
      <c r="X334">
        <v>174</v>
      </c>
      <c r="Y334">
        <v>162.6</v>
      </c>
      <c r="Z334">
        <v>164.4</v>
      </c>
      <c r="AA334">
        <v>166.9</v>
      </c>
      <c r="AB334">
        <v>168.8</v>
      </c>
      <c r="AC334">
        <v>166.8</v>
      </c>
      <c r="AD334">
        <v>170.1</v>
      </c>
    </row>
    <row r="335" spans="1:30" x14ac:dyDescent="0.35">
      <c r="A335" t="s">
        <v>30</v>
      </c>
      <c r="B335">
        <v>2022</v>
      </c>
      <c r="C335" t="s">
        <v>38</v>
      </c>
      <c r="D335">
        <v>152.9</v>
      </c>
      <c r="E335">
        <v>214.7</v>
      </c>
      <c r="F335">
        <v>161.4</v>
      </c>
      <c r="G335">
        <v>164.6</v>
      </c>
      <c r="H335">
        <v>209.9</v>
      </c>
      <c r="I335">
        <v>168</v>
      </c>
      <c r="J335">
        <v>160.4</v>
      </c>
      <c r="K335">
        <v>165</v>
      </c>
      <c r="L335">
        <v>118.9</v>
      </c>
      <c r="M335">
        <v>186.6</v>
      </c>
      <c r="N335">
        <v>173.2</v>
      </c>
      <c r="O335">
        <v>180.4</v>
      </c>
      <c r="P335">
        <v>170.8</v>
      </c>
      <c r="Q335">
        <v>192.9</v>
      </c>
      <c r="R335">
        <v>179.3</v>
      </c>
      <c r="S335">
        <v>177.2</v>
      </c>
      <c r="T335">
        <v>179</v>
      </c>
      <c r="U335" t="s">
        <v>32</v>
      </c>
      <c r="V335">
        <v>175.3</v>
      </c>
      <c r="W335">
        <v>168.9</v>
      </c>
      <c r="X335">
        <v>177.7</v>
      </c>
      <c r="Y335">
        <v>167.1</v>
      </c>
      <c r="Z335">
        <v>167.6</v>
      </c>
      <c r="AA335">
        <v>171.8</v>
      </c>
      <c r="AB335">
        <v>168.5</v>
      </c>
      <c r="AC335">
        <v>170.9</v>
      </c>
      <c r="AD335">
        <v>172.5</v>
      </c>
    </row>
    <row r="336" spans="1:30" x14ac:dyDescent="0.35">
      <c r="A336" t="s">
        <v>33</v>
      </c>
      <c r="B336">
        <v>2022</v>
      </c>
      <c r="C336" t="s">
        <v>38</v>
      </c>
      <c r="D336">
        <v>156.69999999999999</v>
      </c>
      <c r="E336">
        <v>221.2</v>
      </c>
      <c r="F336">
        <v>164.1</v>
      </c>
      <c r="G336">
        <v>165.4</v>
      </c>
      <c r="H336">
        <v>189.5</v>
      </c>
      <c r="I336">
        <v>174.5</v>
      </c>
      <c r="J336">
        <v>203.2</v>
      </c>
      <c r="K336">
        <v>164.1</v>
      </c>
      <c r="L336">
        <v>121.2</v>
      </c>
      <c r="M336">
        <v>181.4</v>
      </c>
      <c r="N336">
        <v>158.5</v>
      </c>
      <c r="O336">
        <v>184.9</v>
      </c>
      <c r="P336">
        <v>177.5</v>
      </c>
      <c r="Q336">
        <v>197.5</v>
      </c>
      <c r="R336">
        <v>170</v>
      </c>
      <c r="S336">
        <v>155.9</v>
      </c>
      <c r="T336">
        <v>167.8</v>
      </c>
      <c r="U336">
        <v>167.5</v>
      </c>
      <c r="V336">
        <v>173.5</v>
      </c>
      <c r="W336">
        <v>161.1</v>
      </c>
      <c r="X336">
        <v>170.1</v>
      </c>
      <c r="Y336">
        <v>159.4</v>
      </c>
      <c r="Z336">
        <v>163.19999999999999</v>
      </c>
      <c r="AA336">
        <v>165.2</v>
      </c>
      <c r="AB336">
        <v>168.2</v>
      </c>
      <c r="AC336">
        <v>163.80000000000001</v>
      </c>
      <c r="AD336">
        <v>170.8</v>
      </c>
    </row>
    <row r="337" spans="1:30" x14ac:dyDescent="0.35">
      <c r="A337" t="s">
        <v>34</v>
      </c>
      <c r="B337">
        <v>2022</v>
      </c>
      <c r="C337" t="s">
        <v>38</v>
      </c>
      <c r="D337">
        <v>154.1</v>
      </c>
      <c r="E337">
        <v>217</v>
      </c>
      <c r="F337">
        <v>162.4</v>
      </c>
      <c r="G337">
        <v>164.9</v>
      </c>
      <c r="H337">
        <v>202.4</v>
      </c>
      <c r="I337">
        <v>171</v>
      </c>
      <c r="J337">
        <v>174.9</v>
      </c>
      <c r="K337">
        <v>164.7</v>
      </c>
      <c r="L337">
        <v>119.7</v>
      </c>
      <c r="M337">
        <v>184.9</v>
      </c>
      <c r="N337">
        <v>167.1</v>
      </c>
      <c r="O337">
        <v>182.5</v>
      </c>
      <c r="P337">
        <v>173.3</v>
      </c>
      <c r="Q337">
        <v>194.1</v>
      </c>
      <c r="R337">
        <v>175.6</v>
      </c>
      <c r="S337">
        <v>168.4</v>
      </c>
      <c r="T337">
        <v>174.6</v>
      </c>
      <c r="U337">
        <v>167.5</v>
      </c>
      <c r="V337">
        <v>174.6</v>
      </c>
      <c r="W337">
        <v>165.2</v>
      </c>
      <c r="X337">
        <v>174.8</v>
      </c>
      <c r="Y337">
        <v>163</v>
      </c>
      <c r="Z337">
        <v>165.1</v>
      </c>
      <c r="AA337">
        <v>167.9</v>
      </c>
      <c r="AB337">
        <v>168.4</v>
      </c>
      <c r="AC337">
        <v>167.5</v>
      </c>
      <c r="AD337">
        <v>171.7</v>
      </c>
    </row>
    <row r="338" spans="1:30" x14ac:dyDescent="0.35">
      <c r="A338" t="s">
        <v>30</v>
      </c>
      <c r="B338">
        <v>2022</v>
      </c>
      <c r="C338" t="s">
        <v>39</v>
      </c>
      <c r="D338">
        <v>153.80000000000001</v>
      </c>
      <c r="E338">
        <v>217.2</v>
      </c>
      <c r="F338">
        <v>169.6</v>
      </c>
      <c r="G338">
        <v>165.4</v>
      </c>
      <c r="H338">
        <v>208.1</v>
      </c>
      <c r="I338">
        <v>165.8</v>
      </c>
      <c r="J338">
        <v>167.3</v>
      </c>
      <c r="K338">
        <v>164.6</v>
      </c>
      <c r="L338">
        <v>119.1</v>
      </c>
      <c r="M338">
        <v>188.9</v>
      </c>
      <c r="N338">
        <v>174.2</v>
      </c>
      <c r="O338">
        <v>181.9</v>
      </c>
      <c r="P338">
        <v>172.4</v>
      </c>
      <c r="Q338">
        <v>192.9</v>
      </c>
      <c r="R338">
        <v>180.7</v>
      </c>
      <c r="S338">
        <v>178.7</v>
      </c>
      <c r="T338">
        <v>180.4</v>
      </c>
      <c r="U338" t="s">
        <v>32</v>
      </c>
      <c r="V338">
        <v>176.7</v>
      </c>
      <c r="W338">
        <v>170.3</v>
      </c>
      <c r="X338">
        <v>178.2</v>
      </c>
      <c r="Y338">
        <v>165.5</v>
      </c>
      <c r="Z338">
        <v>168</v>
      </c>
      <c r="AA338">
        <v>172.6</v>
      </c>
      <c r="AB338">
        <v>169.5</v>
      </c>
      <c r="AC338">
        <v>171</v>
      </c>
      <c r="AD338">
        <v>173.6</v>
      </c>
    </row>
    <row r="339" spans="1:30" x14ac:dyDescent="0.35">
      <c r="A339" t="s">
        <v>33</v>
      </c>
      <c r="B339">
        <v>2022</v>
      </c>
      <c r="C339" t="s">
        <v>39</v>
      </c>
      <c r="D339">
        <v>157.5</v>
      </c>
      <c r="E339">
        <v>223.4</v>
      </c>
      <c r="F339">
        <v>172.8</v>
      </c>
      <c r="G339">
        <v>166.4</v>
      </c>
      <c r="H339">
        <v>188.6</v>
      </c>
      <c r="I339">
        <v>174.1</v>
      </c>
      <c r="J339">
        <v>211.5</v>
      </c>
      <c r="K339">
        <v>163.6</v>
      </c>
      <c r="L339">
        <v>121.4</v>
      </c>
      <c r="M339">
        <v>183.5</v>
      </c>
      <c r="N339">
        <v>159.1</v>
      </c>
      <c r="O339">
        <v>186.3</v>
      </c>
      <c r="P339">
        <v>179.3</v>
      </c>
      <c r="Q339">
        <v>198.3</v>
      </c>
      <c r="R339">
        <v>171.6</v>
      </c>
      <c r="S339">
        <v>157.4</v>
      </c>
      <c r="T339">
        <v>169.4</v>
      </c>
      <c r="U339">
        <v>166.8</v>
      </c>
      <c r="V339">
        <v>174.9</v>
      </c>
      <c r="W339">
        <v>162.1</v>
      </c>
      <c r="X339">
        <v>170.9</v>
      </c>
      <c r="Y339">
        <v>157.19999999999999</v>
      </c>
      <c r="Z339">
        <v>164.1</v>
      </c>
      <c r="AA339">
        <v>166.5</v>
      </c>
      <c r="AB339">
        <v>169.2</v>
      </c>
      <c r="AC339">
        <v>163.80000000000001</v>
      </c>
      <c r="AD339">
        <v>171.4</v>
      </c>
    </row>
    <row r="340" spans="1:30" x14ac:dyDescent="0.35">
      <c r="A340" t="s">
        <v>34</v>
      </c>
      <c r="B340">
        <v>2022</v>
      </c>
      <c r="C340" t="s">
        <v>39</v>
      </c>
      <c r="D340">
        <v>155</v>
      </c>
      <c r="E340">
        <v>219.4</v>
      </c>
      <c r="F340">
        <v>170.8</v>
      </c>
      <c r="G340">
        <v>165.8</v>
      </c>
      <c r="H340">
        <v>200.9</v>
      </c>
      <c r="I340">
        <v>169.7</v>
      </c>
      <c r="J340">
        <v>182.3</v>
      </c>
      <c r="K340">
        <v>164.3</v>
      </c>
      <c r="L340">
        <v>119.9</v>
      </c>
      <c r="M340">
        <v>187.1</v>
      </c>
      <c r="N340">
        <v>167.9</v>
      </c>
      <c r="O340">
        <v>183.9</v>
      </c>
      <c r="P340">
        <v>174.9</v>
      </c>
      <c r="Q340">
        <v>194.3</v>
      </c>
      <c r="R340">
        <v>177.1</v>
      </c>
      <c r="S340">
        <v>169.9</v>
      </c>
      <c r="T340">
        <v>176</v>
      </c>
      <c r="U340">
        <v>166.8</v>
      </c>
      <c r="V340">
        <v>176</v>
      </c>
      <c r="W340">
        <v>166.4</v>
      </c>
      <c r="X340">
        <v>175.4</v>
      </c>
      <c r="Y340">
        <v>161.1</v>
      </c>
      <c r="Z340">
        <v>165.8</v>
      </c>
      <c r="AA340">
        <v>169</v>
      </c>
      <c r="AB340">
        <v>169.4</v>
      </c>
      <c r="AC340">
        <v>167.5</v>
      </c>
      <c r="AD340">
        <v>172.6</v>
      </c>
    </row>
    <row r="341" spans="1:30" x14ac:dyDescent="0.35">
      <c r="A341" t="s">
        <v>30</v>
      </c>
      <c r="B341">
        <v>2022</v>
      </c>
      <c r="C341" t="s">
        <v>40</v>
      </c>
      <c r="D341">
        <v>155.19999999999999</v>
      </c>
      <c r="E341">
        <v>210.8</v>
      </c>
      <c r="F341">
        <v>174.3</v>
      </c>
      <c r="G341">
        <v>166.3</v>
      </c>
      <c r="H341">
        <v>202.2</v>
      </c>
      <c r="I341">
        <v>169.6</v>
      </c>
      <c r="J341">
        <v>168.6</v>
      </c>
      <c r="K341">
        <v>164.4</v>
      </c>
      <c r="L341">
        <v>119.2</v>
      </c>
      <c r="M341">
        <v>191.8</v>
      </c>
      <c r="N341">
        <v>174.5</v>
      </c>
      <c r="O341">
        <v>183.1</v>
      </c>
      <c r="P341">
        <v>172.5</v>
      </c>
      <c r="Q341">
        <v>193.2</v>
      </c>
      <c r="R341">
        <v>182</v>
      </c>
      <c r="S341">
        <v>180.3</v>
      </c>
      <c r="T341">
        <v>181.7</v>
      </c>
      <c r="U341" t="s">
        <v>32</v>
      </c>
      <c r="V341">
        <v>179.6</v>
      </c>
      <c r="W341">
        <v>171.3</v>
      </c>
      <c r="X341">
        <v>178.8</v>
      </c>
      <c r="Y341">
        <v>166.3</v>
      </c>
      <c r="Z341">
        <v>168.6</v>
      </c>
      <c r="AA341">
        <v>174.7</v>
      </c>
      <c r="AB341">
        <v>169.7</v>
      </c>
      <c r="AC341">
        <v>171.8</v>
      </c>
      <c r="AD341">
        <v>174.3</v>
      </c>
    </row>
    <row r="342" spans="1:30" x14ac:dyDescent="0.35">
      <c r="A342" t="s">
        <v>33</v>
      </c>
      <c r="B342">
        <v>2022</v>
      </c>
      <c r="C342" t="s">
        <v>40</v>
      </c>
      <c r="D342">
        <v>159.30000000000001</v>
      </c>
      <c r="E342">
        <v>217.1</v>
      </c>
      <c r="F342">
        <v>176.6</v>
      </c>
      <c r="G342">
        <v>167.1</v>
      </c>
      <c r="H342">
        <v>184.8</v>
      </c>
      <c r="I342">
        <v>179.5</v>
      </c>
      <c r="J342">
        <v>208.5</v>
      </c>
      <c r="K342">
        <v>164</v>
      </c>
      <c r="L342">
        <v>121.5</v>
      </c>
      <c r="M342">
        <v>186.3</v>
      </c>
      <c r="N342">
        <v>159.80000000000001</v>
      </c>
      <c r="O342">
        <v>187.7</v>
      </c>
      <c r="P342">
        <v>179.4</v>
      </c>
      <c r="Q342">
        <v>198.6</v>
      </c>
      <c r="R342">
        <v>172.7</v>
      </c>
      <c r="S342">
        <v>158.69999999999999</v>
      </c>
      <c r="T342">
        <v>170.6</v>
      </c>
      <c r="U342">
        <v>167.8</v>
      </c>
      <c r="V342">
        <v>179.5</v>
      </c>
      <c r="W342">
        <v>163.1</v>
      </c>
      <c r="X342">
        <v>171.7</v>
      </c>
      <c r="Y342">
        <v>157.4</v>
      </c>
      <c r="Z342">
        <v>164.6</v>
      </c>
      <c r="AA342">
        <v>169.1</v>
      </c>
      <c r="AB342">
        <v>169.8</v>
      </c>
      <c r="AC342">
        <v>164.7</v>
      </c>
      <c r="AD342">
        <v>172.3</v>
      </c>
    </row>
    <row r="343" spans="1:30" x14ac:dyDescent="0.35">
      <c r="A343" t="s">
        <v>34</v>
      </c>
      <c r="B343">
        <v>2022</v>
      </c>
      <c r="C343" t="s">
        <v>40</v>
      </c>
      <c r="D343">
        <v>156.5</v>
      </c>
      <c r="E343">
        <v>213</v>
      </c>
      <c r="F343">
        <v>175.2</v>
      </c>
      <c r="G343">
        <v>166.6</v>
      </c>
      <c r="H343">
        <v>195.8</v>
      </c>
      <c r="I343">
        <v>174.2</v>
      </c>
      <c r="J343">
        <v>182.1</v>
      </c>
      <c r="K343">
        <v>164.3</v>
      </c>
      <c r="L343">
        <v>120</v>
      </c>
      <c r="M343">
        <v>190</v>
      </c>
      <c r="N343">
        <v>168.4</v>
      </c>
      <c r="O343">
        <v>185.2</v>
      </c>
      <c r="P343">
        <v>175</v>
      </c>
      <c r="Q343">
        <v>194.6</v>
      </c>
      <c r="R343">
        <v>178.3</v>
      </c>
      <c r="S343">
        <v>171.3</v>
      </c>
      <c r="T343">
        <v>177.3</v>
      </c>
      <c r="U343">
        <v>167.8</v>
      </c>
      <c r="V343">
        <v>179.6</v>
      </c>
      <c r="W343">
        <v>167.4</v>
      </c>
      <c r="X343">
        <v>176.1</v>
      </c>
      <c r="Y343">
        <v>161.6</v>
      </c>
      <c r="Z343">
        <v>166.3</v>
      </c>
      <c r="AA343">
        <v>171.4</v>
      </c>
      <c r="AB343">
        <v>169.7</v>
      </c>
      <c r="AC343">
        <v>168.4</v>
      </c>
      <c r="AD343">
        <v>173.4</v>
      </c>
    </row>
    <row r="344" spans="1:30" x14ac:dyDescent="0.35">
      <c r="A344" t="s">
        <v>30</v>
      </c>
      <c r="B344">
        <v>2022</v>
      </c>
      <c r="C344" t="s">
        <v>41</v>
      </c>
      <c r="D344">
        <v>159.5</v>
      </c>
      <c r="E344">
        <v>204.1</v>
      </c>
      <c r="F344">
        <v>168.3</v>
      </c>
      <c r="G344">
        <v>167.9</v>
      </c>
      <c r="H344">
        <v>198.1</v>
      </c>
      <c r="I344">
        <v>169.2</v>
      </c>
      <c r="J344">
        <v>173.1</v>
      </c>
      <c r="K344">
        <v>167.1</v>
      </c>
      <c r="L344">
        <v>120.2</v>
      </c>
      <c r="M344">
        <v>195.6</v>
      </c>
      <c r="N344">
        <v>174.8</v>
      </c>
      <c r="O344">
        <v>184</v>
      </c>
      <c r="P344">
        <v>173.9</v>
      </c>
      <c r="Q344">
        <v>193.7</v>
      </c>
      <c r="R344">
        <v>183.2</v>
      </c>
      <c r="S344">
        <v>181.7</v>
      </c>
      <c r="T344">
        <v>183</v>
      </c>
      <c r="U344" t="s">
        <v>32</v>
      </c>
      <c r="V344">
        <v>179.1</v>
      </c>
      <c r="W344">
        <v>172.3</v>
      </c>
      <c r="X344">
        <v>179.4</v>
      </c>
      <c r="Y344">
        <v>166.6</v>
      </c>
      <c r="Z344">
        <v>169.3</v>
      </c>
      <c r="AA344">
        <v>175.7</v>
      </c>
      <c r="AB344">
        <v>171.1</v>
      </c>
      <c r="AC344">
        <v>172.6</v>
      </c>
      <c r="AD344">
        <v>175.3</v>
      </c>
    </row>
    <row r="345" spans="1:30" x14ac:dyDescent="0.35">
      <c r="A345" t="s">
        <v>33</v>
      </c>
      <c r="B345">
        <v>2022</v>
      </c>
      <c r="C345" t="s">
        <v>41</v>
      </c>
      <c r="D345">
        <v>162.1</v>
      </c>
      <c r="E345">
        <v>210.9</v>
      </c>
      <c r="F345">
        <v>170.6</v>
      </c>
      <c r="G345">
        <v>168.4</v>
      </c>
      <c r="H345">
        <v>182.5</v>
      </c>
      <c r="I345">
        <v>177.1</v>
      </c>
      <c r="J345">
        <v>213.1</v>
      </c>
      <c r="K345">
        <v>167.3</v>
      </c>
      <c r="L345">
        <v>122.2</v>
      </c>
      <c r="M345">
        <v>189.7</v>
      </c>
      <c r="N345">
        <v>160.5</v>
      </c>
      <c r="O345">
        <v>188.9</v>
      </c>
      <c r="P345">
        <v>180.4</v>
      </c>
      <c r="Q345">
        <v>198.7</v>
      </c>
      <c r="R345">
        <v>173.7</v>
      </c>
      <c r="S345">
        <v>160</v>
      </c>
      <c r="T345">
        <v>171.6</v>
      </c>
      <c r="U345">
        <v>169</v>
      </c>
      <c r="V345">
        <v>178.4</v>
      </c>
      <c r="W345">
        <v>164.2</v>
      </c>
      <c r="X345">
        <v>172.6</v>
      </c>
      <c r="Y345">
        <v>157.69999999999999</v>
      </c>
      <c r="Z345">
        <v>165.1</v>
      </c>
      <c r="AA345">
        <v>169.9</v>
      </c>
      <c r="AB345">
        <v>171.4</v>
      </c>
      <c r="AC345">
        <v>165.4</v>
      </c>
      <c r="AD345">
        <v>173.1</v>
      </c>
    </row>
    <row r="346" spans="1:30" x14ac:dyDescent="0.35">
      <c r="A346" t="s">
        <v>34</v>
      </c>
      <c r="B346">
        <v>2022</v>
      </c>
      <c r="C346" t="s">
        <v>41</v>
      </c>
      <c r="D346">
        <v>160.30000000000001</v>
      </c>
      <c r="E346">
        <v>206.5</v>
      </c>
      <c r="F346">
        <v>169.2</v>
      </c>
      <c r="G346">
        <v>168.1</v>
      </c>
      <c r="H346">
        <v>192.4</v>
      </c>
      <c r="I346">
        <v>172.9</v>
      </c>
      <c r="J346">
        <v>186.7</v>
      </c>
      <c r="K346">
        <v>167.2</v>
      </c>
      <c r="L346">
        <v>120.9</v>
      </c>
      <c r="M346">
        <v>193.6</v>
      </c>
      <c r="N346">
        <v>168.8</v>
      </c>
      <c r="O346">
        <v>186.3</v>
      </c>
      <c r="P346">
        <v>176.3</v>
      </c>
      <c r="Q346">
        <v>195</v>
      </c>
      <c r="R346">
        <v>179.5</v>
      </c>
      <c r="S346">
        <v>172.7</v>
      </c>
      <c r="T346">
        <v>178.5</v>
      </c>
      <c r="U346">
        <v>169</v>
      </c>
      <c r="V346">
        <v>178.8</v>
      </c>
      <c r="W346">
        <v>168.5</v>
      </c>
      <c r="X346">
        <v>176.8</v>
      </c>
      <c r="Y346">
        <v>161.9</v>
      </c>
      <c r="Z346">
        <v>166.9</v>
      </c>
      <c r="AA346">
        <v>172.3</v>
      </c>
      <c r="AB346">
        <v>171.2</v>
      </c>
      <c r="AC346">
        <v>169.1</v>
      </c>
      <c r="AD346">
        <v>174.3</v>
      </c>
    </row>
    <row r="347" spans="1:30" x14ac:dyDescent="0.35">
      <c r="A347" t="s">
        <v>30</v>
      </c>
      <c r="B347">
        <v>2022</v>
      </c>
      <c r="C347" t="s">
        <v>42</v>
      </c>
      <c r="D347">
        <v>162.9</v>
      </c>
      <c r="E347">
        <v>206.7</v>
      </c>
      <c r="F347">
        <v>169</v>
      </c>
      <c r="G347">
        <v>169.5</v>
      </c>
      <c r="H347">
        <v>194.1</v>
      </c>
      <c r="I347">
        <v>164.1</v>
      </c>
      <c r="J347">
        <v>176.9</v>
      </c>
      <c r="K347">
        <v>169</v>
      </c>
      <c r="L347">
        <v>120.8</v>
      </c>
      <c r="M347">
        <v>199.1</v>
      </c>
      <c r="N347">
        <v>175.4</v>
      </c>
      <c r="O347">
        <v>184.8</v>
      </c>
      <c r="P347">
        <v>175.5</v>
      </c>
      <c r="Q347">
        <v>194.5</v>
      </c>
      <c r="R347">
        <v>184.7</v>
      </c>
      <c r="S347">
        <v>183.3</v>
      </c>
      <c r="T347">
        <v>184.5</v>
      </c>
      <c r="U347" t="s">
        <v>32</v>
      </c>
      <c r="V347">
        <v>179.7</v>
      </c>
      <c r="W347">
        <v>173.6</v>
      </c>
      <c r="X347">
        <v>180.2</v>
      </c>
      <c r="Y347">
        <v>166.9</v>
      </c>
      <c r="Z347">
        <v>170</v>
      </c>
      <c r="AA347">
        <v>176.2</v>
      </c>
      <c r="AB347">
        <v>170.8</v>
      </c>
      <c r="AC347">
        <v>173.1</v>
      </c>
      <c r="AD347">
        <v>176.4</v>
      </c>
    </row>
    <row r="348" spans="1:30" x14ac:dyDescent="0.35">
      <c r="A348" t="s">
        <v>33</v>
      </c>
      <c r="B348">
        <v>2022</v>
      </c>
      <c r="C348" t="s">
        <v>42</v>
      </c>
      <c r="D348">
        <v>164.9</v>
      </c>
      <c r="E348">
        <v>213.7</v>
      </c>
      <c r="F348">
        <v>170.9</v>
      </c>
      <c r="G348">
        <v>170.1</v>
      </c>
      <c r="H348">
        <v>179.3</v>
      </c>
      <c r="I348">
        <v>167.5</v>
      </c>
      <c r="J348">
        <v>220.8</v>
      </c>
      <c r="K348">
        <v>169.2</v>
      </c>
      <c r="L348">
        <v>123.1</v>
      </c>
      <c r="M348">
        <v>193.6</v>
      </c>
      <c r="N348">
        <v>161.1</v>
      </c>
      <c r="O348">
        <v>190.4</v>
      </c>
      <c r="P348">
        <v>181.8</v>
      </c>
      <c r="Q348">
        <v>199.7</v>
      </c>
      <c r="R348">
        <v>175</v>
      </c>
      <c r="S348">
        <v>161.69999999999999</v>
      </c>
      <c r="T348">
        <v>173</v>
      </c>
      <c r="U348">
        <v>169.5</v>
      </c>
      <c r="V348">
        <v>179.2</v>
      </c>
      <c r="W348">
        <v>165</v>
      </c>
      <c r="X348">
        <v>173.8</v>
      </c>
      <c r="Y348">
        <v>158.19999999999999</v>
      </c>
      <c r="Z348">
        <v>165.8</v>
      </c>
      <c r="AA348">
        <v>170.9</v>
      </c>
      <c r="AB348">
        <v>171.1</v>
      </c>
      <c r="AC348">
        <v>166.1</v>
      </c>
      <c r="AD348">
        <v>174.1</v>
      </c>
    </row>
    <row r="349" spans="1:30" x14ac:dyDescent="0.35">
      <c r="A349" t="s">
        <v>34</v>
      </c>
      <c r="B349">
        <v>2022</v>
      </c>
      <c r="C349" t="s">
        <v>42</v>
      </c>
      <c r="D349">
        <v>163.5</v>
      </c>
      <c r="E349">
        <v>209.2</v>
      </c>
      <c r="F349">
        <v>169.7</v>
      </c>
      <c r="G349">
        <v>169.7</v>
      </c>
      <c r="H349">
        <v>188.7</v>
      </c>
      <c r="I349">
        <v>165.7</v>
      </c>
      <c r="J349">
        <v>191.8</v>
      </c>
      <c r="K349">
        <v>169.1</v>
      </c>
      <c r="L349">
        <v>121.6</v>
      </c>
      <c r="M349">
        <v>197.3</v>
      </c>
      <c r="N349">
        <v>169.4</v>
      </c>
      <c r="O349">
        <v>187.4</v>
      </c>
      <c r="P349">
        <v>177.8</v>
      </c>
      <c r="Q349">
        <v>195.9</v>
      </c>
      <c r="R349">
        <v>180.9</v>
      </c>
      <c r="S349">
        <v>174.3</v>
      </c>
      <c r="T349">
        <v>179.9</v>
      </c>
      <c r="U349">
        <v>169.5</v>
      </c>
      <c r="V349">
        <v>179.5</v>
      </c>
      <c r="W349">
        <v>169.5</v>
      </c>
      <c r="X349">
        <v>177.8</v>
      </c>
      <c r="Y349">
        <v>162.30000000000001</v>
      </c>
      <c r="Z349">
        <v>167.6</v>
      </c>
      <c r="AA349">
        <v>173.1</v>
      </c>
      <c r="AB349">
        <v>170.9</v>
      </c>
      <c r="AC349">
        <v>169.7</v>
      </c>
      <c r="AD349">
        <v>175.3</v>
      </c>
    </row>
    <row r="350" spans="1:30" x14ac:dyDescent="0.35">
      <c r="A350" t="s">
        <v>30</v>
      </c>
      <c r="B350">
        <v>2022</v>
      </c>
      <c r="C350" t="s">
        <v>43</v>
      </c>
      <c r="D350">
        <v>164.7</v>
      </c>
      <c r="E350">
        <v>208.8</v>
      </c>
      <c r="F350">
        <v>170.3</v>
      </c>
      <c r="G350">
        <v>170.9</v>
      </c>
      <c r="H350">
        <v>191.6</v>
      </c>
      <c r="I350">
        <v>162.19999999999999</v>
      </c>
      <c r="J350">
        <v>184.8</v>
      </c>
      <c r="K350">
        <v>169.7</v>
      </c>
      <c r="L350">
        <v>121.1</v>
      </c>
      <c r="M350">
        <v>201.6</v>
      </c>
      <c r="N350">
        <v>175.8</v>
      </c>
      <c r="O350">
        <v>185.6</v>
      </c>
      <c r="P350">
        <v>177.4</v>
      </c>
      <c r="Q350">
        <v>194.9</v>
      </c>
      <c r="R350">
        <v>186.1</v>
      </c>
      <c r="S350">
        <v>184.4</v>
      </c>
      <c r="T350">
        <v>185.9</v>
      </c>
      <c r="U350" t="s">
        <v>32</v>
      </c>
      <c r="V350">
        <v>180.8</v>
      </c>
      <c r="W350">
        <v>174.4</v>
      </c>
      <c r="X350">
        <v>181.2</v>
      </c>
      <c r="Y350">
        <v>167.4</v>
      </c>
      <c r="Z350">
        <v>170.6</v>
      </c>
      <c r="AA350">
        <v>176.5</v>
      </c>
      <c r="AB350">
        <v>172</v>
      </c>
      <c r="AC350">
        <v>173.9</v>
      </c>
      <c r="AD350">
        <v>177.9</v>
      </c>
    </row>
    <row r="351" spans="1:30" x14ac:dyDescent="0.35">
      <c r="A351" t="s">
        <v>33</v>
      </c>
      <c r="B351">
        <v>2022</v>
      </c>
      <c r="C351" t="s">
        <v>43</v>
      </c>
      <c r="D351">
        <v>166.4</v>
      </c>
      <c r="E351">
        <v>214.9</v>
      </c>
      <c r="F351">
        <v>171.9</v>
      </c>
      <c r="G351">
        <v>171</v>
      </c>
      <c r="H351">
        <v>177.7</v>
      </c>
      <c r="I351">
        <v>165.7</v>
      </c>
      <c r="J351">
        <v>228.6</v>
      </c>
      <c r="K351">
        <v>169.9</v>
      </c>
      <c r="L351">
        <v>123.4</v>
      </c>
      <c r="M351">
        <v>196.4</v>
      </c>
      <c r="N351">
        <v>161.6</v>
      </c>
      <c r="O351">
        <v>191.5</v>
      </c>
      <c r="P351">
        <v>183.3</v>
      </c>
      <c r="Q351">
        <v>200.1</v>
      </c>
      <c r="R351">
        <v>175.5</v>
      </c>
      <c r="S351">
        <v>162.6</v>
      </c>
      <c r="T351">
        <v>173.6</v>
      </c>
      <c r="U351">
        <v>171.2</v>
      </c>
      <c r="V351">
        <v>180</v>
      </c>
      <c r="W351">
        <v>166</v>
      </c>
      <c r="X351">
        <v>174.7</v>
      </c>
      <c r="Y351">
        <v>158.80000000000001</v>
      </c>
      <c r="Z351">
        <v>166.3</v>
      </c>
      <c r="AA351">
        <v>171.2</v>
      </c>
      <c r="AB351">
        <v>172.3</v>
      </c>
      <c r="AC351">
        <v>166.8</v>
      </c>
      <c r="AD351">
        <v>175.3</v>
      </c>
    </row>
    <row r="352" spans="1:30" x14ac:dyDescent="0.35">
      <c r="A352" t="s">
        <v>34</v>
      </c>
      <c r="B352">
        <v>2022</v>
      </c>
      <c r="C352" t="s">
        <v>43</v>
      </c>
      <c r="D352">
        <v>165.2</v>
      </c>
      <c r="E352">
        <v>210.9</v>
      </c>
      <c r="F352">
        <v>170.9</v>
      </c>
      <c r="G352">
        <v>170.9</v>
      </c>
      <c r="H352">
        <v>186.5</v>
      </c>
      <c r="I352">
        <v>163.80000000000001</v>
      </c>
      <c r="J352">
        <v>199.7</v>
      </c>
      <c r="K352">
        <v>169.8</v>
      </c>
      <c r="L352">
        <v>121.9</v>
      </c>
      <c r="M352">
        <v>199.9</v>
      </c>
      <c r="N352">
        <v>169.9</v>
      </c>
      <c r="O352">
        <v>188.3</v>
      </c>
      <c r="P352">
        <v>179.6</v>
      </c>
      <c r="Q352">
        <v>196.3</v>
      </c>
      <c r="R352">
        <v>181.9</v>
      </c>
      <c r="S352">
        <v>175.3</v>
      </c>
      <c r="T352">
        <v>181</v>
      </c>
      <c r="U352">
        <v>171.2</v>
      </c>
      <c r="V352">
        <v>180.5</v>
      </c>
      <c r="W352">
        <v>170.4</v>
      </c>
      <c r="X352">
        <v>178.7</v>
      </c>
      <c r="Y352">
        <v>162.9</v>
      </c>
      <c r="Z352">
        <v>168.2</v>
      </c>
      <c r="AA352">
        <v>173.4</v>
      </c>
      <c r="AB352">
        <v>172.1</v>
      </c>
      <c r="AC352">
        <v>170.5</v>
      </c>
      <c r="AD352">
        <v>176.7</v>
      </c>
    </row>
    <row r="353" spans="1:30" x14ac:dyDescent="0.35">
      <c r="A353" t="s">
        <v>30</v>
      </c>
      <c r="B353">
        <v>2022</v>
      </c>
      <c r="C353" t="s">
        <v>45</v>
      </c>
      <c r="D353">
        <v>166.9</v>
      </c>
      <c r="E353">
        <v>207.2</v>
      </c>
      <c r="F353">
        <v>180.2</v>
      </c>
      <c r="G353">
        <v>172.3</v>
      </c>
      <c r="H353">
        <v>194</v>
      </c>
      <c r="I353">
        <v>159.1</v>
      </c>
      <c r="J353">
        <v>171.6</v>
      </c>
      <c r="K353">
        <v>170.2</v>
      </c>
      <c r="L353">
        <v>121.5</v>
      </c>
      <c r="M353">
        <v>204.8</v>
      </c>
      <c r="N353">
        <v>176.4</v>
      </c>
      <c r="O353">
        <v>186.9</v>
      </c>
      <c r="P353">
        <v>176.6</v>
      </c>
      <c r="Q353">
        <v>195.5</v>
      </c>
      <c r="R353">
        <v>187.2</v>
      </c>
      <c r="S353">
        <v>185.2</v>
      </c>
      <c r="T353">
        <v>186.9</v>
      </c>
      <c r="U353" t="s">
        <v>32</v>
      </c>
      <c r="V353">
        <v>181.9</v>
      </c>
      <c r="W353">
        <v>175.5</v>
      </c>
      <c r="X353">
        <v>182.3</v>
      </c>
      <c r="Y353">
        <v>167.5</v>
      </c>
      <c r="Z353">
        <v>170.8</v>
      </c>
      <c r="AA353">
        <v>176.9</v>
      </c>
      <c r="AB353">
        <v>173.4</v>
      </c>
      <c r="AC353">
        <v>174.6</v>
      </c>
      <c r="AD353">
        <v>177.8</v>
      </c>
    </row>
    <row r="354" spans="1:30" x14ac:dyDescent="0.35">
      <c r="A354" t="s">
        <v>33</v>
      </c>
      <c r="B354">
        <v>2022</v>
      </c>
      <c r="C354" t="s">
        <v>45</v>
      </c>
      <c r="D354">
        <v>168.4</v>
      </c>
      <c r="E354">
        <v>213.4</v>
      </c>
      <c r="F354">
        <v>183.2</v>
      </c>
      <c r="G354">
        <v>172.3</v>
      </c>
      <c r="H354">
        <v>180</v>
      </c>
      <c r="I354">
        <v>162.6</v>
      </c>
      <c r="J354">
        <v>205.5</v>
      </c>
      <c r="K354">
        <v>171</v>
      </c>
      <c r="L354">
        <v>123.4</v>
      </c>
      <c r="M354">
        <v>198.8</v>
      </c>
      <c r="N354">
        <v>162.1</v>
      </c>
      <c r="O354">
        <v>192.4</v>
      </c>
      <c r="P354">
        <v>181.3</v>
      </c>
      <c r="Q354">
        <v>200.6</v>
      </c>
      <c r="R354">
        <v>176.7</v>
      </c>
      <c r="S354">
        <v>163.5</v>
      </c>
      <c r="T354">
        <v>174.7</v>
      </c>
      <c r="U354">
        <v>171.8</v>
      </c>
      <c r="V354">
        <v>180.3</v>
      </c>
      <c r="W354">
        <v>166.9</v>
      </c>
      <c r="X354">
        <v>175.8</v>
      </c>
      <c r="Y354">
        <v>158.9</v>
      </c>
      <c r="Z354">
        <v>166.7</v>
      </c>
      <c r="AA354">
        <v>171.5</v>
      </c>
      <c r="AB354">
        <v>173.8</v>
      </c>
      <c r="AC354">
        <v>167.4</v>
      </c>
      <c r="AD354">
        <v>174.1</v>
      </c>
    </row>
    <row r="355" spans="1:30" x14ac:dyDescent="0.35">
      <c r="A355" t="s">
        <v>34</v>
      </c>
      <c r="B355">
        <v>2022</v>
      </c>
      <c r="C355" t="s">
        <v>45</v>
      </c>
      <c r="D355">
        <v>167.4</v>
      </c>
      <c r="E355">
        <v>209.4</v>
      </c>
      <c r="F355">
        <v>181.4</v>
      </c>
      <c r="G355">
        <v>172.3</v>
      </c>
      <c r="H355">
        <v>188.9</v>
      </c>
      <c r="I355">
        <v>160.69999999999999</v>
      </c>
      <c r="J355">
        <v>183.1</v>
      </c>
      <c r="K355">
        <v>170.5</v>
      </c>
      <c r="L355">
        <v>122.1</v>
      </c>
      <c r="M355">
        <v>202.8</v>
      </c>
      <c r="N355">
        <v>170.4</v>
      </c>
      <c r="O355">
        <v>189.5</v>
      </c>
      <c r="P355">
        <v>178.3</v>
      </c>
      <c r="Q355">
        <v>196.9</v>
      </c>
      <c r="R355">
        <v>183.1</v>
      </c>
      <c r="S355">
        <v>176.2</v>
      </c>
      <c r="T355">
        <v>182.1</v>
      </c>
      <c r="U355">
        <v>171.8</v>
      </c>
      <c r="V355">
        <v>181.3</v>
      </c>
      <c r="W355">
        <v>171.4</v>
      </c>
      <c r="X355">
        <v>179.8</v>
      </c>
      <c r="Y355">
        <v>163</v>
      </c>
      <c r="Z355">
        <v>168.5</v>
      </c>
      <c r="AA355">
        <v>173.7</v>
      </c>
      <c r="AB355">
        <v>173.6</v>
      </c>
      <c r="AC355">
        <v>171.1</v>
      </c>
      <c r="AD355">
        <v>176.5</v>
      </c>
    </row>
    <row r="356" spans="1:30" x14ac:dyDescent="0.35">
      <c r="A356" t="s">
        <v>30</v>
      </c>
      <c r="B356">
        <v>2022</v>
      </c>
      <c r="C356" t="s">
        <v>46</v>
      </c>
      <c r="D356">
        <v>168.8</v>
      </c>
      <c r="E356">
        <v>206.9</v>
      </c>
      <c r="F356">
        <v>189.1</v>
      </c>
      <c r="G356">
        <v>173.4</v>
      </c>
      <c r="H356">
        <v>193.9</v>
      </c>
      <c r="I356">
        <v>156.69999999999999</v>
      </c>
      <c r="J356">
        <v>150.19999999999999</v>
      </c>
      <c r="K356">
        <v>170.5</v>
      </c>
      <c r="L356">
        <v>121.2</v>
      </c>
      <c r="M356">
        <v>207.5</v>
      </c>
      <c r="N356">
        <v>176.8</v>
      </c>
      <c r="O356">
        <v>187.7</v>
      </c>
      <c r="P356">
        <v>174.4</v>
      </c>
      <c r="Q356">
        <v>195.9</v>
      </c>
      <c r="R356">
        <v>188.1</v>
      </c>
      <c r="S356">
        <v>185.9</v>
      </c>
      <c r="T356">
        <v>187.8</v>
      </c>
      <c r="U356" t="s">
        <v>32</v>
      </c>
      <c r="V356">
        <v>182.8</v>
      </c>
      <c r="W356">
        <v>176.4</v>
      </c>
      <c r="X356">
        <v>183.5</v>
      </c>
      <c r="Y356">
        <v>167.8</v>
      </c>
      <c r="Z356">
        <v>171.2</v>
      </c>
      <c r="AA356">
        <v>177.3</v>
      </c>
      <c r="AB356">
        <v>175.7</v>
      </c>
      <c r="AC356">
        <v>175.5</v>
      </c>
      <c r="AD356">
        <v>177.1</v>
      </c>
    </row>
    <row r="357" spans="1:30" x14ac:dyDescent="0.35">
      <c r="A357" t="s">
        <v>33</v>
      </c>
      <c r="B357">
        <v>2022</v>
      </c>
      <c r="C357" t="s">
        <v>46</v>
      </c>
      <c r="D357">
        <v>170.2</v>
      </c>
      <c r="E357">
        <v>212.9</v>
      </c>
      <c r="F357">
        <v>191.9</v>
      </c>
      <c r="G357">
        <v>173.9</v>
      </c>
      <c r="H357">
        <v>179.1</v>
      </c>
      <c r="I357">
        <v>159.5</v>
      </c>
      <c r="J357">
        <v>178.7</v>
      </c>
      <c r="K357">
        <v>171.3</v>
      </c>
      <c r="L357">
        <v>123.1</v>
      </c>
      <c r="M357">
        <v>200.5</v>
      </c>
      <c r="N357">
        <v>162.80000000000001</v>
      </c>
      <c r="O357">
        <v>193.3</v>
      </c>
      <c r="P357">
        <v>178.6</v>
      </c>
      <c r="Q357">
        <v>201.1</v>
      </c>
      <c r="R357">
        <v>177.7</v>
      </c>
      <c r="S357">
        <v>164.5</v>
      </c>
      <c r="T357">
        <v>175.7</v>
      </c>
      <c r="U357">
        <v>170.7</v>
      </c>
      <c r="V357">
        <v>180.6</v>
      </c>
      <c r="W357">
        <v>167.3</v>
      </c>
      <c r="X357">
        <v>177.2</v>
      </c>
      <c r="Y357">
        <v>159.4</v>
      </c>
      <c r="Z357">
        <v>167.1</v>
      </c>
      <c r="AA357">
        <v>171.8</v>
      </c>
      <c r="AB357">
        <v>176</v>
      </c>
      <c r="AC357">
        <v>168.2</v>
      </c>
      <c r="AD357">
        <v>174.1</v>
      </c>
    </row>
    <row r="358" spans="1:30" x14ac:dyDescent="0.35">
      <c r="A358" t="s">
        <v>34</v>
      </c>
      <c r="B358">
        <v>2022</v>
      </c>
      <c r="C358" t="s">
        <v>46</v>
      </c>
      <c r="D358">
        <v>169.2</v>
      </c>
      <c r="E358">
        <v>209</v>
      </c>
      <c r="F358">
        <v>190.2</v>
      </c>
      <c r="G358">
        <v>173.6</v>
      </c>
      <c r="H358">
        <v>188.5</v>
      </c>
      <c r="I358">
        <v>158</v>
      </c>
      <c r="J358">
        <v>159.9</v>
      </c>
      <c r="K358">
        <v>170.8</v>
      </c>
      <c r="L358">
        <v>121.8</v>
      </c>
      <c r="M358">
        <v>205.2</v>
      </c>
      <c r="N358">
        <v>171</v>
      </c>
      <c r="O358">
        <v>190.3</v>
      </c>
      <c r="P358">
        <v>175.9</v>
      </c>
      <c r="Q358">
        <v>197.3</v>
      </c>
      <c r="R358">
        <v>184</v>
      </c>
      <c r="S358">
        <v>177</v>
      </c>
      <c r="T358">
        <v>183</v>
      </c>
      <c r="U358">
        <v>170.7</v>
      </c>
      <c r="V358">
        <v>182</v>
      </c>
      <c r="W358">
        <v>172.1</v>
      </c>
      <c r="X358">
        <v>181.1</v>
      </c>
      <c r="Y358">
        <v>163.4</v>
      </c>
      <c r="Z358">
        <v>168.9</v>
      </c>
      <c r="AA358">
        <v>174.1</v>
      </c>
      <c r="AB358">
        <v>175.8</v>
      </c>
      <c r="AC358">
        <v>172</v>
      </c>
      <c r="AD358">
        <v>175.7</v>
      </c>
    </row>
    <row r="359" spans="1:30" x14ac:dyDescent="0.35">
      <c r="A359" t="s">
        <v>30</v>
      </c>
      <c r="B359">
        <v>2023</v>
      </c>
      <c r="C359" t="s">
        <v>31</v>
      </c>
      <c r="D359">
        <v>174</v>
      </c>
      <c r="E359">
        <v>208.3</v>
      </c>
      <c r="F359">
        <v>192.9</v>
      </c>
      <c r="G359">
        <v>174.3</v>
      </c>
      <c r="H359">
        <v>192.6</v>
      </c>
      <c r="I359">
        <v>156.30000000000001</v>
      </c>
      <c r="J359">
        <v>142.9</v>
      </c>
      <c r="K359">
        <v>170.7</v>
      </c>
      <c r="L359">
        <v>120.3</v>
      </c>
      <c r="M359">
        <v>210.5</v>
      </c>
      <c r="N359">
        <v>176.9</v>
      </c>
      <c r="O359">
        <v>188.5</v>
      </c>
      <c r="P359">
        <v>175</v>
      </c>
      <c r="Q359">
        <v>196.9</v>
      </c>
      <c r="R359">
        <v>189</v>
      </c>
      <c r="S359">
        <v>186.3</v>
      </c>
      <c r="T359">
        <v>188.6</v>
      </c>
      <c r="U359" t="s">
        <v>32</v>
      </c>
      <c r="V359">
        <v>183.2</v>
      </c>
      <c r="W359">
        <v>177.2</v>
      </c>
      <c r="X359">
        <v>184.7</v>
      </c>
      <c r="Y359">
        <v>168.2</v>
      </c>
      <c r="Z359">
        <v>171.8</v>
      </c>
      <c r="AA359">
        <v>177.8</v>
      </c>
      <c r="AB359">
        <v>178.4</v>
      </c>
      <c r="AC359">
        <v>176.5</v>
      </c>
      <c r="AD359">
        <v>177.8</v>
      </c>
    </row>
    <row r="360" spans="1:30" x14ac:dyDescent="0.35">
      <c r="A360" t="s">
        <v>33</v>
      </c>
      <c r="B360">
        <v>2023</v>
      </c>
      <c r="C360" t="s">
        <v>31</v>
      </c>
      <c r="D360">
        <v>173.3</v>
      </c>
      <c r="E360">
        <v>215.2</v>
      </c>
      <c r="F360">
        <v>197</v>
      </c>
      <c r="G360">
        <v>175.2</v>
      </c>
      <c r="H360">
        <v>178</v>
      </c>
      <c r="I360">
        <v>160.5</v>
      </c>
      <c r="J360">
        <v>175.3</v>
      </c>
      <c r="K360">
        <v>171.2</v>
      </c>
      <c r="L360">
        <v>122.7</v>
      </c>
      <c r="M360">
        <v>204.3</v>
      </c>
      <c r="N360">
        <v>163.69999999999999</v>
      </c>
      <c r="O360">
        <v>194.3</v>
      </c>
      <c r="P360">
        <v>179.5</v>
      </c>
      <c r="Q360">
        <v>201.6</v>
      </c>
      <c r="R360">
        <v>178.7</v>
      </c>
      <c r="S360">
        <v>165.3</v>
      </c>
      <c r="T360">
        <v>176.6</v>
      </c>
      <c r="U360">
        <v>172.1</v>
      </c>
      <c r="V360">
        <v>180.1</v>
      </c>
      <c r="W360">
        <v>168</v>
      </c>
      <c r="X360">
        <v>178.5</v>
      </c>
      <c r="Y360">
        <v>159.5</v>
      </c>
      <c r="Z360">
        <v>167.8</v>
      </c>
      <c r="AA360">
        <v>171.8</v>
      </c>
      <c r="AB360">
        <v>178.8</v>
      </c>
      <c r="AC360">
        <v>168.9</v>
      </c>
      <c r="AD360">
        <v>174.9</v>
      </c>
    </row>
    <row r="361" spans="1:30" x14ac:dyDescent="0.35">
      <c r="A361" t="s">
        <v>34</v>
      </c>
      <c r="B361">
        <v>2023</v>
      </c>
      <c r="C361" t="s">
        <v>31</v>
      </c>
      <c r="D361">
        <v>173.8</v>
      </c>
      <c r="E361">
        <v>210.7</v>
      </c>
      <c r="F361">
        <v>194.5</v>
      </c>
      <c r="G361">
        <v>174.6</v>
      </c>
      <c r="H361">
        <v>187.2</v>
      </c>
      <c r="I361">
        <v>158.30000000000001</v>
      </c>
      <c r="J361">
        <v>153.9</v>
      </c>
      <c r="K361">
        <v>170.9</v>
      </c>
      <c r="L361">
        <v>121.1</v>
      </c>
      <c r="M361">
        <v>208.4</v>
      </c>
      <c r="N361">
        <v>171.4</v>
      </c>
      <c r="O361">
        <v>191.2</v>
      </c>
      <c r="P361">
        <v>176.7</v>
      </c>
      <c r="Q361">
        <v>198.2</v>
      </c>
      <c r="R361">
        <v>184.9</v>
      </c>
      <c r="S361">
        <v>177.6</v>
      </c>
      <c r="T361">
        <v>183.8</v>
      </c>
      <c r="U361">
        <v>172.1</v>
      </c>
      <c r="V361">
        <v>182</v>
      </c>
      <c r="W361">
        <v>172.9</v>
      </c>
      <c r="X361">
        <v>182.3</v>
      </c>
      <c r="Y361">
        <v>163.6</v>
      </c>
      <c r="Z361">
        <v>169.5</v>
      </c>
      <c r="AA361">
        <v>174.3</v>
      </c>
      <c r="AB361">
        <v>178.6</v>
      </c>
      <c r="AC361">
        <v>172.8</v>
      </c>
      <c r="AD361">
        <v>176.5</v>
      </c>
    </row>
    <row r="362" spans="1:30" x14ac:dyDescent="0.35">
      <c r="A362" t="s">
        <v>30</v>
      </c>
      <c r="B362">
        <v>2023</v>
      </c>
      <c r="C362" t="s">
        <v>35</v>
      </c>
      <c r="D362">
        <v>174.2</v>
      </c>
      <c r="E362">
        <v>205.2</v>
      </c>
      <c r="F362">
        <v>173.9</v>
      </c>
      <c r="G362">
        <v>177</v>
      </c>
      <c r="H362">
        <v>183.4</v>
      </c>
      <c r="I362">
        <v>167.2</v>
      </c>
      <c r="J362">
        <v>140.9</v>
      </c>
      <c r="K362">
        <v>170.4</v>
      </c>
      <c r="L362">
        <v>119.1</v>
      </c>
      <c r="M362">
        <v>212.1</v>
      </c>
      <c r="N362">
        <v>177.6</v>
      </c>
      <c r="O362">
        <v>189.9</v>
      </c>
      <c r="P362">
        <v>174.8</v>
      </c>
      <c r="Q362">
        <v>198.3</v>
      </c>
      <c r="R362">
        <v>190</v>
      </c>
      <c r="S362">
        <v>187</v>
      </c>
      <c r="T362">
        <v>189.6</v>
      </c>
      <c r="U362" t="s">
        <v>32</v>
      </c>
      <c r="V362">
        <v>181.6</v>
      </c>
      <c r="W362">
        <v>178.6</v>
      </c>
      <c r="X362">
        <v>186.6</v>
      </c>
      <c r="Y362">
        <v>169</v>
      </c>
      <c r="Z362">
        <v>172.8</v>
      </c>
      <c r="AA362">
        <v>178.5</v>
      </c>
      <c r="AB362">
        <v>180.7</v>
      </c>
      <c r="AC362">
        <v>177.9</v>
      </c>
      <c r="AD362">
        <v>178</v>
      </c>
    </row>
    <row r="363" spans="1:30" x14ac:dyDescent="0.35">
      <c r="A363" t="s">
        <v>33</v>
      </c>
      <c r="B363">
        <v>2023</v>
      </c>
      <c r="C363" t="s">
        <v>35</v>
      </c>
      <c r="D363">
        <v>174.7</v>
      </c>
      <c r="E363">
        <v>212.2</v>
      </c>
      <c r="F363">
        <v>177.2</v>
      </c>
      <c r="G363">
        <v>177.9</v>
      </c>
      <c r="H363">
        <v>172.2</v>
      </c>
      <c r="I363">
        <v>172.1</v>
      </c>
      <c r="J363">
        <v>175.8</v>
      </c>
      <c r="K363">
        <v>172.2</v>
      </c>
      <c r="L363">
        <v>121.9</v>
      </c>
      <c r="M363">
        <v>204.8</v>
      </c>
      <c r="N363">
        <v>164.9</v>
      </c>
      <c r="O363">
        <v>196.6</v>
      </c>
      <c r="P363">
        <v>180.7</v>
      </c>
      <c r="Q363">
        <v>202.7</v>
      </c>
      <c r="R363">
        <v>180.3</v>
      </c>
      <c r="S363">
        <v>167</v>
      </c>
      <c r="T363">
        <v>178.2</v>
      </c>
      <c r="U363">
        <v>173.5</v>
      </c>
      <c r="V363">
        <v>182.8</v>
      </c>
      <c r="W363">
        <v>169.2</v>
      </c>
      <c r="X363">
        <v>180.8</v>
      </c>
      <c r="Y363">
        <v>159.80000000000001</v>
      </c>
      <c r="Z363">
        <v>168.4</v>
      </c>
      <c r="AA363">
        <v>172.5</v>
      </c>
      <c r="AB363">
        <v>181.4</v>
      </c>
      <c r="AC363">
        <v>170</v>
      </c>
      <c r="AD363">
        <v>176.3</v>
      </c>
    </row>
    <row r="364" spans="1:30" x14ac:dyDescent="0.35">
      <c r="A364" t="s">
        <v>34</v>
      </c>
      <c r="B364">
        <v>2023</v>
      </c>
      <c r="C364" t="s">
        <v>35</v>
      </c>
      <c r="D364">
        <v>174.4</v>
      </c>
      <c r="E364">
        <v>207.7</v>
      </c>
      <c r="F364">
        <v>175.2</v>
      </c>
      <c r="G364">
        <v>177.3</v>
      </c>
      <c r="H364">
        <v>179.3</v>
      </c>
      <c r="I364">
        <v>169.5</v>
      </c>
      <c r="J364">
        <v>152.69999999999999</v>
      </c>
      <c r="K364">
        <v>171</v>
      </c>
      <c r="L364">
        <v>120</v>
      </c>
      <c r="M364">
        <v>209.7</v>
      </c>
      <c r="N364">
        <v>172.3</v>
      </c>
      <c r="O364">
        <v>193</v>
      </c>
      <c r="P364">
        <v>177</v>
      </c>
      <c r="Q364">
        <v>199.5</v>
      </c>
      <c r="R364">
        <v>186.2</v>
      </c>
      <c r="S364">
        <v>178.7</v>
      </c>
      <c r="T364">
        <v>185.1</v>
      </c>
      <c r="U364">
        <v>173.5</v>
      </c>
      <c r="V364">
        <v>182.1</v>
      </c>
      <c r="W364">
        <v>174.2</v>
      </c>
      <c r="X364">
        <v>184.4</v>
      </c>
      <c r="Y364">
        <v>164.2</v>
      </c>
      <c r="Z364">
        <v>170.3</v>
      </c>
      <c r="AA364">
        <v>175</v>
      </c>
      <c r="AB364">
        <v>181</v>
      </c>
      <c r="AC364">
        <v>174.1</v>
      </c>
      <c r="AD364">
        <v>177.2</v>
      </c>
    </row>
    <row r="365" spans="1:30" x14ac:dyDescent="0.35">
      <c r="A365" t="s">
        <v>30</v>
      </c>
      <c r="B365">
        <v>2023</v>
      </c>
      <c r="C365" t="s">
        <v>36</v>
      </c>
      <c r="D365">
        <v>174.3</v>
      </c>
      <c r="E365">
        <v>205.2</v>
      </c>
      <c r="F365">
        <v>173.9</v>
      </c>
      <c r="G365">
        <v>177</v>
      </c>
      <c r="H365">
        <v>183.3</v>
      </c>
      <c r="I365">
        <v>167.2</v>
      </c>
      <c r="J365">
        <v>140.9</v>
      </c>
      <c r="K365">
        <v>170.5</v>
      </c>
      <c r="L365">
        <v>119.1</v>
      </c>
      <c r="M365">
        <v>212.1</v>
      </c>
      <c r="N365">
        <v>177.6</v>
      </c>
      <c r="O365">
        <v>189.9</v>
      </c>
      <c r="P365">
        <v>174.8</v>
      </c>
      <c r="Q365">
        <v>198.4</v>
      </c>
      <c r="R365">
        <v>190</v>
      </c>
      <c r="S365">
        <v>187</v>
      </c>
      <c r="T365">
        <v>189.6</v>
      </c>
      <c r="U365" t="s">
        <v>32</v>
      </c>
      <c r="V365">
        <v>181.4</v>
      </c>
      <c r="W365">
        <v>178.6</v>
      </c>
      <c r="X365">
        <v>186.6</v>
      </c>
      <c r="Y365">
        <v>169</v>
      </c>
      <c r="Z365">
        <v>172.8</v>
      </c>
      <c r="AA365">
        <v>178.5</v>
      </c>
      <c r="AB365">
        <v>180.7</v>
      </c>
      <c r="AC365">
        <v>177.9</v>
      </c>
      <c r="AD365">
        <v>178</v>
      </c>
    </row>
    <row r="366" spans="1:30" x14ac:dyDescent="0.35">
      <c r="A366" t="s">
        <v>33</v>
      </c>
      <c r="B366">
        <v>2023</v>
      </c>
      <c r="C366" t="s">
        <v>36</v>
      </c>
      <c r="D366">
        <v>174.7</v>
      </c>
      <c r="E366">
        <v>212.2</v>
      </c>
      <c r="F366">
        <v>177.2</v>
      </c>
      <c r="G366">
        <v>177.9</v>
      </c>
      <c r="H366">
        <v>172.2</v>
      </c>
      <c r="I366">
        <v>172.1</v>
      </c>
      <c r="J366">
        <v>175.9</v>
      </c>
      <c r="K366">
        <v>172.2</v>
      </c>
      <c r="L366">
        <v>121.9</v>
      </c>
      <c r="M366">
        <v>204.8</v>
      </c>
      <c r="N366">
        <v>164.9</v>
      </c>
      <c r="O366">
        <v>196.6</v>
      </c>
      <c r="P366">
        <v>180.8</v>
      </c>
      <c r="Q366">
        <v>202.7</v>
      </c>
      <c r="R366">
        <v>180.2</v>
      </c>
      <c r="S366">
        <v>167</v>
      </c>
      <c r="T366">
        <v>178.2</v>
      </c>
      <c r="U366">
        <v>173.5</v>
      </c>
      <c r="V366">
        <v>182.6</v>
      </c>
      <c r="W366">
        <v>169.2</v>
      </c>
      <c r="X366">
        <v>180.8</v>
      </c>
      <c r="Y366">
        <v>159.80000000000001</v>
      </c>
      <c r="Z366">
        <v>168.4</v>
      </c>
      <c r="AA366">
        <v>172.5</v>
      </c>
      <c r="AB366">
        <v>181.5</v>
      </c>
      <c r="AC366">
        <v>170</v>
      </c>
      <c r="AD366">
        <v>176.3</v>
      </c>
    </row>
    <row r="367" spans="1:30" x14ac:dyDescent="0.35">
      <c r="A367" t="s">
        <v>34</v>
      </c>
      <c r="B367">
        <v>2023</v>
      </c>
      <c r="C367" t="s">
        <v>36</v>
      </c>
      <c r="D367">
        <v>174.4</v>
      </c>
      <c r="E367">
        <v>207.7</v>
      </c>
      <c r="F367">
        <v>175.2</v>
      </c>
      <c r="G367">
        <v>177.3</v>
      </c>
      <c r="H367">
        <v>179.2</v>
      </c>
      <c r="I367">
        <v>169.5</v>
      </c>
      <c r="J367">
        <v>152.80000000000001</v>
      </c>
      <c r="K367">
        <v>171.1</v>
      </c>
      <c r="L367">
        <v>120</v>
      </c>
      <c r="M367">
        <v>209.7</v>
      </c>
      <c r="N367">
        <v>172.3</v>
      </c>
      <c r="O367">
        <v>193</v>
      </c>
      <c r="P367">
        <v>177</v>
      </c>
      <c r="Q367">
        <v>199.5</v>
      </c>
      <c r="R367">
        <v>186.1</v>
      </c>
      <c r="S367">
        <v>178.7</v>
      </c>
      <c r="T367">
        <v>185.1</v>
      </c>
      <c r="U367">
        <v>173.5</v>
      </c>
      <c r="V367">
        <v>181.9</v>
      </c>
      <c r="W367">
        <v>174.2</v>
      </c>
      <c r="X367">
        <v>184.4</v>
      </c>
      <c r="Y367">
        <v>164.2</v>
      </c>
      <c r="Z367">
        <v>170.3</v>
      </c>
      <c r="AA367">
        <v>175</v>
      </c>
      <c r="AB367">
        <v>181</v>
      </c>
      <c r="AC367">
        <v>174.1</v>
      </c>
      <c r="AD367">
        <v>177.2</v>
      </c>
    </row>
    <row r="368" spans="1:30" x14ac:dyDescent="0.35">
      <c r="A368" t="s">
        <v>30</v>
      </c>
      <c r="B368">
        <v>2023</v>
      </c>
      <c r="C368" t="s">
        <v>37</v>
      </c>
      <c r="D368">
        <v>173.3</v>
      </c>
      <c r="E368">
        <v>206.9</v>
      </c>
      <c r="F368">
        <v>167.9</v>
      </c>
      <c r="G368">
        <v>178.2</v>
      </c>
      <c r="H368">
        <v>178.5</v>
      </c>
      <c r="I368">
        <v>173.7</v>
      </c>
      <c r="J368">
        <v>142.80000000000001</v>
      </c>
      <c r="K368">
        <v>172.8</v>
      </c>
      <c r="L368">
        <v>120.4</v>
      </c>
      <c r="M368">
        <v>215.5</v>
      </c>
      <c r="N368">
        <v>178.2</v>
      </c>
      <c r="O368">
        <v>190.5</v>
      </c>
      <c r="P368">
        <v>175.5</v>
      </c>
      <c r="Q368">
        <v>199.5</v>
      </c>
      <c r="R368">
        <v>190.7</v>
      </c>
      <c r="S368">
        <v>187.3</v>
      </c>
      <c r="T368">
        <v>190.2</v>
      </c>
      <c r="U368" t="s">
        <v>48</v>
      </c>
      <c r="V368">
        <v>181.5</v>
      </c>
      <c r="W368">
        <v>179.1</v>
      </c>
      <c r="X368">
        <v>187.2</v>
      </c>
      <c r="Y368">
        <v>169.4</v>
      </c>
      <c r="Z368">
        <v>173.2</v>
      </c>
      <c r="AA368">
        <v>179.4</v>
      </c>
      <c r="AB368">
        <v>183.8</v>
      </c>
      <c r="AC368">
        <v>178.9</v>
      </c>
      <c r="AD368">
        <v>178.8</v>
      </c>
    </row>
    <row r="369" spans="1:30" x14ac:dyDescent="0.35">
      <c r="A369" t="s">
        <v>33</v>
      </c>
      <c r="B369">
        <v>2023</v>
      </c>
      <c r="C369" t="s">
        <v>37</v>
      </c>
      <c r="D369">
        <v>174.8</v>
      </c>
      <c r="E369">
        <v>213.7</v>
      </c>
      <c r="F369">
        <v>172.4</v>
      </c>
      <c r="G369">
        <v>178.8</v>
      </c>
      <c r="H369">
        <v>168.7</v>
      </c>
      <c r="I369">
        <v>179.2</v>
      </c>
      <c r="J369">
        <v>179.9</v>
      </c>
      <c r="K369">
        <v>174.7</v>
      </c>
      <c r="L369">
        <v>123.1</v>
      </c>
      <c r="M369">
        <v>207.8</v>
      </c>
      <c r="N369">
        <v>165.5</v>
      </c>
      <c r="O369">
        <v>197</v>
      </c>
      <c r="P369">
        <v>182.1</v>
      </c>
      <c r="Q369">
        <v>203.5</v>
      </c>
      <c r="R369">
        <v>181</v>
      </c>
      <c r="S369">
        <v>167.7</v>
      </c>
      <c r="T369">
        <v>178.9</v>
      </c>
      <c r="U369">
        <v>175.2</v>
      </c>
      <c r="V369">
        <v>182.1</v>
      </c>
      <c r="W369">
        <v>169.6</v>
      </c>
      <c r="X369">
        <v>181.5</v>
      </c>
      <c r="Y369">
        <v>160.1</v>
      </c>
      <c r="Z369">
        <v>168.8</v>
      </c>
      <c r="AA369">
        <v>174.2</v>
      </c>
      <c r="AB369">
        <v>184.4</v>
      </c>
      <c r="AC369">
        <v>170.9</v>
      </c>
      <c r="AD369">
        <v>177.4</v>
      </c>
    </row>
    <row r="370" spans="1:30" x14ac:dyDescent="0.35">
      <c r="A370" t="s">
        <v>34</v>
      </c>
      <c r="B370">
        <v>2023</v>
      </c>
      <c r="C370" t="s">
        <v>37</v>
      </c>
      <c r="D370">
        <v>173.8</v>
      </c>
      <c r="E370">
        <v>209.3</v>
      </c>
      <c r="F370">
        <v>169.6</v>
      </c>
      <c r="G370">
        <v>178.4</v>
      </c>
      <c r="H370">
        <v>174.9</v>
      </c>
      <c r="I370">
        <v>176.3</v>
      </c>
      <c r="J370">
        <v>155.4</v>
      </c>
      <c r="K370">
        <v>173.4</v>
      </c>
      <c r="L370">
        <v>121.3</v>
      </c>
      <c r="M370">
        <v>212.9</v>
      </c>
      <c r="N370">
        <v>172.9</v>
      </c>
      <c r="O370">
        <v>193.5</v>
      </c>
      <c r="P370">
        <v>177.9</v>
      </c>
      <c r="Q370">
        <v>200.6</v>
      </c>
      <c r="R370">
        <v>186.9</v>
      </c>
      <c r="S370">
        <v>179.2</v>
      </c>
      <c r="T370">
        <v>185.7</v>
      </c>
      <c r="U370">
        <v>175.2</v>
      </c>
      <c r="V370">
        <v>181.7</v>
      </c>
      <c r="W370">
        <v>174.6</v>
      </c>
      <c r="X370">
        <v>185</v>
      </c>
      <c r="Y370">
        <v>164.5</v>
      </c>
      <c r="Z370">
        <v>170.7</v>
      </c>
      <c r="AA370">
        <v>176.4</v>
      </c>
      <c r="AB370">
        <v>184</v>
      </c>
      <c r="AC370">
        <v>175</v>
      </c>
      <c r="AD370">
        <v>178.1</v>
      </c>
    </row>
    <row r="371" spans="1:30" x14ac:dyDescent="0.35">
      <c r="A371" t="s">
        <v>30</v>
      </c>
      <c r="B371">
        <v>2023</v>
      </c>
      <c r="C371" t="s">
        <v>38</v>
      </c>
      <c r="D371">
        <v>173.2</v>
      </c>
      <c r="E371">
        <v>211.5</v>
      </c>
      <c r="F371">
        <v>171</v>
      </c>
      <c r="G371">
        <v>179.6</v>
      </c>
      <c r="H371">
        <v>173.3</v>
      </c>
      <c r="I371">
        <v>169</v>
      </c>
      <c r="J371">
        <v>148.69999999999999</v>
      </c>
      <c r="K371">
        <v>174.9</v>
      </c>
      <c r="L371">
        <v>121.9</v>
      </c>
      <c r="M371">
        <v>221</v>
      </c>
      <c r="N371">
        <v>178.7</v>
      </c>
      <c r="O371">
        <v>191.1</v>
      </c>
      <c r="P371">
        <v>176.8</v>
      </c>
      <c r="Q371">
        <v>199.9</v>
      </c>
      <c r="R371">
        <v>191.2</v>
      </c>
      <c r="S371">
        <v>187.9</v>
      </c>
      <c r="T371">
        <v>190.8</v>
      </c>
      <c r="U371" t="s">
        <v>48</v>
      </c>
      <c r="V371">
        <v>182.5</v>
      </c>
      <c r="W371">
        <v>179.8</v>
      </c>
      <c r="X371">
        <v>187.8</v>
      </c>
      <c r="Y371">
        <v>169.7</v>
      </c>
      <c r="Z371">
        <v>173.8</v>
      </c>
      <c r="AA371">
        <v>180.3</v>
      </c>
      <c r="AB371">
        <v>184.9</v>
      </c>
      <c r="AC371">
        <v>179.5</v>
      </c>
      <c r="AD371">
        <v>179.8</v>
      </c>
    </row>
    <row r="372" spans="1:30" x14ac:dyDescent="0.35">
      <c r="A372" t="s">
        <v>33</v>
      </c>
      <c r="B372">
        <v>2023</v>
      </c>
      <c r="C372" t="s">
        <v>38</v>
      </c>
      <c r="D372">
        <v>174.7</v>
      </c>
      <c r="E372">
        <v>219.4</v>
      </c>
      <c r="F372">
        <v>176.7</v>
      </c>
      <c r="G372">
        <v>179.4</v>
      </c>
      <c r="H372">
        <v>164.4</v>
      </c>
      <c r="I372">
        <v>175.8</v>
      </c>
      <c r="J372">
        <v>185</v>
      </c>
      <c r="K372">
        <v>176.9</v>
      </c>
      <c r="L372">
        <v>124.2</v>
      </c>
      <c r="M372">
        <v>211.9</v>
      </c>
      <c r="N372">
        <v>165.9</v>
      </c>
      <c r="O372">
        <v>197.7</v>
      </c>
      <c r="P372">
        <v>183.1</v>
      </c>
      <c r="Q372">
        <v>204.2</v>
      </c>
      <c r="R372">
        <v>181.3</v>
      </c>
      <c r="S372">
        <v>168.1</v>
      </c>
      <c r="T372">
        <v>179.3</v>
      </c>
      <c r="U372">
        <v>175.6</v>
      </c>
      <c r="V372">
        <v>183.4</v>
      </c>
      <c r="W372">
        <v>170.1</v>
      </c>
      <c r="X372">
        <v>182.2</v>
      </c>
      <c r="Y372">
        <v>160.4</v>
      </c>
      <c r="Z372">
        <v>169.2</v>
      </c>
      <c r="AA372">
        <v>174.8</v>
      </c>
      <c r="AB372">
        <v>185.6</v>
      </c>
      <c r="AC372">
        <v>171.6</v>
      </c>
      <c r="AD372">
        <v>178.2</v>
      </c>
    </row>
    <row r="373" spans="1:30" x14ac:dyDescent="0.35">
      <c r="A373" t="s">
        <v>34</v>
      </c>
      <c r="B373">
        <v>2023</v>
      </c>
      <c r="C373" t="s">
        <v>38</v>
      </c>
      <c r="D373">
        <v>173.7</v>
      </c>
      <c r="E373">
        <v>214.3</v>
      </c>
      <c r="F373">
        <v>173.2</v>
      </c>
      <c r="G373">
        <v>179.5</v>
      </c>
      <c r="H373">
        <v>170</v>
      </c>
      <c r="I373">
        <v>172.2</v>
      </c>
      <c r="J373">
        <v>161</v>
      </c>
      <c r="K373">
        <v>175.6</v>
      </c>
      <c r="L373">
        <v>122.7</v>
      </c>
      <c r="M373">
        <v>218</v>
      </c>
      <c r="N373">
        <v>173.4</v>
      </c>
      <c r="O373">
        <v>194.2</v>
      </c>
      <c r="P373">
        <v>179.1</v>
      </c>
      <c r="Q373">
        <v>201</v>
      </c>
      <c r="R373">
        <v>187.3</v>
      </c>
      <c r="S373">
        <v>179.7</v>
      </c>
      <c r="T373">
        <v>186.2</v>
      </c>
      <c r="U373">
        <v>175.6</v>
      </c>
      <c r="V373">
        <v>182.8</v>
      </c>
      <c r="W373">
        <v>175.2</v>
      </c>
      <c r="X373">
        <v>185.7</v>
      </c>
      <c r="Y373">
        <v>164.8</v>
      </c>
      <c r="Z373">
        <v>171.2</v>
      </c>
      <c r="AA373">
        <v>177.1</v>
      </c>
      <c r="AB373">
        <v>185.2</v>
      </c>
      <c r="AC373">
        <v>175.7</v>
      </c>
      <c r="AD373">
        <v>179.1</v>
      </c>
    </row>
  </sheetData>
  <mergeCells count="3">
    <mergeCell ref="AG1:AH1"/>
    <mergeCell ref="AL1:AX1"/>
    <mergeCell ref="AG20:AH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BEEC-1ED8-4A68-AB17-73F7F419E7F4}">
  <dimension ref="A1:DZ84"/>
  <sheetViews>
    <sheetView zoomScale="102" workbookViewId="0">
      <pane xSplit="3" ySplit="3" topLeftCell="AB7" activePane="bottomRight" state="frozen"/>
      <selection pane="topRight" activeCell="D1" sqref="D1"/>
      <selection pane="bottomLeft" activeCell="A4" sqref="A4"/>
      <selection pane="bottomRight" activeCell="D21" sqref="D21"/>
    </sheetView>
  </sheetViews>
  <sheetFormatPr defaultColWidth="3.7265625" defaultRowHeight="14.5" x14ac:dyDescent="0.35"/>
  <cols>
    <col min="1" max="1" width="11.36328125" bestFit="1" customWidth="1"/>
    <col min="2" max="2" width="26.36328125" bestFit="1" customWidth="1"/>
    <col min="3" max="3" width="30.7265625" bestFit="1" customWidth="1"/>
    <col min="4" max="4" width="14.1796875" bestFit="1" customWidth="1"/>
    <col min="5" max="5" width="15.26953125" bestFit="1" customWidth="1"/>
    <col min="6" max="6" width="13.08984375" bestFit="1" customWidth="1"/>
    <col min="7" max="7" width="11.6328125" bestFit="1" customWidth="1"/>
    <col min="8" max="8" width="11.36328125" bestFit="1" customWidth="1"/>
    <col min="9" max="9" width="11.54296875" bestFit="1" customWidth="1"/>
    <col min="10" max="10" width="10.81640625" bestFit="1" customWidth="1"/>
    <col min="11" max="11" width="13.453125" bestFit="1" customWidth="1"/>
    <col min="12" max="12" width="16.90625" bestFit="1" customWidth="1"/>
    <col min="13" max="13" width="14.453125" bestFit="1" customWidth="1"/>
    <col min="14" max="14" width="17" bestFit="1" customWidth="1"/>
    <col min="15" max="15" width="16.36328125" bestFit="1" customWidth="1"/>
    <col min="16" max="16" width="14.1796875" bestFit="1" customWidth="1"/>
    <col min="17" max="17" width="15.26953125" bestFit="1" customWidth="1"/>
    <col min="18" max="18" width="13.08984375" bestFit="1" customWidth="1"/>
    <col min="19" max="19" width="11.6328125" bestFit="1" customWidth="1"/>
    <col min="20" max="20" width="11.36328125" bestFit="1" customWidth="1"/>
    <col min="21" max="21" width="11.54296875" bestFit="1" customWidth="1"/>
    <col min="22" max="22" width="10.81640625" bestFit="1" customWidth="1"/>
    <col min="23" max="23" width="13.453125" bestFit="1" customWidth="1"/>
    <col min="24" max="24" width="16.90625" bestFit="1" customWidth="1"/>
    <col min="25" max="25" width="14.453125" bestFit="1" customWidth="1"/>
    <col min="26" max="26" width="16.54296875" bestFit="1" customWidth="1"/>
    <col min="27" max="27" width="16.36328125" bestFit="1" customWidth="1"/>
    <col min="28" max="28" width="14.1796875" bestFit="1" customWidth="1"/>
    <col min="29" max="29" width="15.26953125" bestFit="1" customWidth="1"/>
    <col min="30" max="30" width="13.08984375" bestFit="1" customWidth="1"/>
    <col min="31" max="31" width="11.6328125" bestFit="1" customWidth="1"/>
    <col min="32" max="32" width="11.36328125" bestFit="1" customWidth="1"/>
    <col min="33" max="33" width="11.54296875" bestFit="1" customWidth="1"/>
    <col min="34" max="34" width="10.81640625" bestFit="1" customWidth="1"/>
    <col min="35" max="35" width="13.453125" bestFit="1" customWidth="1"/>
    <col min="36" max="36" width="16.90625" bestFit="1" customWidth="1"/>
    <col min="37" max="37" width="14.453125" bestFit="1" customWidth="1"/>
    <col min="38" max="38" width="16.54296875" bestFit="1" customWidth="1"/>
    <col min="39" max="39" width="16.36328125" bestFit="1" customWidth="1"/>
    <col min="40" max="40" width="14.1796875" bestFit="1" customWidth="1"/>
    <col min="41" max="41" width="15.26953125" bestFit="1" customWidth="1"/>
    <col min="42" max="42" width="13.08984375" bestFit="1" customWidth="1"/>
    <col min="43" max="43" width="11.6328125" bestFit="1" customWidth="1"/>
    <col min="44" max="44" width="11.36328125" bestFit="1" customWidth="1"/>
    <col min="45" max="45" width="11.54296875" bestFit="1" customWidth="1"/>
    <col min="46" max="46" width="10.81640625" bestFit="1" customWidth="1"/>
    <col min="47" max="47" width="13.453125" bestFit="1" customWidth="1"/>
    <col min="48" max="48" width="16.90625" bestFit="1" customWidth="1"/>
    <col min="49" max="49" width="14.453125" bestFit="1" customWidth="1"/>
    <col min="50" max="50" width="16.54296875" bestFit="1" customWidth="1"/>
    <col min="51" max="51" width="16.36328125" bestFit="1" customWidth="1"/>
    <col min="52" max="52" width="14.1796875" bestFit="1" customWidth="1"/>
    <col min="53" max="53" width="15.26953125" bestFit="1" customWidth="1"/>
    <col min="54" max="54" width="13.08984375" bestFit="1" customWidth="1"/>
    <col min="55" max="55" width="11.6328125" bestFit="1" customWidth="1"/>
    <col min="56" max="56" width="11.36328125" bestFit="1" customWidth="1"/>
    <col min="57" max="57" width="11.54296875" bestFit="1" customWidth="1"/>
    <col min="58" max="58" width="10.81640625" bestFit="1" customWidth="1"/>
    <col min="59" max="59" width="13.453125" bestFit="1" customWidth="1"/>
    <col min="60" max="60" width="16.90625" bestFit="1" customWidth="1"/>
    <col min="61" max="61" width="14.453125" bestFit="1" customWidth="1"/>
    <col min="62" max="62" width="16.54296875" bestFit="1" customWidth="1"/>
    <col min="63" max="63" width="16.36328125" bestFit="1" customWidth="1"/>
    <col min="64" max="64" width="14.1796875" bestFit="1" customWidth="1"/>
    <col min="65" max="65" width="15.26953125" bestFit="1" customWidth="1"/>
    <col min="66" max="66" width="13.08984375" bestFit="1" customWidth="1"/>
    <col min="67" max="67" width="11.6328125" bestFit="1" customWidth="1"/>
    <col min="68" max="68" width="11.36328125" bestFit="1" customWidth="1"/>
    <col min="69" max="69" width="11.54296875" bestFit="1" customWidth="1"/>
    <col min="70" max="70" width="10.81640625" bestFit="1" customWidth="1"/>
    <col min="71" max="71" width="13.453125" bestFit="1" customWidth="1"/>
    <col min="72" max="72" width="16.90625" bestFit="1" customWidth="1"/>
    <col min="73" max="73" width="14.453125" bestFit="1" customWidth="1"/>
    <col min="74" max="74" width="16.54296875" bestFit="1" customWidth="1"/>
    <col min="75" max="75" width="16.36328125" bestFit="1" customWidth="1"/>
    <col min="76" max="76" width="14.1796875" bestFit="1" customWidth="1"/>
    <col min="77" max="77" width="15.26953125" bestFit="1" customWidth="1"/>
    <col min="78" max="78" width="13.08984375" bestFit="1" customWidth="1"/>
    <col min="79" max="79" width="13.08984375" customWidth="1"/>
    <col min="80" max="80" width="11.36328125" bestFit="1" customWidth="1"/>
    <col min="81" max="81" width="11.54296875" bestFit="1" customWidth="1"/>
    <col min="82" max="82" width="10.81640625" bestFit="1" customWidth="1"/>
    <col min="83" max="83" width="13.453125" bestFit="1" customWidth="1"/>
    <col min="84" max="84" width="16.90625" bestFit="1" customWidth="1"/>
    <col min="85" max="85" width="14.453125" bestFit="1" customWidth="1"/>
    <col min="86" max="86" width="16.54296875" bestFit="1" customWidth="1"/>
    <col min="87" max="87" width="16.36328125" bestFit="1" customWidth="1"/>
    <col min="88" max="88" width="14.1796875" bestFit="1" customWidth="1"/>
    <col min="89" max="89" width="15.26953125" bestFit="1" customWidth="1"/>
    <col min="90" max="90" width="13.08984375" bestFit="1" customWidth="1"/>
    <col min="91" max="91" width="11.6328125" bestFit="1" customWidth="1"/>
    <col min="92" max="92" width="11.81640625" bestFit="1" customWidth="1"/>
    <col min="93" max="93" width="11.54296875" bestFit="1" customWidth="1"/>
    <col min="94" max="94" width="10.81640625" bestFit="1" customWidth="1"/>
    <col min="95" max="95" width="13.453125" bestFit="1" customWidth="1"/>
    <col min="96" max="96" width="16.90625" bestFit="1" customWidth="1"/>
    <col min="97" max="97" width="14.453125" bestFit="1" customWidth="1"/>
    <col min="98" max="98" width="16.54296875" bestFit="1" customWidth="1"/>
    <col min="99" max="99" width="16.36328125" bestFit="1" customWidth="1"/>
    <col min="100" max="100" width="14.1796875" bestFit="1" customWidth="1"/>
    <col min="101" max="101" width="15.26953125" bestFit="1" customWidth="1"/>
    <col min="102" max="102" width="13.08984375" bestFit="1" customWidth="1"/>
    <col min="103" max="103" width="11.6328125" bestFit="1" customWidth="1"/>
    <col min="104" max="104" width="11.36328125" bestFit="1" customWidth="1"/>
    <col min="105" max="105" width="11.54296875" bestFit="1" customWidth="1"/>
    <col min="106" max="106" width="10.81640625" bestFit="1" customWidth="1"/>
    <col min="107" max="107" width="13.453125" bestFit="1" customWidth="1"/>
    <col min="108" max="108" width="16.90625" bestFit="1" customWidth="1"/>
    <col min="109" max="109" width="14.453125" bestFit="1" customWidth="1"/>
    <col min="110" max="110" width="16.54296875" bestFit="1" customWidth="1"/>
    <col min="111" max="111" width="16.36328125" bestFit="1" customWidth="1"/>
    <col min="112" max="112" width="14.1796875" bestFit="1" customWidth="1"/>
    <col min="113" max="113" width="15.26953125" bestFit="1" customWidth="1"/>
    <col min="114" max="114" width="13.08984375" bestFit="1" customWidth="1"/>
    <col min="115" max="115" width="11.6328125" bestFit="1" customWidth="1"/>
    <col min="116" max="116" width="11.36328125" bestFit="1" customWidth="1"/>
    <col min="117" max="117" width="11.54296875" bestFit="1" customWidth="1"/>
    <col min="118" max="118" width="10.81640625" bestFit="1" customWidth="1"/>
    <col min="119" max="119" width="13.453125" bestFit="1" customWidth="1"/>
    <col min="120" max="120" width="16.90625" bestFit="1" customWidth="1"/>
    <col min="121" max="121" width="14.453125" bestFit="1" customWidth="1"/>
    <col min="122" max="122" width="16.54296875" bestFit="1" customWidth="1"/>
    <col min="123" max="123" width="16.36328125" bestFit="1" customWidth="1"/>
    <col min="124" max="124" width="14.1796875" bestFit="1" customWidth="1"/>
    <col min="125" max="125" width="15.26953125" bestFit="1" customWidth="1"/>
    <col min="126" max="126" width="13.08984375" bestFit="1" customWidth="1"/>
    <col min="127" max="127" width="11.6328125" bestFit="1" customWidth="1"/>
    <col min="128" max="128" width="11.36328125" bestFit="1" customWidth="1"/>
    <col min="129" max="129" width="11.36328125" customWidth="1"/>
    <col min="130" max="130" width="18.81640625" customWidth="1"/>
    <col min="131" max="131" width="3.7265625" bestFit="1" customWidth="1"/>
  </cols>
  <sheetData>
    <row r="1" spans="1:130" x14ac:dyDescent="0.35">
      <c r="A1" s="56" t="s">
        <v>1</v>
      </c>
      <c r="B1" s="56"/>
      <c r="C1" s="56"/>
      <c r="D1" s="1">
        <v>2013</v>
      </c>
      <c r="E1" s="1">
        <v>2013</v>
      </c>
      <c r="F1" s="1">
        <v>2013</v>
      </c>
      <c r="G1" s="1">
        <v>2013</v>
      </c>
      <c r="H1" s="1">
        <v>2013</v>
      </c>
      <c r="I1" s="1">
        <v>2013</v>
      </c>
      <c r="J1" s="1">
        <v>2013</v>
      </c>
      <c r="K1" s="1">
        <v>2013</v>
      </c>
      <c r="L1" s="1">
        <v>2013</v>
      </c>
      <c r="M1" s="1">
        <v>2013</v>
      </c>
      <c r="N1" s="1">
        <v>2013</v>
      </c>
      <c r="O1" s="1">
        <v>2013</v>
      </c>
      <c r="P1" s="1">
        <v>2014</v>
      </c>
      <c r="Q1" s="1">
        <v>2014</v>
      </c>
      <c r="R1" s="1">
        <v>2014</v>
      </c>
      <c r="S1" s="1">
        <v>2014</v>
      </c>
      <c r="T1" s="1">
        <v>2014</v>
      </c>
      <c r="U1" s="1">
        <v>2014</v>
      </c>
      <c r="V1" s="1">
        <v>2014</v>
      </c>
      <c r="W1" s="1">
        <v>2014</v>
      </c>
      <c r="X1" s="1">
        <v>2014</v>
      </c>
      <c r="Y1" s="1">
        <v>2014</v>
      </c>
      <c r="Z1" s="1">
        <v>2014</v>
      </c>
      <c r="AA1" s="1">
        <v>2014</v>
      </c>
      <c r="AB1" s="1">
        <v>2015</v>
      </c>
      <c r="AC1" s="1">
        <v>2015</v>
      </c>
      <c r="AD1" s="1">
        <v>2015</v>
      </c>
      <c r="AE1" s="1">
        <v>2015</v>
      </c>
      <c r="AF1" s="1">
        <v>2015</v>
      </c>
      <c r="AG1" s="1">
        <v>2015</v>
      </c>
      <c r="AH1" s="1">
        <v>2015</v>
      </c>
      <c r="AI1" s="1">
        <v>2015</v>
      </c>
      <c r="AJ1" s="1">
        <v>2015</v>
      </c>
      <c r="AK1" s="1">
        <v>2015</v>
      </c>
      <c r="AL1" s="1">
        <v>2015</v>
      </c>
      <c r="AM1" s="1">
        <v>2015</v>
      </c>
      <c r="AN1" s="1">
        <v>2016</v>
      </c>
      <c r="AO1" s="1">
        <v>2016</v>
      </c>
      <c r="AP1" s="1">
        <v>2016</v>
      </c>
      <c r="AQ1" s="1">
        <v>2016</v>
      </c>
      <c r="AR1" s="1">
        <v>2016</v>
      </c>
      <c r="AS1" s="1">
        <v>2016</v>
      </c>
      <c r="AT1" s="1">
        <v>2016</v>
      </c>
      <c r="AU1" s="1">
        <v>2016</v>
      </c>
      <c r="AV1" s="1">
        <v>2016</v>
      </c>
      <c r="AW1" s="1">
        <v>2016</v>
      </c>
      <c r="AX1" s="1">
        <v>2016</v>
      </c>
      <c r="AY1" s="1">
        <v>2016</v>
      </c>
      <c r="AZ1" s="1">
        <v>2017</v>
      </c>
      <c r="BA1" s="1">
        <v>2017</v>
      </c>
      <c r="BB1" s="1">
        <v>2017</v>
      </c>
      <c r="BC1" s="1">
        <v>2017</v>
      </c>
      <c r="BD1" s="1">
        <v>2017</v>
      </c>
      <c r="BE1" s="1">
        <v>2017</v>
      </c>
      <c r="BF1" s="1">
        <v>2017</v>
      </c>
      <c r="BG1" s="1">
        <v>2017</v>
      </c>
      <c r="BH1" s="1">
        <v>2017</v>
      </c>
      <c r="BI1" s="1">
        <v>2017</v>
      </c>
      <c r="BJ1" s="1">
        <v>2017</v>
      </c>
      <c r="BK1" s="1">
        <v>2017</v>
      </c>
      <c r="BL1" s="1">
        <v>2018</v>
      </c>
      <c r="BM1" s="1">
        <v>2018</v>
      </c>
      <c r="BN1" s="1">
        <v>2018</v>
      </c>
      <c r="BO1" s="1">
        <v>2018</v>
      </c>
      <c r="BP1" s="1">
        <v>2018</v>
      </c>
      <c r="BQ1" s="1">
        <v>2018</v>
      </c>
      <c r="BR1" s="1">
        <v>2018</v>
      </c>
      <c r="BS1" s="1">
        <v>2018</v>
      </c>
      <c r="BT1" s="1">
        <v>2018</v>
      </c>
      <c r="BU1" s="1">
        <v>2018</v>
      </c>
      <c r="BV1" s="1">
        <v>2018</v>
      </c>
      <c r="BW1" s="1">
        <v>2018</v>
      </c>
      <c r="BX1" s="1">
        <v>2019</v>
      </c>
      <c r="BY1" s="1">
        <v>2019</v>
      </c>
      <c r="BZ1" s="1">
        <v>2019</v>
      </c>
      <c r="CA1" s="1">
        <v>2019</v>
      </c>
      <c r="CB1" s="1">
        <v>2019</v>
      </c>
      <c r="CC1" s="1">
        <v>2019</v>
      </c>
      <c r="CD1" s="1">
        <v>2019</v>
      </c>
      <c r="CE1" s="1">
        <v>2019</v>
      </c>
      <c r="CF1" s="1">
        <v>2019</v>
      </c>
      <c r="CG1" s="1">
        <v>2019</v>
      </c>
      <c r="CH1" s="1">
        <v>2019</v>
      </c>
      <c r="CI1" s="1">
        <v>2019</v>
      </c>
      <c r="CJ1" s="1">
        <v>2020</v>
      </c>
      <c r="CK1" s="1">
        <v>2020</v>
      </c>
      <c r="CL1" s="1">
        <v>2020</v>
      </c>
      <c r="CM1" s="1">
        <v>2020</v>
      </c>
      <c r="CN1" s="1">
        <v>2020</v>
      </c>
      <c r="CO1" s="1">
        <v>2020</v>
      </c>
      <c r="CP1" s="1">
        <v>2020</v>
      </c>
      <c r="CQ1" s="1">
        <v>2020</v>
      </c>
      <c r="CR1" s="1">
        <v>2020</v>
      </c>
      <c r="CS1" s="1">
        <v>2020</v>
      </c>
      <c r="CT1" s="1">
        <v>2020</v>
      </c>
      <c r="CU1" s="1">
        <v>2020</v>
      </c>
      <c r="CV1" s="1">
        <v>2021</v>
      </c>
      <c r="CW1" s="1">
        <v>2021</v>
      </c>
      <c r="CX1" s="1">
        <v>2021</v>
      </c>
      <c r="CY1" s="1">
        <v>2021</v>
      </c>
      <c r="CZ1" s="1">
        <v>2021</v>
      </c>
      <c r="DA1" s="1">
        <v>2021</v>
      </c>
      <c r="DB1" s="1">
        <v>2021</v>
      </c>
      <c r="DC1" s="1">
        <v>2021</v>
      </c>
      <c r="DD1" s="1">
        <v>2021</v>
      </c>
      <c r="DE1" s="1">
        <v>2021</v>
      </c>
      <c r="DF1" s="1">
        <v>2021</v>
      </c>
      <c r="DG1" s="1">
        <v>2021</v>
      </c>
      <c r="DH1" s="1">
        <v>2022</v>
      </c>
      <c r="DI1" s="1">
        <v>2022</v>
      </c>
      <c r="DJ1" s="1">
        <v>2022</v>
      </c>
      <c r="DK1" s="1">
        <v>2022</v>
      </c>
      <c r="DL1" s="1">
        <v>2022</v>
      </c>
      <c r="DM1" s="1">
        <v>2022</v>
      </c>
      <c r="DN1" s="1">
        <v>2022</v>
      </c>
      <c r="DO1" s="1">
        <v>2022</v>
      </c>
      <c r="DP1" s="1">
        <v>2022</v>
      </c>
      <c r="DQ1" s="1">
        <v>2022</v>
      </c>
      <c r="DR1" s="1">
        <v>2022</v>
      </c>
      <c r="DS1" s="1">
        <v>2022</v>
      </c>
      <c r="DT1" s="1">
        <v>2023</v>
      </c>
      <c r="DU1" s="1">
        <v>2023</v>
      </c>
      <c r="DV1" s="1">
        <v>2023</v>
      </c>
      <c r="DW1" s="1">
        <v>2023</v>
      </c>
      <c r="DX1" s="1">
        <v>2023</v>
      </c>
      <c r="DY1" s="1"/>
    </row>
    <row r="2" spans="1:130" x14ac:dyDescent="0.35">
      <c r="A2" s="63" t="s">
        <v>2</v>
      </c>
      <c r="B2" s="63"/>
      <c r="C2" s="63"/>
      <c r="D2" s="2" t="s">
        <v>31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46</v>
      </c>
      <c r="P2" s="2" t="s">
        <v>31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 s="2" t="s">
        <v>42</v>
      </c>
      <c r="Y2" s="2" t="s">
        <v>43</v>
      </c>
      <c r="Z2" s="2" t="s">
        <v>45</v>
      </c>
      <c r="AA2" s="2" t="s">
        <v>46</v>
      </c>
      <c r="AB2" s="2" t="s">
        <v>31</v>
      </c>
      <c r="AC2" s="2" t="s">
        <v>35</v>
      </c>
      <c r="AD2" s="2" t="s">
        <v>36</v>
      </c>
      <c r="AE2" s="2" t="s">
        <v>37</v>
      </c>
      <c r="AF2" s="2" t="s">
        <v>38</v>
      </c>
      <c r="AG2" s="2" t="s">
        <v>39</v>
      </c>
      <c r="AH2" s="2" t="s">
        <v>40</v>
      </c>
      <c r="AI2" s="2" t="s">
        <v>41</v>
      </c>
      <c r="AJ2" s="2" t="s">
        <v>42</v>
      </c>
      <c r="AK2" s="2" t="s">
        <v>43</v>
      </c>
      <c r="AL2" s="2" t="s">
        <v>45</v>
      </c>
      <c r="AM2" s="2" t="s">
        <v>46</v>
      </c>
      <c r="AN2" s="2" t="s">
        <v>31</v>
      </c>
      <c r="AO2" s="2" t="s">
        <v>35</v>
      </c>
      <c r="AP2" s="2" t="s">
        <v>36</v>
      </c>
      <c r="AQ2" s="2" t="s">
        <v>37</v>
      </c>
      <c r="AR2" s="2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2" t="s">
        <v>43</v>
      </c>
      <c r="AX2" s="2" t="s">
        <v>45</v>
      </c>
      <c r="AY2" s="2" t="s">
        <v>46</v>
      </c>
      <c r="AZ2" s="2" t="s">
        <v>31</v>
      </c>
      <c r="BA2" s="2" t="s">
        <v>35</v>
      </c>
      <c r="BB2" s="2" t="s">
        <v>36</v>
      </c>
      <c r="BC2" s="2" t="s">
        <v>37</v>
      </c>
      <c r="BD2" s="2" t="s">
        <v>38</v>
      </c>
      <c r="BE2" s="2" t="s">
        <v>39</v>
      </c>
      <c r="BF2" s="2" t="s">
        <v>40</v>
      </c>
      <c r="BG2" s="2" t="s">
        <v>41</v>
      </c>
      <c r="BH2" s="2" t="s">
        <v>42</v>
      </c>
      <c r="BI2" s="2" t="s">
        <v>43</v>
      </c>
      <c r="BJ2" s="2" t="s">
        <v>45</v>
      </c>
      <c r="BK2" s="2" t="s">
        <v>46</v>
      </c>
      <c r="BL2" s="2" t="s">
        <v>31</v>
      </c>
      <c r="BM2" s="2" t="s">
        <v>35</v>
      </c>
      <c r="BN2" s="2" t="s">
        <v>36</v>
      </c>
      <c r="BO2" s="2" t="s">
        <v>37</v>
      </c>
      <c r="BP2" s="2" t="s">
        <v>38</v>
      </c>
      <c r="BQ2" s="2" t="s">
        <v>39</v>
      </c>
      <c r="BR2" s="2" t="s">
        <v>40</v>
      </c>
      <c r="BS2" s="2" t="s">
        <v>41</v>
      </c>
      <c r="BT2" s="2" t="s">
        <v>42</v>
      </c>
      <c r="BU2" s="2" t="s">
        <v>43</v>
      </c>
      <c r="BV2" s="2" t="s">
        <v>45</v>
      </c>
      <c r="BW2" s="2" t="s">
        <v>46</v>
      </c>
      <c r="BX2" s="2" t="s">
        <v>31</v>
      </c>
      <c r="BY2" s="2" t="s">
        <v>35</v>
      </c>
      <c r="BZ2" s="2" t="s">
        <v>36</v>
      </c>
      <c r="CA2" s="2" t="s">
        <v>37</v>
      </c>
      <c r="CB2" s="2" t="s">
        <v>38</v>
      </c>
      <c r="CC2" s="2" t="s">
        <v>39</v>
      </c>
      <c r="CD2" s="2" t="s">
        <v>40</v>
      </c>
      <c r="CE2" s="2" t="s">
        <v>41</v>
      </c>
      <c r="CF2" s="2" t="s">
        <v>42</v>
      </c>
      <c r="CG2" s="2" t="s">
        <v>43</v>
      </c>
      <c r="CH2" s="2" t="s">
        <v>45</v>
      </c>
      <c r="CI2" s="2" t="s">
        <v>46</v>
      </c>
      <c r="CJ2" s="2" t="s">
        <v>31</v>
      </c>
      <c r="CK2" s="2" t="s">
        <v>35</v>
      </c>
      <c r="CL2" s="2" t="s">
        <v>36</v>
      </c>
      <c r="CM2" s="2" t="s">
        <v>37</v>
      </c>
      <c r="CN2" s="2" t="s">
        <v>38</v>
      </c>
      <c r="CO2" s="2" t="s">
        <v>39</v>
      </c>
      <c r="CP2" s="2" t="s">
        <v>40</v>
      </c>
      <c r="CQ2" s="2" t="s">
        <v>41</v>
      </c>
      <c r="CR2" s="2" t="s">
        <v>42</v>
      </c>
      <c r="CS2" s="2" t="s">
        <v>43</v>
      </c>
      <c r="CT2" s="2" t="s">
        <v>45</v>
      </c>
      <c r="CU2" s="2" t="s">
        <v>46</v>
      </c>
      <c r="CV2" s="2" t="s">
        <v>31</v>
      </c>
      <c r="CW2" s="2" t="s">
        <v>35</v>
      </c>
      <c r="CX2" s="2" t="s">
        <v>36</v>
      </c>
      <c r="CY2" s="2" t="s">
        <v>37</v>
      </c>
      <c r="CZ2" s="2" t="s">
        <v>38</v>
      </c>
      <c r="DA2" s="2" t="s">
        <v>39</v>
      </c>
      <c r="DB2" s="2" t="s">
        <v>40</v>
      </c>
      <c r="DC2" s="2" t="s">
        <v>41</v>
      </c>
      <c r="DD2" s="2" t="s">
        <v>42</v>
      </c>
      <c r="DE2" s="2" t="s">
        <v>43</v>
      </c>
      <c r="DF2" s="2" t="s">
        <v>45</v>
      </c>
      <c r="DG2" s="2" t="s">
        <v>46</v>
      </c>
      <c r="DH2" s="2" t="s">
        <v>31</v>
      </c>
      <c r="DI2" s="2" t="s">
        <v>35</v>
      </c>
      <c r="DJ2" s="2" t="s">
        <v>36</v>
      </c>
      <c r="DK2" s="2" t="s">
        <v>37</v>
      </c>
      <c r="DL2" s="2" t="s">
        <v>38</v>
      </c>
      <c r="DM2" s="2" t="s">
        <v>39</v>
      </c>
      <c r="DN2" s="2" t="s">
        <v>40</v>
      </c>
      <c r="DO2" s="2" t="s">
        <v>41</v>
      </c>
      <c r="DP2" s="2" t="s">
        <v>42</v>
      </c>
      <c r="DQ2" s="2" t="s">
        <v>43</v>
      </c>
      <c r="DR2" s="2" t="s">
        <v>45</v>
      </c>
      <c r="DS2" s="2" t="s">
        <v>46</v>
      </c>
      <c r="DT2" s="2" t="s">
        <v>31</v>
      </c>
      <c r="DU2" s="2" t="s">
        <v>35</v>
      </c>
      <c r="DV2" s="2" t="s">
        <v>36</v>
      </c>
      <c r="DW2" s="2" t="s">
        <v>37</v>
      </c>
      <c r="DX2" s="2" t="s">
        <v>38</v>
      </c>
      <c r="DY2" s="2"/>
    </row>
    <row r="3" spans="1:130" x14ac:dyDescent="0.35">
      <c r="A3" s="3" t="s">
        <v>0</v>
      </c>
      <c r="B3" s="3" t="s">
        <v>50</v>
      </c>
      <c r="C3" s="3" t="s">
        <v>215</v>
      </c>
      <c r="D3" s="3" t="str">
        <f>CONCATENATE(D2,"-",D1)</f>
        <v>January-2013</v>
      </c>
      <c r="E3" s="3" t="str">
        <f t="shared" ref="E3:BP3" si="0">CONCATENATE(E2,"-",E1)</f>
        <v>February-2013</v>
      </c>
      <c r="F3" s="3" t="str">
        <f t="shared" si="0"/>
        <v>March-2013</v>
      </c>
      <c r="G3" s="3" t="str">
        <f t="shared" si="0"/>
        <v>April-2013</v>
      </c>
      <c r="H3" s="3" t="str">
        <f t="shared" si="0"/>
        <v>May-2013</v>
      </c>
      <c r="I3" s="3" t="str">
        <f t="shared" si="0"/>
        <v>June-2013</v>
      </c>
      <c r="J3" s="3" t="str">
        <f t="shared" si="0"/>
        <v>July-2013</v>
      </c>
      <c r="K3" s="3" t="str">
        <f t="shared" si="0"/>
        <v>August-2013</v>
      </c>
      <c r="L3" s="3" t="str">
        <f t="shared" si="0"/>
        <v>September-2013</v>
      </c>
      <c r="M3" s="3" t="str">
        <f t="shared" si="0"/>
        <v>October-2013</v>
      </c>
      <c r="N3" s="3" t="str">
        <f t="shared" si="0"/>
        <v>November -2013</v>
      </c>
      <c r="O3" s="3" t="str">
        <f t="shared" si="0"/>
        <v>December-2013</v>
      </c>
      <c r="P3" s="3" t="str">
        <f t="shared" si="0"/>
        <v>January-2014</v>
      </c>
      <c r="Q3" s="3" t="str">
        <f t="shared" si="0"/>
        <v>February-2014</v>
      </c>
      <c r="R3" s="3" t="str">
        <f t="shared" si="0"/>
        <v>March-2014</v>
      </c>
      <c r="S3" s="3" t="str">
        <f t="shared" si="0"/>
        <v>April-2014</v>
      </c>
      <c r="T3" s="3" t="str">
        <f t="shared" si="0"/>
        <v>May-2014</v>
      </c>
      <c r="U3" s="3" t="str">
        <f t="shared" si="0"/>
        <v>June-2014</v>
      </c>
      <c r="V3" s="3" t="str">
        <f t="shared" si="0"/>
        <v>July-2014</v>
      </c>
      <c r="W3" s="3" t="str">
        <f t="shared" si="0"/>
        <v>August-2014</v>
      </c>
      <c r="X3" s="3" t="str">
        <f t="shared" si="0"/>
        <v>September-2014</v>
      </c>
      <c r="Y3" s="3" t="str">
        <f t="shared" si="0"/>
        <v>October-2014</v>
      </c>
      <c r="Z3" s="3" t="str">
        <f t="shared" si="0"/>
        <v>November-2014</v>
      </c>
      <c r="AA3" s="3" t="str">
        <f t="shared" si="0"/>
        <v>December-2014</v>
      </c>
      <c r="AB3" s="3" t="str">
        <f t="shared" si="0"/>
        <v>January-2015</v>
      </c>
      <c r="AC3" s="3" t="str">
        <f t="shared" si="0"/>
        <v>February-2015</v>
      </c>
      <c r="AD3" s="3" t="str">
        <f t="shared" si="0"/>
        <v>March-2015</v>
      </c>
      <c r="AE3" s="3" t="str">
        <f t="shared" si="0"/>
        <v>April-2015</v>
      </c>
      <c r="AF3" s="3" t="str">
        <f t="shared" si="0"/>
        <v>May-2015</v>
      </c>
      <c r="AG3" s="3" t="str">
        <f t="shared" si="0"/>
        <v>June-2015</v>
      </c>
      <c r="AH3" s="3" t="str">
        <f t="shared" si="0"/>
        <v>July-2015</v>
      </c>
      <c r="AI3" s="3" t="str">
        <f t="shared" si="0"/>
        <v>August-2015</v>
      </c>
      <c r="AJ3" s="3" t="str">
        <f t="shared" si="0"/>
        <v>September-2015</v>
      </c>
      <c r="AK3" s="3" t="str">
        <f t="shared" si="0"/>
        <v>October-2015</v>
      </c>
      <c r="AL3" s="3" t="str">
        <f t="shared" si="0"/>
        <v>November-2015</v>
      </c>
      <c r="AM3" s="3" t="str">
        <f t="shared" si="0"/>
        <v>December-2015</v>
      </c>
      <c r="AN3" s="3" t="str">
        <f t="shared" si="0"/>
        <v>January-2016</v>
      </c>
      <c r="AO3" s="3" t="str">
        <f t="shared" si="0"/>
        <v>February-2016</v>
      </c>
      <c r="AP3" s="3" t="str">
        <f t="shared" si="0"/>
        <v>March-2016</v>
      </c>
      <c r="AQ3" s="3" t="str">
        <f t="shared" si="0"/>
        <v>April-2016</v>
      </c>
      <c r="AR3" s="3" t="str">
        <f t="shared" si="0"/>
        <v>May-2016</v>
      </c>
      <c r="AS3" s="3" t="str">
        <f t="shared" si="0"/>
        <v>June-2016</v>
      </c>
      <c r="AT3" s="3" t="str">
        <f t="shared" si="0"/>
        <v>July-2016</v>
      </c>
      <c r="AU3" s="3" t="str">
        <f t="shared" si="0"/>
        <v>August-2016</v>
      </c>
      <c r="AV3" s="3" t="str">
        <f t="shared" si="0"/>
        <v>September-2016</v>
      </c>
      <c r="AW3" s="3" t="str">
        <f t="shared" si="0"/>
        <v>October-2016</v>
      </c>
      <c r="AX3" s="3" t="str">
        <f t="shared" si="0"/>
        <v>November-2016</v>
      </c>
      <c r="AY3" s="3" t="str">
        <f t="shared" si="0"/>
        <v>December-2016</v>
      </c>
      <c r="AZ3" s="3" t="str">
        <f t="shared" si="0"/>
        <v>January-2017</v>
      </c>
      <c r="BA3" s="3" t="str">
        <f t="shared" si="0"/>
        <v>February-2017</v>
      </c>
      <c r="BB3" s="3" t="str">
        <f t="shared" si="0"/>
        <v>March-2017</v>
      </c>
      <c r="BC3" s="3" t="str">
        <f t="shared" si="0"/>
        <v>April-2017</v>
      </c>
      <c r="BD3" s="3" t="str">
        <f t="shared" si="0"/>
        <v>May-2017</v>
      </c>
      <c r="BE3" s="3" t="str">
        <f t="shared" si="0"/>
        <v>June-2017</v>
      </c>
      <c r="BF3" s="3" t="str">
        <f t="shared" si="0"/>
        <v>July-2017</v>
      </c>
      <c r="BG3" s="3" t="str">
        <f t="shared" si="0"/>
        <v>August-2017</v>
      </c>
      <c r="BH3" s="3" t="str">
        <f t="shared" si="0"/>
        <v>September-2017</v>
      </c>
      <c r="BI3" s="3" t="str">
        <f t="shared" si="0"/>
        <v>October-2017</v>
      </c>
      <c r="BJ3" s="3" t="str">
        <f t="shared" si="0"/>
        <v>November-2017</v>
      </c>
      <c r="BK3" s="3" t="str">
        <f t="shared" si="0"/>
        <v>December-2017</v>
      </c>
      <c r="BL3" s="3" t="str">
        <f t="shared" si="0"/>
        <v>January-2018</v>
      </c>
      <c r="BM3" s="3" t="str">
        <f t="shared" si="0"/>
        <v>February-2018</v>
      </c>
      <c r="BN3" s="3" t="str">
        <f t="shared" si="0"/>
        <v>March-2018</v>
      </c>
      <c r="BO3" s="3" t="str">
        <f t="shared" si="0"/>
        <v>April-2018</v>
      </c>
      <c r="BP3" s="3" t="str">
        <f t="shared" si="0"/>
        <v>May-2018</v>
      </c>
      <c r="BQ3" s="3" t="str">
        <f t="shared" ref="BQ3:DX3" si="1">CONCATENATE(BQ2,"-",BQ1)</f>
        <v>June-2018</v>
      </c>
      <c r="BR3" s="3" t="str">
        <f t="shared" si="1"/>
        <v>July-2018</v>
      </c>
      <c r="BS3" s="3" t="str">
        <f t="shared" si="1"/>
        <v>August-2018</v>
      </c>
      <c r="BT3" s="3" t="str">
        <f t="shared" si="1"/>
        <v>September-2018</v>
      </c>
      <c r="BU3" s="3" t="str">
        <f t="shared" si="1"/>
        <v>October-2018</v>
      </c>
      <c r="BV3" s="3" t="str">
        <f t="shared" si="1"/>
        <v>November-2018</v>
      </c>
      <c r="BW3" s="3" t="str">
        <f>CONCATENATE(BW2,"-",BW1)</f>
        <v>December-2018</v>
      </c>
      <c r="BX3" s="3" t="str">
        <f t="shared" si="1"/>
        <v>January-2019</v>
      </c>
      <c r="BY3" s="3" t="str">
        <f t="shared" si="1"/>
        <v>February-2019</v>
      </c>
      <c r="BZ3" s="3" t="str">
        <f t="shared" si="1"/>
        <v>March-2019</v>
      </c>
      <c r="CA3" s="3" t="str">
        <f t="shared" si="1"/>
        <v>April-2019</v>
      </c>
      <c r="CB3" s="3" t="str">
        <f t="shared" si="1"/>
        <v>May-2019</v>
      </c>
      <c r="CC3" s="3" t="str">
        <f t="shared" si="1"/>
        <v>June-2019</v>
      </c>
      <c r="CD3" s="3" t="str">
        <f t="shared" si="1"/>
        <v>July-2019</v>
      </c>
      <c r="CE3" s="3" t="str">
        <f t="shared" si="1"/>
        <v>August-2019</v>
      </c>
      <c r="CF3" s="3" t="str">
        <f t="shared" si="1"/>
        <v>September-2019</v>
      </c>
      <c r="CG3" s="3" t="str">
        <f t="shared" si="1"/>
        <v>October-2019</v>
      </c>
      <c r="CH3" s="3" t="str">
        <f t="shared" si="1"/>
        <v>November-2019</v>
      </c>
      <c r="CI3" s="3" t="str">
        <f t="shared" si="1"/>
        <v>December-2019</v>
      </c>
      <c r="CJ3" s="3" t="str">
        <f t="shared" si="1"/>
        <v>January-2020</v>
      </c>
      <c r="CK3" s="3" t="str">
        <f t="shared" si="1"/>
        <v>February-2020</v>
      </c>
      <c r="CL3" s="3" t="str">
        <f t="shared" si="1"/>
        <v>March-2020</v>
      </c>
      <c r="CM3" s="3" t="str">
        <f>CONCATENATE(CM2,"-",CM1)</f>
        <v>April-2020</v>
      </c>
      <c r="CN3" s="3" t="str">
        <f t="shared" si="1"/>
        <v>May-2020</v>
      </c>
      <c r="CO3" s="3" t="str">
        <f t="shared" si="1"/>
        <v>June-2020</v>
      </c>
      <c r="CP3" s="3" t="str">
        <f t="shared" si="1"/>
        <v>July-2020</v>
      </c>
      <c r="CQ3" s="3" t="str">
        <f t="shared" si="1"/>
        <v>August-2020</v>
      </c>
      <c r="CR3" s="3" t="str">
        <f t="shared" si="1"/>
        <v>September-2020</v>
      </c>
      <c r="CS3" s="3" t="str">
        <f t="shared" si="1"/>
        <v>October-2020</v>
      </c>
      <c r="CT3" s="3" t="str">
        <f t="shared" si="1"/>
        <v>November-2020</v>
      </c>
      <c r="CU3" s="3" t="str">
        <f t="shared" si="1"/>
        <v>December-2020</v>
      </c>
      <c r="CV3" s="3" t="str">
        <f t="shared" si="1"/>
        <v>January-2021</v>
      </c>
      <c r="CW3" s="3" t="str">
        <f t="shared" si="1"/>
        <v>February-2021</v>
      </c>
      <c r="CX3" s="3" t="str">
        <f t="shared" si="1"/>
        <v>March-2021</v>
      </c>
      <c r="CY3" s="3" t="str">
        <f t="shared" si="1"/>
        <v>April-2021</v>
      </c>
      <c r="CZ3" s="3" t="str">
        <f t="shared" si="1"/>
        <v>May-2021</v>
      </c>
      <c r="DA3" s="3" t="str">
        <f t="shared" si="1"/>
        <v>June-2021</v>
      </c>
      <c r="DB3" s="3" t="str">
        <f t="shared" si="1"/>
        <v>July-2021</v>
      </c>
      <c r="DC3" s="3" t="str">
        <f t="shared" si="1"/>
        <v>August-2021</v>
      </c>
      <c r="DD3" s="3" t="str">
        <f t="shared" si="1"/>
        <v>September-2021</v>
      </c>
      <c r="DE3" s="3" t="str">
        <f t="shared" si="1"/>
        <v>October-2021</v>
      </c>
      <c r="DF3" s="3" t="str">
        <f t="shared" si="1"/>
        <v>November-2021</v>
      </c>
      <c r="DG3" s="3" t="str">
        <f t="shared" si="1"/>
        <v>December-2021</v>
      </c>
      <c r="DH3" s="3" t="str">
        <f t="shared" si="1"/>
        <v>January-2022</v>
      </c>
      <c r="DI3" s="3" t="str">
        <f t="shared" si="1"/>
        <v>February-2022</v>
      </c>
      <c r="DJ3" s="3" t="str">
        <f t="shared" si="1"/>
        <v>March-2022</v>
      </c>
      <c r="DK3" s="3" t="str">
        <f t="shared" si="1"/>
        <v>April-2022</v>
      </c>
      <c r="DL3" s="3" t="str">
        <f t="shared" si="1"/>
        <v>May-2022</v>
      </c>
      <c r="DM3" s="3" t="str">
        <f t="shared" si="1"/>
        <v>June-2022</v>
      </c>
      <c r="DN3" s="3" t="str">
        <f t="shared" si="1"/>
        <v>July-2022</v>
      </c>
      <c r="DO3" s="3" t="str">
        <f t="shared" si="1"/>
        <v>August-2022</v>
      </c>
      <c r="DP3" s="3" t="str">
        <f t="shared" si="1"/>
        <v>September-2022</v>
      </c>
      <c r="DQ3" s="3" t="str">
        <f t="shared" si="1"/>
        <v>October-2022</v>
      </c>
      <c r="DR3" s="3" t="str">
        <f t="shared" si="1"/>
        <v>November-2022</v>
      </c>
      <c r="DS3" s="3" t="str">
        <f t="shared" si="1"/>
        <v>December-2022</v>
      </c>
      <c r="DT3" s="3" t="str">
        <f t="shared" si="1"/>
        <v>January-2023</v>
      </c>
      <c r="DU3" s="3" t="str">
        <f t="shared" si="1"/>
        <v>February-2023</v>
      </c>
      <c r="DV3" s="3" t="str">
        <f t="shared" si="1"/>
        <v>March-2023</v>
      </c>
      <c r="DW3" s="3" t="str">
        <f t="shared" si="1"/>
        <v>April-2023</v>
      </c>
      <c r="DX3" s="3" t="str">
        <f t="shared" si="1"/>
        <v>May-2023</v>
      </c>
      <c r="DY3" s="3"/>
      <c r="DZ3" t="s">
        <v>54</v>
      </c>
    </row>
    <row r="4" spans="1:130" x14ac:dyDescent="0.35">
      <c r="A4" t="s">
        <v>30</v>
      </c>
      <c r="B4" t="s">
        <v>51</v>
      </c>
      <c r="C4" t="s">
        <v>3</v>
      </c>
      <c r="D4">
        <v>107.5</v>
      </c>
      <c r="E4">
        <v>109.2</v>
      </c>
      <c r="F4">
        <v>110.2</v>
      </c>
      <c r="G4">
        <v>110.2</v>
      </c>
      <c r="H4">
        <v>110.9</v>
      </c>
      <c r="I4">
        <v>112.3</v>
      </c>
      <c r="J4">
        <v>113.4</v>
      </c>
      <c r="K4">
        <v>114.3</v>
      </c>
      <c r="L4">
        <v>115.4</v>
      </c>
      <c r="M4">
        <v>116.3</v>
      </c>
      <c r="N4">
        <v>117.3</v>
      </c>
      <c r="O4">
        <v>118.4</v>
      </c>
      <c r="P4">
        <v>118.9</v>
      </c>
      <c r="Q4">
        <v>119.4</v>
      </c>
      <c r="R4">
        <v>120.1</v>
      </c>
      <c r="S4">
        <v>120.2</v>
      </c>
      <c r="T4">
        <v>120.3</v>
      </c>
      <c r="U4">
        <v>120.7</v>
      </c>
      <c r="V4">
        <v>121.7</v>
      </c>
      <c r="W4">
        <v>121.8</v>
      </c>
      <c r="X4">
        <v>122.3</v>
      </c>
      <c r="Y4">
        <v>122.6</v>
      </c>
      <c r="Z4">
        <v>122.7</v>
      </c>
      <c r="AA4">
        <v>122.4</v>
      </c>
      <c r="AB4">
        <v>123.1</v>
      </c>
      <c r="AC4">
        <v>123.4</v>
      </c>
      <c r="AD4">
        <v>123.3</v>
      </c>
      <c r="AE4">
        <v>123.3</v>
      </c>
      <c r="AF4">
        <v>123.5</v>
      </c>
      <c r="AG4">
        <v>124.1</v>
      </c>
      <c r="AH4">
        <v>124</v>
      </c>
      <c r="AI4">
        <v>124.7</v>
      </c>
      <c r="AJ4">
        <v>125.1</v>
      </c>
      <c r="AK4">
        <v>125.6</v>
      </c>
      <c r="AL4">
        <v>126.1</v>
      </c>
      <c r="AM4">
        <v>126.3</v>
      </c>
      <c r="AN4">
        <v>126.8</v>
      </c>
      <c r="AO4">
        <v>127.1</v>
      </c>
      <c r="AP4">
        <v>127.3</v>
      </c>
      <c r="AQ4">
        <v>127.4</v>
      </c>
      <c r="AR4">
        <v>127.6</v>
      </c>
      <c r="AS4">
        <v>128.6</v>
      </c>
      <c r="AT4">
        <v>129.30000000000001</v>
      </c>
      <c r="AU4">
        <v>130.1</v>
      </c>
      <c r="AV4">
        <v>130.80000000000001</v>
      </c>
      <c r="AW4">
        <v>131.30000000000001</v>
      </c>
      <c r="AX4">
        <v>132</v>
      </c>
      <c r="AY4">
        <v>132.6</v>
      </c>
      <c r="AZ4">
        <v>133.1</v>
      </c>
      <c r="BA4">
        <v>133.30000000000001</v>
      </c>
      <c r="BB4">
        <v>133.6</v>
      </c>
      <c r="BC4">
        <v>133.19999999999999</v>
      </c>
      <c r="BD4">
        <v>133.1</v>
      </c>
      <c r="BE4">
        <v>133.5</v>
      </c>
      <c r="BF4">
        <v>134</v>
      </c>
      <c r="BG4">
        <v>134.80000000000001</v>
      </c>
      <c r="BH4">
        <v>135.19999999999999</v>
      </c>
      <c r="BI4">
        <v>135.9</v>
      </c>
      <c r="BJ4">
        <v>136.30000000000001</v>
      </c>
      <c r="BK4">
        <v>136.4</v>
      </c>
      <c r="BL4">
        <v>136.6</v>
      </c>
      <c r="BM4">
        <v>136.4</v>
      </c>
      <c r="BN4">
        <v>136.80000000000001</v>
      </c>
      <c r="BO4">
        <v>137.1</v>
      </c>
      <c r="BP4">
        <v>137.4</v>
      </c>
      <c r="BQ4">
        <v>137.6</v>
      </c>
      <c r="BR4">
        <v>138.4</v>
      </c>
      <c r="BS4">
        <v>139.19999999999999</v>
      </c>
      <c r="BT4">
        <v>139.4</v>
      </c>
      <c r="BU4">
        <v>139.30000000000001</v>
      </c>
      <c r="BV4">
        <v>137.1</v>
      </c>
      <c r="BW4">
        <v>137.1</v>
      </c>
      <c r="BX4">
        <v>136.6</v>
      </c>
      <c r="BY4">
        <v>136.80000000000001</v>
      </c>
      <c r="BZ4">
        <v>136.9</v>
      </c>
      <c r="CA4" s="7">
        <f>(SUM(BX4:BZ4)+SUM(CB4:CD4))/6</f>
        <v>137.31666666666666</v>
      </c>
      <c r="CB4">
        <v>137.4</v>
      </c>
      <c r="CC4">
        <v>137.80000000000001</v>
      </c>
      <c r="CD4">
        <v>138.4</v>
      </c>
      <c r="CE4">
        <v>139.19999999999999</v>
      </c>
      <c r="CF4">
        <v>140.1</v>
      </c>
      <c r="CG4">
        <v>141</v>
      </c>
      <c r="CH4">
        <v>141.80000000000001</v>
      </c>
      <c r="CI4">
        <v>142.80000000000001</v>
      </c>
      <c r="CJ4">
        <v>143.69999999999999</v>
      </c>
      <c r="CK4">
        <v>144.19999999999999</v>
      </c>
      <c r="CL4">
        <v>144.4</v>
      </c>
      <c r="CM4">
        <v>147.19999999999999</v>
      </c>
      <c r="CN4" s="7">
        <f>(SUM(CK4:CM4)+SUM(CO4:CQ4))/6</f>
        <v>146.63333333333333</v>
      </c>
      <c r="CO4">
        <v>148.19999999999999</v>
      </c>
      <c r="CP4">
        <v>148.19999999999999</v>
      </c>
      <c r="CQ4">
        <v>147.6</v>
      </c>
      <c r="CR4">
        <v>146.9</v>
      </c>
      <c r="CS4">
        <v>146</v>
      </c>
      <c r="CT4">
        <v>145.4</v>
      </c>
      <c r="CU4">
        <v>144.6</v>
      </c>
      <c r="CV4">
        <v>143.4</v>
      </c>
      <c r="CW4">
        <v>142.80000000000001</v>
      </c>
      <c r="CX4">
        <v>142.5</v>
      </c>
      <c r="CY4">
        <v>142.69999999999999</v>
      </c>
      <c r="CZ4">
        <v>145.1</v>
      </c>
      <c r="DA4">
        <v>145.6</v>
      </c>
      <c r="DB4">
        <v>145.1</v>
      </c>
      <c r="DC4">
        <v>144.9</v>
      </c>
      <c r="DD4">
        <v>145.4</v>
      </c>
      <c r="DE4">
        <v>146.1</v>
      </c>
      <c r="DF4">
        <v>146.9</v>
      </c>
      <c r="DG4">
        <v>147.4</v>
      </c>
      <c r="DH4">
        <v>148.30000000000001</v>
      </c>
      <c r="DI4">
        <v>148.80000000000001</v>
      </c>
      <c r="DJ4">
        <v>150.19999999999999</v>
      </c>
      <c r="DK4">
        <v>151.80000000000001</v>
      </c>
      <c r="DL4">
        <v>152.9</v>
      </c>
      <c r="DM4">
        <v>153.80000000000001</v>
      </c>
      <c r="DN4">
        <v>155.19999999999999</v>
      </c>
      <c r="DO4">
        <v>159.5</v>
      </c>
      <c r="DP4">
        <v>162.9</v>
      </c>
      <c r="DQ4">
        <v>164.7</v>
      </c>
      <c r="DR4">
        <v>166.9</v>
      </c>
      <c r="DS4">
        <v>168.8</v>
      </c>
      <c r="DT4">
        <v>174</v>
      </c>
      <c r="DU4">
        <v>174.2</v>
      </c>
      <c r="DV4">
        <v>174.3</v>
      </c>
      <c r="DW4">
        <v>173.3</v>
      </c>
      <c r="DX4">
        <v>173.2</v>
      </c>
      <c r="DZ4">
        <f>COUNTIF(A4:DX4,"")</f>
        <v>0</v>
      </c>
    </row>
    <row r="5" spans="1:130" x14ac:dyDescent="0.35">
      <c r="A5" t="s">
        <v>30</v>
      </c>
      <c r="B5" t="s">
        <v>51</v>
      </c>
      <c r="C5" t="s">
        <v>4</v>
      </c>
      <c r="D5">
        <v>106.3</v>
      </c>
      <c r="E5">
        <v>108.7</v>
      </c>
      <c r="F5">
        <v>108.8</v>
      </c>
      <c r="G5">
        <v>109.5</v>
      </c>
      <c r="H5">
        <v>109.8</v>
      </c>
      <c r="I5">
        <v>112.1</v>
      </c>
      <c r="J5">
        <v>114.9</v>
      </c>
      <c r="K5">
        <v>115.4</v>
      </c>
      <c r="L5">
        <v>115.7</v>
      </c>
      <c r="M5">
        <v>115.4</v>
      </c>
      <c r="N5">
        <v>114.9</v>
      </c>
      <c r="O5">
        <v>115.9</v>
      </c>
      <c r="P5">
        <v>117.1</v>
      </c>
      <c r="Q5">
        <v>117.7</v>
      </c>
      <c r="R5">
        <v>118.1</v>
      </c>
      <c r="S5">
        <v>118.9</v>
      </c>
      <c r="T5">
        <v>120.2</v>
      </c>
      <c r="U5">
        <v>121.6</v>
      </c>
      <c r="V5">
        <v>122.5</v>
      </c>
      <c r="W5">
        <v>122.8</v>
      </c>
      <c r="X5">
        <v>122.4</v>
      </c>
      <c r="Y5">
        <v>122.5</v>
      </c>
      <c r="Z5">
        <v>122.6</v>
      </c>
      <c r="AA5">
        <v>122.4</v>
      </c>
      <c r="AB5">
        <v>123.1</v>
      </c>
      <c r="AC5">
        <v>124.4</v>
      </c>
      <c r="AD5">
        <v>124.7</v>
      </c>
      <c r="AE5">
        <v>125.5</v>
      </c>
      <c r="AF5">
        <v>127.1</v>
      </c>
      <c r="AG5">
        <v>130.4</v>
      </c>
      <c r="AH5">
        <v>131.5</v>
      </c>
      <c r="AI5">
        <v>131.30000000000001</v>
      </c>
      <c r="AJ5">
        <v>131.1</v>
      </c>
      <c r="AK5">
        <v>130.4</v>
      </c>
      <c r="AL5">
        <v>130.6</v>
      </c>
      <c r="AM5">
        <v>131.30000000000001</v>
      </c>
      <c r="AN5">
        <v>133.19999999999999</v>
      </c>
      <c r="AO5">
        <v>133.69999999999999</v>
      </c>
      <c r="AP5">
        <v>134.4</v>
      </c>
      <c r="AQ5">
        <v>135.4</v>
      </c>
      <c r="AR5">
        <v>137.5</v>
      </c>
      <c r="AS5">
        <v>138.6</v>
      </c>
      <c r="AT5">
        <v>139.5</v>
      </c>
      <c r="AU5">
        <v>138.80000000000001</v>
      </c>
      <c r="AV5">
        <v>138.19999999999999</v>
      </c>
      <c r="AW5">
        <v>137.6</v>
      </c>
      <c r="AX5">
        <v>137.4</v>
      </c>
      <c r="AY5">
        <v>137.30000000000001</v>
      </c>
      <c r="AZ5">
        <v>137.80000000000001</v>
      </c>
      <c r="BA5">
        <v>138.30000000000001</v>
      </c>
      <c r="BB5">
        <v>138.80000000000001</v>
      </c>
      <c r="BC5">
        <v>138.69999999999999</v>
      </c>
      <c r="BD5">
        <v>140.30000000000001</v>
      </c>
      <c r="BE5">
        <v>143.69999999999999</v>
      </c>
      <c r="BF5">
        <v>144.19999999999999</v>
      </c>
      <c r="BG5">
        <v>143.1</v>
      </c>
      <c r="BH5">
        <v>142</v>
      </c>
      <c r="BI5">
        <v>141.9</v>
      </c>
      <c r="BJ5">
        <v>142.5</v>
      </c>
      <c r="BK5">
        <v>143.69999999999999</v>
      </c>
      <c r="BL5">
        <v>144.4</v>
      </c>
      <c r="BM5">
        <v>143.69999999999999</v>
      </c>
      <c r="BN5">
        <v>143.80000000000001</v>
      </c>
      <c r="BO5">
        <v>144.5</v>
      </c>
      <c r="BP5">
        <v>145.69999999999999</v>
      </c>
      <c r="BQ5">
        <v>148.1</v>
      </c>
      <c r="BR5">
        <v>149.30000000000001</v>
      </c>
      <c r="BS5">
        <v>148.80000000000001</v>
      </c>
      <c r="BT5">
        <v>147.19999999999999</v>
      </c>
      <c r="BU5">
        <v>147.6</v>
      </c>
      <c r="BV5">
        <v>150.80000000000001</v>
      </c>
      <c r="BW5">
        <v>151.9</v>
      </c>
      <c r="BX5">
        <v>152.5</v>
      </c>
      <c r="BY5">
        <v>153</v>
      </c>
      <c r="BZ5">
        <v>154.1</v>
      </c>
      <c r="CA5" s="6">
        <v>157.76666666666668</v>
      </c>
      <c r="CB5">
        <v>159.5</v>
      </c>
      <c r="CC5">
        <v>163.5</v>
      </c>
      <c r="CD5">
        <v>164</v>
      </c>
      <c r="CE5">
        <v>161.9</v>
      </c>
      <c r="CF5">
        <v>161.9</v>
      </c>
      <c r="CG5">
        <v>161.6</v>
      </c>
      <c r="CH5">
        <v>163.69999999999999</v>
      </c>
      <c r="CI5">
        <v>165.3</v>
      </c>
      <c r="CJ5">
        <v>167.3</v>
      </c>
      <c r="CK5">
        <v>167.5</v>
      </c>
      <c r="CL5">
        <v>166.8</v>
      </c>
      <c r="CM5" s="5">
        <f>(SUM(CJ5:CL5)+SUM(CN5:CP5))/6</f>
        <v>172.0916666666667</v>
      </c>
      <c r="CN5" s="6">
        <v>150.35</v>
      </c>
      <c r="CO5">
        <v>190.3</v>
      </c>
      <c r="CP5">
        <v>190.3</v>
      </c>
      <c r="CQ5">
        <v>187.2</v>
      </c>
      <c r="CR5">
        <v>183.9</v>
      </c>
      <c r="CS5">
        <v>186.3</v>
      </c>
      <c r="CT5">
        <v>188.6</v>
      </c>
      <c r="CU5">
        <v>188.5</v>
      </c>
      <c r="CV5">
        <v>187.5</v>
      </c>
      <c r="CW5">
        <v>184</v>
      </c>
      <c r="CX5">
        <v>189.4</v>
      </c>
      <c r="CY5">
        <v>195.5</v>
      </c>
      <c r="CZ5">
        <v>198.5</v>
      </c>
      <c r="DA5">
        <v>200.1</v>
      </c>
      <c r="DB5">
        <v>204.5</v>
      </c>
      <c r="DC5">
        <v>202.3</v>
      </c>
      <c r="DD5">
        <v>202.1</v>
      </c>
      <c r="DE5">
        <v>202.5</v>
      </c>
      <c r="DF5">
        <v>199.8</v>
      </c>
      <c r="DG5">
        <v>197</v>
      </c>
      <c r="DH5">
        <v>196.9</v>
      </c>
      <c r="DI5">
        <v>198.1</v>
      </c>
      <c r="DJ5">
        <v>208</v>
      </c>
      <c r="DK5">
        <v>209.7</v>
      </c>
      <c r="DL5">
        <v>214.7</v>
      </c>
      <c r="DM5">
        <v>217.2</v>
      </c>
      <c r="DN5">
        <v>210.8</v>
      </c>
      <c r="DO5">
        <v>204.1</v>
      </c>
      <c r="DP5">
        <v>206.7</v>
      </c>
      <c r="DQ5">
        <v>208.8</v>
      </c>
      <c r="DR5">
        <v>207.2</v>
      </c>
      <c r="DS5">
        <v>206.9</v>
      </c>
      <c r="DT5">
        <v>208.3</v>
      </c>
      <c r="DU5">
        <v>205.2</v>
      </c>
      <c r="DV5">
        <v>205.2</v>
      </c>
      <c r="DW5">
        <v>206.9</v>
      </c>
      <c r="DX5">
        <v>211.5</v>
      </c>
      <c r="DZ5">
        <f t="shared" ref="DZ5:DZ68" si="2">COUNTIF(A5:DX5,"")</f>
        <v>0</v>
      </c>
    </row>
    <row r="6" spans="1:130" x14ac:dyDescent="0.35">
      <c r="A6" t="s">
        <v>30</v>
      </c>
      <c r="B6" t="s">
        <v>51</v>
      </c>
      <c r="C6" t="s">
        <v>5</v>
      </c>
      <c r="D6">
        <v>108.1</v>
      </c>
      <c r="E6">
        <v>110.2</v>
      </c>
      <c r="F6">
        <v>109.9</v>
      </c>
      <c r="G6">
        <v>106.9</v>
      </c>
      <c r="H6">
        <v>105.9</v>
      </c>
      <c r="I6">
        <v>108.1</v>
      </c>
      <c r="J6">
        <v>110.5</v>
      </c>
      <c r="K6">
        <v>111.1</v>
      </c>
      <c r="L6">
        <v>111.7</v>
      </c>
      <c r="M6">
        <v>112.6</v>
      </c>
      <c r="N6">
        <v>116.2</v>
      </c>
      <c r="O6">
        <v>120.4</v>
      </c>
      <c r="P6">
        <v>120.5</v>
      </c>
      <c r="Q6">
        <v>121.2</v>
      </c>
      <c r="R6">
        <v>120.7</v>
      </c>
      <c r="S6">
        <v>118.1</v>
      </c>
      <c r="T6">
        <v>116.9</v>
      </c>
      <c r="U6">
        <v>116.1</v>
      </c>
      <c r="V6">
        <v>117.7</v>
      </c>
      <c r="W6">
        <v>117.8</v>
      </c>
      <c r="X6">
        <v>117.8</v>
      </c>
      <c r="Y6">
        <v>118.3</v>
      </c>
      <c r="Z6">
        <v>119.9</v>
      </c>
      <c r="AA6">
        <v>121.8</v>
      </c>
      <c r="AB6">
        <v>122.1</v>
      </c>
      <c r="AC6">
        <v>122.1</v>
      </c>
      <c r="AD6">
        <v>118.9</v>
      </c>
      <c r="AE6">
        <v>117.2</v>
      </c>
      <c r="AF6">
        <v>117.3</v>
      </c>
      <c r="AG6">
        <v>122.1</v>
      </c>
      <c r="AH6">
        <v>122</v>
      </c>
      <c r="AI6">
        <v>121.3</v>
      </c>
      <c r="AJ6">
        <v>120.7</v>
      </c>
      <c r="AK6">
        <v>120.8</v>
      </c>
      <c r="AL6">
        <v>121.7</v>
      </c>
      <c r="AM6">
        <v>123.3</v>
      </c>
      <c r="AN6">
        <v>126.5</v>
      </c>
      <c r="AO6">
        <v>127.7</v>
      </c>
      <c r="AP6">
        <v>125.1</v>
      </c>
      <c r="AQ6">
        <v>123.4</v>
      </c>
      <c r="AR6">
        <v>124.4</v>
      </c>
      <c r="AS6">
        <v>126.6</v>
      </c>
      <c r="AT6">
        <v>129.6</v>
      </c>
      <c r="AU6">
        <v>130.30000000000001</v>
      </c>
      <c r="AV6">
        <v>130.5</v>
      </c>
      <c r="AW6">
        <v>130.1</v>
      </c>
      <c r="AX6">
        <v>130.6</v>
      </c>
      <c r="AY6">
        <v>131.6</v>
      </c>
      <c r="AZ6">
        <v>131.9</v>
      </c>
      <c r="BA6">
        <v>129.30000000000001</v>
      </c>
      <c r="BB6">
        <v>128.80000000000001</v>
      </c>
      <c r="BC6">
        <v>127.1</v>
      </c>
      <c r="BD6">
        <v>126.8</v>
      </c>
      <c r="BE6">
        <v>128</v>
      </c>
      <c r="BF6">
        <v>129.80000000000001</v>
      </c>
      <c r="BG6">
        <v>130</v>
      </c>
      <c r="BH6">
        <v>130.5</v>
      </c>
      <c r="BI6">
        <v>131</v>
      </c>
      <c r="BJ6">
        <v>140.5</v>
      </c>
      <c r="BK6">
        <v>144.80000000000001</v>
      </c>
      <c r="BL6">
        <v>143.80000000000001</v>
      </c>
      <c r="BM6">
        <v>140.6</v>
      </c>
      <c r="BN6">
        <v>140</v>
      </c>
      <c r="BO6">
        <v>135.9</v>
      </c>
      <c r="BP6">
        <v>135.5</v>
      </c>
      <c r="BQ6">
        <v>136.69999999999999</v>
      </c>
      <c r="BR6">
        <v>139.30000000000001</v>
      </c>
      <c r="BS6">
        <v>139.1</v>
      </c>
      <c r="BT6">
        <v>136.6</v>
      </c>
      <c r="BU6">
        <v>134.6</v>
      </c>
      <c r="BV6">
        <v>136.69999999999999</v>
      </c>
      <c r="BW6">
        <v>137.4</v>
      </c>
      <c r="BX6">
        <v>138.19999999999999</v>
      </c>
      <c r="BY6">
        <v>139.1</v>
      </c>
      <c r="BZ6">
        <v>138.69999999999999</v>
      </c>
      <c r="CA6" s="6">
        <v>137.51666666666665</v>
      </c>
      <c r="CB6">
        <v>134.5</v>
      </c>
      <c r="CC6">
        <v>136.19999999999999</v>
      </c>
      <c r="CD6">
        <v>138.4</v>
      </c>
      <c r="CE6">
        <v>137.1</v>
      </c>
      <c r="CF6">
        <v>138.30000000000001</v>
      </c>
      <c r="CG6">
        <v>141.19999999999999</v>
      </c>
      <c r="CH6">
        <v>143.80000000000001</v>
      </c>
      <c r="CI6">
        <v>149.5</v>
      </c>
      <c r="CJ6">
        <v>153.5</v>
      </c>
      <c r="CK6">
        <v>150.9</v>
      </c>
      <c r="CL6">
        <v>147.6</v>
      </c>
      <c r="CM6">
        <v>146.9</v>
      </c>
      <c r="CN6" s="6">
        <v>148.76666666666668</v>
      </c>
      <c r="CO6">
        <v>149.4</v>
      </c>
      <c r="CP6">
        <v>149.4</v>
      </c>
      <c r="CQ6">
        <v>148.4</v>
      </c>
      <c r="CR6">
        <v>149.5</v>
      </c>
      <c r="CS6">
        <v>159.19999999999999</v>
      </c>
      <c r="CT6">
        <v>171.6</v>
      </c>
      <c r="CU6">
        <v>173.4</v>
      </c>
      <c r="CV6">
        <v>173.4</v>
      </c>
      <c r="CW6">
        <v>168</v>
      </c>
      <c r="CX6">
        <v>163.19999999999999</v>
      </c>
      <c r="CY6">
        <v>163.4</v>
      </c>
      <c r="CZ6">
        <v>168.6</v>
      </c>
      <c r="DA6">
        <v>179.3</v>
      </c>
      <c r="DB6">
        <v>180.4</v>
      </c>
      <c r="DC6">
        <v>176.5</v>
      </c>
      <c r="DD6">
        <v>172</v>
      </c>
      <c r="DE6">
        <v>170.1</v>
      </c>
      <c r="DF6">
        <v>171.5</v>
      </c>
      <c r="DG6">
        <v>176.5</v>
      </c>
      <c r="DH6">
        <v>178</v>
      </c>
      <c r="DI6">
        <v>175.5</v>
      </c>
      <c r="DJ6">
        <v>167.9</v>
      </c>
      <c r="DK6">
        <v>164.5</v>
      </c>
      <c r="DL6">
        <v>161.4</v>
      </c>
      <c r="DM6">
        <v>169.6</v>
      </c>
      <c r="DN6">
        <v>174.3</v>
      </c>
      <c r="DO6">
        <v>168.3</v>
      </c>
      <c r="DP6">
        <v>169</v>
      </c>
      <c r="DQ6">
        <v>170.3</v>
      </c>
      <c r="DR6">
        <v>180.2</v>
      </c>
      <c r="DS6">
        <v>189.1</v>
      </c>
      <c r="DT6">
        <v>192.9</v>
      </c>
      <c r="DU6">
        <v>173.9</v>
      </c>
      <c r="DV6">
        <v>173.9</v>
      </c>
      <c r="DW6">
        <v>167.9</v>
      </c>
      <c r="DX6">
        <v>171</v>
      </c>
      <c r="DZ6">
        <f t="shared" si="2"/>
        <v>0</v>
      </c>
    </row>
    <row r="7" spans="1:130" x14ac:dyDescent="0.35">
      <c r="A7" t="s">
        <v>30</v>
      </c>
      <c r="B7" t="s">
        <v>51</v>
      </c>
      <c r="C7" t="s">
        <v>6</v>
      </c>
      <c r="D7">
        <v>104.9</v>
      </c>
      <c r="E7">
        <v>105.4</v>
      </c>
      <c r="F7">
        <v>105.6</v>
      </c>
      <c r="G7">
        <v>106.3</v>
      </c>
      <c r="H7">
        <v>107.5</v>
      </c>
      <c r="I7">
        <v>108.3</v>
      </c>
      <c r="J7">
        <v>109.3</v>
      </c>
      <c r="K7">
        <v>110</v>
      </c>
      <c r="L7">
        <v>111</v>
      </c>
      <c r="M7">
        <v>111.7</v>
      </c>
      <c r="N7">
        <v>112.8</v>
      </c>
      <c r="O7">
        <v>113.8</v>
      </c>
      <c r="P7">
        <v>114.4</v>
      </c>
      <c r="Q7">
        <v>115</v>
      </c>
      <c r="R7">
        <v>116.1</v>
      </c>
      <c r="S7">
        <v>117</v>
      </c>
      <c r="T7">
        <v>118</v>
      </c>
      <c r="U7">
        <v>119.3</v>
      </c>
      <c r="V7">
        <v>120.6</v>
      </c>
      <c r="W7">
        <v>121.9</v>
      </c>
      <c r="X7">
        <v>122.7</v>
      </c>
      <c r="Y7">
        <v>123.2</v>
      </c>
      <c r="Z7">
        <v>124</v>
      </c>
      <c r="AA7">
        <v>124.2</v>
      </c>
      <c r="AB7">
        <v>124.9</v>
      </c>
      <c r="AC7">
        <v>125.8</v>
      </c>
      <c r="AD7">
        <v>126</v>
      </c>
      <c r="AE7">
        <v>126.8</v>
      </c>
      <c r="AF7">
        <v>127.7</v>
      </c>
      <c r="AG7">
        <v>128.69999999999999</v>
      </c>
      <c r="AH7">
        <v>128.69999999999999</v>
      </c>
      <c r="AI7">
        <v>128.80000000000001</v>
      </c>
      <c r="AJ7">
        <v>129.19999999999999</v>
      </c>
      <c r="AK7">
        <v>129.4</v>
      </c>
      <c r="AL7">
        <v>129.5</v>
      </c>
      <c r="AM7">
        <v>129.80000000000001</v>
      </c>
      <c r="AN7">
        <v>130.30000000000001</v>
      </c>
      <c r="AO7">
        <v>130.69999999999999</v>
      </c>
      <c r="AP7">
        <v>130.5</v>
      </c>
      <c r="AQ7">
        <v>131.30000000000001</v>
      </c>
      <c r="AR7">
        <v>132.4</v>
      </c>
      <c r="AS7">
        <v>133.6</v>
      </c>
      <c r="AT7">
        <v>134.5</v>
      </c>
      <c r="AU7">
        <v>135.30000000000001</v>
      </c>
      <c r="AV7">
        <v>135.5</v>
      </c>
      <c r="AW7">
        <v>136</v>
      </c>
      <c r="AX7">
        <v>136.19999999999999</v>
      </c>
      <c r="AY7">
        <v>136.30000000000001</v>
      </c>
      <c r="AZ7">
        <v>136.69999999999999</v>
      </c>
      <c r="BA7">
        <v>137.19999999999999</v>
      </c>
      <c r="BB7">
        <v>137.19999999999999</v>
      </c>
      <c r="BC7">
        <v>137.69999999999999</v>
      </c>
      <c r="BD7">
        <v>138.19999999999999</v>
      </c>
      <c r="BE7">
        <v>138.6</v>
      </c>
      <c r="BF7">
        <v>139</v>
      </c>
      <c r="BG7">
        <v>139.4</v>
      </c>
      <c r="BH7">
        <v>140.19999999999999</v>
      </c>
      <c r="BI7">
        <v>141.5</v>
      </c>
      <c r="BJ7">
        <v>141.5</v>
      </c>
      <c r="BK7">
        <v>141.9</v>
      </c>
      <c r="BL7">
        <v>142</v>
      </c>
      <c r="BM7">
        <v>141.5</v>
      </c>
      <c r="BN7">
        <v>142</v>
      </c>
      <c r="BO7">
        <v>142.4</v>
      </c>
      <c r="BP7">
        <v>142.9</v>
      </c>
      <c r="BQ7">
        <v>143.19999999999999</v>
      </c>
      <c r="BR7">
        <v>143.4</v>
      </c>
      <c r="BS7">
        <v>143.5</v>
      </c>
      <c r="BT7">
        <v>143.69999999999999</v>
      </c>
      <c r="BU7">
        <v>141.9</v>
      </c>
      <c r="BV7">
        <v>141.9</v>
      </c>
      <c r="BW7">
        <v>142.4</v>
      </c>
      <c r="BX7">
        <v>142.4</v>
      </c>
      <c r="BY7">
        <v>142.5</v>
      </c>
      <c r="BZ7">
        <v>142.5</v>
      </c>
      <c r="CA7" s="6">
        <v>142.85</v>
      </c>
      <c r="CB7">
        <v>142.6</v>
      </c>
      <c r="CC7">
        <v>143.19999999999999</v>
      </c>
      <c r="CD7">
        <v>143.9</v>
      </c>
      <c r="CE7">
        <v>144.6</v>
      </c>
      <c r="CF7">
        <v>145.69999999999999</v>
      </c>
      <c r="CG7">
        <v>146.5</v>
      </c>
      <c r="CH7">
        <v>147.1</v>
      </c>
      <c r="CI7">
        <v>148.69999999999999</v>
      </c>
      <c r="CJ7">
        <v>150.5</v>
      </c>
      <c r="CK7">
        <v>150.9</v>
      </c>
      <c r="CL7">
        <v>151.69999999999999</v>
      </c>
      <c r="CM7">
        <v>155.6</v>
      </c>
      <c r="CN7" s="6">
        <v>153.01666666666668</v>
      </c>
      <c r="CO7">
        <v>153.30000000000001</v>
      </c>
      <c r="CP7">
        <v>153.30000000000001</v>
      </c>
      <c r="CQ7">
        <v>153.30000000000001</v>
      </c>
      <c r="CR7">
        <v>153.4</v>
      </c>
      <c r="CS7">
        <v>153.6</v>
      </c>
      <c r="CT7">
        <v>153.80000000000001</v>
      </c>
      <c r="CU7">
        <v>154</v>
      </c>
      <c r="CV7">
        <v>154</v>
      </c>
      <c r="CW7">
        <v>154.4</v>
      </c>
      <c r="CX7">
        <v>154.5</v>
      </c>
      <c r="CY7">
        <v>155</v>
      </c>
      <c r="CZ7">
        <v>155.80000000000001</v>
      </c>
      <c r="DA7">
        <v>156.1</v>
      </c>
      <c r="DB7">
        <v>157.1</v>
      </c>
      <c r="DC7">
        <v>157.5</v>
      </c>
      <c r="DD7">
        <v>158</v>
      </c>
      <c r="DE7">
        <v>158.4</v>
      </c>
      <c r="DF7">
        <v>159.1</v>
      </c>
      <c r="DG7">
        <v>159.80000000000001</v>
      </c>
      <c r="DH7">
        <v>160.5</v>
      </c>
      <c r="DI7">
        <v>160.69999999999999</v>
      </c>
      <c r="DJ7">
        <v>162</v>
      </c>
      <c r="DK7">
        <v>163.80000000000001</v>
      </c>
      <c r="DL7">
        <v>164.6</v>
      </c>
      <c r="DM7">
        <v>165.4</v>
      </c>
      <c r="DN7">
        <v>166.3</v>
      </c>
      <c r="DO7">
        <v>167.9</v>
      </c>
      <c r="DP7">
        <v>169.5</v>
      </c>
      <c r="DQ7">
        <v>170.9</v>
      </c>
      <c r="DR7">
        <v>172.3</v>
      </c>
      <c r="DS7">
        <v>173.4</v>
      </c>
      <c r="DT7">
        <v>174.3</v>
      </c>
      <c r="DU7">
        <v>177</v>
      </c>
      <c r="DV7">
        <v>177</v>
      </c>
      <c r="DW7">
        <v>178.2</v>
      </c>
      <c r="DX7">
        <v>179.6</v>
      </c>
      <c r="DZ7">
        <f t="shared" si="2"/>
        <v>0</v>
      </c>
    </row>
    <row r="8" spans="1:130" x14ac:dyDescent="0.35">
      <c r="A8" t="s">
        <v>30</v>
      </c>
      <c r="B8" t="s">
        <v>51</v>
      </c>
      <c r="C8" t="s">
        <v>7</v>
      </c>
      <c r="D8">
        <v>106.1</v>
      </c>
      <c r="E8">
        <v>106.7</v>
      </c>
      <c r="F8">
        <v>106.2</v>
      </c>
      <c r="G8">
        <v>105.7</v>
      </c>
      <c r="H8">
        <v>105.3</v>
      </c>
      <c r="I8">
        <v>105.9</v>
      </c>
      <c r="J8">
        <v>106.2</v>
      </c>
      <c r="K8">
        <v>106.4</v>
      </c>
      <c r="L8">
        <v>107.4</v>
      </c>
      <c r="M8">
        <v>107.7</v>
      </c>
      <c r="N8">
        <v>108.9</v>
      </c>
      <c r="O8">
        <v>109.5</v>
      </c>
      <c r="P8">
        <v>109</v>
      </c>
      <c r="Q8">
        <v>109</v>
      </c>
      <c r="R8">
        <v>109.3</v>
      </c>
      <c r="S8">
        <v>109.7</v>
      </c>
      <c r="T8">
        <v>110.1</v>
      </c>
      <c r="U8">
        <v>110.3</v>
      </c>
      <c r="V8">
        <v>110.4</v>
      </c>
      <c r="W8">
        <v>110.6</v>
      </c>
      <c r="X8">
        <v>110.4</v>
      </c>
      <c r="Y8">
        <v>110.5</v>
      </c>
      <c r="Z8">
        <v>110.5</v>
      </c>
      <c r="AA8">
        <v>110.2</v>
      </c>
      <c r="AB8">
        <v>111</v>
      </c>
      <c r="AC8">
        <v>111.5</v>
      </c>
      <c r="AD8">
        <v>111.8</v>
      </c>
      <c r="AE8">
        <v>111.9</v>
      </c>
      <c r="AF8">
        <v>112.5</v>
      </c>
      <c r="AG8">
        <v>114.1</v>
      </c>
      <c r="AH8">
        <v>113.5</v>
      </c>
      <c r="AI8">
        <v>114</v>
      </c>
      <c r="AJ8">
        <v>114.7</v>
      </c>
      <c r="AK8">
        <v>115.8</v>
      </c>
      <c r="AL8">
        <v>117.8</v>
      </c>
      <c r="AM8">
        <v>118.3</v>
      </c>
      <c r="AN8">
        <v>118.9</v>
      </c>
      <c r="AO8">
        <v>118.5</v>
      </c>
      <c r="AP8">
        <v>118.3</v>
      </c>
      <c r="AQ8">
        <v>118.2</v>
      </c>
      <c r="AR8">
        <v>118.2</v>
      </c>
      <c r="AS8">
        <v>118.6</v>
      </c>
      <c r="AT8">
        <v>119.5</v>
      </c>
      <c r="AU8">
        <v>119.9</v>
      </c>
      <c r="AV8">
        <v>120.2</v>
      </c>
      <c r="AW8">
        <v>120.8</v>
      </c>
      <c r="AX8">
        <v>121.1</v>
      </c>
      <c r="AY8">
        <v>121.6</v>
      </c>
      <c r="AZ8">
        <v>122</v>
      </c>
      <c r="BA8">
        <v>122.1</v>
      </c>
      <c r="BB8">
        <v>121.6</v>
      </c>
      <c r="BC8">
        <v>121.3</v>
      </c>
      <c r="BD8">
        <v>120.8</v>
      </c>
      <c r="BE8">
        <v>120.9</v>
      </c>
      <c r="BF8">
        <v>120.9</v>
      </c>
      <c r="BG8">
        <v>120.5</v>
      </c>
      <c r="BH8">
        <v>120.7</v>
      </c>
      <c r="BI8">
        <v>121.4</v>
      </c>
      <c r="BJ8">
        <v>121.6</v>
      </c>
      <c r="BK8">
        <v>123.1</v>
      </c>
      <c r="BL8">
        <v>123.2</v>
      </c>
      <c r="BM8">
        <v>122.9</v>
      </c>
      <c r="BN8">
        <v>123.2</v>
      </c>
      <c r="BO8">
        <v>123.5</v>
      </c>
      <c r="BP8">
        <v>123.6</v>
      </c>
      <c r="BQ8">
        <v>124</v>
      </c>
      <c r="BR8">
        <v>124.1</v>
      </c>
      <c r="BS8">
        <v>125</v>
      </c>
      <c r="BT8">
        <v>124.6</v>
      </c>
      <c r="BU8">
        <v>123.5</v>
      </c>
      <c r="BV8">
        <v>122.8</v>
      </c>
      <c r="BW8">
        <v>124.2</v>
      </c>
      <c r="BX8">
        <v>123.9</v>
      </c>
      <c r="BY8">
        <v>124.1</v>
      </c>
      <c r="BZ8">
        <v>124.1</v>
      </c>
      <c r="CA8" s="6">
        <v>124.13333333333334</v>
      </c>
      <c r="CB8">
        <v>124</v>
      </c>
      <c r="CC8">
        <v>124.3</v>
      </c>
      <c r="CD8">
        <v>124.4</v>
      </c>
      <c r="CE8">
        <v>124.7</v>
      </c>
      <c r="CF8">
        <v>125.1</v>
      </c>
      <c r="CG8">
        <v>125.6</v>
      </c>
      <c r="CH8">
        <v>126</v>
      </c>
      <c r="CI8">
        <v>127.5</v>
      </c>
      <c r="CJ8">
        <v>132</v>
      </c>
      <c r="CK8">
        <v>133.69999999999999</v>
      </c>
      <c r="CL8">
        <v>133.30000000000001</v>
      </c>
      <c r="CM8">
        <v>137.1</v>
      </c>
      <c r="CN8" s="6">
        <v>136.71666666666667</v>
      </c>
      <c r="CO8">
        <v>138.19999999999999</v>
      </c>
      <c r="CP8">
        <v>138.19999999999999</v>
      </c>
      <c r="CQ8">
        <v>139.80000000000001</v>
      </c>
      <c r="CR8">
        <v>140.4</v>
      </c>
      <c r="CS8">
        <v>142.6</v>
      </c>
      <c r="CT8">
        <v>145.4</v>
      </c>
      <c r="CU8">
        <v>150</v>
      </c>
      <c r="CV8">
        <v>154.80000000000001</v>
      </c>
      <c r="CW8">
        <v>163</v>
      </c>
      <c r="CX8">
        <v>168.2</v>
      </c>
      <c r="CY8">
        <v>175.2</v>
      </c>
      <c r="CZ8">
        <v>184.4</v>
      </c>
      <c r="DA8">
        <v>190.4</v>
      </c>
      <c r="DB8">
        <v>188.7</v>
      </c>
      <c r="DC8">
        <v>190.9</v>
      </c>
      <c r="DD8">
        <v>195.5</v>
      </c>
      <c r="DE8">
        <v>198.8</v>
      </c>
      <c r="DF8">
        <v>198.4</v>
      </c>
      <c r="DG8">
        <v>195.8</v>
      </c>
      <c r="DH8">
        <v>192.6</v>
      </c>
      <c r="DI8">
        <v>192.6</v>
      </c>
      <c r="DJ8">
        <v>203.1</v>
      </c>
      <c r="DK8">
        <v>207.4</v>
      </c>
      <c r="DL8">
        <v>209.9</v>
      </c>
      <c r="DM8">
        <v>208.1</v>
      </c>
      <c r="DN8">
        <v>202.2</v>
      </c>
      <c r="DO8">
        <v>198.1</v>
      </c>
      <c r="DP8">
        <v>194.1</v>
      </c>
      <c r="DQ8">
        <v>191.6</v>
      </c>
      <c r="DR8">
        <v>194</v>
      </c>
      <c r="DS8">
        <v>193.9</v>
      </c>
      <c r="DT8">
        <v>192.6</v>
      </c>
      <c r="DU8">
        <v>183.4</v>
      </c>
      <c r="DV8">
        <v>183.3</v>
      </c>
      <c r="DW8">
        <v>178.5</v>
      </c>
      <c r="DX8">
        <v>173.3</v>
      </c>
      <c r="DZ8">
        <f t="shared" si="2"/>
        <v>0</v>
      </c>
    </row>
    <row r="9" spans="1:130" x14ac:dyDescent="0.35">
      <c r="A9" t="s">
        <v>30</v>
      </c>
      <c r="B9" t="s">
        <v>51</v>
      </c>
      <c r="C9" t="s">
        <v>8</v>
      </c>
      <c r="D9">
        <v>103.9</v>
      </c>
      <c r="E9">
        <v>104</v>
      </c>
      <c r="F9">
        <v>105.7</v>
      </c>
      <c r="G9">
        <v>108.3</v>
      </c>
      <c r="H9">
        <v>108.1</v>
      </c>
      <c r="I9">
        <v>109.2</v>
      </c>
      <c r="J9">
        <v>110.3</v>
      </c>
      <c r="K9">
        <v>110.8</v>
      </c>
      <c r="L9">
        <v>110.9</v>
      </c>
      <c r="M9">
        <v>113.2</v>
      </c>
      <c r="N9">
        <v>116.6</v>
      </c>
      <c r="O9">
        <v>115.5</v>
      </c>
      <c r="P9">
        <v>115.5</v>
      </c>
      <c r="Q9">
        <v>116.6</v>
      </c>
      <c r="R9">
        <v>119.6</v>
      </c>
      <c r="S9">
        <v>125.5</v>
      </c>
      <c r="T9">
        <v>126.3</v>
      </c>
      <c r="U9">
        <v>125.8</v>
      </c>
      <c r="V9">
        <v>129.1</v>
      </c>
      <c r="W9">
        <v>129.69999999999999</v>
      </c>
      <c r="X9">
        <v>129.80000000000001</v>
      </c>
      <c r="Y9">
        <v>128.9</v>
      </c>
      <c r="Z9">
        <v>128.80000000000001</v>
      </c>
      <c r="AA9">
        <v>128.6</v>
      </c>
      <c r="AB9">
        <v>130.4</v>
      </c>
      <c r="AC9">
        <v>129.4</v>
      </c>
      <c r="AD9">
        <v>130.9</v>
      </c>
      <c r="AE9">
        <v>134.19999999999999</v>
      </c>
      <c r="AF9">
        <v>134.1</v>
      </c>
      <c r="AG9">
        <v>133.19999999999999</v>
      </c>
      <c r="AH9">
        <v>133.30000000000001</v>
      </c>
      <c r="AI9">
        <v>134.19999999999999</v>
      </c>
      <c r="AJ9">
        <v>132.30000000000001</v>
      </c>
      <c r="AK9">
        <v>133.19999999999999</v>
      </c>
      <c r="AL9">
        <v>132.1</v>
      </c>
      <c r="AM9">
        <v>131.6</v>
      </c>
      <c r="AN9">
        <v>131.6</v>
      </c>
      <c r="AO9">
        <v>130.4</v>
      </c>
      <c r="AP9">
        <v>131.69999999999999</v>
      </c>
      <c r="AQ9">
        <v>138.1</v>
      </c>
      <c r="AR9">
        <v>138.1</v>
      </c>
      <c r="AS9">
        <v>137.4</v>
      </c>
      <c r="AT9">
        <v>138.5</v>
      </c>
      <c r="AU9">
        <v>140.19999999999999</v>
      </c>
      <c r="AV9">
        <v>139.19999999999999</v>
      </c>
      <c r="AW9">
        <v>138.4</v>
      </c>
      <c r="AX9">
        <v>136.9</v>
      </c>
      <c r="AY9">
        <v>135.6</v>
      </c>
      <c r="AZ9">
        <v>136</v>
      </c>
      <c r="BA9">
        <v>138.69999999999999</v>
      </c>
      <c r="BB9">
        <v>139.69999999999999</v>
      </c>
      <c r="BC9">
        <v>141.80000000000001</v>
      </c>
      <c r="BD9">
        <v>140.19999999999999</v>
      </c>
      <c r="BE9">
        <v>140.9</v>
      </c>
      <c r="BF9">
        <v>143.9</v>
      </c>
      <c r="BG9">
        <v>148</v>
      </c>
      <c r="BH9">
        <v>147.80000000000001</v>
      </c>
      <c r="BI9">
        <v>146.69999999999999</v>
      </c>
      <c r="BJ9">
        <v>147.30000000000001</v>
      </c>
      <c r="BK9">
        <v>147.19999999999999</v>
      </c>
      <c r="BL9">
        <v>147.9</v>
      </c>
      <c r="BM9">
        <v>149.4</v>
      </c>
      <c r="BN9">
        <v>152.9</v>
      </c>
      <c r="BO9">
        <v>156.4</v>
      </c>
      <c r="BP9">
        <v>157.5</v>
      </c>
      <c r="BQ9">
        <v>154.1</v>
      </c>
      <c r="BR9">
        <v>153.30000000000001</v>
      </c>
      <c r="BS9">
        <v>154.4</v>
      </c>
      <c r="BT9">
        <v>150.1</v>
      </c>
      <c r="BU9">
        <v>144.5</v>
      </c>
      <c r="BV9">
        <v>143.9</v>
      </c>
      <c r="BW9">
        <v>140.19999999999999</v>
      </c>
      <c r="BX9">
        <v>135.5</v>
      </c>
      <c r="BY9">
        <v>135.80000000000001</v>
      </c>
      <c r="BZ9">
        <v>136.1</v>
      </c>
      <c r="CA9" s="6">
        <v>140.13333333333333</v>
      </c>
      <c r="CB9">
        <v>143.69999999999999</v>
      </c>
      <c r="CC9">
        <v>143.30000000000001</v>
      </c>
      <c r="CD9">
        <v>146.4</v>
      </c>
      <c r="CE9">
        <v>145.5</v>
      </c>
      <c r="CF9">
        <v>143.80000000000001</v>
      </c>
      <c r="CG9">
        <v>145.69999999999999</v>
      </c>
      <c r="CH9">
        <v>146.19999999999999</v>
      </c>
      <c r="CI9">
        <v>144.30000000000001</v>
      </c>
      <c r="CJ9">
        <v>142.19999999999999</v>
      </c>
      <c r="CK9">
        <v>140.69999999999999</v>
      </c>
      <c r="CL9">
        <v>141.80000000000001</v>
      </c>
      <c r="CM9">
        <v>147.30000000000001</v>
      </c>
      <c r="CN9" s="6">
        <v>143.85</v>
      </c>
      <c r="CO9">
        <v>143.19999999999999</v>
      </c>
      <c r="CP9">
        <v>143.19999999999999</v>
      </c>
      <c r="CQ9">
        <v>146.9</v>
      </c>
      <c r="CR9">
        <v>147</v>
      </c>
      <c r="CS9">
        <v>147.19999999999999</v>
      </c>
      <c r="CT9">
        <v>146.5</v>
      </c>
      <c r="CU9">
        <v>145.9</v>
      </c>
      <c r="CV9">
        <v>147</v>
      </c>
      <c r="CW9">
        <v>147.80000000000001</v>
      </c>
      <c r="CX9">
        <v>150.5</v>
      </c>
      <c r="CY9">
        <v>160.6</v>
      </c>
      <c r="CZ9">
        <v>162.30000000000001</v>
      </c>
      <c r="DA9">
        <v>158.6</v>
      </c>
      <c r="DB9">
        <v>157.69999999999999</v>
      </c>
      <c r="DC9">
        <v>155.69999999999999</v>
      </c>
      <c r="DD9">
        <v>152.69999999999999</v>
      </c>
      <c r="DE9">
        <v>152.6</v>
      </c>
      <c r="DF9">
        <v>153.19999999999999</v>
      </c>
      <c r="DG9">
        <v>152</v>
      </c>
      <c r="DH9">
        <v>151.19999999999999</v>
      </c>
      <c r="DI9">
        <v>151.4</v>
      </c>
      <c r="DJ9">
        <v>155.9</v>
      </c>
      <c r="DK9">
        <v>169.7</v>
      </c>
      <c r="DL9">
        <v>168</v>
      </c>
      <c r="DM9">
        <v>165.8</v>
      </c>
      <c r="DN9">
        <v>169.6</v>
      </c>
      <c r="DO9">
        <v>169.2</v>
      </c>
      <c r="DP9">
        <v>164.1</v>
      </c>
      <c r="DQ9">
        <v>162.19999999999999</v>
      </c>
      <c r="DR9">
        <v>159.1</v>
      </c>
      <c r="DS9">
        <v>156.69999999999999</v>
      </c>
      <c r="DT9">
        <v>156.30000000000001</v>
      </c>
      <c r="DU9">
        <v>167.2</v>
      </c>
      <c r="DV9">
        <v>167.2</v>
      </c>
      <c r="DW9">
        <v>173.7</v>
      </c>
      <c r="DX9">
        <v>169</v>
      </c>
      <c r="DZ9">
        <f t="shared" si="2"/>
        <v>0</v>
      </c>
    </row>
    <row r="10" spans="1:130" x14ac:dyDescent="0.35">
      <c r="A10" t="s">
        <v>30</v>
      </c>
      <c r="B10" t="s">
        <v>51</v>
      </c>
      <c r="C10" t="s">
        <v>9</v>
      </c>
      <c r="D10">
        <v>101.9</v>
      </c>
      <c r="E10">
        <v>102.4</v>
      </c>
      <c r="F10">
        <v>101.4</v>
      </c>
      <c r="G10">
        <v>103.4</v>
      </c>
      <c r="H10">
        <v>107.3</v>
      </c>
      <c r="I10">
        <v>118</v>
      </c>
      <c r="J10">
        <v>129.19999999999999</v>
      </c>
      <c r="K10">
        <v>138.9</v>
      </c>
      <c r="L10">
        <v>154</v>
      </c>
      <c r="M10">
        <v>164.9</v>
      </c>
      <c r="N10">
        <v>178.1</v>
      </c>
      <c r="O10">
        <v>145.69999999999999</v>
      </c>
      <c r="P10">
        <v>123.9</v>
      </c>
      <c r="Q10">
        <v>116</v>
      </c>
      <c r="R10">
        <v>117.9</v>
      </c>
      <c r="S10">
        <v>120.5</v>
      </c>
      <c r="T10">
        <v>123.9</v>
      </c>
      <c r="U10">
        <v>129.30000000000001</v>
      </c>
      <c r="V10">
        <v>150.1</v>
      </c>
      <c r="W10">
        <v>161.1</v>
      </c>
      <c r="X10">
        <v>158.80000000000001</v>
      </c>
      <c r="Y10">
        <v>155.30000000000001</v>
      </c>
      <c r="Z10">
        <v>152</v>
      </c>
      <c r="AA10">
        <v>140.30000000000001</v>
      </c>
      <c r="AB10">
        <v>132.30000000000001</v>
      </c>
      <c r="AC10">
        <v>128.19999999999999</v>
      </c>
      <c r="AD10">
        <v>128</v>
      </c>
      <c r="AE10">
        <v>127.5</v>
      </c>
      <c r="AF10">
        <v>128.5</v>
      </c>
      <c r="AG10">
        <v>135.19999999999999</v>
      </c>
      <c r="AH10">
        <v>140.80000000000001</v>
      </c>
      <c r="AI10">
        <v>153.6</v>
      </c>
      <c r="AJ10">
        <v>158.9</v>
      </c>
      <c r="AK10">
        <v>157.69999999999999</v>
      </c>
      <c r="AL10">
        <v>155.19999999999999</v>
      </c>
      <c r="AM10">
        <v>145.5</v>
      </c>
      <c r="AN10">
        <v>140.1</v>
      </c>
      <c r="AO10">
        <v>130.9</v>
      </c>
      <c r="AP10">
        <v>130.69999999999999</v>
      </c>
      <c r="AQ10">
        <v>134.1</v>
      </c>
      <c r="AR10">
        <v>141.80000000000001</v>
      </c>
      <c r="AS10">
        <v>152.5</v>
      </c>
      <c r="AT10">
        <v>158.19999999999999</v>
      </c>
      <c r="AU10">
        <v>156.9</v>
      </c>
      <c r="AV10">
        <v>149.5</v>
      </c>
      <c r="AW10">
        <v>149.19999999999999</v>
      </c>
      <c r="AX10">
        <v>141.80000000000001</v>
      </c>
      <c r="AY10">
        <v>127.5</v>
      </c>
      <c r="AZ10">
        <v>119.8</v>
      </c>
      <c r="BA10">
        <v>119.1</v>
      </c>
      <c r="BB10">
        <v>119.7</v>
      </c>
      <c r="BC10">
        <v>121.5</v>
      </c>
      <c r="BD10">
        <v>123.8</v>
      </c>
      <c r="BE10">
        <v>128.80000000000001</v>
      </c>
      <c r="BF10">
        <v>151.5</v>
      </c>
      <c r="BG10">
        <v>162.9</v>
      </c>
      <c r="BH10">
        <v>154.5</v>
      </c>
      <c r="BI10">
        <v>157.1</v>
      </c>
      <c r="BJ10">
        <v>168</v>
      </c>
      <c r="BK10">
        <v>161</v>
      </c>
      <c r="BL10">
        <v>152.1</v>
      </c>
      <c r="BM10">
        <v>142.4</v>
      </c>
      <c r="BN10">
        <v>138</v>
      </c>
      <c r="BO10">
        <v>135.1</v>
      </c>
      <c r="BP10">
        <v>137.80000000000001</v>
      </c>
      <c r="BQ10">
        <v>143.5</v>
      </c>
      <c r="BR10">
        <v>154.19999999999999</v>
      </c>
      <c r="BS10">
        <v>156.30000000000001</v>
      </c>
      <c r="BT10">
        <v>149.4</v>
      </c>
      <c r="BU10">
        <v>147.6</v>
      </c>
      <c r="BV10">
        <v>147.5</v>
      </c>
      <c r="BW10">
        <v>136.6</v>
      </c>
      <c r="BX10">
        <v>131.69999999999999</v>
      </c>
      <c r="BY10">
        <v>128.69999999999999</v>
      </c>
      <c r="BZ10">
        <v>128.19999999999999</v>
      </c>
      <c r="CA10" s="6">
        <v>135.45000000000002</v>
      </c>
      <c r="CB10">
        <v>133.4</v>
      </c>
      <c r="CC10">
        <v>140.6</v>
      </c>
      <c r="CD10">
        <v>150.1</v>
      </c>
      <c r="CE10">
        <v>156.19999999999999</v>
      </c>
      <c r="CF10">
        <v>163.4</v>
      </c>
      <c r="CG10">
        <v>178.8</v>
      </c>
      <c r="CH10">
        <v>191.4</v>
      </c>
      <c r="CI10">
        <v>209.5</v>
      </c>
      <c r="CJ10">
        <v>191.5</v>
      </c>
      <c r="CK10">
        <v>165.1</v>
      </c>
      <c r="CL10">
        <v>152.30000000000001</v>
      </c>
      <c r="CM10">
        <v>162.69999999999999</v>
      </c>
      <c r="CN10" s="6">
        <v>158.15</v>
      </c>
      <c r="CO10">
        <v>148.9</v>
      </c>
      <c r="CP10">
        <v>148.9</v>
      </c>
      <c r="CQ10">
        <v>171</v>
      </c>
      <c r="CR10">
        <v>178.8</v>
      </c>
      <c r="CS10">
        <v>200.6</v>
      </c>
      <c r="CT10">
        <v>222.2</v>
      </c>
      <c r="CU10">
        <v>225.2</v>
      </c>
      <c r="CV10">
        <v>187.8</v>
      </c>
      <c r="CW10">
        <v>149.69999999999999</v>
      </c>
      <c r="CX10">
        <v>141</v>
      </c>
      <c r="CY10">
        <v>135.1</v>
      </c>
      <c r="CZ10">
        <v>138.4</v>
      </c>
      <c r="DA10">
        <v>144.69999999999999</v>
      </c>
      <c r="DB10">
        <v>152.80000000000001</v>
      </c>
      <c r="DC10">
        <v>153.9</v>
      </c>
      <c r="DD10">
        <v>151.4</v>
      </c>
      <c r="DE10">
        <v>170.4</v>
      </c>
      <c r="DF10">
        <v>183.9</v>
      </c>
      <c r="DG10">
        <v>172.3</v>
      </c>
      <c r="DH10">
        <v>159.19999999999999</v>
      </c>
      <c r="DI10">
        <v>155.19999999999999</v>
      </c>
      <c r="DJ10">
        <v>155.80000000000001</v>
      </c>
      <c r="DK10">
        <v>153.6</v>
      </c>
      <c r="DL10">
        <v>160.4</v>
      </c>
      <c r="DM10">
        <v>167.3</v>
      </c>
      <c r="DN10">
        <v>168.6</v>
      </c>
      <c r="DO10">
        <v>173.1</v>
      </c>
      <c r="DP10">
        <v>176.9</v>
      </c>
      <c r="DQ10">
        <v>184.8</v>
      </c>
      <c r="DR10">
        <v>171.6</v>
      </c>
      <c r="DS10">
        <v>150.19999999999999</v>
      </c>
      <c r="DT10">
        <v>142.9</v>
      </c>
      <c r="DU10">
        <v>140.9</v>
      </c>
      <c r="DV10">
        <v>140.9</v>
      </c>
      <c r="DW10">
        <v>142.80000000000001</v>
      </c>
      <c r="DX10">
        <v>148.69999999999999</v>
      </c>
      <c r="DZ10">
        <f t="shared" si="2"/>
        <v>0</v>
      </c>
    </row>
    <row r="11" spans="1:130" x14ac:dyDescent="0.35">
      <c r="A11" t="s">
        <v>30</v>
      </c>
      <c r="B11" t="s">
        <v>51</v>
      </c>
      <c r="C11" t="s">
        <v>10</v>
      </c>
      <c r="D11">
        <v>106.1</v>
      </c>
      <c r="E11">
        <v>105.9</v>
      </c>
      <c r="F11">
        <v>105.7</v>
      </c>
      <c r="G11">
        <v>105.7</v>
      </c>
      <c r="H11">
        <v>106.1</v>
      </c>
      <c r="I11">
        <v>106.8</v>
      </c>
      <c r="J11">
        <v>107.1</v>
      </c>
      <c r="K11">
        <v>107.4</v>
      </c>
      <c r="L11">
        <v>108.1</v>
      </c>
      <c r="M11">
        <v>108.3</v>
      </c>
      <c r="N11">
        <v>109.1</v>
      </c>
      <c r="O11">
        <v>109.5</v>
      </c>
      <c r="P11">
        <v>109.6</v>
      </c>
      <c r="Q11">
        <v>109.8</v>
      </c>
      <c r="R11">
        <v>110.2</v>
      </c>
      <c r="S11">
        <v>111</v>
      </c>
      <c r="T11">
        <v>111.5</v>
      </c>
      <c r="U11">
        <v>112.2</v>
      </c>
      <c r="V11">
        <v>113.2</v>
      </c>
      <c r="W11">
        <v>114.1</v>
      </c>
      <c r="X11">
        <v>115</v>
      </c>
      <c r="Y11">
        <v>115.5</v>
      </c>
      <c r="Z11">
        <v>116.2</v>
      </c>
      <c r="AA11">
        <v>116.3</v>
      </c>
      <c r="AB11">
        <v>117.2</v>
      </c>
      <c r="AC11">
        <v>118.8</v>
      </c>
      <c r="AD11">
        <v>119.9</v>
      </c>
      <c r="AE11">
        <v>121.5</v>
      </c>
      <c r="AF11">
        <v>124.3</v>
      </c>
      <c r="AG11">
        <v>131.9</v>
      </c>
      <c r="AH11">
        <v>133.80000000000001</v>
      </c>
      <c r="AI11">
        <v>137.9</v>
      </c>
      <c r="AJ11">
        <v>142.1</v>
      </c>
      <c r="AK11">
        <v>154.19999999999999</v>
      </c>
      <c r="AL11">
        <v>160.80000000000001</v>
      </c>
      <c r="AM11">
        <v>162.1</v>
      </c>
      <c r="AN11">
        <v>163.80000000000001</v>
      </c>
      <c r="AO11">
        <v>162.80000000000001</v>
      </c>
      <c r="AP11">
        <v>161.19999999999999</v>
      </c>
      <c r="AQ11">
        <v>162.69999999999999</v>
      </c>
      <c r="AR11">
        <v>166</v>
      </c>
      <c r="AS11">
        <v>169.2</v>
      </c>
      <c r="AT11">
        <v>171.8</v>
      </c>
      <c r="AU11">
        <v>172.2</v>
      </c>
      <c r="AV11">
        <v>170.4</v>
      </c>
      <c r="AW11">
        <v>170.2</v>
      </c>
      <c r="AX11">
        <v>170</v>
      </c>
      <c r="AY11">
        <v>167.9</v>
      </c>
      <c r="AZ11">
        <v>161.69999999999999</v>
      </c>
      <c r="BA11">
        <v>156.9</v>
      </c>
      <c r="BB11">
        <v>148</v>
      </c>
      <c r="BC11">
        <v>144.5</v>
      </c>
      <c r="BD11">
        <v>141.80000000000001</v>
      </c>
      <c r="BE11">
        <v>140.19999999999999</v>
      </c>
      <c r="BF11">
        <v>138.1</v>
      </c>
      <c r="BG11">
        <v>137.4</v>
      </c>
      <c r="BH11">
        <v>137.1</v>
      </c>
      <c r="BI11">
        <v>136.4</v>
      </c>
      <c r="BJ11">
        <v>135.80000000000001</v>
      </c>
      <c r="BK11">
        <v>133.80000000000001</v>
      </c>
      <c r="BL11">
        <v>131.80000000000001</v>
      </c>
      <c r="BM11">
        <v>130.19999999999999</v>
      </c>
      <c r="BN11">
        <v>129.30000000000001</v>
      </c>
      <c r="BO11">
        <v>128.4</v>
      </c>
      <c r="BP11">
        <v>127.2</v>
      </c>
      <c r="BQ11">
        <v>126</v>
      </c>
      <c r="BR11">
        <v>126.4</v>
      </c>
      <c r="BS11">
        <v>126.8</v>
      </c>
      <c r="BT11">
        <v>125.4</v>
      </c>
      <c r="BU11">
        <v>121.4</v>
      </c>
      <c r="BV11">
        <v>121</v>
      </c>
      <c r="BW11">
        <v>120.9</v>
      </c>
      <c r="BX11">
        <v>121.3</v>
      </c>
      <c r="BY11">
        <v>121.5</v>
      </c>
      <c r="BZ11">
        <v>122.3</v>
      </c>
      <c r="CA11" s="6">
        <v>124.91666666666667</v>
      </c>
      <c r="CB11">
        <v>125.1</v>
      </c>
      <c r="CC11">
        <v>128.69999999999999</v>
      </c>
      <c r="CD11">
        <v>130.6</v>
      </c>
      <c r="CE11">
        <v>131.5</v>
      </c>
      <c r="CF11">
        <v>132.19999999999999</v>
      </c>
      <c r="CG11">
        <v>133.1</v>
      </c>
      <c r="CH11">
        <v>136.19999999999999</v>
      </c>
      <c r="CI11">
        <v>138.80000000000001</v>
      </c>
      <c r="CJ11">
        <v>141.1</v>
      </c>
      <c r="CK11">
        <v>141.80000000000001</v>
      </c>
      <c r="CL11">
        <v>141.80000000000001</v>
      </c>
      <c r="CM11">
        <v>150.19999999999999</v>
      </c>
      <c r="CN11" s="6">
        <v>147.38333333333333</v>
      </c>
      <c r="CO11">
        <v>150.30000000000001</v>
      </c>
      <c r="CP11">
        <v>150.30000000000001</v>
      </c>
      <c r="CQ11">
        <v>149.9</v>
      </c>
      <c r="CR11">
        <v>149.30000000000001</v>
      </c>
      <c r="CS11">
        <v>150.30000000000001</v>
      </c>
      <c r="CT11">
        <v>155.9</v>
      </c>
      <c r="CU11">
        <v>159.5</v>
      </c>
      <c r="CV11">
        <v>159.5</v>
      </c>
      <c r="CW11">
        <v>158.30000000000001</v>
      </c>
      <c r="CX11">
        <v>159.19999999999999</v>
      </c>
      <c r="CY11">
        <v>161.1</v>
      </c>
      <c r="CZ11">
        <v>165.1</v>
      </c>
      <c r="DA11">
        <v>165.5</v>
      </c>
      <c r="DB11">
        <v>163.6</v>
      </c>
      <c r="DC11">
        <v>162.80000000000001</v>
      </c>
      <c r="DD11">
        <v>163.9</v>
      </c>
      <c r="DE11">
        <v>165.2</v>
      </c>
      <c r="DF11">
        <v>165.4</v>
      </c>
      <c r="DG11">
        <v>164.5</v>
      </c>
      <c r="DH11">
        <v>164</v>
      </c>
      <c r="DI11">
        <v>163.9</v>
      </c>
      <c r="DJ11">
        <v>164.2</v>
      </c>
      <c r="DK11">
        <v>165.1</v>
      </c>
      <c r="DL11">
        <v>165</v>
      </c>
      <c r="DM11">
        <v>164.6</v>
      </c>
      <c r="DN11">
        <v>164.4</v>
      </c>
      <c r="DO11">
        <v>167.1</v>
      </c>
      <c r="DP11">
        <v>169</v>
      </c>
      <c r="DQ11">
        <v>169.7</v>
      </c>
      <c r="DR11">
        <v>170.2</v>
      </c>
      <c r="DS11">
        <v>170.5</v>
      </c>
      <c r="DT11">
        <v>170.7</v>
      </c>
      <c r="DU11">
        <v>170.4</v>
      </c>
      <c r="DV11">
        <v>170.5</v>
      </c>
      <c r="DW11">
        <v>172.8</v>
      </c>
      <c r="DX11">
        <v>174.9</v>
      </c>
      <c r="DZ11">
        <f t="shared" si="2"/>
        <v>0</v>
      </c>
    </row>
    <row r="12" spans="1:130" x14ac:dyDescent="0.35">
      <c r="A12" t="s">
        <v>30</v>
      </c>
      <c r="B12" t="s">
        <v>51</v>
      </c>
      <c r="C12" t="s">
        <v>11</v>
      </c>
      <c r="D12">
        <v>106.8</v>
      </c>
      <c r="E12">
        <v>105.7</v>
      </c>
      <c r="F12">
        <v>105</v>
      </c>
      <c r="G12">
        <v>104.2</v>
      </c>
      <c r="H12">
        <v>103.7</v>
      </c>
      <c r="I12">
        <v>104.1</v>
      </c>
      <c r="J12">
        <v>104.3</v>
      </c>
      <c r="K12">
        <v>104.1</v>
      </c>
      <c r="L12">
        <v>104.2</v>
      </c>
      <c r="M12">
        <v>103.9</v>
      </c>
      <c r="N12">
        <v>103.6</v>
      </c>
      <c r="O12">
        <v>102.9</v>
      </c>
      <c r="P12">
        <v>101.8</v>
      </c>
      <c r="Q12">
        <v>101.1</v>
      </c>
      <c r="R12">
        <v>101.2</v>
      </c>
      <c r="S12">
        <v>102.6</v>
      </c>
      <c r="T12">
        <v>103.5</v>
      </c>
      <c r="U12">
        <v>103.6</v>
      </c>
      <c r="V12">
        <v>104.8</v>
      </c>
      <c r="W12">
        <v>105.1</v>
      </c>
      <c r="X12">
        <v>104.7</v>
      </c>
      <c r="Y12">
        <v>104</v>
      </c>
      <c r="Z12">
        <v>103.3</v>
      </c>
      <c r="AA12">
        <v>102</v>
      </c>
      <c r="AB12">
        <v>100.5</v>
      </c>
      <c r="AC12">
        <v>100</v>
      </c>
      <c r="AD12">
        <v>98.9</v>
      </c>
      <c r="AE12">
        <v>97.8</v>
      </c>
      <c r="AF12">
        <v>97.6</v>
      </c>
      <c r="AG12">
        <v>96.3</v>
      </c>
      <c r="AH12">
        <v>94.1</v>
      </c>
      <c r="AI12">
        <v>93.1</v>
      </c>
      <c r="AJ12">
        <v>92.5</v>
      </c>
      <c r="AK12">
        <v>93.7</v>
      </c>
      <c r="AL12">
        <v>94.5</v>
      </c>
      <c r="AM12">
        <v>95.4</v>
      </c>
      <c r="AN12">
        <v>97.7</v>
      </c>
      <c r="AO12">
        <v>98.7</v>
      </c>
      <c r="AP12">
        <v>100.4</v>
      </c>
      <c r="AQ12">
        <v>105</v>
      </c>
      <c r="AR12">
        <v>107.5</v>
      </c>
      <c r="AS12">
        <v>108.8</v>
      </c>
      <c r="AT12">
        <v>110.3</v>
      </c>
      <c r="AU12">
        <v>112.1</v>
      </c>
      <c r="AV12">
        <v>113.1</v>
      </c>
      <c r="AW12">
        <v>113.4</v>
      </c>
      <c r="AX12">
        <v>113.4</v>
      </c>
      <c r="AY12">
        <v>113.8</v>
      </c>
      <c r="AZ12">
        <v>114.8</v>
      </c>
      <c r="BA12">
        <v>116.2</v>
      </c>
      <c r="BB12">
        <v>116.9</v>
      </c>
      <c r="BC12">
        <v>117.4</v>
      </c>
      <c r="BD12">
        <v>118.6</v>
      </c>
      <c r="BE12">
        <v>118.9</v>
      </c>
      <c r="BF12">
        <v>120</v>
      </c>
      <c r="BG12">
        <v>120.8</v>
      </c>
      <c r="BH12">
        <v>121</v>
      </c>
      <c r="BI12">
        <v>121.4</v>
      </c>
      <c r="BJ12">
        <v>122.5</v>
      </c>
      <c r="BK12">
        <v>121.9</v>
      </c>
      <c r="BL12">
        <v>119.5</v>
      </c>
      <c r="BM12">
        <v>117.9</v>
      </c>
      <c r="BN12">
        <v>117.1</v>
      </c>
      <c r="BO12">
        <v>115.2</v>
      </c>
      <c r="BP12">
        <v>111.8</v>
      </c>
      <c r="BQ12">
        <v>112.4</v>
      </c>
      <c r="BR12">
        <v>114.3</v>
      </c>
      <c r="BS12">
        <v>115.4</v>
      </c>
      <c r="BT12">
        <v>114.4</v>
      </c>
      <c r="BU12">
        <v>112.3</v>
      </c>
      <c r="BV12">
        <v>111.6</v>
      </c>
      <c r="BW12">
        <v>109.9</v>
      </c>
      <c r="BX12">
        <v>108.4</v>
      </c>
      <c r="BY12">
        <v>108.3</v>
      </c>
      <c r="BZ12">
        <v>108.3</v>
      </c>
      <c r="CA12" s="6">
        <v>109.28333333333335</v>
      </c>
      <c r="CB12">
        <v>109.3</v>
      </c>
      <c r="CC12">
        <v>110.6</v>
      </c>
      <c r="CD12">
        <v>110.8</v>
      </c>
      <c r="CE12">
        <v>111.7</v>
      </c>
      <c r="CF12">
        <v>112.8</v>
      </c>
      <c r="CG12">
        <v>113.6</v>
      </c>
      <c r="CH12">
        <v>113.8</v>
      </c>
      <c r="CI12">
        <v>113.6</v>
      </c>
      <c r="CJ12">
        <v>113.8</v>
      </c>
      <c r="CK12">
        <v>113.1</v>
      </c>
      <c r="CL12">
        <v>112.6</v>
      </c>
      <c r="CM12">
        <v>119.8</v>
      </c>
      <c r="CN12" s="6">
        <v>114.35000000000001</v>
      </c>
      <c r="CO12">
        <v>113.2</v>
      </c>
      <c r="CP12">
        <v>113.2</v>
      </c>
      <c r="CQ12">
        <v>114.2</v>
      </c>
      <c r="CR12">
        <v>115.1</v>
      </c>
      <c r="CS12">
        <v>115.3</v>
      </c>
      <c r="CT12">
        <v>114.9</v>
      </c>
      <c r="CU12">
        <v>114.4</v>
      </c>
      <c r="CV12">
        <v>113.8</v>
      </c>
      <c r="CW12">
        <v>111.8</v>
      </c>
      <c r="CX12">
        <v>111.7</v>
      </c>
      <c r="CY12">
        <v>112.2</v>
      </c>
      <c r="CZ12">
        <v>114.3</v>
      </c>
      <c r="DA12">
        <v>114.6</v>
      </c>
      <c r="DB12">
        <v>113.9</v>
      </c>
      <c r="DC12">
        <v>115.2</v>
      </c>
      <c r="DD12">
        <v>119.3</v>
      </c>
      <c r="DE12">
        <v>121.6</v>
      </c>
      <c r="DF12">
        <v>122.1</v>
      </c>
      <c r="DG12">
        <v>120.6</v>
      </c>
      <c r="DH12">
        <v>119.3</v>
      </c>
      <c r="DI12">
        <v>118.1</v>
      </c>
      <c r="DJ12">
        <v>118.1</v>
      </c>
      <c r="DK12">
        <v>118.2</v>
      </c>
      <c r="DL12">
        <v>118.9</v>
      </c>
      <c r="DM12">
        <v>119.1</v>
      </c>
      <c r="DN12">
        <v>119.2</v>
      </c>
      <c r="DO12">
        <v>120.2</v>
      </c>
      <c r="DP12">
        <v>120.8</v>
      </c>
      <c r="DQ12">
        <v>121.1</v>
      </c>
      <c r="DR12">
        <v>121.5</v>
      </c>
      <c r="DS12">
        <v>121.2</v>
      </c>
      <c r="DT12">
        <v>120.3</v>
      </c>
      <c r="DU12">
        <v>119.1</v>
      </c>
      <c r="DV12">
        <v>119.1</v>
      </c>
      <c r="DW12">
        <v>120.4</v>
      </c>
      <c r="DX12">
        <v>121.9</v>
      </c>
      <c r="DZ12">
        <f t="shared" si="2"/>
        <v>0</v>
      </c>
    </row>
    <row r="13" spans="1:130" x14ac:dyDescent="0.35">
      <c r="A13" t="s">
        <v>30</v>
      </c>
      <c r="B13" t="s">
        <v>51</v>
      </c>
      <c r="C13" t="s">
        <v>12</v>
      </c>
      <c r="D13">
        <v>103.1</v>
      </c>
      <c r="E13">
        <v>103.1</v>
      </c>
      <c r="F13">
        <v>103.3</v>
      </c>
      <c r="G13">
        <v>103.2</v>
      </c>
      <c r="H13">
        <v>104</v>
      </c>
      <c r="I13">
        <v>105.4</v>
      </c>
      <c r="J13">
        <v>106.4</v>
      </c>
      <c r="K13">
        <v>106.9</v>
      </c>
      <c r="L13">
        <v>107.9</v>
      </c>
      <c r="M13">
        <v>108.2</v>
      </c>
      <c r="N13">
        <v>109</v>
      </c>
      <c r="O13">
        <v>109.8</v>
      </c>
      <c r="P13">
        <v>110.2</v>
      </c>
      <c r="Q13">
        <v>110.4</v>
      </c>
      <c r="R13">
        <v>110.7</v>
      </c>
      <c r="S13">
        <v>111.2</v>
      </c>
      <c r="T13">
        <v>111.6</v>
      </c>
      <c r="U13">
        <v>112.3</v>
      </c>
      <c r="V13">
        <v>113.3</v>
      </c>
      <c r="W13">
        <v>114.6</v>
      </c>
      <c r="X13">
        <v>114.9</v>
      </c>
      <c r="Y13">
        <v>115.3</v>
      </c>
      <c r="Z13">
        <v>115.8</v>
      </c>
      <c r="AA13">
        <v>116</v>
      </c>
      <c r="AB13">
        <v>117.2</v>
      </c>
      <c r="AC13">
        <v>118.6</v>
      </c>
      <c r="AD13">
        <v>119.4</v>
      </c>
      <c r="AE13">
        <v>119.8</v>
      </c>
      <c r="AF13">
        <v>120.7</v>
      </c>
      <c r="AG13">
        <v>123</v>
      </c>
      <c r="AH13">
        <v>123.4</v>
      </c>
      <c r="AI13">
        <v>123.9</v>
      </c>
      <c r="AJ13">
        <v>125.4</v>
      </c>
      <c r="AK13">
        <v>126.6</v>
      </c>
      <c r="AL13">
        <v>128.30000000000001</v>
      </c>
      <c r="AM13">
        <v>128.9</v>
      </c>
      <c r="AN13">
        <v>129.6</v>
      </c>
      <c r="AO13">
        <v>130.6</v>
      </c>
      <c r="AP13">
        <v>130.80000000000001</v>
      </c>
      <c r="AQ13">
        <v>131.4</v>
      </c>
      <c r="AR13">
        <v>132.19999999999999</v>
      </c>
      <c r="AS13">
        <v>133.1</v>
      </c>
      <c r="AT13">
        <v>134.30000000000001</v>
      </c>
      <c r="AU13">
        <v>134.9</v>
      </c>
      <c r="AV13">
        <v>135.80000000000001</v>
      </c>
      <c r="AW13">
        <v>136.30000000000001</v>
      </c>
      <c r="AX13">
        <v>136.80000000000001</v>
      </c>
      <c r="AY13">
        <v>137.5</v>
      </c>
      <c r="AZ13">
        <v>136.9</v>
      </c>
      <c r="BA13">
        <v>136</v>
      </c>
      <c r="BB13">
        <v>135.6</v>
      </c>
      <c r="BC13">
        <v>134.1</v>
      </c>
      <c r="BD13">
        <v>134</v>
      </c>
      <c r="BE13">
        <v>133.5</v>
      </c>
      <c r="BF13">
        <v>133.9</v>
      </c>
      <c r="BG13">
        <v>134.69999999999999</v>
      </c>
      <c r="BH13">
        <v>134.69999999999999</v>
      </c>
      <c r="BI13">
        <v>135.6</v>
      </c>
      <c r="BJ13">
        <v>136</v>
      </c>
      <c r="BK13">
        <v>135.80000000000001</v>
      </c>
      <c r="BL13">
        <v>136</v>
      </c>
      <c r="BM13">
        <v>135.6</v>
      </c>
      <c r="BN13">
        <v>136.30000000000001</v>
      </c>
      <c r="BO13">
        <v>137.19999999999999</v>
      </c>
      <c r="BP13">
        <v>137.4</v>
      </c>
      <c r="BQ13">
        <v>137.6</v>
      </c>
      <c r="BR13">
        <v>138.19999999999999</v>
      </c>
      <c r="BS13">
        <v>138.6</v>
      </c>
      <c r="BT13">
        <v>138.69999999999999</v>
      </c>
      <c r="BU13">
        <v>139.5</v>
      </c>
      <c r="BV13">
        <v>140.6</v>
      </c>
      <c r="BW13">
        <v>140.19999999999999</v>
      </c>
      <c r="BX13">
        <v>138.9</v>
      </c>
      <c r="BY13">
        <v>139.19999999999999</v>
      </c>
      <c r="BZ13">
        <v>138.9</v>
      </c>
      <c r="CA13" s="6">
        <v>139.73333333333335</v>
      </c>
      <c r="CB13">
        <v>139.30000000000001</v>
      </c>
      <c r="CC13">
        <v>140.4</v>
      </c>
      <c r="CD13">
        <v>141.69999999999999</v>
      </c>
      <c r="CE13">
        <v>142.69999999999999</v>
      </c>
      <c r="CF13">
        <v>144.19999999999999</v>
      </c>
      <c r="CG13">
        <v>145.5</v>
      </c>
      <c r="CH13">
        <v>147.30000000000001</v>
      </c>
      <c r="CI13">
        <v>149.1</v>
      </c>
      <c r="CJ13">
        <v>151.6</v>
      </c>
      <c r="CK13">
        <v>152.80000000000001</v>
      </c>
      <c r="CL13">
        <v>154</v>
      </c>
      <c r="CM13">
        <v>158.69999999999999</v>
      </c>
      <c r="CN13" s="6">
        <v>157.51666666666668</v>
      </c>
      <c r="CO13">
        <v>159.80000000000001</v>
      </c>
      <c r="CP13">
        <v>159.80000000000001</v>
      </c>
      <c r="CQ13">
        <v>160</v>
      </c>
      <c r="CR13">
        <v>160</v>
      </c>
      <c r="CS13">
        <v>160.9</v>
      </c>
      <c r="CT13">
        <v>162</v>
      </c>
      <c r="CU13">
        <v>163.5</v>
      </c>
      <c r="CV13">
        <v>164.5</v>
      </c>
      <c r="CW13">
        <v>165</v>
      </c>
      <c r="CX13">
        <v>164</v>
      </c>
      <c r="CY13">
        <v>164.4</v>
      </c>
      <c r="CZ13">
        <v>169.7</v>
      </c>
      <c r="DA13">
        <v>170</v>
      </c>
      <c r="DB13">
        <v>169.7</v>
      </c>
      <c r="DC13">
        <v>169.8</v>
      </c>
      <c r="DD13">
        <v>170.1</v>
      </c>
      <c r="DE13">
        <v>170.6</v>
      </c>
      <c r="DF13">
        <v>170.8</v>
      </c>
      <c r="DG13">
        <v>171.7</v>
      </c>
      <c r="DH13">
        <v>173.3</v>
      </c>
      <c r="DI13">
        <v>175.4</v>
      </c>
      <c r="DJ13">
        <v>178.7</v>
      </c>
      <c r="DK13">
        <v>182.9</v>
      </c>
      <c r="DL13">
        <v>186.6</v>
      </c>
      <c r="DM13">
        <v>188.9</v>
      </c>
      <c r="DN13">
        <v>191.8</v>
      </c>
      <c r="DO13">
        <v>195.6</v>
      </c>
      <c r="DP13">
        <v>199.1</v>
      </c>
      <c r="DQ13">
        <v>201.6</v>
      </c>
      <c r="DR13">
        <v>204.8</v>
      </c>
      <c r="DS13">
        <v>207.5</v>
      </c>
      <c r="DT13">
        <v>210.5</v>
      </c>
      <c r="DU13">
        <v>212.1</v>
      </c>
      <c r="DV13">
        <v>212.1</v>
      </c>
      <c r="DW13">
        <v>215.5</v>
      </c>
      <c r="DX13">
        <v>221</v>
      </c>
      <c r="DZ13">
        <f t="shared" si="2"/>
        <v>0</v>
      </c>
    </row>
    <row r="14" spans="1:130" x14ac:dyDescent="0.35">
      <c r="A14" t="s">
        <v>30</v>
      </c>
      <c r="B14" t="s">
        <v>51</v>
      </c>
      <c r="C14" t="s">
        <v>13</v>
      </c>
      <c r="D14">
        <v>104.8</v>
      </c>
      <c r="E14">
        <v>105.1</v>
      </c>
      <c r="F14">
        <v>105.6</v>
      </c>
      <c r="G14">
        <v>106.5</v>
      </c>
      <c r="H14">
        <v>107.4</v>
      </c>
      <c r="I14">
        <v>108.2</v>
      </c>
      <c r="J14">
        <v>109.1</v>
      </c>
      <c r="K14">
        <v>109.7</v>
      </c>
      <c r="L14">
        <v>110.4</v>
      </c>
      <c r="M14">
        <v>111.1</v>
      </c>
      <c r="N14">
        <v>111.8</v>
      </c>
      <c r="O14">
        <v>112.1</v>
      </c>
      <c r="P14">
        <v>112.4</v>
      </c>
      <c r="Q14">
        <v>112.9</v>
      </c>
      <c r="R14">
        <v>113</v>
      </c>
      <c r="S14">
        <v>113.5</v>
      </c>
      <c r="T14">
        <v>114.2</v>
      </c>
      <c r="U14">
        <v>114.9</v>
      </c>
      <c r="V14">
        <v>115.6</v>
      </c>
      <c r="W14">
        <v>115.8</v>
      </c>
      <c r="X14">
        <v>116.5</v>
      </c>
      <c r="Y14">
        <v>116.8</v>
      </c>
      <c r="Z14">
        <v>116.8</v>
      </c>
      <c r="AA14">
        <v>117.3</v>
      </c>
      <c r="AB14">
        <v>117.9</v>
      </c>
      <c r="AC14">
        <v>118.8</v>
      </c>
      <c r="AD14">
        <v>118.9</v>
      </c>
      <c r="AE14">
        <v>119.4</v>
      </c>
      <c r="AF14">
        <v>120.2</v>
      </c>
      <c r="AG14">
        <v>121.1</v>
      </c>
      <c r="AH14">
        <v>121</v>
      </c>
      <c r="AI14">
        <v>121.5</v>
      </c>
      <c r="AJ14">
        <v>121.9</v>
      </c>
      <c r="AK14">
        <v>122.3</v>
      </c>
      <c r="AL14">
        <v>123.1</v>
      </c>
      <c r="AM14">
        <v>123.3</v>
      </c>
      <c r="AN14">
        <v>124.3</v>
      </c>
      <c r="AO14">
        <v>124.8</v>
      </c>
      <c r="AP14">
        <v>124.9</v>
      </c>
      <c r="AQ14">
        <v>125.4</v>
      </c>
      <c r="AR14">
        <v>126.1</v>
      </c>
      <c r="AS14">
        <v>126.4</v>
      </c>
      <c r="AT14">
        <v>127.3</v>
      </c>
      <c r="AU14">
        <v>128.1</v>
      </c>
      <c r="AV14">
        <v>128.80000000000001</v>
      </c>
      <c r="AW14">
        <v>128.69999999999999</v>
      </c>
      <c r="AX14">
        <v>128.69999999999999</v>
      </c>
      <c r="AY14">
        <v>129.1</v>
      </c>
      <c r="AZ14">
        <v>129</v>
      </c>
      <c r="BA14">
        <v>129.4</v>
      </c>
      <c r="BB14">
        <v>129.80000000000001</v>
      </c>
      <c r="BC14">
        <v>130</v>
      </c>
      <c r="BD14">
        <v>130.30000000000001</v>
      </c>
      <c r="BE14">
        <v>130.4</v>
      </c>
      <c r="BF14">
        <v>131.4</v>
      </c>
      <c r="BG14">
        <v>131.6</v>
      </c>
      <c r="BH14">
        <v>131.69999999999999</v>
      </c>
      <c r="BI14">
        <v>131.30000000000001</v>
      </c>
      <c r="BJ14">
        <v>131.9</v>
      </c>
      <c r="BK14">
        <v>131.1</v>
      </c>
      <c r="BL14">
        <v>131.19999999999999</v>
      </c>
      <c r="BM14">
        <v>130.5</v>
      </c>
      <c r="BN14">
        <v>131.19999999999999</v>
      </c>
      <c r="BO14">
        <v>131.9</v>
      </c>
      <c r="BP14">
        <v>132.19999999999999</v>
      </c>
      <c r="BQ14">
        <v>132.80000000000001</v>
      </c>
      <c r="BR14">
        <v>132.80000000000001</v>
      </c>
      <c r="BS14">
        <v>133.80000000000001</v>
      </c>
      <c r="BT14">
        <v>133.1</v>
      </c>
      <c r="BU14">
        <v>134.6</v>
      </c>
      <c r="BV14">
        <v>137.5</v>
      </c>
      <c r="BW14">
        <v>137.80000000000001</v>
      </c>
      <c r="BX14">
        <v>137</v>
      </c>
      <c r="BY14">
        <v>137.4</v>
      </c>
      <c r="BZ14">
        <v>137.4</v>
      </c>
      <c r="CA14" s="6">
        <v>137.66666666666666</v>
      </c>
      <c r="CB14">
        <v>137.69999999999999</v>
      </c>
      <c r="CC14">
        <v>138</v>
      </c>
      <c r="CD14">
        <v>138.5</v>
      </c>
      <c r="CE14">
        <v>138.5</v>
      </c>
      <c r="CF14">
        <v>138.5</v>
      </c>
      <c r="CG14">
        <v>138.6</v>
      </c>
      <c r="CH14">
        <v>138.69999999999999</v>
      </c>
      <c r="CI14">
        <v>139.30000000000001</v>
      </c>
      <c r="CJ14">
        <v>139.69999999999999</v>
      </c>
      <c r="CK14">
        <v>140.1</v>
      </c>
      <c r="CL14">
        <v>140.1</v>
      </c>
      <c r="CM14">
        <v>139.19999999999999</v>
      </c>
      <c r="CN14" s="6">
        <v>141.183333333333</v>
      </c>
      <c r="CO14">
        <v>142.1</v>
      </c>
      <c r="CP14">
        <v>142.1</v>
      </c>
      <c r="CQ14">
        <v>143.5</v>
      </c>
      <c r="CR14">
        <v>145.4</v>
      </c>
      <c r="CS14">
        <v>147.4</v>
      </c>
      <c r="CT14">
        <v>150</v>
      </c>
      <c r="CU14">
        <v>153.4</v>
      </c>
      <c r="CV14">
        <v>156.1</v>
      </c>
      <c r="CW14">
        <v>160</v>
      </c>
      <c r="CX14">
        <v>160.6</v>
      </c>
      <c r="CY14">
        <v>161.9</v>
      </c>
      <c r="CZ14">
        <v>164.6</v>
      </c>
      <c r="DA14">
        <v>165.5</v>
      </c>
      <c r="DB14">
        <v>166.2</v>
      </c>
      <c r="DC14">
        <v>167.6</v>
      </c>
      <c r="DD14">
        <v>168.3</v>
      </c>
      <c r="DE14">
        <v>168.8</v>
      </c>
      <c r="DF14">
        <v>169.1</v>
      </c>
      <c r="DG14">
        <v>169.7</v>
      </c>
      <c r="DH14">
        <v>169.8</v>
      </c>
      <c r="DI14">
        <v>170.5</v>
      </c>
      <c r="DJ14">
        <v>171.2</v>
      </c>
      <c r="DK14">
        <v>172.4</v>
      </c>
      <c r="DL14">
        <v>173.2</v>
      </c>
      <c r="DM14">
        <v>174.2</v>
      </c>
      <c r="DN14">
        <v>174.5</v>
      </c>
      <c r="DO14">
        <v>174.8</v>
      </c>
      <c r="DP14">
        <v>175.4</v>
      </c>
      <c r="DQ14">
        <v>175.8</v>
      </c>
      <c r="DR14">
        <v>176.4</v>
      </c>
      <c r="DS14">
        <v>176.8</v>
      </c>
      <c r="DT14">
        <v>176.9</v>
      </c>
      <c r="DU14">
        <v>177.6</v>
      </c>
      <c r="DV14">
        <v>177.6</v>
      </c>
      <c r="DW14">
        <v>178.2</v>
      </c>
      <c r="DX14">
        <v>178.7</v>
      </c>
      <c r="DZ14">
        <f t="shared" si="2"/>
        <v>0</v>
      </c>
    </row>
    <row r="15" spans="1:130" x14ac:dyDescent="0.35">
      <c r="A15" t="s">
        <v>30</v>
      </c>
      <c r="B15" t="s">
        <v>51</v>
      </c>
      <c r="C15" t="s">
        <v>14</v>
      </c>
      <c r="D15">
        <v>106.7</v>
      </c>
      <c r="E15">
        <v>107.7</v>
      </c>
      <c r="F15">
        <v>108.2</v>
      </c>
      <c r="G15">
        <v>108.8</v>
      </c>
      <c r="H15">
        <v>109.9</v>
      </c>
      <c r="I15">
        <v>111</v>
      </c>
      <c r="J15">
        <v>112.1</v>
      </c>
      <c r="K15">
        <v>112.6</v>
      </c>
      <c r="L15">
        <v>114</v>
      </c>
      <c r="M15">
        <v>114.9</v>
      </c>
      <c r="N15">
        <v>116</v>
      </c>
      <c r="O15">
        <v>116.8</v>
      </c>
      <c r="P15">
        <v>117.3</v>
      </c>
      <c r="Q15">
        <v>117.8</v>
      </c>
      <c r="R15">
        <v>118.3</v>
      </c>
      <c r="S15">
        <v>118.7</v>
      </c>
      <c r="T15">
        <v>119.2</v>
      </c>
      <c r="U15">
        <v>120.1</v>
      </c>
      <c r="V15">
        <v>120.9</v>
      </c>
      <c r="W15">
        <v>121.7</v>
      </c>
      <c r="X15">
        <v>122.6</v>
      </c>
      <c r="Y15">
        <v>123.2</v>
      </c>
      <c r="Z15">
        <v>124.5</v>
      </c>
      <c r="AA15">
        <v>124.8</v>
      </c>
      <c r="AB15">
        <v>125.6</v>
      </c>
      <c r="AC15">
        <v>126.8</v>
      </c>
      <c r="AD15">
        <v>127.7</v>
      </c>
      <c r="AE15">
        <v>128.69999999999999</v>
      </c>
      <c r="AF15">
        <v>129.80000000000001</v>
      </c>
      <c r="AG15">
        <v>131.19999999999999</v>
      </c>
      <c r="AH15">
        <v>131.69999999999999</v>
      </c>
      <c r="AI15">
        <v>132.5</v>
      </c>
      <c r="AJ15">
        <v>132.69999999999999</v>
      </c>
      <c r="AK15">
        <v>133.1</v>
      </c>
      <c r="AL15">
        <v>134.19999999999999</v>
      </c>
      <c r="AM15">
        <v>135.1</v>
      </c>
      <c r="AN15">
        <v>135.9</v>
      </c>
      <c r="AO15">
        <v>136.4</v>
      </c>
      <c r="AP15">
        <v>137</v>
      </c>
      <c r="AQ15">
        <v>137.4</v>
      </c>
      <c r="AR15">
        <v>138.30000000000001</v>
      </c>
      <c r="AS15">
        <v>139.19999999999999</v>
      </c>
      <c r="AT15">
        <v>139.9</v>
      </c>
      <c r="AU15">
        <v>140.69999999999999</v>
      </c>
      <c r="AV15">
        <v>141.5</v>
      </c>
      <c r="AW15">
        <v>142.4</v>
      </c>
      <c r="AX15">
        <v>143.1</v>
      </c>
      <c r="AY15">
        <v>143.6</v>
      </c>
      <c r="AZ15">
        <v>143.9</v>
      </c>
      <c r="BA15">
        <v>144.4</v>
      </c>
      <c r="BB15">
        <v>145.4</v>
      </c>
      <c r="BC15">
        <v>145.5</v>
      </c>
      <c r="BD15">
        <v>145.80000000000001</v>
      </c>
      <c r="BE15">
        <v>146.5</v>
      </c>
      <c r="BF15">
        <v>147.69999999999999</v>
      </c>
      <c r="BG15">
        <v>148.69999999999999</v>
      </c>
      <c r="BH15">
        <v>149.30000000000001</v>
      </c>
      <c r="BI15">
        <v>150.30000000000001</v>
      </c>
      <c r="BJ15">
        <v>151.4</v>
      </c>
      <c r="BK15">
        <v>151.4</v>
      </c>
      <c r="BL15">
        <v>151.80000000000001</v>
      </c>
      <c r="BM15">
        <v>151.69999999999999</v>
      </c>
      <c r="BN15">
        <v>152.80000000000001</v>
      </c>
      <c r="BO15">
        <v>153.80000000000001</v>
      </c>
      <c r="BP15">
        <v>154.30000000000001</v>
      </c>
      <c r="BQ15">
        <v>154.30000000000001</v>
      </c>
      <c r="BR15">
        <v>154.80000000000001</v>
      </c>
      <c r="BS15">
        <v>155.19999999999999</v>
      </c>
      <c r="BT15">
        <v>155.9</v>
      </c>
      <c r="BU15">
        <v>155.19999999999999</v>
      </c>
      <c r="BV15">
        <v>156.1</v>
      </c>
      <c r="BW15">
        <v>156</v>
      </c>
      <c r="BX15">
        <v>155.80000000000001</v>
      </c>
      <c r="BY15">
        <v>156.19999999999999</v>
      </c>
      <c r="BZ15">
        <v>156.4</v>
      </c>
      <c r="CA15" s="6">
        <v>156.35</v>
      </c>
      <c r="CB15">
        <v>156.4</v>
      </c>
      <c r="CC15">
        <v>156.6</v>
      </c>
      <c r="CD15">
        <v>156.69999999999999</v>
      </c>
      <c r="CE15">
        <v>156.9</v>
      </c>
      <c r="CF15">
        <v>157.19999999999999</v>
      </c>
      <c r="CG15">
        <v>157.4</v>
      </c>
      <c r="CH15">
        <v>157.69999999999999</v>
      </c>
      <c r="CI15">
        <v>158.30000000000001</v>
      </c>
      <c r="CJ15">
        <v>158.69999999999999</v>
      </c>
      <c r="CK15">
        <v>159.19999999999999</v>
      </c>
      <c r="CL15">
        <v>160</v>
      </c>
      <c r="CM15" s="5">
        <f>(SUM(CJ15:CL15)+SUM(CN15:CP15))/6</f>
        <v>155.92499999999998</v>
      </c>
      <c r="CN15" s="6">
        <v>134.04999999999998</v>
      </c>
      <c r="CO15">
        <v>161.80000000000001</v>
      </c>
      <c r="CP15">
        <v>161.80000000000001</v>
      </c>
      <c r="CQ15">
        <v>161.5</v>
      </c>
      <c r="CR15">
        <v>161.6</v>
      </c>
      <c r="CS15">
        <v>161.9</v>
      </c>
      <c r="CT15">
        <v>162.69999999999999</v>
      </c>
      <c r="CU15">
        <v>163.6</v>
      </c>
      <c r="CV15">
        <v>164.3</v>
      </c>
      <c r="CW15">
        <v>165.8</v>
      </c>
      <c r="CX15">
        <v>166.4</v>
      </c>
      <c r="CY15">
        <v>166.8</v>
      </c>
      <c r="CZ15">
        <v>169.8</v>
      </c>
      <c r="DA15">
        <v>171.7</v>
      </c>
      <c r="DB15">
        <v>171</v>
      </c>
      <c r="DC15">
        <v>171.9</v>
      </c>
      <c r="DD15">
        <v>172.8</v>
      </c>
      <c r="DE15">
        <v>173.6</v>
      </c>
      <c r="DF15">
        <v>174.3</v>
      </c>
      <c r="DG15">
        <v>175.1</v>
      </c>
      <c r="DH15">
        <v>175.8</v>
      </c>
      <c r="DI15">
        <v>176.3</v>
      </c>
      <c r="DJ15">
        <v>177.4</v>
      </c>
      <c r="DK15">
        <v>178.9</v>
      </c>
      <c r="DL15">
        <v>180.4</v>
      </c>
      <c r="DM15">
        <v>181.9</v>
      </c>
      <c r="DN15">
        <v>183.1</v>
      </c>
      <c r="DO15">
        <v>184</v>
      </c>
      <c r="DP15">
        <v>184.8</v>
      </c>
      <c r="DQ15">
        <v>185.6</v>
      </c>
      <c r="DR15">
        <v>186.9</v>
      </c>
      <c r="DS15">
        <v>187.7</v>
      </c>
      <c r="DT15">
        <v>188.5</v>
      </c>
      <c r="DU15">
        <v>189.9</v>
      </c>
      <c r="DV15">
        <v>189.9</v>
      </c>
      <c r="DW15">
        <v>190.5</v>
      </c>
      <c r="DX15">
        <v>191.1</v>
      </c>
      <c r="DZ15">
        <f t="shared" si="2"/>
        <v>0</v>
      </c>
    </row>
    <row r="16" spans="1:130" x14ac:dyDescent="0.35">
      <c r="A16" t="s">
        <v>30</v>
      </c>
      <c r="B16" t="s">
        <v>51</v>
      </c>
      <c r="C16" t="s">
        <v>15</v>
      </c>
      <c r="D16">
        <v>105.5</v>
      </c>
      <c r="E16">
        <v>106.3</v>
      </c>
      <c r="F16">
        <v>106.6</v>
      </c>
      <c r="G16">
        <v>107.1</v>
      </c>
      <c r="H16">
        <v>108.1</v>
      </c>
      <c r="I16">
        <v>110.6</v>
      </c>
      <c r="J16">
        <v>113.1</v>
      </c>
      <c r="K16">
        <v>114.9</v>
      </c>
      <c r="L16">
        <v>117.8</v>
      </c>
      <c r="M16">
        <v>119.8</v>
      </c>
      <c r="N16">
        <v>122.5</v>
      </c>
      <c r="O16">
        <v>118.7</v>
      </c>
      <c r="P16">
        <v>116</v>
      </c>
      <c r="Q16">
        <v>115.3</v>
      </c>
      <c r="R16">
        <v>116.2</v>
      </c>
      <c r="S16">
        <v>117.2</v>
      </c>
      <c r="T16">
        <v>118.2</v>
      </c>
      <c r="U16">
        <v>119.5</v>
      </c>
      <c r="V16">
        <v>123.3</v>
      </c>
      <c r="W16">
        <v>125.3</v>
      </c>
      <c r="X16">
        <v>125.3</v>
      </c>
      <c r="Y16">
        <v>125.1</v>
      </c>
      <c r="Z16">
        <v>124.9</v>
      </c>
      <c r="AA16">
        <v>123.3</v>
      </c>
      <c r="AB16">
        <v>122.8</v>
      </c>
      <c r="AC16">
        <v>122.8</v>
      </c>
      <c r="AD16">
        <v>123.1</v>
      </c>
      <c r="AE16">
        <v>123.6</v>
      </c>
      <c r="AF16">
        <v>124.4</v>
      </c>
      <c r="AG16">
        <v>126.6</v>
      </c>
      <c r="AH16">
        <v>127.5</v>
      </c>
      <c r="AI16">
        <v>129.80000000000001</v>
      </c>
      <c r="AJ16">
        <v>131</v>
      </c>
      <c r="AK16">
        <v>131.80000000000001</v>
      </c>
      <c r="AL16">
        <v>132.4</v>
      </c>
      <c r="AM16">
        <v>131.4</v>
      </c>
      <c r="AN16">
        <v>131.4</v>
      </c>
      <c r="AO16">
        <v>130.30000000000001</v>
      </c>
      <c r="AP16">
        <v>130.4</v>
      </c>
      <c r="AQ16">
        <v>131.80000000000001</v>
      </c>
      <c r="AR16">
        <v>133.6</v>
      </c>
      <c r="AS16">
        <v>136</v>
      </c>
      <c r="AT16">
        <v>137.6</v>
      </c>
      <c r="AU16">
        <v>138</v>
      </c>
      <c r="AV16">
        <v>137.19999999999999</v>
      </c>
      <c r="AW16">
        <v>137.4</v>
      </c>
      <c r="AX16">
        <v>136.6</v>
      </c>
      <c r="AY16">
        <v>134.69999999999999</v>
      </c>
      <c r="AZ16">
        <v>133.69999999999999</v>
      </c>
      <c r="BA16">
        <v>133.6</v>
      </c>
      <c r="BB16">
        <v>133.4</v>
      </c>
      <c r="BC16">
        <v>133.5</v>
      </c>
      <c r="BD16">
        <v>133.80000000000001</v>
      </c>
      <c r="BE16">
        <v>134.9</v>
      </c>
      <c r="BF16">
        <v>138.5</v>
      </c>
      <c r="BG16">
        <v>140.6</v>
      </c>
      <c r="BH16">
        <v>139.6</v>
      </c>
      <c r="BI16">
        <v>140.4</v>
      </c>
      <c r="BJ16">
        <v>142.4</v>
      </c>
      <c r="BK16">
        <v>141.5</v>
      </c>
      <c r="BL16">
        <v>140.4</v>
      </c>
      <c r="BM16">
        <v>138.69999999999999</v>
      </c>
      <c r="BN16">
        <v>138.6</v>
      </c>
      <c r="BO16">
        <v>138.6</v>
      </c>
      <c r="BP16">
        <v>139.1</v>
      </c>
      <c r="BQ16">
        <v>140</v>
      </c>
      <c r="BR16">
        <v>142</v>
      </c>
      <c r="BS16">
        <v>142.69999999999999</v>
      </c>
      <c r="BT16">
        <v>141.30000000000001</v>
      </c>
      <c r="BU16">
        <v>140.19999999999999</v>
      </c>
      <c r="BV16">
        <v>140</v>
      </c>
      <c r="BW16">
        <v>138.5</v>
      </c>
      <c r="BX16">
        <v>137.4</v>
      </c>
      <c r="BY16">
        <v>137.19999999999999</v>
      </c>
      <c r="BZ16">
        <v>137.30000000000001</v>
      </c>
      <c r="CA16" s="6">
        <v>139.18333333333334</v>
      </c>
      <c r="CB16">
        <v>139.19999999999999</v>
      </c>
      <c r="CC16">
        <v>141</v>
      </c>
      <c r="CD16">
        <v>143</v>
      </c>
      <c r="CE16">
        <v>144</v>
      </c>
      <c r="CF16">
        <v>145.5</v>
      </c>
      <c r="CG16">
        <v>148.30000000000001</v>
      </c>
      <c r="CH16">
        <v>150.9</v>
      </c>
      <c r="CI16">
        <v>154.30000000000001</v>
      </c>
      <c r="CJ16">
        <v>153</v>
      </c>
      <c r="CK16">
        <v>149.80000000000001</v>
      </c>
      <c r="CL16">
        <v>148.19999999999999</v>
      </c>
      <c r="CM16">
        <v>150.1</v>
      </c>
      <c r="CN16" s="6">
        <v>151.33333333333334</v>
      </c>
      <c r="CO16">
        <v>152.30000000000001</v>
      </c>
      <c r="CP16">
        <v>152.30000000000001</v>
      </c>
      <c r="CQ16">
        <v>155.30000000000001</v>
      </c>
      <c r="CR16">
        <v>156.1</v>
      </c>
      <c r="CS16">
        <v>159.6</v>
      </c>
      <c r="CT16">
        <v>163.4</v>
      </c>
      <c r="CU16">
        <v>164.5</v>
      </c>
      <c r="CV16">
        <v>159.6</v>
      </c>
      <c r="CW16">
        <v>154.69999999999999</v>
      </c>
      <c r="CX16">
        <v>154.5</v>
      </c>
      <c r="CY16">
        <v>155.6</v>
      </c>
      <c r="CZ16">
        <v>158.69999999999999</v>
      </c>
      <c r="DA16">
        <v>160.5</v>
      </c>
      <c r="DB16">
        <v>161.69999999999999</v>
      </c>
      <c r="DC16">
        <v>161.80000000000001</v>
      </c>
      <c r="DD16">
        <v>162.1</v>
      </c>
      <c r="DE16">
        <v>165.5</v>
      </c>
      <c r="DF16">
        <v>167.5</v>
      </c>
      <c r="DG16">
        <v>165.8</v>
      </c>
      <c r="DH16">
        <v>164.1</v>
      </c>
      <c r="DI16">
        <v>163.9</v>
      </c>
      <c r="DJ16">
        <v>166.6</v>
      </c>
      <c r="DK16">
        <v>168.6</v>
      </c>
      <c r="DL16">
        <v>170.8</v>
      </c>
      <c r="DM16">
        <v>172.4</v>
      </c>
      <c r="DN16">
        <v>172.5</v>
      </c>
      <c r="DO16">
        <v>173.9</v>
      </c>
      <c r="DP16">
        <v>175.5</v>
      </c>
      <c r="DQ16">
        <v>177.4</v>
      </c>
      <c r="DR16">
        <v>176.6</v>
      </c>
      <c r="DS16">
        <v>174.4</v>
      </c>
      <c r="DT16">
        <v>175</v>
      </c>
      <c r="DU16">
        <v>174.8</v>
      </c>
      <c r="DV16">
        <v>174.8</v>
      </c>
      <c r="DW16">
        <v>175.5</v>
      </c>
      <c r="DX16">
        <v>176.8</v>
      </c>
      <c r="DZ16">
        <f t="shared" si="2"/>
        <v>0</v>
      </c>
    </row>
    <row r="17" spans="1:130" x14ac:dyDescent="0.35">
      <c r="A17" t="s">
        <v>30</v>
      </c>
      <c r="B17" t="s">
        <v>52</v>
      </c>
      <c r="C17" t="s">
        <v>16</v>
      </c>
      <c r="D17">
        <v>105.1</v>
      </c>
      <c r="E17">
        <v>105.6</v>
      </c>
      <c r="F17">
        <v>106.5</v>
      </c>
      <c r="G17">
        <v>107.1</v>
      </c>
      <c r="H17">
        <v>108.1</v>
      </c>
      <c r="I17">
        <v>109</v>
      </c>
      <c r="J17">
        <v>109.8</v>
      </c>
      <c r="K17">
        <v>110.7</v>
      </c>
      <c r="L17">
        <v>111.7</v>
      </c>
      <c r="M17">
        <v>112.2</v>
      </c>
      <c r="N17">
        <v>112.8</v>
      </c>
      <c r="O17">
        <v>113.6</v>
      </c>
      <c r="P17">
        <v>114</v>
      </c>
      <c r="Q17">
        <v>114.2</v>
      </c>
      <c r="R17">
        <v>114.6</v>
      </c>
      <c r="S17">
        <v>115.4</v>
      </c>
      <c r="T17">
        <v>116.3</v>
      </c>
      <c r="U17">
        <v>117.3</v>
      </c>
      <c r="V17">
        <v>118</v>
      </c>
      <c r="W17">
        <v>118.8</v>
      </c>
      <c r="X17">
        <v>119.5</v>
      </c>
      <c r="Y17">
        <v>120</v>
      </c>
      <c r="Z17">
        <v>120.8</v>
      </c>
      <c r="AA17">
        <v>121.7</v>
      </c>
      <c r="AB17">
        <v>122.7</v>
      </c>
      <c r="AC17">
        <v>124.2</v>
      </c>
      <c r="AD17">
        <v>124.7</v>
      </c>
      <c r="AE17">
        <v>125.7</v>
      </c>
      <c r="AF17">
        <v>126.7</v>
      </c>
      <c r="AG17">
        <v>128.19999999999999</v>
      </c>
      <c r="AH17">
        <v>129.4</v>
      </c>
      <c r="AI17">
        <v>130.1</v>
      </c>
      <c r="AJ17">
        <v>131</v>
      </c>
      <c r="AK17">
        <v>131.5</v>
      </c>
      <c r="AL17">
        <v>132.19999999999999</v>
      </c>
      <c r="AM17">
        <v>133.1</v>
      </c>
      <c r="AN17">
        <v>133.6</v>
      </c>
      <c r="AO17">
        <v>134.4</v>
      </c>
      <c r="AP17">
        <v>135</v>
      </c>
      <c r="AQ17">
        <v>135.5</v>
      </c>
      <c r="AR17">
        <v>136</v>
      </c>
      <c r="AS17">
        <v>137.19999999999999</v>
      </c>
      <c r="AT17">
        <v>138</v>
      </c>
      <c r="AU17">
        <v>138.9</v>
      </c>
      <c r="AV17">
        <v>139.9</v>
      </c>
      <c r="AW17">
        <v>140.9</v>
      </c>
      <c r="AX17">
        <v>141.19999999999999</v>
      </c>
      <c r="AY17">
        <v>142.4</v>
      </c>
      <c r="AZ17">
        <v>143.1</v>
      </c>
      <c r="BA17">
        <v>143.69999999999999</v>
      </c>
      <c r="BB17">
        <v>144.19999999999999</v>
      </c>
      <c r="BC17">
        <v>144.4</v>
      </c>
      <c r="BD17">
        <v>145.5</v>
      </c>
      <c r="BE17">
        <v>145.80000000000001</v>
      </c>
      <c r="BF17">
        <v>147.4</v>
      </c>
      <c r="BG17">
        <v>149</v>
      </c>
      <c r="BH17">
        <v>149.80000000000001</v>
      </c>
      <c r="BI17">
        <v>150.5</v>
      </c>
      <c r="BJ17">
        <v>152.1</v>
      </c>
      <c r="BK17">
        <v>153.19999999999999</v>
      </c>
      <c r="BL17">
        <v>153.6</v>
      </c>
      <c r="BM17">
        <v>153.30000000000001</v>
      </c>
      <c r="BN17">
        <v>155.1</v>
      </c>
      <c r="BO17">
        <v>156.1</v>
      </c>
      <c r="BP17">
        <v>157</v>
      </c>
      <c r="BQ17">
        <v>157.30000000000001</v>
      </c>
      <c r="BR17">
        <v>156.1</v>
      </c>
      <c r="BS17">
        <v>156.4</v>
      </c>
      <c r="BT17">
        <v>157.69999999999999</v>
      </c>
      <c r="BU17">
        <v>159.6</v>
      </c>
      <c r="BV17">
        <v>161.9</v>
      </c>
      <c r="BW17">
        <v>162.4</v>
      </c>
      <c r="BX17">
        <v>162.69999999999999</v>
      </c>
      <c r="BY17">
        <v>162.80000000000001</v>
      </c>
      <c r="BZ17">
        <v>162.9</v>
      </c>
      <c r="CA17" s="6">
        <v>163.4</v>
      </c>
      <c r="CB17">
        <v>163.30000000000001</v>
      </c>
      <c r="CC17">
        <v>164.2</v>
      </c>
      <c r="CD17">
        <v>164.5</v>
      </c>
      <c r="CE17">
        <v>165.1</v>
      </c>
      <c r="CF17">
        <v>165.7</v>
      </c>
      <c r="CG17">
        <v>166.3</v>
      </c>
      <c r="CH17">
        <v>167.2</v>
      </c>
      <c r="CI17">
        <v>167.8</v>
      </c>
      <c r="CJ17">
        <v>168.6</v>
      </c>
      <c r="CK17">
        <v>169.4</v>
      </c>
      <c r="CL17">
        <v>170.5</v>
      </c>
      <c r="CM17" s="5">
        <f t="shared" ref="CM17:CM20" si="3">(SUM(CJ17:CL17)+SUM(CN17:CP17))/6</f>
        <v>170.15</v>
      </c>
      <c r="CN17" s="6">
        <v>147.6</v>
      </c>
      <c r="CO17">
        <v>182.4</v>
      </c>
      <c r="CP17">
        <v>182.4</v>
      </c>
      <c r="CQ17">
        <v>180.9</v>
      </c>
      <c r="CR17">
        <v>182.9</v>
      </c>
      <c r="CS17">
        <v>182.7</v>
      </c>
      <c r="CT17">
        <v>183.4</v>
      </c>
      <c r="CU17">
        <v>183.6</v>
      </c>
      <c r="CV17">
        <v>184.6</v>
      </c>
      <c r="CW17">
        <v>186.5</v>
      </c>
      <c r="CX17">
        <v>186.1</v>
      </c>
      <c r="CY17">
        <v>186.8</v>
      </c>
      <c r="CZ17">
        <v>189.6</v>
      </c>
      <c r="DA17">
        <v>189.1</v>
      </c>
      <c r="DB17">
        <v>189.7</v>
      </c>
      <c r="DC17">
        <v>190.2</v>
      </c>
      <c r="DD17">
        <v>190.5</v>
      </c>
      <c r="DE17">
        <v>191.2</v>
      </c>
      <c r="DF17">
        <v>191.4</v>
      </c>
      <c r="DG17">
        <v>190.8</v>
      </c>
      <c r="DH17">
        <v>190.7</v>
      </c>
      <c r="DI17">
        <v>191.5</v>
      </c>
      <c r="DJ17">
        <v>192.3</v>
      </c>
      <c r="DK17">
        <v>192.8</v>
      </c>
      <c r="DL17">
        <v>192.9</v>
      </c>
      <c r="DM17">
        <v>192.9</v>
      </c>
      <c r="DN17">
        <v>193.2</v>
      </c>
      <c r="DO17">
        <v>193.7</v>
      </c>
      <c r="DP17">
        <v>194.5</v>
      </c>
      <c r="DQ17">
        <v>194.9</v>
      </c>
      <c r="DR17">
        <v>195.5</v>
      </c>
      <c r="DS17">
        <v>195.9</v>
      </c>
      <c r="DT17">
        <v>196.9</v>
      </c>
      <c r="DU17">
        <v>198.3</v>
      </c>
      <c r="DV17">
        <v>198.4</v>
      </c>
      <c r="DW17">
        <v>199.5</v>
      </c>
      <c r="DX17">
        <v>199.9</v>
      </c>
      <c r="DZ17">
        <f t="shared" si="2"/>
        <v>0</v>
      </c>
    </row>
    <row r="18" spans="1:130" x14ac:dyDescent="0.35">
      <c r="A18" t="s">
        <v>30</v>
      </c>
      <c r="B18" t="s">
        <v>53</v>
      </c>
      <c r="C18" t="s">
        <v>17</v>
      </c>
      <c r="D18">
        <v>106.5</v>
      </c>
      <c r="E18">
        <v>107.1</v>
      </c>
      <c r="F18">
        <v>107.6</v>
      </c>
      <c r="G18">
        <v>108.1</v>
      </c>
      <c r="H18">
        <v>108.8</v>
      </c>
      <c r="I18">
        <v>109.7</v>
      </c>
      <c r="J18">
        <v>110.5</v>
      </c>
      <c r="K18">
        <v>111.3</v>
      </c>
      <c r="L18">
        <v>112.7</v>
      </c>
      <c r="M18">
        <v>113.6</v>
      </c>
      <c r="N18">
        <v>114.6</v>
      </c>
      <c r="O18">
        <v>115.8</v>
      </c>
      <c r="P18">
        <v>116.5</v>
      </c>
      <c r="Q18">
        <v>117.1</v>
      </c>
      <c r="R18">
        <v>117.5</v>
      </c>
      <c r="S18">
        <v>118.1</v>
      </c>
      <c r="T18">
        <v>118.7</v>
      </c>
      <c r="U18">
        <v>119.7</v>
      </c>
      <c r="V18">
        <v>120.7</v>
      </c>
      <c r="W18">
        <v>120.9</v>
      </c>
      <c r="X18">
        <v>121.7</v>
      </c>
      <c r="Y18">
        <v>122.7</v>
      </c>
      <c r="Z18">
        <v>123.3</v>
      </c>
      <c r="AA18">
        <v>123.8</v>
      </c>
      <c r="AB18">
        <v>124.4</v>
      </c>
      <c r="AC18">
        <v>125.4</v>
      </c>
      <c r="AD18">
        <v>126</v>
      </c>
      <c r="AE18">
        <v>126.4</v>
      </c>
      <c r="AF18">
        <v>127.3</v>
      </c>
      <c r="AG18">
        <v>128.4</v>
      </c>
      <c r="AH18">
        <v>128.80000000000001</v>
      </c>
      <c r="AI18">
        <v>129.5</v>
      </c>
      <c r="AJ18">
        <v>130.4</v>
      </c>
      <c r="AK18">
        <v>131.1</v>
      </c>
      <c r="AL18">
        <v>132.1</v>
      </c>
      <c r="AM18">
        <v>132.5</v>
      </c>
      <c r="AN18">
        <v>133.19999999999999</v>
      </c>
      <c r="AO18">
        <v>133.9</v>
      </c>
      <c r="AP18">
        <v>134.4</v>
      </c>
      <c r="AQ18">
        <v>135</v>
      </c>
      <c r="AR18">
        <v>135.4</v>
      </c>
      <c r="AS18">
        <v>136.30000000000001</v>
      </c>
      <c r="AT18">
        <v>137.19999999999999</v>
      </c>
      <c r="AU18">
        <v>137.80000000000001</v>
      </c>
      <c r="AV18">
        <v>138.5</v>
      </c>
      <c r="AW18">
        <v>139.6</v>
      </c>
      <c r="AX18">
        <v>139.9</v>
      </c>
      <c r="AY18">
        <v>140.4</v>
      </c>
      <c r="AZ18">
        <v>140.69999999999999</v>
      </c>
      <c r="BA18">
        <v>140.9</v>
      </c>
      <c r="BB18">
        <v>141.6</v>
      </c>
      <c r="BC18">
        <v>142.4</v>
      </c>
      <c r="BD18">
        <v>142.5</v>
      </c>
      <c r="BE18">
        <v>143.1</v>
      </c>
      <c r="BF18">
        <v>144.30000000000001</v>
      </c>
      <c r="BG18">
        <v>145.30000000000001</v>
      </c>
      <c r="BH18">
        <v>146.1</v>
      </c>
      <c r="BI18">
        <v>147.19999999999999</v>
      </c>
      <c r="BJ18">
        <v>148.19999999999999</v>
      </c>
      <c r="BK18">
        <v>148</v>
      </c>
      <c r="BL18">
        <v>148.30000000000001</v>
      </c>
      <c r="BM18">
        <v>148.69999999999999</v>
      </c>
      <c r="BN18">
        <v>149.19999999999999</v>
      </c>
      <c r="BO18">
        <v>150.1</v>
      </c>
      <c r="BP18">
        <v>150.80000000000001</v>
      </c>
      <c r="BQ18">
        <v>151.30000000000001</v>
      </c>
      <c r="BR18">
        <v>151.5</v>
      </c>
      <c r="BS18">
        <v>152.1</v>
      </c>
      <c r="BT18">
        <v>152.1</v>
      </c>
      <c r="BU18">
        <v>150.69999999999999</v>
      </c>
      <c r="BV18">
        <v>151.69999999999999</v>
      </c>
      <c r="BW18">
        <v>151.6</v>
      </c>
      <c r="BX18">
        <v>150.6</v>
      </c>
      <c r="BY18">
        <v>150.5</v>
      </c>
      <c r="BZ18">
        <v>150.80000000000001</v>
      </c>
      <c r="CA18" s="6">
        <v>151.03333333333333</v>
      </c>
      <c r="CB18">
        <v>151.30000000000001</v>
      </c>
      <c r="CC18">
        <v>151.4</v>
      </c>
      <c r="CD18">
        <v>151.6</v>
      </c>
      <c r="CE18">
        <v>151.80000000000001</v>
      </c>
      <c r="CF18">
        <v>151.69999999999999</v>
      </c>
      <c r="CG18">
        <v>151.69999999999999</v>
      </c>
      <c r="CH18">
        <v>152.30000000000001</v>
      </c>
      <c r="CI18">
        <v>152.6</v>
      </c>
      <c r="CJ18">
        <v>152.80000000000001</v>
      </c>
      <c r="CK18">
        <v>153</v>
      </c>
      <c r="CL18">
        <v>153.4</v>
      </c>
      <c r="CM18" s="5">
        <f t="shared" si="3"/>
        <v>149.51388888888889</v>
      </c>
      <c r="CN18" s="6">
        <v>128.48333333333332</v>
      </c>
      <c r="CO18">
        <v>154.69999999999999</v>
      </c>
      <c r="CP18">
        <v>154.69999999999999</v>
      </c>
      <c r="CQ18">
        <v>155.1</v>
      </c>
      <c r="CR18">
        <v>155.4</v>
      </c>
      <c r="CS18">
        <v>155.69999999999999</v>
      </c>
      <c r="CT18">
        <v>156.30000000000001</v>
      </c>
      <c r="CU18">
        <v>157</v>
      </c>
      <c r="CV18">
        <v>157.5</v>
      </c>
      <c r="CW18">
        <v>159.1</v>
      </c>
      <c r="CX18">
        <v>159.6</v>
      </c>
      <c r="CY18">
        <v>160.69999999999999</v>
      </c>
      <c r="CZ18">
        <v>165.3</v>
      </c>
      <c r="DA18">
        <v>165.3</v>
      </c>
      <c r="DB18">
        <v>166</v>
      </c>
      <c r="DC18">
        <v>167</v>
      </c>
      <c r="DD18">
        <v>167.7</v>
      </c>
      <c r="DE18">
        <v>168.9</v>
      </c>
      <c r="DF18">
        <v>170.4</v>
      </c>
      <c r="DG18">
        <v>171.8</v>
      </c>
      <c r="DH18">
        <v>173.2</v>
      </c>
      <c r="DI18">
        <v>174.1</v>
      </c>
      <c r="DJ18">
        <v>175.4</v>
      </c>
      <c r="DK18">
        <v>177.5</v>
      </c>
      <c r="DL18">
        <v>179.3</v>
      </c>
      <c r="DM18">
        <v>180.7</v>
      </c>
      <c r="DN18">
        <v>182</v>
      </c>
      <c r="DO18">
        <v>183.2</v>
      </c>
      <c r="DP18">
        <v>184.7</v>
      </c>
      <c r="DQ18">
        <v>186.1</v>
      </c>
      <c r="DR18">
        <v>187.2</v>
      </c>
      <c r="DS18">
        <v>188.1</v>
      </c>
      <c r="DT18">
        <v>189</v>
      </c>
      <c r="DU18">
        <v>190</v>
      </c>
      <c r="DV18">
        <v>190</v>
      </c>
      <c r="DW18">
        <v>190.7</v>
      </c>
      <c r="DX18">
        <v>191.2</v>
      </c>
      <c r="DZ18">
        <f t="shared" si="2"/>
        <v>0</v>
      </c>
    </row>
    <row r="19" spans="1:130" x14ac:dyDescent="0.35">
      <c r="A19" t="s">
        <v>30</v>
      </c>
      <c r="B19" t="s">
        <v>53</v>
      </c>
      <c r="C19" t="s">
        <v>18</v>
      </c>
      <c r="D19">
        <v>105.8</v>
      </c>
      <c r="E19">
        <v>106.3</v>
      </c>
      <c r="F19">
        <v>106.8</v>
      </c>
      <c r="G19">
        <v>107.4</v>
      </c>
      <c r="H19">
        <v>107.9</v>
      </c>
      <c r="I19">
        <v>108.8</v>
      </c>
      <c r="J19">
        <v>109.5</v>
      </c>
      <c r="K19">
        <v>110.2</v>
      </c>
      <c r="L19">
        <v>111.4</v>
      </c>
      <c r="M19">
        <v>112.3</v>
      </c>
      <c r="N19">
        <v>113.1</v>
      </c>
      <c r="O19">
        <v>114</v>
      </c>
      <c r="P19">
        <v>114.5</v>
      </c>
      <c r="Q19">
        <v>114.5</v>
      </c>
      <c r="R19">
        <v>114.9</v>
      </c>
      <c r="S19">
        <v>116.1</v>
      </c>
      <c r="T19">
        <v>116.8</v>
      </c>
      <c r="U19">
        <v>117.3</v>
      </c>
      <c r="V19">
        <v>118.3</v>
      </c>
      <c r="W19">
        <v>118.8</v>
      </c>
      <c r="X19">
        <v>119.2</v>
      </c>
      <c r="Y19">
        <v>120.3</v>
      </c>
      <c r="Z19">
        <v>120.5</v>
      </c>
      <c r="AA19">
        <v>120.6</v>
      </c>
      <c r="AB19">
        <v>121.6</v>
      </c>
      <c r="AC19">
        <v>122.7</v>
      </c>
      <c r="AD19">
        <v>122.9</v>
      </c>
      <c r="AE19">
        <v>123.3</v>
      </c>
      <c r="AF19">
        <v>124.1</v>
      </c>
      <c r="AG19">
        <v>125.1</v>
      </c>
      <c r="AH19">
        <v>125.5</v>
      </c>
      <c r="AI19">
        <v>126.3</v>
      </c>
      <c r="AJ19">
        <v>126.8</v>
      </c>
      <c r="AK19">
        <v>127.3</v>
      </c>
      <c r="AL19">
        <v>128.19999999999999</v>
      </c>
      <c r="AM19">
        <v>128.5</v>
      </c>
      <c r="AN19">
        <v>128.9</v>
      </c>
      <c r="AO19">
        <v>129.80000000000001</v>
      </c>
      <c r="AP19">
        <v>130.19999999999999</v>
      </c>
      <c r="AQ19">
        <v>130.6</v>
      </c>
      <c r="AR19">
        <v>131.1</v>
      </c>
      <c r="AS19">
        <v>131.6</v>
      </c>
      <c r="AT19">
        <v>132.19999999999999</v>
      </c>
      <c r="AU19">
        <v>133</v>
      </c>
      <c r="AV19">
        <v>133.5</v>
      </c>
      <c r="AW19">
        <v>134.30000000000001</v>
      </c>
      <c r="AX19">
        <v>134.5</v>
      </c>
      <c r="AY19">
        <v>135.19999999999999</v>
      </c>
      <c r="AZ19">
        <v>135.80000000000001</v>
      </c>
      <c r="BA19">
        <v>135.80000000000001</v>
      </c>
      <c r="BB19">
        <v>136.19999999999999</v>
      </c>
      <c r="BC19">
        <v>136.80000000000001</v>
      </c>
      <c r="BD19">
        <v>137.30000000000001</v>
      </c>
      <c r="BE19">
        <v>137.69999999999999</v>
      </c>
      <c r="BF19">
        <v>138.1</v>
      </c>
      <c r="BG19">
        <v>139.19999999999999</v>
      </c>
      <c r="BH19">
        <v>139.69999999999999</v>
      </c>
      <c r="BI19">
        <v>140.6</v>
      </c>
      <c r="BJ19">
        <v>141.5</v>
      </c>
      <c r="BK19">
        <v>141.9</v>
      </c>
      <c r="BL19">
        <v>142.30000000000001</v>
      </c>
      <c r="BM19">
        <v>142.4</v>
      </c>
      <c r="BN19">
        <v>143</v>
      </c>
      <c r="BO19">
        <v>143.30000000000001</v>
      </c>
      <c r="BP19">
        <v>144.1</v>
      </c>
      <c r="BQ19">
        <v>144.69999999999999</v>
      </c>
      <c r="BR19">
        <v>145.1</v>
      </c>
      <c r="BS19">
        <v>145.80000000000001</v>
      </c>
      <c r="BT19">
        <v>146.1</v>
      </c>
      <c r="BU19">
        <v>144.5</v>
      </c>
      <c r="BV19">
        <v>145.5</v>
      </c>
      <c r="BW19">
        <v>145.9</v>
      </c>
      <c r="BX19">
        <v>145.1</v>
      </c>
      <c r="BY19">
        <v>146.1</v>
      </c>
      <c r="BZ19">
        <v>146.1</v>
      </c>
      <c r="CA19" s="6">
        <v>146.16666666666666</v>
      </c>
      <c r="CB19">
        <v>146.6</v>
      </c>
      <c r="CC19">
        <v>146.5</v>
      </c>
      <c r="CD19">
        <v>146.6</v>
      </c>
      <c r="CE19">
        <v>146.6</v>
      </c>
      <c r="CF19">
        <v>146.6</v>
      </c>
      <c r="CG19">
        <v>146.69999999999999</v>
      </c>
      <c r="CH19">
        <v>147</v>
      </c>
      <c r="CI19">
        <v>147.30000000000001</v>
      </c>
      <c r="CJ19">
        <v>147.4</v>
      </c>
      <c r="CK19">
        <v>147.5</v>
      </c>
      <c r="CL19">
        <v>147.6</v>
      </c>
      <c r="CM19" s="5">
        <f t="shared" si="3"/>
        <v>144.42777777777778</v>
      </c>
      <c r="CN19" s="6">
        <v>124.06666666666668</v>
      </c>
      <c r="CO19">
        <v>150</v>
      </c>
      <c r="CP19">
        <v>150</v>
      </c>
      <c r="CQ19">
        <v>149.30000000000001</v>
      </c>
      <c r="CR19">
        <v>149.9</v>
      </c>
      <c r="CS19">
        <v>150.6</v>
      </c>
      <c r="CT19">
        <v>151</v>
      </c>
      <c r="CU19">
        <v>151.6</v>
      </c>
      <c r="CV19">
        <v>152.4</v>
      </c>
      <c r="CW19">
        <v>153.9</v>
      </c>
      <c r="CX19">
        <v>154.4</v>
      </c>
      <c r="CY19">
        <v>155.1</v>
      </c>
      <c r="CZ19">
        <v>160.6</v>
      </c>
      <c r="DA19">
        <v>159.9</v>
      </c>
      <c r="DB19">
        <v>161.1</v>
      </c>
      <c r="DC19">
        <v>162.6</v>
      </c>
      <c r="DD19">
        <v>163.6</v>
      </c>
      <c r="DE19">
        <v>164.8</v>
      </c>
      <c r="DF19">
        <v>166</v>
      </c>
      <c r="DG19">
        <v>167.3</v>
      </c>
      <c r="DH19">
        <v>169.3</v>
      </c>
      <c r="DI19">
        <v>171</v>
      </c>
      <c r="DJ19">
        <v>173.2</v>
      </c>
      <c r="DK19">
        <v>175.1</v>
      </c>
      <c r="DL19">
        <v>177.2</v>
      </c>
      <c r="DM19">
        <v>178.7</v>
      </c>
      <c r="DN19">
        <v>180.3</v>
      </c>
      <c r="DO19">
        <v>181.7</v>
      </c>
      <c r="DP19">
        <v>183.3</v>
      </c>
      <c r="DQ19">
        <v>184.4</v>
      </c>
      <c r="DR19">
        <v>185.2</v>
      </c>
      <c r="DS19">
        <v>185.9</v>
      </c>
      <c r="DT19">
        <v>186.3</v>
      </c>
      <c r="DU19">
        <v>187</v>
      </c>
      <c r="DV19">
        <v>187</v>
      </c>
      <c r="DW19">
        <v>187.3</v>
      </c>
      <c r="DX19">
        <v>187.9</v>
      </c>
      <c r="DZ19">
        <f t="shared" si="2"/>
        <v>0</v>
      </c>
    </row>
    <row r="20" spans="1:130" x14ac:dyDescent="0.35">
      <c r="A20" t="s">
        <v>30</v>
      </c>
      <c r="B20" t="s">
        <v>53</v>
      </c>
      <c r="C20" t="s">
        <v>19</v>
      </c>
      <c r="D20">
        <v>106.4</v>
      </c>
      <c r="E20">
        <v>107</v>
      </c>
      <c r="F20">
        <v>107.5</v>
      </c>
      <c r="G20">
        <v>108</v>
      </c>
      <c r="H20">
        <v>108.6</v>
      </c>
      <c r="I20">
        <v>109.5</v>
      </c>
      <c r="J20">
        <v>110.3</v>
      </c>
      <c r="K20">
        <v>111.1</v>
      </c>
      <c r="L20">
        <v>112.5</v>
      </c>
      <c r="M20">
        <v>113.4</v>
      </c>
      <c r="N20">
        <v>114.4</v>
      </c>
      <c r="O20">
        <v>115.5</v>
      </c>
      <c r="P20">
        <v>116.2</v>
      </c>
      <c r="Q20">
        <v>116.7</v>
      </c>
      <c r="R20">
        <v>117.2</v>
      </c>
      <c r="S20">
        <v>117.8</v>
      </c>
      <c r="T20">
        <v>118.5</v>
      </c>
      <c r="U20">
        <v>119.3</v>
      </c>
      <c r="V20">
        <v>120.3</v>
      </c>
      <c r="W20">
        <v>120.7</v>
      </c>
      <c r="X20">
        <v>121.3</v>
      </c>
      <c r="Y20">
        <v>122.3</v>
      </c>
      <c r="Z20">
        <v>122.9</v>
      </c>
      <c r="AA20">
        <v>123.3</v>
      </c>
      <c r="AB20">
        <v>124</v>
      </c>
      <c r="AC20">
        <v>125</v>
      </c>
      <c r="AD20">
        <v>125.5</v>
      </c>
      <c r="AE20">
        <v>126</v>
      </c>
      <c r="AF20">
        <v>126.8</v>
      </c>
      <c r="AG20">
        <v>128</v>
      </c>
      <c r="AH20">
        <v>128.30000000000001</v>
      </c>
      <c r="AI20">
        <v>129</v>
      </c>
      <c r="AJ20">
        <v>129.9</v>
      </c>
      <c r="AK20">
        <v>130.6</v>
      </c>
      <c r="AL20">
        <v>131.5</v>
      </c>
      <c r="AM20">
        <v>131.9</v>
      </c>
      <c r="AN20">
        <v>132.6</v>
      </c>
      <c r="AO20">
        <v>133.4</v>
      </c>
      <c r="AP20">
        <v>133.80000000000001</v>
      </c>
      <c r="AQ20">
        <v>134.4</v>
      </c>
      <c r="AR20">
        <v>134.80000000000001</v>
      </c>
      <c r="AS20">
        <v>135.6</v>
      </c>
      <c r="AT20">
        <v>136.5</v>
      </c>
      <c r="AU20">
        <v>137.1</v>
      </c>
      <c r="AV20">
        <v>137.80000000000001</v>
      </c>
      <c r="AW20">
        <v>138.80000000000001</v>
      </c>
      <c r="AX20">
        <v>139.19999999999999</v>
      </c>
      <c r="AY20">
        <v>139.69999999999999</v>
      </c>
      <c r="AZ20">
        <v>140</v>
      </c>
      <c r="BA20">
        <v>140.19999999999999</v>
      </c>
      <c r="BB20">
        <v>140.80000000000001</v>
      </c>
      <c r="BC20">
        <v>141.6</v>
      </c>
      <c r="BD20">
        <v>141.80000000000001</v>
      </c>
      <c r="BE20">
        <v>142.30000000000001</v>
      </c>
      <c r="BF20">
        <v>143.5</v>
      </c>
      <c r="BG20">
        <v>144.5</v>
      </c>
      <c r="BH20">
        <v>145.19999999999999</v>
      </c>
      <c r="BI20">
        <v>146.19999999999999</v>
      </c>
      <c r="BJ20">
        <v>147.30000000000001</v>
      </c>
      <c r="BK20">
        <v>147.19999999999999</v>
      </c>
      <c r="BL20">
        <v>147.5</v>
      </c>
      <c r="BM20">
        <v>147.80000000000001</v>
      </c>
      <c r="BN20">
        <v>148.30000000000001</v>
      </c>
      <c r="BO20">
        <v>149.1</v>
      </c>
      <c r="BP20">
        <v>149.80000000000001</v>
      </c>
      <c r="BQ20">
        <v>150.30000000000001</v>
      </c>
      <c r="BR20">
        <v>150.6</v>
      </c>
      <c r="BS20">
        <v>151.30000000000001</v>
      </c>
      <c r="BT20">
        <v>151.30000000000001</v>
      </c>
      <c r="BU20">
        <v>149.80000000000001</v>
      </c>
      <c r="BV20">
        <v>150.80000000000001</v>
      </c>
      <c r="BW20">
        <v>150.80000000000001</v>
      </c>
      <c r="BX20">
        <v>149.9</v>
      </c>
      <c r="BY20">
        <v>149.9</v>
      </c>
      <c r="BZ20">
        <v>150.1</v>
      </c>
      <c r="CA20" s="6">
        <v>150.36666666666665</v>
      </c>
      <c r="CB20">
        <v>150.69999999999999</v>
      </c>
      <c r="CC20">
        <v>150.69999999999999</v>
      </c>
      <c r="CD20">
        <v>150.9</v>
      </c>
      <c r="CE20">
        <v>151.1</v>
      </c>
      <c r="CF20">
        <v>151</v>
      </c>
      <c r="CG20">
        <v>151</v>
      </c>
      <c r="CH20">
        <v>151.5</v>
      </c>
      <c r="CI20">
        <v>151.9</v>
      </c>
      <c r="CJ20">
        <v>152.1</v>
      </c>
      <c r="CK20">
        <v>152.30000000000001</v>
      </c>
      <c r="CL20">
        <v>152.5</v>
      </c>
      <c r="CM20" s="5">
        <f t="shared" si="3"/>
        <v>148.83055555555555</v>
      </c>
      <c r="CN20" s="6">
        <v>127.88333333333333</v>
      </c>
      <c r="CO20">
        <v>154.1</v>
      </c>
      <c r="CP20">
        <v>154.1</v>
      </c>
      <c r="CQ20">
        <v>154.30000000000001</v>
      </c>
      <c r="CR20">
        <v>154.6</v>
      </c>
      <c r="CS20">
        <v>155</v>
      </c>
      <c r="CT20">
        <v>155.5</v>
      </c>
      <c r="CU20">
        <v>156.30000000000001</v>
      </c>
      <c r="CV20">
        <v>156.80000000000001</v>
      </c>
      <c r="CW20">
        <v>158.4</v>
      </c>
      <c r="CX20">
        <v>158.9</v>
      </c>
      <c r="CY20">
        <v>159.9</v>
      </c>
      <c r="CZ20">
        <v>164.5</v>
      </c>
      <c r="DA20">
        <v>164.6</v>
      </c>
      <c r="DB20">
        <v>165.3</v>
      </c>
      <c r="DC20">
        <v>166.3</v>
      </c>
      <c r="DD20">
        <v>167.1</v>
      </c>
      <c r="DE20">
        <v>168.3</v>
      </c>
      <c r="DF20">
        <v>169.8</v>
      </c>
      <c r="DG20">
        <v>171.2</v>
      </c>
      <c r="DH20">
        <v>172.7</v>
      </c>
      <c r="DI20">
        <v>173.7</v>
      </c>
      <c r="DJ20">
        <v>175.1</v>
      </c>
      <c r="DK20">
        <v>177.1</v>
      </c>
      <c r="DL20">
        <v>179</v>
      </c>
      <c r="DM20">
        <v>180.4</v>
      </c>
      <c r="DN20">
        <v>181.7</v>
      </c>
      <c r="DO20">
        <v>183</v>
      </c>
      <c r="DP20">
        <v>184.5</v>
      </c>
      <c r="DQ20">
        <v>185.9</v>
      </c>
      <c r="DR20">
        <v>186.9</v>
      </c>
      <c r="DS20">
        <v>187.8</v>
      </c>
      <c r="DT20">
        <v>188.6</v>
      </c>
      <c r="DU20">
        <v>189.6</v>
      </c>
      <c r="DV20">
        <v>189.6</v>
      </c>
      <c r="DW20">
        <v>190.2</v>
      </c>
      <c r="DX20">
        <v>190.8</v>
      </c>
      <c r="DZ20">
        <f t="shared" si="2"/>
        <v>0</v>
      </c>
    </row>
    <row r="21" spans="1:130" x14ac:dyDescent="0.35">
      <c r="A21" t="s">
        <v>30</v>
      </c>
      <c r="B21" t="s">
        <v>20</v>
      </c>
      <c r="C21" t="s">
        <v>20</v>
      </c>
      <c r="D21" s="4">
        <f t="shared" ref="D21:AI21" si="4">(D48+D75)/2</f>
        <v>100.3</v>
      </c>
      <c r="E21">
        <f t="shared" si="4"/>
        <v>100.4</v>
      </c>
      <c r="F21">
        <f t="shared" si="4"/>
        <v>100.4</v>
      </c>
      <c r="G21">
        <f t="shared" si="4"/>
        <v>100.5</v>
      </c>
      <c r="H21">
        <f t="shared" si="4"/>
        <v>100.5</v>
      </c>
      <c r="I21">
        <f t="shared" si="4"/>
        <v>106.6</v>
      </c>
      <c r="J21">
        <f t="shared" si="4"/>
        <v>107.7</v>
      </c>
      <c r="K21">
        <f t="shared" si="4"/>
        <v>108.9</v>
      </c>
      <c r="L21">
        <f t="shared" si="4"/>
        <v>109.7</v>
      </c>
      <c r="M21">
        <f t="shared" si="4"/>
        <v>110.5</v>
      </c>
      <c r="N21">
        <f t="shared" si="4"/>
        <v>111.1</v>
      </c>
      <c r="O21">
        <f t="shared" si="4"/>
        <v>110.7</v>
      </c>
      <c r="P21">
        <f t="shared" si="4"/>
        <v>111.6</v>
      </c>
      <c r="Q21">
        <f t="shared" si="4"/>
        <v>112.5</v>
      </c>
      <c r="R21">
        <f t="shared" si="4"/>
        <v>113.2</v>
      </c>
      <c r="S21">
        <f t="shared" si="4"/>
        <v>113.9</v>
      </c>
      <c r="T21">
        <f t="shared" si="4"/>
        <v>114.3</v>
      </c>
      <c r="U21">
        <f t="shared" si="4"/>
        <v>113.9</v>
      </c>
      <c r="V21">
        <f t="shared" si="4"/>
        <v>114.8</v>
      </c>
      <c r="W21">
        <f t="shared" si="4"/>
        <v>115.5</v>
      </c>
      <c r="X21">
        <f t="shared" si="4"/>
        <v>116.1</v>
      </c>
      <c r="Y21">
        <f t="shared" si="4"/>
        <v>116.7</v>
      </c>
      <c r="Z21">
        <f t="shared" si="4"/>
        <v>117.1</v>
      </c>
      <c r="AA21">
        <f t="shared" si="4"/>
        <v>116.5</v>
      </c>
      <c r="AB21">
        <f t="shared" si="4"/>
        <v>117.3</v>
      </c>
      <c r="AC21">
        <f t="shared" si="4"/>
        <v>118.1</v>
      </c>
      <c r="AD21">
        <f t="shared" si="4"/>
        <v>118.6</v>
      </c>
      <c r="AE21">
        <f t="shared" si="4"/>
        <v>119.2</v>
      </c>
      <c r="AF21">
        <f t="shared" si="4"/>
        <v>119.6</v>
      </c>
      <c r="AG21">
        <f t="shared" si="4"/>
        <v>119</v>
      </c>
      <c r="AH21">
        <f t="shared" si="4"/>
        <v>119.9</v>
      </c>
      <c r="AI21">
        <f t="shared" si="4"/>
        <v>120.9</v>
      </c>
      <c r="AJ21">
        <f t="shared" ref="AJ21:BO21" si="5">(AJ48+AJ75)/2</f>
        <v>121.6</v>
      </c>
      <c r="AK21">
        <f t="shared" si="5"/>
        <v>122.4</v>
      </c>
      <c r="AL21">
        <f t="shared" si="5"/>
        <v>122.9</v>
      </c>
      <c r="AM21">
        <f t="shared" si="5"/>
        <v>122.4</v>
      </c>
      <c r="AN21">
        <f t="shared" si="5"/>
        <v>123.4</v>
      </c>
      <c r="AO21">
        <f t="shared" si="5"/>
        <v>124.4</v>
      </c>
      <c r="AP21">
        <f t="shared" si="5"/>
        <v>124.9</v>
      </c>
      <c r="AQ21">
        <f t="shared" si="5"/>
        <v>125.6</v>
      </c>
      <c r="AR21">
        <f t="shared" si="5"/>
        <v>126</v>
      </c>
      <c r="AS21">
        <f t="shared" si="5"/>
        <v>125.5</v>
      </c>
      <c r="AT21">
        <f t="shared" si="5"/>
        <v>126.4</v>
      </c>
      <c r="AU21">
        <f t="shared" si="5"/>
        <v>127.3</v>
      </c>
      <c r="AV21">
        <f t="shared" si="5"/>
        <v>127.9</v>
      </c>
      <c r="AW21">
        <f t="shared" si="5"/>
        <v>128.69999999999999</v>
      </c>
      <c r="AX21">
        <f t="shared" si="5"/>
        <v>129.1</v>
      </c>
      <c r="AY21">
        <f t="shared" si="5"/>
        <v>128.5</v>
      </c>
      <c r="AZ21">
        <f t="shared" si="5"/>
        <v>129.6</v>
      </c>
      <c r="BA21">
        <f t="shared" si="5"/>
        <v>130.5</v>
      </c>
      <c r="BB21">
        <f t="shared" si="5"/>
        <v>131.1</v>
      </c>
      <c r="BC21">
        <f t="shared" si="5"/>
        <v>131.69999999999999</v>
      </c>
      <c r="BD21">
        <f t="shared" si="5"/>
        <v>132.1</v>
      </c>
      <c r="BE21">
        <f t="shared" si="5"/>
        <v>131.4</v>
      </c>
      <c r="BF21">
        <f t="shared" si="5"/>
        <v>132.6</v>
      </c>
      <c r="BG21">
        <f t="shared" si="5"/>
        <v>134.4</v>
      </c>
      <c r="BH21">
        <f t="shared" si="5"/>
        <v>135.69999999999999</v>
      </c>
      <c r="BI21">
        <f t="shared" si="5"/>
        <v>137.30000000000001</v>
      </c>
      <c r="BJ21">
        <f t="shared" si="5"/>
        <v>138.6</v>
      </c>
      <c r="BK21">
        <f t="shared" si="5"/>
        <v>139.1</v>
      </c>
      <c r="BL21">
        <f t="shared" si="5"/>
        <v>140.4</v>
      </c>
      <c r="BM21">
        <f t="shared" si="5"/>
        <v>141.30000000000001</v>
      </c>
      <c r="BN21">
        <f t="shared" si="5"/>
        <v>142</v>
      </c>
      <c r="BO21">
        <f t="shared" si="5"/>
        <v>142.9</v>
      </c>
      <c r="BP21">
        <f t="shared" ref="BP21:BZ21" si="6">(BP48+BP75)/2</f>
        <v>143.19999999999999</v>
      </c>
      <c r="BQ21">
        <f t="shared" si="6"/>
        <v>142.5</v>
      </c>
      <c r="BR21">
        <f t="shared" si="6"/>
        <v>143.6</v>
      </c>
      <c r="BS21">
        <f t="shared" si="6"/>
        <v>144.6</v>
      </c>
      <c r="BT21">
        <f t="shared" si="6"/>
        <v>145.30000000000001</v>
      </c>
      <c r="BU21">
        <f t="shared" si="6"/>
        <v>146.60000000000002</v>
      </c>
      <c r="BV21">
        <f t="shared" si="6"/>
        <v>146.9</v>
      </c>
      <c r="BW21">
        <f t="shared" si="6"/>
        <v>146.5</v>
      </c>
      <c r="BX21">
        <f t="shared" si="6"/>
        <v>147.69999999999999</v>
      </c>
      <c r="BY21">
        <f t="shared" si="6"/>
        <v>148.5</v>
      </c>
      <c r="BZ21">
        <f t="shared" si="6"/>
        <v>149</v>
      </c>
      <c r="CA21" s="6">
        <v>149.21666666666667</v>
      </c>
      <c r="CB21">
        <f t="shared" ref="CB21:CM21" si="7">(CB48+CB75)/2</f>
        <v>150.1</v>
      </c>
      <c r="CC21">
        <f t="shared" si="7"/>
        <v>149.4</v>
      </c>
      <c r="CD21">
        <f t="shared" si="7"/>
        <v>150.6</v>
      </c>
      <c r="CE21">
        <f t="shared" si="7"/>
        <v>151.6</v>
      </c>
      <c r="CF21">
        <f t="shared" si="7"/>
        <v>152.19999999999999</v>
      </c>
      <c r="CG21">
        <f t="shared" si="7"/>
        <v>153</v>
      </c>
      <c r="CH21">
        <f t="shared" si="7"/>
        <v>153.5</v>
      </c>
      <c r="CI21">
        <f t="shared" si="7"/>
        <v>152.80000000000001</v>
      </c>
      <c r="CJ21">
        <f t="shared" si="7"/>
        <v>153.9</v>
      </c>
      <c r="CK21">
        <f t="shared" si="7"/>
        <v>154.80000000000001</v>
      </c>
      <c r="CL21">
        <f t="shared" si="7"/>
        <v>154.5</v>
      </c>
      <c r="CM21">
        <f t="shared" si="7"/>
        <v>155.6</v>
      </c>
      <c r="CN21">
        <v>154.96666666666667</v>
      </c>
      <c r="CO21">
        <f t="shared" ref="CO21:DX21" si="8">(CO48+CO75)/2</f>
        <v>154.69999999999999</v>
      </c>
      <c r="CP21">
        <f t="shared" si="8"/>
        <v>154.69999999999999</v>
      </c>
      <c r="CQ21">
        <f t="shared" si="8"/>
        <v>155.5</v>
      </c>
      <c r="CR21">
        <f t="shared" si="8"/>
        <v>156.30000000000001</v>
      </c>
      <c r="CS21">
        <f t="shared" si="8"/>
        <v>156.5</v>
      </c>
      <c r="CT21">
        <f t="shared" si="8"/>
        <v>158</v>
      </c>
      <c r="CU21">
        <f t="shared" si="8"/>
        <v>158.4</v>
      </c>
      <c r="CV21">
        <f t="shared" si="8"/>
        <v>157.69999999999999</v>
      </c>
      <c r="CW21">
        <f t="shared" si="8"/>
        <v>159.80000000000001</v>
      </c>
      <c r="CX21">
        <f t="shared" si="8"/>
        <v>159.9</v>
      </c>
      <c r="CY21">
        <f t="shared" si="8"/>
        <v>161.4</v>
      </c>
      <c r="CZ21">
        <f t="shared" si="8"/>
        <v>161.6</v>
      </c>
      <c r="DA21">
        <f t="shared" si="8"/>
        <v>160.5</v>
      </c>
      <c r="DB21">
        <f t="shared" si="8"/>
        <v>161.5</v>
      </c>
      <c r="DC21">
        <f t="shared" si="8"/>
        <v>162.1</v>
      </c>
      <c r="DD21">
        <f t="shared" si="8"/>
        <v>162.1</v>
      </c>
      <c r="DE21">
        <f t="shared" si="8"/>
        <v>163.6</v>
      </c>
      <c r="DF21">
        <f t="shared" si="8"/>
        <v>164.2</v>
      </c>
      <c r="DG21">
        <f t="shared" si="8"/>
        <v>163.4</v>
      </c>
      <c r="DH21">
        <f t="shared" si="8"/>
        <v>164.5</v>
      </c>
      <c r="DI21">
        <f t="shared" si="8"/>
        <v>165.5</v>
      </c>
      <c r="DJ21">
        <f t="shared" si="8"/>
        <v>165.3</v>
      </c>
      <c r="DK21">
        <f t="shared" si="8"/>
        <v>167</v>
      </c>
      <c r="DL21">
        <f t="shared" si="8"/>
        <v>167.5</v>
      </c>
      <c r="DM21">
        <f t="shared" si="8"/>
        <v>166.8</v>
      </c>
      <c r="DN21">
        <f t="shared" si="8"/>
        <v>167.8</v>
      </c>
      <c r="DO21">
        <f t="shared" si="8"/>
        <v>169</v>
      </c>
      <c r="DP21">
        <f t="shared" si="8"/>
        <v>169.5</v>
      </c>
      <c r="DQ21">
        <f t="shared" si="8"/>
        <v>171.2</v>
      </c>
      <c r="DR21">
        <f t="shared" si="8"/>
        <v>171.8</v>
      </c>
      <c r="DS21">
        <f t="shared" si="8"/>
        <v>170.7</v>
      </c>
      <c r="DT21">
        <f t="shared" si="8"/>
        <v>172.1</v>
      </c>
      <c r="DU21">
        <f t="shared" si="8"/>
        <v>173.5</v>
      </c>
      <c r="DV21">
        <f t="shared" si="8"/>
        <v>173.5</v>
      </c>
      <c r="DW21">
        <f t="shared" si="8"/>
        <v>175.2</v>
      </c>
      <c r="DX21">
        <f t="shared" si="8"/>
        <v>175.6</v>
      </c>
      <c r="DZ21">
        <f t="shared" si="2"/>
        <v>0</v>
      </c>
    </row>
    <row r="22" spans="1:130" x14ac:dyDescent="0.35">
      <c r="A22" t="s">
        <v>30</v>
      </c>
      <c r="B22" t="s">
        <v>21</v>
      </c>
      <c r="C22" t="s">
        <v>21</v>
      </c>
      <c r="D22">
        <v>105.5</v>
      </c>
      <c r="E22">
        <v>106.2</v>
      </c>
      <c r="F22">
        <v>106.1</v>
      </c>
      <c r="G22">
        <v>106.5</v>
      </c>
      <c r="H22">
        <v>107.5</v>
      </c>
      <c r="I22">
        <v>108.5</v>
      </c>
      <c r="J22">
        <v>109.5</v>
      </c>
      <c r="K22">
        <v>109.9</v>
      </c>
      <c r="L22">
        <v>111.1</v>
      </c>
      <c r="M22">
        <v>111.6</v>
      </c>
      <c r="N22">
        <v>112.6</v>
      </c>
      <c r="O22">
        <v>112.8</v>
      </c>
      <c r="P22">
        <v>113</v>
      </c>
      <c r="Q22">
        <v>113.2</v>
      </c>
      <c r="R22">
        <v>113.4</v>
      </c>
      <c r="S22">
        <v>113.4</v>
      </c>
      <c r="T22">
        <v>113.4</v>
      </c>
      <c r="U22">
        <v>114.4</v>
      </c>
      <c r="V22">
        <v>115.3</v>
      </c>
      <c r="W22">
        <v>115.4</v>
      </c>
      <c r="X22">
        <v>115.8</v>
      </c>
      <c r="Y22">
        <v>116.4</v>
      </c>
      <c r="Z22">
        <v>117.3</v>
      </c>
      <c r="AA22">
        <v>117.4</v>
      </c>
      <c r="AB22">
        <v>118.4</v>
      </c>
      <c r="AC22">
        <v>120</v>
      </c>
      <c r="AD22">
        <v>120.6</v>
      </c>
      <c r="AE22">
        <v>121.2</v>
      </c>
      <c r="AF22">
        <v>121.9</v>
      </c>
      <c r="AG22">
        <v>122.6</v>
      </c>
      <c r="AH22">
        <v>123</v>
      </c>
      <c r="AI22">
        <v>123.8</v>
      </c>
      <c r="AJ22">
        <v>123.7</v>
      </c>
      <c r="AK22">
        <v>124.4</v>
      </c>
      <c r="AL22">
        <v>125.6</v>
      </c>
      <c r="AM22">
        <v>125.7</v>
      </c>
      <c r="AN22">
        <v>126.2</v>
      </c>
      <c r="AO22">
        <v>127.5</v>
      </c>
      <c r="AP22">
        <v>127</v>
      </c>
      <c r="AQ22">
        <v>127</v>
      </c>
      <c r="AR22">
        <v>127.4</v>
      </c>
      <c r="AS22">
        <v>128</v>
      </c>
      <c r="AT22">
        <v>128.19999999999999</v>
      </c>
      <c r="AU22">
        <v>129.1</v>
      </c>
      <c r="AV22">
        <v>129.69999999999999</v>
      </c>
      <c r="AW22">
        <v>129.80000000000001</v>
      </c>
      <c r="AX22">
        <v>130.30000000000001</v>
      </c>
      <c r="AY22">
        <v>132</v>
      </c>
      <c r="AZ22">
        <v>132.1</v>
      </c>
      <c r="BA22">
        <v>133.19999999999999</v>
      </c>
      <c r="BB22">
        <v>134.19999999999999</v>
      </c>
      <c r="BC22">
        <v>135</v>
      </c>
      <c r="BD22">
        <v>135</v>
      </c>
      <c r="BE22">
        <v>134.80000000000001</v>
      </c>
      <c r="BF22">
        <v>135.30000000000001</v>
      </c>
      <c r="BG22">
        <v>136.4</v>
      </c>
      <c r="BH22">
        <v>137.4</v>
      </c>
      <c r="BI22">
        <v>138.1</v>
      </c>
      <c r="BJ22">
        <v>141.1</v>
      </c>
      <c r="BK22">
        <v>142.6</v>
      </c>
      <c r="BL22">
        <v>142.30000000000001</v>
      </c>
      <c r="BM22">
        <v>142.4</v>
      </c>
      <c r="BN22">
        <v>142.6</v>
      </c>
      <c r="BO22">
        <v>143.80000000000001</v>
      </c>
      <c r="BP22">
        <v>144.30000000000001</v>
      </c>
      <c r="BQ22">
        <v>145.1</v>
      </c>
      <c r="BR22">
        <v>146.80000000000001</v>
      </c>
      <c r="BS22">
        <v>147.69999999999999</v>
      </c>
      <c r="BT22">
        <v>149</v>
      </c>
      <c r="BU22">
        <v>149.69999999999999</v>
      </c>
      <c r="BV22">
        <v>150.30000000000001</v>
      </c>
      <c r="BW22">
        <v>149</v>
      </c>
      <c r="BX22">
        <v>146.19999999999999</v>
      </c>
      <c r="BY22">
        <v>145.30000000000001</v>
      </c>
      <c r="BZ22">
        <v>146.4</v>
      </c>
      <c r="CA22" s="6">
        <v>146.56666666666669</v>
      </c>
      <c r="CB22">
        <v>146.9</v>
      </c>
      <c r="CC22">
        <v>147.80000000000001</v>
      </c>
      <c r="CD22">
        <v>146.80000000000001</v>
      </c>
      <c r="CE22">
        <v>146.4</v>
      </c>
      <c r="CF22">
        <v>146.9</v>
      </c>
      <c r="CG22">
        <v>147.69999999999999</v>
      </c>
      <c r="CH22">
        <v>148.4</v>
      </c>
      <c r="CI22">
        <v>149.9</v>
      </c>
      <c r="CJ22">
        <v>150.4</v>
      </c>
      <c r="CK22">
        <v>152.30000000000001</v>
      </c>
      <c r="CL22">
        <v>153.4</v>
      </c>
      <c r="CM22">
        <v>148.4</v>
      </c>
      <c r="CN22" s="6">
        <v>148.28333333333333</v>
      </c>
      <c r="CO22">
        <v>144.9</v>
      </c>
      <c r="CP22">
        <v>144.9</v>
      </c>
      <c r="CQ22">
        <v>145.80000000000001</v>
      </c>
      <c r="CR22">
        <v>146.4</v>
      </c>
      <c r="CS22">
        <v>146.80000000000001</v>
      </c>
      <c r="CT22">
        <v>147.5</v>
      </c>
      <c r="CU22">
        <v>148.69999999999999</v>
      </c>
      <c r="CV22">
        <v>150.9</v>
      </c>
      <c r="CW22">
        <v>154.4</v>
      </c>
      <c r="CX22">
        <v>156</v>
      </c>
      <c r="CY22">
        <v>156</v>
      </c>
      <c r="CZ22">
        <v>161.69999999999999</v>
      </c>
      <c r="DA22">
        <v>162.1</v>
      </c>
      <c r="DB22">
        <v>162.5</v>
      </c>
      <c r="DC22">
        <v>163.1</v>
      </c>
      <c r="DD22">
        <v>163.69999999999999</v>
      </c>
      <c r="DE22">
        <v>165.5</v>
      </c>
      <c r="DF22">
        <v>165.3</v>
      </c>
      <c r="DG22">
        <v>165.6</v>
      </c>
      <c r="DH22">
        <v>165.8</v>
      </c>
      <c r="DI22">
        <v>167.4</v>
      </c>
      <c r="DJ22">
        <v>168.9</v>
      </c>
      <c r="DK22">
        <v>173.3</v>
      </c>
      <c r="DL22">
        <v>175.3</v>
      </c>
      <c r="DM22">
        <v>176.7</v>
      </c>
      <c r="DN22">
        <v>179.6</v>
      </c>
      <c r="DO22">
        <v>179.1</v>
      </c>
      <c r="DP22">
        <v>179.7</v>
      </c>
      <c r="DQ22">
        <v>180.8</v>
      </c>
      <c r="DR22">
        <v>181.9</v>
      </c>
      <c r="DS22">
        <v>182.8</v>
      </c>
      <c r="DT22">
        <v>183.2</v>
      </c>
      <c r="DU22">
        <v>181.6</v>
      </c>
      <c r="DV22">
        <v>181.4</v>
      </c>
      <c r="DW22">
        <v>181.5</v>
      </c>
      <c r="DX22">
        <v>182.5</v>
      </c>
      <c r="DZ22">
        <f t="shared" si="2"/>
        <v>0</v>
      </c>
    </row>
    <row r="23" spans="1:130" x14ac:dyDescent="0.35">
      <c r="A23" t="s">
        <v>30</v>
      </c>
      <c r="B23" t="s">
        <v>20</v>
      </c>
      <c r="C23" t="s">
        <v>22</v>
      </c>
      <c r="D23">
        <v>104.8</v>
      </c>
      <c r="E23">
        <v>105.2</v>
      </c>
      <c r="F23">
        <v>105.6</v>
      </c>
      <c r="G23">
        <v>106.1</v>
      </c>
      <c r="H23">
        <v>106.8</v>
      </c>
      <c r="I23">
        <v>107.5</v>
      </c>
      <c r="J23">
        <v>108.3</v>
      </c>
      <c r="K23">
        <v>108.7</v>
      </c>
      <c r="L23">
        <v>109.6</v>
      </c>
      <c r="M23">
        <v>110.4</v>
      </c>
      <c r="N23">
        <v>111.3</v>
      </c>
      <c r="O23">
        <v>112.1</v>
      </c>
      <c r="P23">
        <v>112.6</v>
      </c>
      <c r="Q23">
        <v>112.9</v>
      </c>
      <c r="R23">
        <v>113.4</v>
      </c>
      <c r="S23">
        <v>113.7</v>
      </c>
      <c r="T23">
        <v>114.1</v>
      </c>
      <c r="U23">
        <v>114.9</v>
      </c>
      <c r="V23">
        <v>115.4</v>
      </c>
      <c r="W23">
        <v>115.9</v>
      </c>
      <c r="X23">
        <v>116.7</v>
      </c>
      <c r="Y23">
        <v>117.5</v>
      </c>
      <c r="Z23">
        <v>118.1</v>
      </c>
      <c r="AA23">
        <v>118.2</v>
      </c>
      <c r="AB23">
        <v>118.9</v>
      </c>
      <c r="AC23">
        <v>119.6</v>
      </c>
      <c r="AD23">
        <v>120.2</v>
      </c>
      <c r="AE23">
        <v>120.9</v>
      </c>
      <c r="AF23">
        <v>121.5</v>
      </c>
      <c r="AG23">
        <v>122.8</v>
      </c>
      <c r="AH23">
        <v>123</v>
      </c>
      <c r="AI23">
        <v>123.7</v>
      </c>
      <c r="AJ23">
        <v>124.5</v>
      </c>
      <c r="AK23">
        <v>125.1</v>
      </c>
      <c r="AL23">
        <v>125.6</v>
      </c>
      <c r="AM23">
        <v>126</v>
      </c>
      <c r="AN23">
        <v>126.6</v>
      </c>
      <c r="AO23">
        <v>127.1</v>
      </c>
      <c r="AP23">
        <v>127.7</v>
      </c>
      <c r="AQ23">
        <v>128</v>
      </c>
      <c r="AR23">
        <v>128.5</v>
      </c>
      <c r="AS23">
        <v>129.30000000000001</v>
      </c>
      <c r="AT23">
        <v>130</v>
      </c>
      <c r="AU23">
        <v>130.6</v>
      </c>
      <c r="AV23">
        <v>131.1</v>
      </c>
      <c r="AW23">
        <v>131.80000000000001</v>
      </c>
      <c r="AX23">
        <v>132.1</v>
      </c>
      <c r="AY23">
        <v>132.9</v>
      </c>
      <c r="AZ23">
        <v>133.19999999999999</v>
      </c>
      <c r="BA23">
        <v>133.6</v>
      </c>
      <c r="BB23">
        <v>134.1</v>
      </c>
      <c r="BC23">
        <v>134.30000000000001</v>
      </c>
      <c r="BD23">
        <v>134.9</v>
      </c>
      <c r="BE23">
        <v>135.19999999999999</v>
      </c>
      <c r="BF23">
        <v>136.1</v>
      </c>
      <c r="BG23">
        <v>137.30000000000001</v>
      </c>
      <c r="BH23">
        <v>137.9</v>
      </c>
      <c r="BI23">
        <v>138.4</v>
      </c>
      <c r="BJ23">
        <v>139.4</v>
      </c>
      <c r="BK23">
        <v>139.5</v>
      </c>
      <c r="BL23">
        <v>139.80000000000001</v>
      </c>
      <c r="BM23">
        <v>139.9</v>
      </c>
      <c r="BN23">
        <v>139.9</v>
      </c>
      <c r="BO23">
        <v>140.9</v>
      </c>
      <c r="BP23">
        <v>141.80000000000001</v>
      </c>
      <c r="BQ23">
        <v>142.19999999999999</v>
      </c>
      <c r="BR23">
        <v>143.1</v>
      </c>
      <c r="BS23">
        <v>143.80000000000001</v>
      </c>
      <c r="BT23">
        <v>144</v>
      </c>
      <c r="BU23">
        <v>147.5</v>
      </c>
      <c r="BV23">
        <v>148</v>
      </c>
      <c r="BW23">
        <v>149.5</v>
      </c>
      <c r="BX23">
        <v>150.1</v>
      </c>
      <c r="BY23">
        <v>150.1</v>
      </c>
      <c r="BZ23">
        <v>150</v>
      </c>
      <c r="CA23" s="6">
        <v>149.88333333333333</v>
      </c>
      <c r="CB23">
        <v>149.5</v>
      </c>
      <c r="CC23">
        <v>149.6</v>
      </c>
      <c r="CD23">
        <v>150</v>
      </c>
      <c r="CE23">
        <v>150.19999999999999</v>
      </c>
      <c r="CF23">
        <v>150.30000000000001</v>
      </c>
      <c r="CG23">
        <v>150.6</v>
      </c>
      <c r="CH23">
        <v>150.9</v>
      </c>
      <c r="CI23">
        <v>151.19999999999999</v>
      </c>
      <c r="CJ23">
        <v>151.69999999999999</v>
      </c>
      <c r="CK23">
        <v>151.80000000000001</v>
      </c>
      <c r="CL23">
        <v>151.5</v>
      </c>
      <c r="CM23" s="5">
        <f>(SUM(CJ23:CL23)+SUM(CN23:CP23))/6</f>
        <v>147.4722222222222</v>
      </c>
      <c r="CN23" s="6">
        <v>126.43333333333332</v>
      </c>
      <c r="CO23">
        <v>151.69999999999999</v>
      </c>
      <c r="CP23">
        <v>151.69999999999999</v>
      </c>
      <c r="CQ23">
        <v>151.9</v>
      </c>
      <c r="CR23">
        <v>151.6</v>
      </c>
      <c r="CS23">
        <v>152</v>
      </c>
      <c r="CT23">
        <v>152.80000000000001</v>
      </c>
      <c r="CU23">
        <v>153.4</v>
      </c>
      <c r="CV23">
        <v>153.9</v>
      </c>
      <c r="CW23">
        <v>154.80000000000001</v>
      </c>
      <c r="CX23">
        <v>154.80000000000001</v>
      </c>
      <c r="CY23">
        <v>155.5</v>
      </c>
      <c r="CZ23">
        <v>158.80000000000001</v>
      </c>
      <c r="DA23">
        <v>159.19999999999999</v>
      </c>
      <c r="DB23">
        <v>160.30000000000001</v>
      </c>
      <c r="DC23">
        <v>160.9</v>
      </c>
      <c r="DD23">
        <v>161.30000000000001</v>
      </c>
      <c r="DE23">
        <v>162</v>
      </c>
      <c r="DF23">
        <v>162.9</v>
      </c>
      <c r="DG23">
        <v>163.9</v>
      </c>
      <c r="DH23">
        <v>164.9</v>
      </c>
      <c r="DI23">
        <v>165.7</v>
      </c>
      <c r="DJ23">
        <v>166.5</v>
      </c>
      <c r="DK23">
        <v>167.7</v>
      </c>
      <c r="DL23">
        <v>168.9</v>
      </c>
      <c r="DM23">
        <v>170.3</v>
      </c>
      <c r="DN23">
        <v>171.3</v>
      </c>
      <c r="DO23">
        <v>172.3</v>
      </c>
      <c r="DP23">
        <v>173.6</v>
      </c>
      <c r="DQ23">
        <v>174.4</v>
      </c>
      <c r="DR23">
        <v>175.5</v>
      </c>
      <c r="DS23">
        <v>176.4</v>
      </c>
      <c r="DT23">
        <v>177.2</v>
      </c>
      <c r="DU23">
        <v>178.6</v>
      </c>
      <c r="DV23">
        <v>178.6</v>
      </c>
      <c r="DW23">
        <v>179.1</v>
      </c>
      <c r="DX23">
        <v>179.8</v>
      </c>
      <c r="DZ23">
        <f t="shared" si="2"/>
        <v>0</v>
      </c>
    </row>
    <row r="24" spans="1:130" x14ac:dyDescent="0.35">
      <c r="A24" t="s">
        <v>30</v>
      </c>
      <c r="B24" t="s">
        <v>23</v>
      </c>
      <c r="C24" t="s">
        <v>23</v>
      </c>
      <c r="D24">
        <v>104</v>
      </c>
      <c r="E24">
        <v>104.4</v>
      </c>
      <c r="F24">
        <v>104.7</v>
      </c>
      <c r="G24">
        <v>105.1</v>
      </c>
      <c r="H24">
        <v>105.7</v>
      </c>
      <c r="I24">
        <v>106.3</v>
      </c>
      <c r="J24">
        <v>106.9</v>
      </c>
      <c r="K24">
        <v>107.5</v>
      </c>
      <c r="L24">
        <v>108.3</v>
      </c>
      <c r="M24">
        <v>108.9</v>
      </c>
      <c r="N24">
        <v>109.7</v>
      </c>
      <c r="O24">
        <v>110.1</v>
      </c>
      <c r="P24">
        <v>110.6</v>
      </c>
      <c r="Q24">
        <v>110.9</v>
      </c>
      <c r="R24">
        <v>111.4</v>
      </c>
      <c r="S24">
        <v>111.8</v>
      </c>
      <c r="T24">
        <v>112.1</v>
      </c>
      <c r="U24">
        <v>112.8</v>
      </c>
      <c r="V24">
        <v>113.4</v>
      </c>
      <c r="W24">
        <v>114</v>
      </c>
      <c r="X24">
        <v>114.5</v>
      </c>
      <c r="Y24">
        <v>115.3</v>
      </c>
      <c r="Z24">
        <v>115.9</v>
      </c>
      <c r="AA24">
        <v>116.2</v>
      </c>
      <c r="AB24">
        <v>116.6</v>
      </c>
      <c r="AC24">
        <v>117.7</v>
      </c>
      <c r="AD24">
        <v>118.2</v>
      </c>
      <c r="AE24">
        <v>118.6</v>
      </c>
      <c r="AF24">
        <v>119.4</v>
      </c>
      <c r="AG24">
        <v>120.4</v>
      </c>
      <c r="AH24">
        <v>120.8</v>
      </c>
      <c r="AI24">
        <v>121.1</v>
      </c>
      <c r="AJ24">
        <v>121.4</v>
      </c>
      <c r="AK24">
        <v>122</v>
      </c>
      <c r="AL24">
        <v>122.6</v>
      </c>
      <c r="AM24">
        <v>123.1</v>
      </c>
      <c r="AN24">
        <v>123.7</v>
      </c>
      <c r="AO24">
        <v>124.3</v>
      </c>
      <c r="AP24">
        <v>124.8</v>
      </c>
      <c r="AQ24">
        <v>125.2</v>
      </c>
      <c r="AR24">
        <v>125.8</v>
      </c>
      <c r="AS24">
        <v>126.2</v>
      </c>
      <c r="AT24">
        <v>126.7</v>
      </c>
      <c r="AU24">
        <v>127</v>
      </c>
      <c r="AV24">
        <v>127.8</v>
      </c>
      <c r="AW24">
        <v>128.69999999999999</v>
      </c>
      <c r="AX24">
        <v>129.1</v>
      </c>
      <c r="AY24">
        <v>129.69999999999999</v>
      </c>
      <c r="AZ24">
        <v>129.9</v>
      </c>
      <c r="BA24">
        <v>130.1</v>
      </c>
      <c r="BB24">
        <v>130.6</v>
      </c>
      <c r="BC24">
        <v>131</v>
      </c>
      <c r="BD24">
        <v>131.4</v>
      </c>
      <c r="BE24">
        <v>131.30000000000001</v>
      </c>
      <c r="BF24">
        <v>132.1</v>
      </c>
      <c r="BG24">
        <v>133</v>
      </c>
      <c r="BH24">
        <v>133.4</v>
      </c>
      <c r="BI24">
        <v>134.19999999999999</v>
      </c>
      <c r="BJ24">
        <v>135.80000000000001</v>
      </c>
      <c r="BK24">
        <v>136.1</v>
      </c>
      <c r="BL24">
        <v>136</v>
      </c>
      <c r="BM24">
        <v>136.19999999999999</v>
      </c>
      <c r="BN24">
        <v>136.69999999999999</v>
      </c>
      <c r="BO24">
        <v>137.6</v>
      </c>
      <c r="BP24">
        <v>138.4</v>
      </c>
      <c r="BQ24">
        <v>138.4</v>
      </c>
      <c r="BR24">
        <v>139</v>
      </c>
      <c r="BS24">
        <v>139.4</v>
      </c>
      <c r="BT24">
        <v>140</v>
      </c>
      <c r="BU24">
        <v>144.80000000000001</v>
      </c>
      <c r="BV24">
        <v>145.4</v>
      </c>
      <c r="BW24">
        <v>149.6</v>
      </c>
      <c r="BX24">
        <v>149.6</v>
      </c>
      <c r="BY24">
        <v>149.9</v>
      </c>
      <c r="BZ24">
        <v>150.4</v>
      </c>
      <c r="CA24" s="6">
        <v>150.85</v>
      </c>
      <c r="CB24">
        <v>151.30000000000001</v>
      </c>
      <c r="CC24">
        <v>151.69999999999999</v>
      </c>
      <c r="CD24">
        <v>152.19999999999999</v>
      </c>
      <c r="CE24">
        <v>152.69999999999999</v>
      </c>
      <c r="CF24">
        <v>153.4</v>
      </c>
      <c r="CG24">
        <v>153.69999999999999</v>
      </c>
      <c r="CH24">
        <v>154.30000000000001</v>
      </c>
      <c r="CI24">
        <v>154.80000000000001</v>
      </c>
      <c r="CJ24">
        <v>155.69999999999999</v>
      </c>
      <c r="CK24">
        <v>156.19999999999999</v>
      </c>
      <c r="CL24">
        <v>156.69999999999999</v>
      </c>
      <c r="CM24">
        <v>154.30000000000001</v>
      </c>
      <c r="CN24" s="6">
        <v>157.06666666666666</v>
      </c>
      <c r="CO24">
        <v>158.19999999999999</v>
      </c>
      <c r="CP24">
        <v>158.19999999999999</v>
      </c>
      <c r="CQ24">
        <v>158.80000000000001</v>
      </c>
      <c r="CR24">
        <v>159.1</v>
      </c>
      <c r="CS24">
        <v>159.5</v>
      </c>
      <c r="CT24">
        <v>160.4</v>
      </c>
      <c r="CU24">
        <v>161.6</v>
      </c>
      <c r="CV24">
        <v>162.5</v>
      </c>
      <c r="CW24">
        <v>164.3</v>
      </c>
      <c r="CX24">
        <v>164.6</v>
      </c>
      <c r="CY24">
        <v>165.3</v>
      </c>
      <c r="CZ24">
        <v>169.1</v>
      </c>
      <c r="DA24">
        <v>169.7</v>
      </c>
      <c r="DB24">
        <v>170.4</v>
      </c>
      <c r="DC24">
        <v>171.1</v>
      </c>
      <c r="DD24">
        <v>171.9</v>
      </c>
      <c r="DE24">
        <v>172.5</v>
      </c>
      <c r="DF24">
        <v>173.4</v>
      </c>
      <c r="DG24">
        <v>174</v>
      </c>
      <c r="DH24">
        <v>174.7</v>
      </c>
      <c r="DI24">
        <v>175.3</v>
      </c>
      <c r="DJ24">
        <v>176</v>
      </c>
      <c r="DK24">
        <v>177</v>
      </c>
      <c r="DL24">
        <v>177.7</v>
      </c>
      <c r="DM24">
        <v>178.2</v>
      </c>
      <c r="DN24">
        <v>178.8</v>
      </c>
      <c r="DO24">
        <v>179.4</v>
      </c>
      <c r="DP24">
        <v>180.2</v>
      </c>
      <c r="DQ24">
        <v>181.2</v>
      </c>
      <c r="DR24">
        <v>182.3</v>
      </c>
      <c r="DS24">
        <v>183.5</v>
      </c>
      <c r="DT24">
        <v>184.7</v>
      </c>
      <c r="DU24">
        <v>186.6</v>
      </c>
      <c r="DV24">
        <v>186.6</v>
      </c>
      <c r="DW24">
        <v>187.2</v>
      </c>
      <c r="DX24">
        <v>187.8</v>
      </c>
      <c r="DZ24">
        <f t="shared" si="2"/>
        <v>0</v>
      </c>
    </row>
    <row r="25" spans="1:130" x14ac:dyDescent="0.35">
      <c r="A25" t="s">
        <v>30</v>
      </c>
      <c r="B25" t="s">
        <v>24</v>
      </c>
      <c r="C25" t="s">
        <v>24</v>
      </c>
      <c r="D25">
        <v>103.3</v>
      </c>
      <c r="E25">
        <v>103.9</v>
      </c>
      <c r="F25">
        <v>104.6</v>
      </c>
      <c r="G25">
        <v>104.4</v>
      </c>
      <c r="H25">
        <v>104.1</v>
      </c>
      <c r="I25">
        <v>105</v>
      </c>
      <c r="J25">
        <v>106.8</v>
      </c>
      <c r="K25">
        <v>107.8</v>
      </c>
      <c r="L25">
        <v>109.3</v>
      </c>
      <c r="M25">
        <v>109.3</v>
      </c>
      <c r="N25">
        <v>109.6</v>
      </c>
      <c r="O25">
        <v>109.9</v>
      </c>
      <c r="P25">
        <v>110.5</v>
      </c>
      <c r="Q25">
        <v>110.8</v>
      </c>
      <c r="R25">
        <v>111.2</v>
      </c>
      <c r="S25">
        <v>111.2</v>
      </c>
      <c r="T25">
        <v>111.4</v>
      </c>
      <c r="U25">
        <v>112.2</v>
      </c>
      <c r="V25">
        <v>113.2</v>
      </c>
      <c r="W25">
        <v>113.2</v>
      </c>
      <c r="X25">
        <v>112.8</v>
      </c>
      <c r="Y25">
        <v>112.6</v>
      </c>
      <c r="Z25">
        <v>112</v>
      </c>
      <c r="AA25">
        <v>111.5</v>
      </c>
      <c r="AB25">
        <v>111</v>
      </c>
      <c r="AC25">
        <v>110.9</v>
      </c>
      <c r="AD25">
        <v>111.6</v>
      </c>
      <c r="AE25">
        <v>111.9</v>
      </c>
      <c r="AF25">
        <v>113.3</v>
      </c>
      <c r="AG25">
        <v>114.2</v>
      </c>
      <c r="AH25">
        <v>114.1</v>
      </c>
      <c r="AI25">
        <v>113.6</v>
      </c>
      <c r="AJ25">
        <v>113.8</v>
      </c>
      <c r="AK25">
        <v>113.8</v>
      </c>
      <c r="AL25">
        <v>114</v>
      </c>
      <c r="AM25">
        <v>114</v>
      </c>
      <c r="AN25">
        <v>113.6</v>
      </c>
      <c r="AO25">
        <v>113.9</v>
      </c>
      <c r="AP25">
        <v>113.6</v>
      </c>
      <c r="AQ25">
        <v>114.4</v>
      </c>
      <c r="AR25">
        <v>115.1</v>
      </c>
      <c r="AS25">
        <v>116.3</v>
      </c>
      <c r="AT25">
        <v>116.4</v>
      </c>
      <c r="AU25">
        <v>116</v>
      </c>
      <c r="AV25">
        <v>117</v>
      </c>
      <c r="AW25">
        <v>117.8</v>
      </c>
      <c r="AX25">
        <v>118.2</v>
      </c>
      <c r="AY25">
        <v>118.6</v>
      </c>
      <c r="AZ25">
        <v>119.1</v>
      </c>
      <c r="BA25">
        <v>119.5</v>
      </c>
      <c r="BB25">
        <v>119.8</v>
      </c>
      <c r="BC25">
        <v>119.2</v>
      </c>
      <c r="BD25">
        <v>119.4</v>
      </c>
      <c r="BE25">
        <v>119.4</v>
      </c>
      <c r="BF25">
        <v>119.1</v>
      </c>
      <c r="BG25">
        <v>120.3</v>
      </c>
      <c r="BH25">
        <v>121.2</v>
      </c>
      <c r="BI25">
        <v>121</v>
      </c>
      <c r="BJ25">
        <v>121.6</v>
      </c>
      <c r="BK25">
        <v>122</v>
      </c>
      <c r="BL25">
        <v>122.7</v>
      </c>
      <c r="BM25">
        <v>123.3</v>
      </c>
      <c r="BN25">
        <v>124.6</v>
      </c>
      <c r="BO25">
        <v>125.3</v>
      </c>
      <c r="BP25">
        <v>126.4</v>
      </c>
      <c r="BQ25">
        <v>127.4</v>
      </c>
      <c r="BR25">
        <v>127.5</v>
      </c>
      <c r="BS25">
        <v>128.30000000000001</v>
      </c>
      <c r="BT25">
        <v>129.9</v>
      </c>
      <c r="BU25">
        <v>130.80000000000001</v>
      </c>
      <c r="BV25">
        <v>130.30000000000001</v>
      </c>
      <c r="BW25">
        <v>128.9</v>
      </c>
      <c r="BX25">
        <v>128.6</v>
      </c>
      <c r="BY25">
        <v>129.19999999999999</v>
      </c>
      <c r="BZ25">
        <v>129.9</v>
      </c>
      <c r="CA25" s="6">
        <v>129.88333333333333</v>
      </c>
      <c r="CB25">
        <v>130.19999999999999</v>
      </c>
      <c r="CC25">
        <v>130.19999999999999</v>
      </c>
      <c r="CD25">
        <v>131.19999999999999</v>
      </c>
      <c r="CE25">
        <v>131.4</v>
      </c>
      <c r="CF25">
        <v>131.6</v>
      </c>
      <c r="CG25">
        <v>131.69999999999999</v>
      </c>
      <c r="CH25">
        <v>132.1</v>
      </c>
      <c r="CI25">
        <v>135</v>
      </c>
      <c r="CJ25">
        <v>136.30000000000001</v>
      </c>
      <c r="CK25">
        <v>136</v>
      </c>
      <c r="CL25">
        <v>135.80000000000001</v>
      </c>
      <c r="CM25" s="5">
        <f t="shared" ref="CM25:CM30" si="9">(SUM(CJ25:CL25)+SUM(CN25:CP25))/6</f>
        <v>134.54444444444445</v>
      </c>
      <c r="CN25" s="6">
        <v>116.36666666666667</v>
      </c>
      <c r="CO25">
        <v>141.4</v>
      </c>
      <c r="CP25">
        <v>141.4</v>
      </c>
      <c r="CQ25">
        <v>143.6</v>
      </c>
      <c r="CR25">
        <v>144.6</v>
      </c>
      <c r="CS25">
        <v>146.4</v>
      </c>
      <c r="CT25">
        <v>146.1</v>
      </c>
      <c r="CU25">
        <v>146.4</v>
      </c>
      <c r="CV25">
        <v>147.5</v>
      </c>
      <c r="CW25">
        <v>150.19999999999999</v>
      </c>
      <c r="CX25">
        <v>151.30000000000001</v>
      </c>
      <c r="CY25">
        <v>151.69999999999999</v>
      </c>
      <c r="CZ25">
        <v>153.19999999999999</v>
      </c>
      <c r="DA25">
        <v>154.19999999999999</v>
      </c>
      <c r="DB25">
        <v>157.1</v>
      </c>
      <c r="DC25">
        <v>157.69999999999999</v>
      </c>
      <c r="DD25">
        <v>157.80000000000001</v>
      </c>
      <c r="DE25">
        <v>159.5</v>
      </c>
      <c r="DF25">
        <v>158.9</v>
      </c>
      <c r="DG25">
        <v>160.1</v>
      </c>
      <c r="DH25">
        <v>160.80000000000001</v>
      </c>
      <c r="DI25">
        <v>161.19999999999999</v>
      </c>
      <c r="DJ25">
        <v>162</v>
      </c>
      <c r="DK25">
        <v>166.2</v>
      </c>
      <c r="DL25">
        <v>167.1</v>
      </c>
      <c r="DM25">
        <v>165.5</v>
      </c>
      <c r="DN25">
        <v>166.3</v>
      </c>
      <c r="DO25">
        <v>166.6</v>
      </c>
      <c r="DP25">
        <v>166.9</v>
      </c>
      <c r="DQ25">
        <v>167.4</v>
      </c>
      <c r="DR25">
        <v>167.5</v>
      </c>
      <c r="DS25">
        <v>167.8</v>
      </c>
      <c r="DT25">
        <v>168.2</v>
      </c>
      <c r="DU25">
        <v>169</v>
      </c>
      <c r="DV25">
        <v>169</v>
      </c>
      <c r="DW25">
        <v>169.4</v>
      </c>
      <c r="DX25">
        <v>169.7</v>
      </c>
      <c r="DZ25">
        <f t="shared" si="2"/>
        <v>0</v>
      </c>
    </row>
    <row r="26" spans="1:130" x14ac:dyDescent="0.35">
      <c r="A26" t="s">
        <v>30</v>
      </c>
      <c r="B26" t="s">
        <v>52</v>
      </c>
      <c r="C26" t="s">
        <v>25</v>
      </c>
      <c r="D26">
        <v>103.4</v>
      </c>
      <c r="E26">
        <v>104</v>
      </c>
      <c r="F26">
        <v>104</v>
      </c>
      <c r="G26">
        <v>104.5</v>
      </c>
      <c r="H26">
        <v>105</v>
      </c>
      <c r="I26">
        <v>105.6</v>
      </c>
      <c r="J26">
        <v>106.4</v>
      </c>
      <c r="K26">
        <v>106.8</v>
      </c>
      <c r="L26">
        <v>107.7</v>
      </c>
      <c r="M26">
        <v>108.3</v>
      </c>
      <c r="N26">
        <v>108.7</v>
      </c>
      <c r="O26">
        <v>109.2</v>
      </c>
      <c r="P26">
        <v>109.6</v>
      </c>
      <c r="Q26">
        <v>109.9</v>
      </c>
      <c r="R26">
        <v>110.2</v>
      </c>
      <c r="S26">
        <v>110.5</v>
      </c>
      <c r="T26">
        <v>110.9</v>
      </c>
      <c r="U26">
        <v>111.4</v>
      </c>
      <c r="V26">
        <v>111.8</v>
      </c>
      <c r="W26">
        <v>112.2</v>
      </c>
      <c r="X26">
        <v>112.6</v>
      </c>
      <c r="Y26">
        <v>113</v>
      </c>
      <c r="Z26">
        <v>113.3</v>
      </c>
      <c r="AA26">
        <v>113.3</v>
      </c>
      <c r="AB26">
        <v>114</v>
      </c>
      <c r="AC26">
        <v>114.8</v>
      </c>
      <c r="AD26">
        <v>115.5</v>
      </c>
      <c r="AE26">
        <v>116.2</v>
      </c>
      <c r="AF26">
        <v>116.7</v>
      </c>
      <c r="AG26">
        <v>117.9</v>
      </c>
      <c r="AH26">
        <v>118</v>
      </c>
      <c r="AI26">
        <v>118.5</v>
      </c>
      <c r="AJ26">
        <v>119.6</v>
      </c>
      <c r="AK26">
        <v>120.1</v>
      </c>
      <c r="AL26">
        <v>120.9</v>
      </c>
      <c r="AM26">
        <v>121.6</v>
      </c>
      <c r="AN26">
        <v>121.4</v>
      </c>
      <c r="AO26">
        <v>122.3</v>
      </c>
      <c r="AP26">
        <v>122.5</v>
      </c>
      <c r="AQ26">
        <v>123.2</v>
      </c>
      <c r="AR26">
        <v>123.6</v>
      </c>
      <c r="AS26">
        <v>124.1</v>
      </c>
      <c r="AT26">
        <v>125.2</v>
      </c>
      <c r="AU26">
        <v>125.5</v>
      </c>
      <c r="AV26">
        <v>125.7</v>
      </c>
      <c r="AW26">
        <v>126.5</v>
      </c>
      <c r="AX26">
        <v>126.9</v>
      </c>
      <c r="AY26">
        <v>127.3</v>
      </c>
      <c r="AZ26">
        <v>127</v>
      </c>
      <c r="BA26">
        <v>127.7</v>
      </c>
      <c r="BB26">
        <v>128.30000000000001</v>
      </c>
      <c r="BC26">
        <v>128.30000000000001</v>
      </c>
      <c r="BD26">
        <v>129.4</v>
      </c>
      <c r="BE26">
        <v>129.80000000000001</v>
      </c>
      <c r="BF26">
        <v>130.6</v>
      </c>
      <c r="BG26">
        <v>131.5</v>
      </c>
      <c r="BH26">
        <v>132.30000000000001</v>
      </c>
      <c r="BI26">
        <v>133</v>
      </c>
      <c r="BJ26">
        <v>133.69999999999999</v>
      </c>
      <c r="BK26">
        <v>133.4</v>
      </c>
      <c r="BL26">
        <v>134.30000000000001</v>
      </c>
      <c r="BM26">
        <v>134.30000000000001</v>
      </c>
      <c r="BN26">
        <v>135.1</v>
      </c>
      <c r="BO26">
        <v>136</v>
      </c>
      <c r="BP26">
        <v>136.80000000000001</v>
      </c>
      <c r="BQ26">
        <v>137.80000000000001</v>
      </c>
      <c r="BR26">
        <v>138.4</v>
      </c>
      <c r="BS26">
        <v>138.6</v>
      </c>
      <c r="BT26">
        <v>140</v>
      </c>
      <c r="BU26">
        <v>140.1</v>
      </c>
      <c r="BV26">
        <v>143.1</v>
      </c>
      <c r="BW26">
        <v>143.30000000000001</v>
      </c>
      <c r="BX26">
        <v>142.9</v>
      </c>
      <c r="BY26">
        <v>143.4</v>
      </c>
      <c r="BZ26">
        <v>143.80000000000001</v>
      </c>
      <c r="CA26" s="6">
        <v>144.98333333333335</v>
      </c>
      <c r="CB26">
        <v>145.9</v>
      </c>
      <c r="CC26">
        <v>146.4</v>
      </c>
      <c r="CD26">
        <v>147.5</v>
      </c>
      <c r="CE26">
        <v>148</v>
      </c>
      <c r="CF26">
        <v>148.30000000000001</v>
      </c>
      <c r="CG26">
        <v>148.69999999999999</v>
      </c>
      <c r="CH26">
        <v>149.1</v>
      </c>
      <c r="CI26">
        <v>149.5</v>
      </c>
      <c r="CJ26">
        <v>150.1</v>
      </c>
      <c r="CK26">
        <v>150.4</v>
      </c>
      <c r="CL26">
        <v>151.19999999999999</v>
      </c>
      <c r="CM26" s="5">
        <f t="shared" si="9"/>
        <v>147.46666666666667</v>
      </c>
      <c r="CN26" s="6">
        <v>126.7</v>
      </c>
      <c r="CO26">
        <v>153.19999999999999</v>
      </c>
      <c r="CP26">
        <v>153.19999999999999</v>
      </c>
      <c r="CQ26">
        <v>152.19999999999999</v>
      </c>
      <c r="CR26">
        <v>152.80000000000001</v>
      </c>
      <c r="CS26">
        <v>152.4</v>
      </c>
      <c r="CT26">
        <v>153.6</v>
      </c>
      <c r="CU26">
        <v>153.9</v>
      </c>
      <c r="CV26">
        <v>155.1</v>
      </c>
      <c r="CW26">
        <v>157</v>
      </c>
      <c r="CX26">
        <v>157.80000000000001</v>
      </c>
      <c r="CY26">
        <v>158.6</v>
      </c>
      <c r="CZ26">
        <v>160</v>
      </c>
      <c r="DA26">
        <v>160.4</v>
      </c>
      <c r="DB26">
        <v>160.69999999999999</v>
      </c>
      <c r="DC26">
        <v>161.1</v>
      </c>
      <c r="DD26">
        <v>162.69999999999999</v>
      </c>
      <c r="DE26">
        <v>163.19999999999999</v>
      </c>
      <c r="DF26">
        <v>163.80000000000001</v>
      </c>
      <c r="DG26">
        <v>164.5</v>
      </c>
      <c r="DH26">
        <v>164.9</v>
      </c>
      <c r="DI26">
        <v>165.5</v>
      </c>
      <c r="DJ26">
        <v>166.6</v>
      </c>
      <c r="DK26">
        <v>167.2</v>
      </c>
      <c r="DL26">
        <v>167.6</v>
      </c>
      <c r="DM26">
        <v>168</v>
      </c>
      <c r="DN26">
        <v>168.6</v>
      </c>
      <c r="DO26">
        <v>169.3</v>
      </c>
      <c r="DP26">
        <v>170</v>
      </c>
      <c r="DQ26">
        <v>170.6</v>
      </c>
      <c r="DR26">
        <v>170.8</v>
      </c>
      <c r="DS26">
        <v>171.2</v>
      </c>
      <c r="DT26">
        <v>171.8</v>
      </c>
      <c r="DU26">
        <v>172.8</v>
      </c>
      <c r="DV26">
        <v>172.8</v>
      </c>
      <c r="DW26">
        <v>173.2</v>
      </c>
      <c r="DX26">
        <v>173.8</v>
      </c>
      <c r="DZ26">
        <f t="shared" si="2"/>
        <v>0</v>
      </c>
    </row>
    <row r="27" spans="1:130" x14ac:dyDescent="0.35">
      <c r="A27" t="s">
        <v>30</v>
      </c>
      <c r="B27" t="s">
        <v>26</v>
      </c>
      <c r="C27" t="s">
        <v>26</v>
      </c>
      <c r="D27">
        <v>103.8</v>
      </c>
      <c r="E27">
        <v>104.1</v>
      </c>
      <c r="F27">
        <v>104.3</v>
      </c>
      <c r="G27">
        <v>104.8</v>
      </c>
      <c r="H27">
        <v>105.5</v>
      </c>
      <c r="I27">
        <v>106.5</v>
      </c>
      <c r="J27">
        <v>107.8</v>
      </c>
      <c r="K27">
        <v>108.7</v>
      </c>
      <c r="L27">
        <v>109.8</v>
      </c>
      <c r="M27">
        <v>110.2</v>
      </c>
      <c r="N27">
        <v>111</v>
      </c>
      <c r="O27">
        <v>111.6</v>
      </c>
      <c r="P27">
        <v>111.8</v>
      </c>
      <c r="Q27">
        <v>112</v>
      </c>
      <c r="R27">
        <v>112.4</v>
      </c>
      <c r="S27">
        <v>113</v>
      </c>
      <c r="T27">
        <v>113.1</v>
      </c>
      <c r="U27">
        <v>114.3</v>
      </c>
      <c r="V27">
        <v>115.5</v>
      </c>
      <c r="W27">
        <v>116.2</v>
      </c>
      <c r="X27">
        <v>116.6</v>
      </c>
      <c r="Y27">
        <v>116.9</v>
      </c>
      <c r="Z27">
        <v>117.2</v>
      </c>
      <c r="AA27">
        <v>117.7</v>
      </c>
      <c r="AB27">
        <v>118.2</v>
      </c>
      <c r="AC27">
        <v>118.7</v>
      </c>
      <c r="AD27">
        <v>119.4</v>
      </c>
      <c r="AE27">
        <v>119.9</v>
      </c>
      <c r="AF27">
        <v>120.5</v>
      </c>
      <c r="AG27">
        <v>122</v>
      </c>
      <c r="AH27">
        <v>122.9</v>
      </c>
      <c r="AI27">
        <v>123.6</v>
      </c>
      <c r="AJ27">
        <v>124.5</v>
      </c>
      <c r="AK27">
        <v>125.1</v>
      </c>
      <c r="AL27">
        <v>125.8</v>
      </c>
      <c r="AM27">
        <v>125.6</v>
      </c>
      <c r="AN27">
        <v>126.2</v>
      </c>
      <c r="AO27">
        <v>127.1</v>
      </c>
      <c r="AP27">
        <v>127.5</v>
      </c>
      <c r="AQ27">
        <v>127.9</v>
      </c>
      <c r="AR27">
        <v>129.1</v>
      </c>
      <c r="AS27">
        <v>130.19999999999999</v>
      </c>
      <c r="AT27">
        <v>130.80000000000001</v>
      </c>
      <c r="AU27">
        <v>131.9</v>
      </c>
      <c r="AV27">
        <v>132.19999999999999</v>
      </c>
      <c r="AW27">
        <v>133</v>
      </c>
      <c r="AX27">
        <v>133.69999999999999</v>
      </c>
      <c r="AY27">
        <v>134.19999999999999</v>
      </c>
      <c r="AZ27">
        <v>134.6</v>
      </c>
      <c r="BA27">
        <v>134.9</v>
      </c>
      <c r="BB27">
        <v>135.19999999999999</v>
      </c>
      <c r="BC27">
        <v>135.69999999999999</v>
      </c>
      <c r="BD27">
        <v>136.30000000000001</v>
      </c>
      <c r="BE27">
        <v>136.9</v>
      </c>
      <c r="BF27">
        <v>138.6</v>
      </c>
      <c r="BG27">
        <v>140.19999999999999</v>
      </c>
      <c r="BH27">
        <v>139.6</v>
      </c>
      <c r="BI27">
        <v>140.1</v>
      </c>
      <c r="BJ27">
        <v>141.5</v>
      </c>
      <c r="BK27">
        <v>141.1</v>
      </c>
      <c r="BL27">
        <v>141.6</v>
      </c>
      <c r="BM27">
        <v>141.5</v>
      </c>
      <c r="BN27">
        <v>142.69999999999999</v>
      </c>
      <c r="BO27">
        <v>143.69999999999999</v>
      </c>
      <c r="BP27">
        <v>144.4</v>
      </c>
      <c r="BQ27">
        <v>145.1</v>
      </c>
      <c r="BR27">
        <v>145.80000000000001</v>
      </c>
      <c r="BS27">
        <v>146.9</v>
      </c>
      <c r="BT27">
        <v>147.6</v>
      </c>
      <c r="BU27">
        <v>148</v>
      </c>
      <c r="BV27">
        <v>150.19999999999999</v>
      </c>
      <c r="BW27">
        <v>155.1</v>
      </c>
      <c r="BX27">
        <v>155.19999999999999</v>
      </c>
      <c r="BY27">
        <v>155.5</v>
      </c>
      <c r="BZ27">
        <v>155.5</v>
      </c>
      <c r="CA27" s="6">
        <v>156.61666666666667</v>
      </c>
      <c r="CB27">
        <v>156.69999999999999</v>
      </c>
      <c r="CC27">
        <v>157.69999999999999</v>
      </c>
      <c r="CD27">
        <v>159.1</v>
      </c>
      <c r="CE27">
        <v>159.69999999999999</v>
      </c>
      <c r="CF27">
        <v>160.19999999999999</v>
      </c>
      <c r="CG27">
        <v>160.69999999999999</v>
      </c>
      <c r="CH27">
        <v>160.80000000000001</v>
      </c>
      <c r="CI27">
        <v>161.1</v>
      </c>
      <c r="CJ27">
        <v>161.69999999999999</v>
      </c>
      <c r="CK27">
        <v>161.9</v>
      </c>
      <c r="CL27">
        <v>161.19999999999999</v>
      </c>
      <c r="CM27" s="5">
        <f t="shared" si="9"/>
        <v>157.21666666666667</v>
      </c>
      <c r="CN27" s="6">
        <v>134.9</v>
      </c>
      <c r="CO27">
        <v>161.80000000000001</v>
      </c>
      <c r="CP27">
        <v>161.80000000000001</v>
      </c>
      <c r="CQ27">
        <v>162.69999999999999</v>
      </c>
      <c r="CR27">
        <v>161.1</v>
      </c>
      <c r="CS27">
        <v>162.5</v>
      </c>
      <c r="CT27">
        <v>161.6</v>
      </c>
      <c r="CU27">
        <v>162.9</v>
      </c>
      <c r="CV27">
        <v>163.5</v>
      </c>
      <c r="CW27">
        <v>163.6</v>
      </c>
      <c r="CX27">
        <v>163.80000000000001</v>
      </c>
      <c r="CY27">
        <v>164.1</v>
      </c>
      <c r="CZ27">
        <v>167.6</v>
      </c>
      <c r="DA27">
        <v>166.8</v>
      </c>
      <c r="DB27">
        <v>167.2</v>
      </c>
      <c r="DC27">
        <v>167.5</v>
      </c>
      <c r="DD27">
        <v>168.5</v>
      </c>
      <c r="DE27">
        <v>169</v>
      </c>
      <c r="DF27">
        <v>169.3</v>
      </c>
      <c r="DG27">
        <v>169.7</v>
      </c>
      <c r="DH27">
        <v>169.9</v>
      </c>
      <c r="DI27">
        <v>170.3</v>
      </c>
      <c r="DJ27">
        <v>170.6</v>
      </c>
      <c r="DK27">
        <v>170.9</v>
      </c>
      <c r="DL27">
        <v>171.8</v>
      </c>
      <c r="DM27">
        <v>172.6</v>
      </c>
      <c r="DN27">
        <v>174.7</v>
      </c>
      <c r="DO27">
        <v>175.7</v>
      </c>
      <c r="DP27">
        <v>176.2</v>
      </c>
      <c r="DQ27">
        <v>176.5</v>
      </c>
      <c r="DR27">
        <v>176.9</v>
      </c>
      <c r="DS27">
        <v>177.3</v>
      </c>
      <c r="DT27">
        <v>177.8</v>
      </c>
      <c r="DU27">
        <v>178.5</v>
      </c>
      <c r="DV27">
        <v>178.5</v>
      </c>
      <c r="DW27">
        <v>179.4</v>
      </c>
      <c r="DX27">
        <v>180.3</v>
      </c>
      <c r="DZ27">
        <f t="shared" si="2"/>
        <v>0</v>
      </c>
    </row>
    <row r="28" spans="1:130" x14ac:dyDescent="0.35">
      <c r="A28" t="s">
        <v>30</v>
      </c>
      <c r="B28" t="s">
        <v>52</v>
      </c>
      <c r="C28" t="s">
        <v>27</v>
      </c>
      <c r="D28">
        <v>104.7</v>
      </c>
      <c r="E28">
        <v>104.6</v>
      </c>
      <c r="F28">
        <v>104.3</v>
      </c>
      <c r="G28">
        <v>102.7</v>
      </c>
      <c r="H28">
        <v>102.1</v>
      </c>
      <c r="I28">
        <v>102.5</v>
      </c>
      <c r="J28">
        <v>102.5</v>
      </c>
      <c r="K28">
        <v>105</v>
      </c>
      <c r="L28">
        <v>106.7</v>
      </c>
      <c r="M28">
        <v>107.5</v>
      </c>
      <c r="N28">
        <v>108.2</v>
      </c>
      <c r="O28">
        <v>108.1</v>
      </c>
      <c r="P28">
        <v>108.3</v>
      </c>
      <c r="Q28">
        <v>108.7</v>
      </c>
      <c r="R28">
        <v>108.9</v>
      </c>
      <c r="S28">
        <v>108.9</v>
      </c>
      <c r="T28">
        <v>108.9</v>
      </c>
      <c r="U28">
        <v>108</v>
      </c>
      <c r="V28">
        <v>108.8</v>
      </c>
      <c r="W28">
        <v>109.4</v>
      </c>
      <c r="X28">
        <v>109.1</v>
      </c>
      <c r="Y28">
        <v>109.3</v>
      </c>
      <c r="Z28">
        <v>108.8</v>
      </c>
      <c r="AA28">
        <v>109.4</v>
      </c>
      <c r="AB28">
        <v>110.2</v>
      </c>
      <c r="AC28">
        <v>110.8</v>
      </c>
      <c r="AD28">
        <v>110.8</v>
      </c>
      <c r="AE28">
        <v>111.6</v>
      </c>
      <c r="AF28">
        <v>112.3</v>
      </c>
      <c r="AG28">
        <v>113</v>
      </c>
      <c r="AH28">
        <v>112.7</v>
      </c>
      <c r="AI28">
        <v>112.5</v>
      </c>
      <c r="AJ28">
        <v>113.7</v>
      </c>
      <c r="AK28">
        <v>114.2</v>
      </c>
      <c r="AL28">
        <v>114.2</v>
      </c>
      <c r="AM28">
        <v>114.1</v>
      </c>
      <c r="AN28">
        <v>114.9</v>
      </c>
      <c r="AO28">
        <v>116.8</v>
      </c>
      <c r="AP28">
        <v>117.4</v>
      </c>
      <c r="AQ28">
        <v>118.4</v>
      </c>
      <c r="AR28">
        <v>119.7</v>
      </c>
      <c r="AS28">
        <v>119.9</v>
      </c>
      <c r="AT28">
        <v>120.9</v>
      </c>
      <c r="AU28">
        <v>122</v>
      </c>
      <c r="AV28">
        <v>122.8</v>
      </c>
      <c r="AW28">
        <v>123</v>
      </c>
      <c r="AX28">
        <v>123.5</v>
      </c>
      <c r="AY28">
        <v>121.9</v>
      </c>
      <c r="AZ28">
        <v>122.3</v>
      </c>
      <c r="BA28">
        <v>123.2</v>
      </c>
      <c r="BB28">
        <v>123.3</v>
      </c>
      <c r="BC28">
        <v>123.7</v>
      </c>
      <c r="BD28">
        <v>123.7</v>
      </c>
      <c r="BE28">
        <v>124.1</v>
      </c>
      <c r="BF28">
        <v>124.4</v>
      </c>
      <c r="BG28">
        <v>125.4</v>
      </c>
      <c r="BH28">
        <v>126.7</v>
      </c>
      <c r="BI28">
        <v>127.4</v>
      </c>
      <c r="BJ28">
        <v>128.1</v>
      </c>
      <c r="BK28">
        <v>127.8</v>
      </c>
      <c r="BL28">
        <v>128.6</v>
      </c>
      <c r="BM28">
        <v>128.80000000000001</v>
      </c>
      <c r="BN28">
        <v>129.30000000000001</v>
      </c>
      <c r="BO28">
        <v>130.4</v>
      </c>
      <c r="BP28">
        <v>131.19999999999999</v>
      </c>
      <c r="BQ28">
        <v>131.4</v>
      </c>
      <c r="BR28">
        <v>131.4</v>
      </c>
      <c r="BS28">
        <v>131.30000000000001</v>
      </c>
      <c r="BT28">
        <v>132</v>
      </c>
      <c r="BU28">
        <v>134.4</v>
      </c>
      <c r="BV28">
        <v>133.1</v>
      </c>
      <c r="BW28">
        <v>133.19999999999999</v>
      </c>
      <c r="BX28">
        <v>133.5</v>
      </c>
      <c r="BY28">
        <v>134.9</v>
      </c>
      <c r="BZ28">
        <v>134</v>
      </c>
      <c r="CA28" s="6">
        <v>134.53333333333333</v>
      </c>
      <c r="CB28">
        <v>133.9</v>
      </c>
      <c r="CC28">
        <v>134.80000000000001</v>
      </c>
      <c r="CD28">
        <v>136.1</v>
      </c>
      <c r="CE28">
        <v>138.80000000000001</v>
      </c>
      <c r="CF28">
        <v>140.19999999999999</v>
      </c>
      <c r="CG28">
        <v>140.30000000000001</v>
      </c>
      <c r="CH28">
        <v>140.6</v>
      </c>
      <c r="CI28">
        <v>140.6</v>
      </c>
      <c r="CJ28">
        <v>142.5</v>
      </c>
      <c r="CK28">
        <v>143.4</v>
      </c>
      <c r="CL28">
        <v>145.1</v>
      </c>
      <c r="CM28" s="5">
        <f t="shared" si="9"/>
        <v>142.91388888888889</v>
      </c>
      <c r="CN28" s="6">
        <v>124.08333333333333</v>
      </c>
      <c r="CO28">
        <v>151.19999999999999</v>
      </c>
      <c r="CP28">
        <v>151.19999999999999</v>
      </c>
      <c r="CQ28">
        <v>153.6</v>
      </c>
      <c r="CR28">
        <v>157.4</v>
      </c>
      <c r="CS28">
        <v>156.19999999999999</v>
      </c>
      <c r="CT28">
        <v>156.19999999999999</v>
      </c>
      <c r="CU28">
        <v>156.6</v>
      </c>
      <c r="CV28">
        <v>156.19999999999999</v>
      </c>
      <c r="CW28">
        <v>155.19999999999999</v>
      </c>
      <c r="CX28">
        <v>153.1</v>
      </c>
      <c r="CY28">
        <v>154.6</v>
      </c>
      <c r="CZ28">
        <v>159.30000000000001</v>
      </c>
      <c r="DA28">
        <v>159.4</v>
      </c>
      <c r="DB28">
        <v>160.4</v>
      </c>
      <c r="DC28">
        <v>160.30000000000001</v>
      </c>
      <c r="DD28">
        <v>160.19999999999999</v>
      </c>
      <c r="DE28">
        <v>161.1</v>
      </c>
      <c r="DF28">
        <v>162.4</v>
      </c>
      <c r="DG28">
        <v>162.80000000000001</v>
      </c>
      <c r="DH28">
        <v>163.19999999999999</v>
      </c>
      <c r="DI28">
        <v>164.5</v>
      </c>
      <c r="DJ28">
        <v>167.4</v>
      </c>
      <c r="DK28">
        <v>169</v>
      </c>
      <c r="DL28">
        <v>168.5</v>
      </c>
      <c r="DM28">
        <v>169.5</v>
      </c>
      <c r="DN28">
        <v>169.7</v>
      </c>
      <c r="DO28">
        <v>171.1</v>
      </c>
      <c r="DP28">
        <v>170.8</v>
      </c>
      <c r="DQ28">
        <v>172</v>
      </c>
      <c r="DR28">
        <v>173.4</v>
      </c>
      <c r="DS28">
        <v>175.7</v>
      </c>
      <c r="DT28">
        <v>178.4</v>
      </c>
      <c r="DU28">
        <v>180.7</v>
      </c>
      <c r="DV28">
        <v>180.7</v>
      </c>
      <c r="DW28">
        <v>183.8</v>
      </c>
      <c r="DX28">
        <v>184.9</v>
      </c>
      <c r="DZ28">
        <f t="shared" si="2"/>
        <v>0</v>
      </c>
    </row>
    <row r="29" spans="1:130" x14ac:dyDescent="0.35">
      <c r="A29" t="s">
        <v>30</v>
      </c>
      <c r="B29" t="s">
        <v>28</v>
      </c>
      <c r="C29" t="s">
        <v>28</v>
      </c>
      <c r="D29">
        <v>104</v>
      </c>
      <c r="E29">
        <v>104.4</v>
      </c>
      <c r="F29">
        <v>104.6</v>
      </c>
      <c r="G29">
        <v>104.6</v>
      </c>
      <c r="H29">
        <v>104.8</v>
      </c>
      <c r="I29">
        <v>105.5</v>
      </c>
      <c r="J29">
        <v>106.5</v>
      </c>
      <c r="K29">
        <v>107.5</v>
      </c>
      <c r="L29">
        <v>108.7</v>
      </c>
      <c r="M29">
        <v>109.1</v>
      </c>
      <c r="N29">
        <v>109.8</v>
      </c>
      <c r="O29">
        <v>110.1</v>
      </c>
      <c r="P29">
        <v>110.6</v>
      </c>
      <c r="Q29">
        <v>110.9</v>
      </c>
      <c r="R29">
        <v>111.3</v>
      </c>
      <c r="S29">
        <v>111.5</v>
      </c>
      <c r="T29">
        <v>111.8</v>
      </c>
      <c r="U29">
        <v>112.3</v>
      </c>
      <c r="V29">
        <v>113.1</v>
      </c>
      <c r="W29">
        <v>113.5</v>
      </c>
      <c r="X29">
        <v>113.7</v>
      </c>
      <c r="Y29">
        <v>114</v>
      </c>
      <c r="Z29">
        <v>114.1</v>
      </c>
      <c r="AA29">
        <v>114.2</v>
      </c>
      <c r="AB29">
        <v>114.5</v>
      </c>
      <c r="AC29">
        <v>115</v>
      </c>
      <c r="AD29">
        <v>115.5</v>
      </c>
      <c r="AE29">
        <v>116</v>
      </c>
      <c r="AF29">
        <v>116.9</v>
      </c>
      <c r="AG29">
        <v>117.9</v>
      </c>
      <c r="AH29">
        <v>118.1</v>
      </c>
      <c r="AI29">
        <v>118.2</v>
      </c>
      <c r="AJ29">
        <v>118.8</v>
      </c>
      <c r="AK29">
        <v>119.2</v>
      </c>
      <c r="AL29">
        <v>119.6</v>
      </c>
      <c r="AM29">
        <v>119.8</v>
      </c>
      <c r="AN29">
        <v>120.1</v>
      </c>
      <c r="AO29">
        <v>120.9</v>
      </c>
      <c r="AP29">
        <v>121.1</v>
      </c>
      <c r="AQ29">
        <v>121.7</v>
      </c>
      <c r="AR29">
        <v>122.5</v>
      </c>
      <c r="AS29">
        <v>123.3</v>
      </c>
      <c r="AT29">
        <v>123.8</v>
      </c>
      <c r="AU29">
        <v>124.2</v>
      </c>
      <c r="AV29">
        <v>124.9</v>
      </c>
      <c r="AW29">
        <v>125.7</v>
      </c>
      <c r="AX29">
        <v>126.1</v>
      </c>
      <c r="AY29">
        <v>126.3</v>
      </c>
      <c r="AZ29">
        <v>126.6</v>
      </c>
      <c r="BA29">
        <v>127</v>
      </c>
      <c r="BB29">
        <v>127.4</v>
      </c>
      <c r="BC29">
        <v>127.5</v>
      </c>
      <c r="BD29">
        <v>127.9</v>
      </c>
      <c r="BE29">
        <v>128.1</v>
      </c>
      <c r="BF29">
        <v>128.6</v>
      </c>
      <c r="BG29">
        <v>129.69999999999999</v>
      </c>
      <c r="BH29">
        <v>130.30000000000001</v>
      </c>
      <c r="BI29">
        <v>130.69999999999999</v>
      </c>
      <c r="BJ29">
        <v>131.69999999999999</v>
      </c>
      <c r="BK29">
        <v>131.9</v>
      </c>
      <c r="BL29">
        <v>132.30000000000001</v>
      </c>
      <c r="BM29">
        <v>132.5</v>
      </c>
      <c r="BN29">
        <v>133.30000000000001</v>
      </c>
      <c r="BO29">
        <v>134.19999999999999</v>
      </c>
      <c r="BP29">
        <v>135.1</v>
      </c>
      <c r="BQ29">
        <v>135.6</v>
      </c>
      <c r="BR29">
        <v>136</v>
      </c>
      <c r="BS29">
        <v>136.6</v>
      </c>
      <c r="BT29">
        <v>137.4</v>
      </c>
      <c r="BU29">
        <v>139.80000000000001</v>
      </c>
      <c r="BV29">
        <v>140.1</v>
      </c>
      <c r="BW29">
        <v>141.6</v>
      </c>
      <c r="BX29">
        <v>141.69999999999999</v>
      </c>
      <c r="BY29">
        <v>142.19999999999999</v>
      </c>
      <c r="BZ29">
        <v>142.4</v>
      </c>
      <c r="CA29" s="6">
        <v>142.78333333333333</v>
      </c>
      <c r="CB29">
        <v>142.9</v>
      </c>
      <c r="CC29">
        <v>143.30000000000001</v>
      </c>
      <c r="CD29">
        <v>144.19999999999999</v>
      </c>
      <c r="CE29">
        <v>144.9</v>
      </c>
      <c r="CF29">
        <v>145.4</v>
      </c>
      <c r="CG29">
        <v>145.69999999999999</v>
      </c>
      <c r="CH29">
        <v>146.1</v>
      </c>
      <c r="CI29">
        <v>147.1</v>
      </c>
      <c r="CJ29">
        <v>148.1</v>
      </c>
      <c r="CK29">
        <v>148.4</v>
      </c>
      <c r="CL29">
        <v>148.6</v>
      </c>
      <c r="CM29" s="5">
        <f t="shared" si="9"/>
        <v>145.67777777777778</v>
      </c>
      <c r="CN29" s="6">
        <v>125.56666666666666</v>
      </c>
      <c r="CO29">
        <v>151.69999999999999</v>
      </c>
      <c r="CP29">
        <v>151.69999999999999</v>
      </c>
      <c r="CQ29">
        <v>153</v>
      </c>
      <c r="CR29">
        <v>153.69999999999999</v>
      </c>
      <c r="CS29">
        <v>154.30000000000001</v>
      </c>
      <c r="CT29">
        <v>154.5</v>
      </c>
      <c r="CU29">
        <v>155.19999999999999</v>
      </c>
      <c r="CV29">
        <v>155.9</v>
      </c>
      <c r="CW29">
        <v>157.19999999999999</v>
      </c>
      <c r="CX29">
        <v>157.30000000000001</v>
      </c>
      <c r="CY29">
        <v>158</v>
      </c>
      <c r="CZ29">
        <v>161.1</v>
      </c>
      <c r="DA29">
        <v>161.5</v>
      </c>
      <c r="DB29">
        <v>162.80000000000001</v>
      </c>
      <c r="DC29">
        <v>163.30000000000001</v>
      </c>
      <c r="DD29">
        <v>163.80000000000001</v>
      </c>
      <c r="DE29">
        <v>164.7</v>
      </c>
      <c r="DF29">
        <v>165.2</v>
      </c>
      <c r="DG29">
        <v>166</v>
      </c>
      <c r="DH29">
        <v>166.6</v>
      </c>
      <c r="DI29">
        <v>167.3</v>
      </c>
      <c r="DJ29">
        <v>168.3</v>
      </c>
      <c r="DK29">
        <v>170.2</v>
      </c>
      <c r="DL29">
        <v>170.9</v>
      </c>
      <c r="DM29">
        <v>171</v>
      </c>
      <c r="DN29">
        <v>171.8</v>
      </c>
      <c r="DO29">
        <v>172.6</v>
      </c>
      <c r="DP29">
        <v>173.1</v>
      </c>
      <c r="DQ29">
        <v>173.9</v>
      </c>
      <c r="DR29">
        <v>174.6</v>
      </c>
      <c r="DS29">
        <v>175.5</v>
      </c>
      <c r="DT29">
        <v>176.5</v>
      </c>
      <c r="DU29">
        <v>177.9</v>
      </c>
      <c r="DV29">
        <v>177.9</v>
      </c>
      <c r="DW29">
        <v>178.9</v>
      </c>
      <c r="DX29">
        <v>179.5</v>
      </c>
      <c r="DZ29">
        <f t="shared" si="2"/>
        <v>0</v>
      </c>
    </row>
    <row r="30" spans="1:130" x14ac:dyDescent="0.35">
      <c r="A30" t="s">
        <v>30</v>
      </c>
      <c r="B30" t="s">
        <v>29</v>
      </c>
      <c r="C30" t="s">
        <v>29</v>
      </c>
      <c r="D30">
        <v>105.1</v>
      </c>
      <c r="E30">
        <v>105.8</v>
      </c>
      <c r="F30">
        <v>106</v>
      </c>
      <c r="G30">
        <v>106.4</v>
      </c>
      <c r="H30">
        <v>107.2</v>
      </c>
      <c r="I30">
        <v>108.9</v>
      </c>
      <c r="J30">
        <v>110.7</v>
      </c>
      <c r="K30">
        <v>112.1</v>
      </c>
      <c r="L30">
        <v>114.2</v>
      </c>
      <c r="M30">
        <v>115.5</v>
      </c>
      <c r="N30">
        <v>117.4</v>
      </c>
      <c r="O30">
        <v>115.5</v>
      </c>
      <c r="P30">
        <v>114.2</v>
      </c>
      <c r="Q30">
        <v>114</v>
      </c>
      <c r="R30">
        <v>114.6</v>
      </c>
      <c r="S30">
        <v>115.4</v>
      </c>
      <c r="T30">
        <v>116</v>
      </c>
      <c r="U30">
        <v>117</v>
      </c>
      <c r="V30">
        <v>119.5</v>
      </c>
      <c r="W30">
        <v>120.7</v>
      </c>
      <c r="X30">
        <v>120.9</v>
      </c>
      <c r="Y30">
        <v>121</v>
      </c>
      <c r="Z30">
        <v>121.1</v>
      </c>
      <c r="AA30">
        <v>120.3</v>
      </c>
      <c r="AB30">
        <v>120.3</v>
      </c>
      <c r="AC30">
        <v>120.6</v>
      </c>
      <c r="AD30">
        <v>121.1</v>
      </c>
      <c r="AE30">
        <v>121.5</v>
      </c>
      <c r="AF30">
        <v>122.4</v>
      </c>
      <c r="AG30">
        <v>124.1</v>
      </c>
      <c r="AH30">
        <v>124.7</v>
      </c>
      <c r="AI30">
        <v>126.1</v>
      </c>
      <c r="AJ30">
        <v>127</v>
      </c>
      <c r="AK30">
        <v>127.7</v>
      </c>
      <c r="AL30">
        <v>128.30000000000001</v>
      </c>
      <c r="AM30">
        <v>127.9</v>
      </c>
      <c r="AN30">
        <v>128.1</v>
      </c>
      <c r="AO30">
        <v>127.9</v>
      </c>
      <c r="AP30">
        <v>128</v>
      </c>
      <c r="AQ30">
        <v>129</v>
      </c>
      <c r="AR30">
        <v>130.30000000000001</v>
      </c>
      <c r="AS30">
        <v>131.9</v>
      </c>
      <c r="AT30">
        <v>133</v>
      </c>
      <c r="AU30">
        <v>133.5</v>
      </c>
      <c r="AV30">
        <v>133.4</v>
      </c>
      <c r="AW30">
        <v>133.80000000000001</v>
      </c>
      <c r="AX30">
        <v>133.6</v>
      </c>
      <c r="AY30">
        <v>132.80000000000001</v>
      </c>
      <c r="AZ30">
        <v>132.4</v>
      </c>
      <c r="BA30">
        <v>132.6</v>
      </c>
      <c r="BB30">
        <v>132.80000000000001</v>
      </c>
      <c r="BC30">
        <v>132.9</v>
      </c>
      <c r="BD30">
        <v>133.30000000000001</v>
      </c>
      <c r="BE30">
        <v>133.9</v>
      </c>
      <c r="BF30">
        <v>136.19999999999999</v>
      </c>
      <c r="BG30">
        <v>137.80000000000001</v>
      </c>
      <c r="BH30">
        <v>137.6</v>
      </c>
      <c r="BI30">
        <v>138.30000000000001</v>
      </c>
      <c r="BJ30">
        <v>140</v>
      </c>
      <c r="BK30">
        <v>139.80000000000001</v>
      </c>
      <c r="BL30">
        <v>139.30000000000001</v>
      </c>
      <c r="BM30">
        <v>138.5</v>
      </c>
      <c r="BN30">
        <v>138.69999999999999</v>
      </c>
      <c r="BO30">
        <v>139.1</v>
      </c>
      <c r="BP30">
        <v>139.80000000000001</v>
      </c>
      <c r="BQ30">
        <v>140.5</v>
      </c>
      <c r="BR30">
        <v>141.80000000000001</v>
      </c>
      <c r="BS30">
        <v>142.5</v>
      </c>
      <c r="BT30">
        <v>142.1</v>
      </c>
      <c r="BU30">
        <v>142.19999999999999</v>
      </c>
      <c r="BV30">
        <v>142.4</v>
      </c>
      <c r="BW30">
        <v>141.9</v>
      </c>
      <c r="BX30">
        <v>141</v>
      </c>
      <c r="BY30">
        <v>141</v>
      </c>
      <c r="BZ30">
        <v>141.19999999999999</v>
      </c>
      <c r="CA30" s="6">
        <v>142.35</v>
      </c>
      <c r="CB30">
        <v>142.4</v>
      </c>
      <c r="CC30">
        <v>143.6</v>
      </c>
      <c r="CD30">
        <v>144.9</v>
      </c>
      <c r="CE30">
        <v>145.69999999999999</v>
      </c>
      <c r="CF30">
        <v>146.69999999999999</v>
      </c>
      <c r="CG30">
        <v>148.30000000000001</v>
      </c>
      <c r="CH30">
        <v>149.9</v>
      </c>
      <c r="CI30">
        <v>152.30000000000001</v>
      </c>
      <c r="CJ30">
        <v>151.9</v>
      </c>
      <c r="CK30">
        <v>150.4</v>
      </c>
      <c r="CL30">
        <v>149.80000000000001</v>
      </c>
      <c r="CM30" s="5">
        <f t="shared" si="9"/>
        <v>147.36944444444444</v>
      </c>
      <c r="CN30" s="6">
        <v>126.71666666666665</v>
      </c>
      <c r="CO30">
        <v>152.69999999999999</v>
      </c>
      <c r="CP30">
        <v>152.69999999999999</v>
      </c>
      <c r="CQ30">
        <v>154.69999999999999</v>
      </c>
      <c r="CR30">
        <v>155.4</v>
      </c>
      <c r="CS30">
        <v>157.5</v>
      </c>
      <c r="CT30">
        <v>159.80000000000001</v>
      </c>
      <c r="CU30">
        <v>160.69999999999999</v>
      </c>
      <c r="CV30">
        <v>158.5</v>
      </c>
      <c r="CW30">
        <v>156.69999999999999</v>
      </c>
      <c r="CX30">
        <v>156.69999999999999</v>
      </c>
      <c r="CY30">
        <v>157.6</v>
      </c>
      <c r="CZ30">
        <v>161.1</v>
      </c>
      <c r="DA30">
        <v>162.1</v>
      </c>
      <c r="DB30">
        <v>163.19999999999999</v>
      </c>
      <c r="DC30">
        <v>163.6</v>
      </c>
      <c r="DD30">
        <v>164</v>
      </c>
      <c r="DE30">
        <v>166.3</v>
      </c>
      <c r="DF30">
        <v>167.6</v>
      </c>
      <c r="DG30">
        <v>167</v>
      </c>
      <c r="DH30">
        <v>166.4</v>
      </c>
      <c r="DI30">
        <v>166.7</v>
      </c>
      <c r="DJ30">
        <v>168.7</v>
      </c>
      <c r="DK30">
        <v>170.8</v>
      </c>
      <c r="DL30">
        <v>172.5</v>
      </c>
      <c r="DM30">
        <v>173.6</v>
      </c>
      <c r="DN30">
        <v>174.3</v>
      </c>
      <c r="DO30">
        <v>175.3</v>
      </c>
      <c r="DP30">
        <v>176.4</v>
      </c>
      <c r="DQ30">
        <v>177.9</v>
      </c>
      <c r="DR30">
        <v>177.8</v>
      </c>
      <c r="DS30">
        <v>177.1</v>
      </c>
      <c r="DT30">
        <v>177.8</v>
      </c>
      <c r="DU30">
        <v>178</v>
      </c>
      <c r="DV30">
        <v>178</v>
      </c>
      <c r="DW30">
        <v>178.8</v>
      </c>
      <c r="DX30">
        <v>179.8</v>
      </c>
      <c r="DZ30">
        <f t="shared" si="2"/>
        <v>0</v>
      </c>
    </row>
    <row r="31" spans="1:130" x14ac:dyDescent="0.35">
      <c r="A31" t="s">
        <v>33</v>
      </c>
      <c r="B31" t="s">
        <v>51</v>
      </c>
      <c r="C31" t="s">
        <v>3</v>
      </c>
      <c r="D31">
        <v>110.5</v>
      </c>
      <c r="E31">
        <v>112.9</v>
      </c>
      <c r="F31">
        <v>113.9</v>
      </c>
      <c r="G31">
        <v>114.6</v>
      </c>
      <c r="H31">
        <v>115.4</v>
      </c>
      <c r="I31">
        <v>117</v>
      </c>
      <c r="J31">
        <v>117.8</v>
      </c>
      <c r="K31">
        <v>118.3</v>
      </c>
      <c r="L31">
        <v>118.6</v>
      </c>
      <c r="M31">
        <v>118.9</v>
      </c>
      <c r="N31">
        <v>119.8</v>
      </c>
      <c r="O31">
        <v>120.5</v>
      </c>
      <c r="P31">
        <v>121.2</v>
      </c>
      <c r="Q31">
        <v>121.9</v>
      </c>
      <c r="R31">
        <v>122.1</v>
      </c>
      <c r="S31">
        <v>122.5</v>
      </c>
      <c r="T31">
        <v>122.7</v>
      </c>
      <c r="U31">
        <v>123.1</v>
      </c>
      <c r="V31">
        <v>123.8</v>
      </c>
      <c r="W31">
        <v>124.8</v>
      </c>
      <c r="X31">
        <v>124.2</v>
      </c>
      <c r="Y31">
        <v>124.6</v>
      </c>
      <c r="Z31">
        <v>124.5</v>
      </c>
      <c r="AA31">
        <v>124</v>
      </c>
      <c r="AB31">
        <v>124</v>
      </c>
      <c r="AC31">
        <v>124.3</v>
      </c>
      <c r="AD31">
        <v>124</v>
      </c>
      <c r="AE31">
        <v>123.8</v>
      </c>
      <c r="AF31">
        <v>123.8</v>
      </c>
      <c r="AG31">
        <v>123.6</v>
      </c>
      <c r="AH31">
        <v>123.2</v>
      </c>
      <c r="AI31">
        <v>123.1</v>
      </c>
      <c r="AJ31">
        <v>123.4</v>
      </c>
      <c r="AK31">
        <v>123.6</v>
      </c>
      <c r="AL31">
        <v>124</v>
      </c>
      <c r="AM31">
        <v>124.3</v>
      </c>
      <c r="AN31">
        <v>124.7</v>
      </c>
      <c r="AO31">
        <v>124.8</v>
      </c>
      <c r="AP31">
        <v>124.8</v>
      </c>
      <c r="AQ31">
        <v>124.9</v>
      </c>
      <c r="AR31">
        <v>125</v>
      </c>
      <c r="AS31">
        <v>125.9</v>
      </c>
      <c r="AT31">
        <v>126.8</v>
      </c>
      <c r="AU31">
        <v>127.6</v>
      </c>
      <c r="AV31">
        <v>128.1</v>
      </c>
      <c r="AW31">
        <v>128.69999999999999</v>
      </c>
      <c r="AX31">
        <v>130.19999999999999</v>
      </c>
      <c r="AY31">
        <v>131.6</v>
      </c>
      <c r="AZ31">
        <v>132.19999999999999</v>
      </c>
      <c r="BA31">
        <v>132.80000000000001</v>
      </c>
      <c r="BB31">
        <v>132.69999999999999</v>
      </c>
      <c r="BC31">
        <v>132.69999999999999</v>
      </c>
      <c r="BD31">
        <v>132.6</v>
      </c>
      <c r="BE31">
        <v>132.9</v>
      </c>
      <c r="BF31">
        <v>132.80000000000001</v>
      </c>
      <c r="BG31">
        <v>133.19999999999999</v>
      </c>
      <c r="BH31">
        <v>133.6</v>
      </c>
      <c r="BI31">
        <v>133.9</v>
      </c>
      <c r="BJ31">
        <v>134.30000000000001</v>
      </c>
      <c r="BK31">
        <v>134.4</v>
      </c>
      <c r="BL31">
        <v>134.6</v>
      </c>
      <c r="BM31">
        <v>134.80000000000001</v>
      </c>
      <c r="BN31">
        <v>135</v>
      </c>
      <c r="BO31">
        <v>135</v>
      </c>
      <c r="BP31">
        <v>135</v>
      </c>
      <c r="BQ31">
        <v>135.30000000000001</v>
      </c>
      <c r="BR31">
        <v>135.6</v>
      </c>
      <c r="BS31">
        <v>136.5</v>
      </c>
      <c r="BT31">
        <v>137</v>
      </c>
      <c r="BU31">
        <v>137.6</v>
      </c>
      <c r="BV31">
        <v>138.1</v>
      </c>
      <c r="BW31">
        <v>138.5</v>
      </c>
      <c r="BX31">
        <v>138.30000000000001</v>
      </c>
      <c r="BY31">
        <v>139.4</v>
      </c>
      <c r="BZ31">
        <v>139.69999999999999</v>
      </c>
      <c r="CA31" s="6">
        <v>139.98333333333335</v>
      </c>
      <c r="CB31">
        <v>140.4</v>
      </c>
      <c r="CC31">
        <v>140.69999999999999</v>
      </c>
      <c r="CD31">
        <v>141.4</v>
      </c>
      <c r="CE31">
        <v>142.1</v>
      </c>
      <c r="CF31">
        <v>142.69999999999999</v>
      </c>
      <c r="CG31">
        <v>143.5</v>
      </c>
      <c r="CH31">
        <v>144.1</v>
      </c>
      <c r="CI31">
        <v>144.9</v>
      </c>
      <c r="CJ31">
        <v>145.6</v>
      </c>
      <c r="CK31">
        <v>146.19999999999999</v>
      </c>
      <c r="CL31">
        <v>146.5</v>
      </c>
      <c r="CM31">
        <v>151.80000000000001</v>
      </c>
      <c r="CN31" s="6">
        <v>150.25</v>
      </c>
      <c r="CO31">
        <v>152.69999999999999</v>
      </c>
      <c r="CP31">
        <v>152.69999999999999</v>
      </c>
      <c r="CQ31">
        <v>151.6</v>
      </c>
      <c r="CR31">
        <v>151.5</v>
      </c>
      <c r="CS31">
        <v>150.6</v>
      </c>
      <c r="CT31">
        <v>149.69999999999999</v>
      </c>
      <c r="CU31">
        <v>149</v>
      </c>
      <c r="CV31">
        <v>148</v>
      </c>
      <c r="CW31">
        <v>147.6</v>
      </c>
      <c r="CX31">
        <v>147.5</v>
      </c>
      <c r="CY31">
        <v>147.6</v>
      </c>
      <c r="CZ31">
        <v>148.80000000000001</v>
      </c>
      <c r="DA31">
        <v>149.19999999999999</v>
      </c>
      <c r="DB31">
        <v>149.1</v>
      </c>
      <c r="DC31">
        <v>149.30000000000001</v>
      </c>
      <c r="DD31">
        <v>149.30000000000001</v>
      </c>
      <c r="DE31">
        <v>150.1</v>
      </c>
      <c r="DF31">
        <v>151</v>
      </c>
      <c r="DG31">
        <v>151.6</v>
      </c>
      <c r="DH31">
        <v>152.19999999999999</v>
      </c>
      <c r="DI31">
        <v>152.5</v>
      </c>
      <c r="DJ31">
        <v>153.69999999999999</v>
      </c>
      <c r="DK31">
        <v>155.4</v>
      </c>
      <c r="DL31">
        <v>156.69999999999999</v>
      </c>
      <c r="DM31">
        <v>157.5</v>
      </c>
      <c r="DN31">
        <v>159.30000000000001</v>
      </c>
      <c r="DO31">
        <v>162.1</v>
      </c>
      <c r="DP31">
        <v>164.9</v>
      </c>
      <c r="DQ31">
        <v>166.4</v>
      </c>
      <c r="DR31">
        <v>168.4</v>
      </c>
      <c r="DS31">
        <v>170.2</v>
      </c>
      <c r="DT31">
        <v>173.3</v>
      </c>
      <c r="DU31">
        <v>174.7</v>
      </c>
      <c r="DV31">
        <v>174.7</v>
      </c>
      <c r="DW31">
        <v>174.8</v>
      </c>
      <c r="DX31">
        <v>174.7</v>
      </c>
      <c r="DZ31">
        <f t="shared" si="2"/>
        <v>0</v>
      </c>
    </row>
    <row r="32" spans="1:130" x14ac:dyDescent="0.35">
      <c r="A32" t="s">
        <v>33</v>
      </c>
      <c r="B32" t="s">
        <v>51</v>
      </c>
      <c r="C32" t="s">
        <v>4</v>
      </c>
      <c r="D32">
        <v>109.1</v>
      </c>
      <c r="E32">
        <v>112.9</v>
      </c>
      <c r="F32">
        <v>111.4</v>
      </c>
      <c r="G32">
        <v>113.4</v>
      </c>
      <c r="H32">
        <v>114.2</v>
      </c>
      <c r="I32">
        <v>120.1</v>
      </c>
      <c r="J32">
        <v>119.2</v>
      </c>
      <c r="K32">
        <v>120.4</v>
      </c>
      <c r="L32">
        <v>119.1</v>
      </c>
      <c r="M32">
        <v>118.1</v>
      </c>
      <c r="N32">
        <v>116.3</v>
      </c>
      <c r="O32">
        <v>118.1</v>
      </c>
      <c r="P32">
        <v>122</v>
      </c>
      <c r="Q32">
        <v>122</v>
      </c>
      <c r="R32">
        <v>121.4</v>
      </c>
      <c r="S32">
        <v>121.7</v>
      </c>
      <c r="T32">
        <v>124.1</v>
      </c>
      <c r="U32">
        <v>125.9</v>
      </c>
      <c r="V32">
        <v>126.4</v>
      </c>
      <c r="W32">
        <v>127.3</v>
      </c>
      <c r="X32">
        <v>125.4</v>
      </c>
      <c r="Y32">
        <v>126.1</v>
      </c>
      <c r="Z32">
        <v>125.6</v>
      </c>
      <c r="AA32">
        <v>124.7</v>
      </c>
      <c r="AB32">
        <v>125.5</v>
      </c>
      <c r="AC32">
        <v>126.5</v>
      </c>
      <c r="AD32">
        <v>126.7</v>
      </c>
      <c r="AE32">
        <v>128.19999999999999</v>
      </c>
      <c r="AF32">
        <v>129.69999999999999</v>
      </c>
      <c r="AG32">
        <v>134.4</v>
      </c>
      <c r="AH32">
        <v>134.30000000000001</v>
      </c>
      <c r="AI32">
        <v>131.69999999999999</v>
      </c>
      <c r="AJ32">
        <v>129</v>
      </c>
      <c r="AK32">
        <v>128.6</v>
      </c>
      <c r="AL32">
        <v>129.80000000000001</v>
      </c>
      <c r="AM32">
        <v>131.69999999999999</v>
      </c>
      <c r="AN32">
        <v>135.9</v>
      </c>
      <c r="AO32">
        <v>135.1</v>
      </c>
      <c r="AP32">
        <v>136.30000000000001</v>
      </c>
      <c r="AQ32">
        <v>139.30000000000001</v>
      </c>
      <c r="AR32">
        <v>142.1</v>
      </c>
      <c r="AS32">
        <v>143.9</v>
      </c>
      <c r="AT32">
        <v>144.19999999999999</v>
      </c>
      <c r="AU32">
        <v>140.30000000000001</v>
      </c>
      <c r="AV32">
        <v>137.69999999999999</v>
      </c>
      <c r="AW32">
        <v>138.4</v>
      </c>
      <c r="AX32">
        <v>138.5</v>
      </c>
      <c r="AY32">
        <v>138.19999999999999</v>
      </c>
      <c r="AZ32">
        <v>138.9</v>
      </c>
      <c r="BA32">
        <v>139.80000000000001</v>
      </c>
      <c r="BB32">
        <v>139.4</v>
      </c>
      <c r="BC32">
        <v>140.6</v>
      </c>
      <c r="BD32">
        <v>144.1</v>
      </c>
      <c r="BE32">
        <v>148.69999999999999</v>
      </c>
      <c r="BF32">
        <v>148.4</v>
      </c>
      <c r="BG32">
        <v>143.9</v>
      </c>
      <c r="BH32">
        <v>143</v>
      </c>
      <c r="BI32">
        <v>142.80000000000001</v>
      </c>
      <c r="BJ32">
        <v>142.1</v>
      </c>
      <c r="BK32">
        <v>142.6</v>
      </c>
      <c r="BL32">
        <v>143.69999999999999</v>
      </c>
      <c r="BM32">
        <v>143</v>
      </c>
      <c r="BN32">
        <v>143.1</v>
      </c>
      <c r="BO32">
        <v>144.30000000000001</v>
      </c>
      <c r="BP32">
        <v>148.19999999999999</v>
      </c>
      <c r="BQ32">
        <v>149.69999999999999</v>
      </c>
      <c r="BR32">
        <v>148.6</v>
      </c>
      <c r="BS32">
        <v>146.4</v>
      </c>
      <c r="BT32">
        <v>143.1</v>
      </c>
      <c r="BU32">
        <v>144.9</v>
      </c>
      <c r="BV32">
        <v>146.30000000000001</v>
      </c>
      <c r="BW32">
        <v>147.80000000000001</v>
      </c>
      <c r="BX32">
        <v>149.4</v>
      </c>
      <c r="BY32">
        <v>150.1</v>
      </c>
      <c r="BZ32">
        <v>151.1</v>
      </c>
      <c r="CA32" s="6">
        <v>154.51666666666665</v>
      </c>
      <c r="CB32">
        <v>156.69999999999999</v>
      </c>
      <c r="CC32">
        <v>159.6</v>
      </c>
      <c r="CD32">
        <v>160.19999999999999</v>
      </c>
      <c r="CE32">
        <v>158.30000000000001</v>
      </c>
      <c r="CF32">
        <v>158.69999999999999</v>
      </c>
      <c r="CG32">
        <v>159.80000000000001</v>
      </c>
      <c r="CH32">
        <v>162.4</v>
      </c>
      <c r="CI32">
        <v>164.5</v>
      </c>
      <c r="CJ32">
        <v>167.6</v>
      </c>
      <c r="CK32">
        <v>167.6</v>
      </c>
      <c r="CL32">
        <v>167.5</v>
      </c>
      <c r="CM32" s="5">
        <f>(SUM(CJ32:CL32)+SUM(CN32:CP32))/6</f>
        <v>175.19722222222222</v>
      </c>
      <c r="CN32" s="6">
        <v>154.48333333333332</v>
      </c>
      <c r="CO32">
        <v>197</v>
      </c>
      <c r="CP32">
        <v>197</v>
      </c>
      <c r="CQ32">
        <v>197.8</v>
      </c>
      <c r="CR32">
        <v>193.1</v>
      </c>
      <c r="CS32">
        <v>193.7</v>
      </c>
      <c r="CT32">
        <v>195.5</v>
      </c>
      <c r="CU32">
        <v>195.7</v>
      </c>
      <c r="CV32">
        <v>194.8</v>
      </c>
      <c r="CW32">
        <v>191.2</v>
      </c>
      <c r="CX32">
        <v>197.5</v>
      </c>
      <c r="CY32">
        <v>202.5</v>
      </c>
      <c r="CZ32">
        <v>204.3</v>
      </c>
      <c r="DA32">
        <v>205.5</v>
      </c>
      <c r="DB32">
        <v>210.9</v>
      </c>
      <c r="DC32">
        <v>207.4</v>
      </c>
      <c r="DD32">
        <v>207.4</v>
      </c>
      <c r="DE32">
        <v>208.4</v>
      </c>
      <c r="DF32">
        <v>204.9</v>
      </c>
      <c r="DG32">
        <v>202.2</v>
      </c>
      <c r="DH32">
        <v>202.1</v>
      </c>
      <c r="DI32">
        <v>205.2</v>
      </c>
      <c r="DJ32">
        <v>215.8</v>
      </c>
      <c r="DK32">
        <v>215.8</v>
      </c>
      <c r="DL32">
        <v>221.2</v>
      </c>
      <c r="DM32">
        <v>223.4</v>
      </c>
      <c r="DN32">
        <v>217.1</v>
      </c>
      <c r="DO32">
        <v>210.9</v>
      </c>
      <c r="DP32">
        <v>213.7</v>
      </c>
      <c r="DQ32">
        <v>214.9</v>
      </c>
      <c r="DR32">
        <v>213.4</v>
      </c>
      <c r="DS32">
        <v>212.9</v>
      </c>
      <c r="DT32">
        <v>215.2</v>
      </c>
      <c r="DU32">
        <v>212.2</v>
      </c>
      <c r="DV32">
        <v>212.2</v>
      </c>
      <c r="DW32">
        <v>213.7</v>
      </c>
      <c r="DX32">
        <v>219.4</v>
      </c>
      <c r="DZ32">
        <f t="shared" si="2"/>
        <v>0</v>
      </c>
    </row>
    <row r="33" spans="1:130" x14ac:dyDescent="0.35">
      <c r="A33" t="s">
        <v>33</v>
      </c>
      <c r="B33" t="s">
        <v>51</v>
      </c>
      <c r="C33" t="s">
        <v>5</v>
      </c>
      <c r="D33">
        <v>113</v>
      </c>
      <c r="E33">
        <v>116.9</v>
      </c>
      <c r="F33">
        <v>113.2</v>
      </c>
      <c r="G33">
        <v>106</v>
      </c>
      <c r="H33">
        <v>102.7</v>
      </c>
      <c r="I33">
        <v>112.5</v>
      </c>
      <c r="J33">
        <v>114</v>
      </c>
      <c r="K33">
        <v>112.7</v>
      </c>
      <c r="L33">
        <v>113.2</v>
      </c>
      <c r="M33">
        <v>114.5</v>
      </c>
      <c r="N33">
        <v>122.6</v>
      </c>
      <c r="O33">
        <v>128.5</v>
      </c>
      <c r="P33">
        <v>129.9</v>
      </c>
      <c r="Q33">
        <v>124.5</v>
      </c>
      <c r="R33">
        <v>121.5</v>
      </c>
      <c r="S33">
        <v>113.3</v>
      </c>
      <c r="T33">
        <v>114.2</v>
      </c>
      <c r="U33">
        <v>115.4</v>
      </c>
      <c r="V33">
        <v>118</v>
      </c>
      <c r="W33">
        <v>116.5</v>
      </c>
      <c r="X33">
        <v>116.4</v>
      </c>
      <c r="Y33">
        <v>117.8</v>
      </c>
      <c r="Z33">
        <v>122.7</v>
      </c>
      <c r="AA33">
        <v>126.3</v>
      </c>
      <c r="AB33">
        <v>126.6</v>
      </c>
      <c r="AC33">
        <v>119.5</v>
      </c>
      <c r="AD33">
        <v>113.5</v>
      </c>
      <c r="AE33">
        <v>110</v>
      </c>
      <c r="AF33">
        <v>111.3</v>
      </c>
      <c r="AG33">
        <v>120.9</v>
      </c>
      <c r="AH33">
        <v>119.5</v>
      </c>
      <c r="AI33">
        <v>118.1</v>
      </c>
      <c r="AJ33">
        <v>115.6</v>
      </c>
      <c r="AK33">
        <v>115.9</v>
      </c>
      <c r="AL33">
        <v>121.5</v>
      </c>
      <c r="AM33">
        <v>127.1</v>
      </c>
      <c r="AN33">
        <v>132</v>
      </c>
      <c r="AO33">
        <v>130.30000000000001</v>
      </c>
      <c r="AP33">
        <v>123.7</v>
      </c>
      <c r="AQ33">
        <v>119.9</v>
      </c>
      <c r="AR33">
        <v>127</v>
      </c>
      <c r="AS33">
        <v>130.9</v>
      </c>
      <c r="AT33">
        <v>136.6</v>
      </c>
      <c r="AU33">
        <v>133.69999999999999</v>
      </c>
      <c r="AV33">
        <v>130.6</v>
      </c>
      <c r="AW33">
        <v>130.30000000000001</v>
      </c>
      <c r="AX33">
        <v>134.1</v>
      </c>
      <c r="AY33">
        <v>134.9</v>
      </c>
      <c r="AZ33">
        <v>132.6</v>
      </c>
      <c r="BA33">
        <v>129.30000000000001</v>
      </c>
      <c r="BB33">
        <v>128.4</v>
      </c>
      <c r="BC33">
        <v>124.5</v>
      </c>
      <c r="BD33">
        <v>125.6</v>
      </c>
      <c r="BE33">
        <v>128.30000000000001</v>
      </c>
      <c r="BF33">
        <v>129.4</v>
      </c>
      <c r="BG33">
        <v>128.30000000000001</v>
      </c>
      <c r="BH33">
        <v>129.69999999999999</v>
      </c>
      <c r="BI33">
        <v>131.4</v>
      </c>
      <c r="BJ33">
        <v>146.69999999999999</v>
      </c>
      <c r="BK33">
        <v>145.9</v>
      </c>
      <c r="BL33">
        <v>143.6</v>
      </c>
      <c r="BM33">
        <v>139.9</v>
      </c>
      <c r="BN33">
        <v>135.5</v>
      </c>
      <c r="BO33">
        <v>130.80000000000001</v>
      </c>
      <c r="BP33">
        <v>130.5</v>
      </c>
      <c r="BQ33">
        <v>133.9</v>
      </c>
      <c r="BR33">
        <v>139.1</v>
      </c>
      <c r="BS33">
        <v>136.6</v>
      </c>
      <c r="BT33">
        <v>132.80000000000001</v>
      </c>
      <c r="BU33">
        <v>133.5</v>
      </c>
      <c r="BV33">
        <v>137.80000000000001</v>
      </c>
      <c r="BW33">
        <v>141.1</v>
      </c>
      <c r="BX33">
        <v>143.5</v>
      </c>
      <c r="BY33">
        <v>145.30000000000001</v>
      </c>
      <c r="BZ33">
        <v>142.9</v>
      </c>
      <c r="CA33" s="6">
        <v>142.15</v>
      </c>
      <c r="CB33">
        <v>138.30000000000001</v>
      </c>
      <c r="CC33">
        <v>140.4</v>
      </c>
      <c r="CD33">
        <v>142.5</v>
      </c>
      <c r="CE33">
        <v>140.80000000000001</v>
      </c>
      <c r="CF33">
        <v>141.6</v>
      </c>
      <c r="CG33">
        <v>144.69999999999999</v>
      </c>
      <c r="CH33">
        <v>148.4</v>
      </c>
      <c r="CI33">
        <v>153.69999999999999</v>
      </c>
      <c r="CJ33">
        <v>157</v>
      </c>
      <c r="CK33">
        <v>153.1</v>
      </c>
      <c r="CL33">
        <v>148.9</v>
      </c>
      <c r="CM33">
        <v>151.9</v>
      </c>
      <c r="CN33" s="6">
        <v>152.93333333333331</v>
      </c>
      <c r="CO33">
        <v>154.6</v>
      </c>
      <c r="CP33">
        <v>154.6</v>
      </c>
      <c r="CQ33">
        <v>154.5</v>
      </c>
      <c r="CR33">
        <v>157.30000000000001</v>
      </c>
      <c r="CS33">
        <v>164.8</v>
      </c>
      <c r="CT33">
        <v>176.9</v>
      </c>
      <c r="CU33">
        <v>178.3</v>
      </c>
      <c r="CV33">
        <v>178.4</v>
      </c>
      <c r="CW33">
        <v>169.9</v>
      </c>
      <c r="CX33">
        <v>164.7</v>
      </c>
      <c r="CY33">
        <v>166.4</v>
      </c>
      <c r="CZ33">
        <v>173</v>
      </c>
      <c r="DA33">
        <v>182.8</v>
      </c>
      <c r="DB33">
        <v>185</v>
      </c>
      <c r="DC33">
        <v>174.1</v>
      </c>
      <c r="DD33">
        <v>174.1</v>
      </c>
      <c r="DE33">
        <v>173</v>
      </c>
      <c r="DF33">
        <v>175.4</v>
      </c>
      <c r="DG33">
        <v>180</v>
      </c>
      <c r="DH33">
        <v>180.1</v>
      </c>
      <c r="DI33">
        <v>176.4</v>
      </c>
      <c r="DJ33">
        <v>167.7</v>
      </c>
      <c r="DK33">
        <v>164.6</v>
      </c>
      <c r="DL33">
        <v>164.1</v>
      </c>
      <c r="DM33">
        <v>172.8</v>
      </c>
      <c r="DN33">
        <v>176.6</v>
      </c>
      <c r="DO33">
        <v>170.6</v>
      </c>
      <c r="DP33">
        <v>170.9</v>
      </c>
      <c r="DQ33">
        <v>171.9</v>
      </c>
      <c r="DR33">
        <v>183.2</v>
      </c>
      <c r="DS33">
        <v>191.9</v>
      </c>
      <c r="DT33">
        <v>197</v>
      </c>
      <c r="DU33">
        <v>177.2</v>
      </c>
      <c r="DV33">
        <v>177.2</v>
      </c>
      <c r="DW33">
        <v>172.4</v>
      </c>
      <c r="DX33">
        <v>176.7</v>
      </c>
      <c r="DZ33">
        <f t="shared" si="2"/>
        <v>0</v>
      </c>
    </row>
    <row r="34" spans="1:130" x14ac:dyDescent="0.35">
      <c r="A34" t="s">
        <v>33</v>
      </c>
      <c r="B34" t="s">
        <v>51</v>
      </c>
      <c r="C34" t="s">
        <v>6</v>
      </c>
      <c r="D34">
        <v>103.6</v>
      </c>
      <c r="E34">
        <v>104</v>
      </c>
      <c r="F34">
        <v>104.3</v>
      </c>
      <c r="G34">
        <v>104.7</v>
      </c>
      <c r="H34">
        <v>105.5</v>
      </c>
      <c r="I34">
        <v>107.3</v>
      </c>
      <c r="J34">
        <v>108.3</v>
      </c>
      <c r="K34">
        <v>108.9</v>
      </c>
      <c r="L34">
        <v>109.6</v>
      </c>
      <c r="M34">
        <v>110.4</v>
      </c>
      <c r="N34">
        <v>112</v>
      </c>
      <c r="O34">
        <v>112.8</v>
      </c>
      <c r="P34">
        <v>113.6</v>
      </c>
      <c r="Q34">
        <v>115.2</v>
      </c>
      <c r="R34">
        <v>116.2</v>
      </c>
      <c r="S34">
        <v>117</v>
      </c>
      <c r="T34">
        <v>119.1</v>
      </c>
      <c r="U34">
        <v>120.4</v>
      </c>
      <c r="V34">
        <v>121.6</v>
      </c>
      <c r="W34">
        <v>122.2</v>
      </c>
      <c r="X34">
        <v>122.7</v>
      </c>
      <c r="Y34">
        <v>123.1</v>
      </c>
      <c r="Z34">
        <v>124.6</v>
      </c>
      <c r="AA34">
        <v>124.9</v>
      </c>
      <c r="AB34">
        <v>125.2</v>
      </c>
      <c r="AC34">
        <v>125.6</v>
      </c>
      <c r="AD34">
        <v>125.9</v>
      </c>
      <c r="AE34">
        <v>126.3</v>
      </c>
      <c r="AF34">
        <v>126.6</v>
      </c>
      <c r="AG34">
        <v>127.3</v>
      </c>
      <c r="AH34">
        <v>127.7</v>
      </c>
      <c r="AI34">
        <v>128</v>
      </c>
      <c r="AJ34">
        <v>128.30000000000001</v>
      </c>
      <c r="AK34">
        <v>128.5</v>
      </c>
      <c r="AL34">
        <v>128.6</v>
      </c>
      <c r="AM34">
        <v>128.6</v>
      </c>
      <c r="AN34">
        <v>129.19999999999999</v>
      </c>
      <c r="AO34">
        <v>129.6</v>
      </c>
      <c r="AP34">
        <v>129.69999999999999</v>
      </c>
      <c r="AQ34">
        <v>130.19999999999999</v>
      </c>
      <c r="AR34">
        <v>130.4</v>
      </c>
      <c r="AS34">
        <v>131</v>
      </c>
      <c r="AT34">
        <v>131.80000000000001</v>
      </c>
      <c r="AU34">
        <v>132.19999999999999</v>
      </c>
      <c r="AV34">
        <v>132.6</v>
      </c>
      <c r="AW34">
        <v>132.69999999999999</v>
      </c>
      <c r="AX34">
        <v>132.9</v>
      </c>
      <c r="AY34">
        <v>133.1</v>
      </c>
      <c r="AZ34">
        <v>133.1</v>
      </c>
      <c r="BA34">
        <v>133.5</v>
      </c>
      <c r="BB34">
        <v>134.9</v>
      </c>
      <c r="BC34">
        <v>136.30000000000001</v>
      </c>
      <c r="BD34">
        <v>136.80000000000001</v>
      </c>
      <c r="BE34">
        <v>137.30000000000001</v>
      </c>
      <c r="BF34">
        <v>137.69999999999999</v>
      </c>
      <c r="BG34">
        <v>138.30000000000001</v>
      </c>
      <c r="BH34">
        <v>138.69999999999999</v>
      </c>
      <c r="BI34">
        <v>139.1</v>
      </c>
      <c r="BJ34">
        <v>139.5</v>
      </c>
      <c r="BK34">
        <v>139.5</v>
      </c>
      <c r="BL34">
        <v>139.6</v>
      </c>
      <c r="BM34">
        <v>139.9</v>
      </c>
      <c r="BN34">
        <v>139.9</v>
      </c>
      <c r="BO34">
        <v>140.30000000000001</v>
      </c>
      <c r="BP34">
        <v>140.69999999999999</v>
      </c>
      <c r="BQ34">
        <v>140.80000000000001</v>
      </c>
      <c r="BR34">
        <v>141</v>
      </c>
      <c r="BS34">
        <v>141.19999999999999</v>
      </c>
      <c r="BT34">
        <v>141.5</v>
      </c>
      <c r="BU34">
        <v>141.5</v>
      </c>
      <c r="BV34">
        <v>141.6</v>
      </c>
      <c r="BW34">
        <v>141.6</v>
      </c>
      <c r="BX34">
        <v>141.69999999999999</v>
      </c>
      <c r="BY34">
        <v>141.69999999999999</v>
      </c>
      <c r="BZ34">
        <v>141.9</v>
      </c>
      <c r="CA34" s="6">
        <v>142.53333333333333</v>
      </c>
      <c r="CB34">
        <v>142.4</v>
      </c>
      <c r="CC34">
        <v>143.4</v>
      </c>
      <c r="CD34">
        <v>144.1</v>
      </c>
      <c r="CE34">
        <v>144.9</v>
      </c>
      <c r="CF34">
        <v>144.9</v>
      </c>
      <c r="CG34">
        <v>145.6</v>
      </c>
      <c r="CH34">
        <v>145.9</v>
      </c>
      <c r="CI34">
        <v>147.5</v>
      </c>
      <c r="CJ34">
        <v>149.30000000000001</v>
      </c>
      <c r="CK34">
        <v>150.69999999999999</v>
      </c>
      <c r="CL34">
        <v>151.1</v>
      </c>
      <c r="CM34">
        <v>155.5</v>
      </c>
      <c r="CN34" s="6">
        <v>152.91666666666666</v>
      </c>
      <c r="CO34">
        <v>153.4</v>
      </c>
      <c r="CP34">
        <v>153.4</v>
      </c>
      <c r="CQ34">
        <v>153.4</v>
      </c>
      <c r="CR34">
        <v>153.9</v>
      </c>
      <c r="CS34">
        <v>153.69999999999999</v>
      </c>
      <c r="CT34">
        <v>153.9</v>
      </c>
      <c r="CU34">
        <v>154.19999999999999</v>
      </c>
      <c r="CV34">
        <v>154.4</v>
      </c>
      <c r="CW34">
        <v>155.1</v>
      </c>
      <c r="CX34">
        <v>155.6</v>
      </c>
      <c r="CY34">
        <v>156</v>
      </c>
      <c r="CZ34">
        <v>156.5</v>
      </c>
      <c r="DA34">
        <v>156.5</v>
      </c>
      <c r="DB34">
        <v>158.19999999999999</v>
      </c>
      <c r="DC34">
        <v>159.19999999999999</v>
      </c>
      <c r="DD34">
        <v>159.1</v>
      </c>
      <c r="DE34">
        <v>159.19999999999999</v>
      </c>
      <c r="DF34">
        <v>159.6</v>
      </c>
      <c r="DG34">
        <v>160</v>
      </c>
      <c r="DH34">
        <v>160.4</v>
      </c>
      <c r="DI34">
        <v>160.6</v>
      </c>
      <c r="DJ34">
        <v>162.6</v>
      </c>
      <c r="DK34">
        <v>164.2</v>
      </c>
      <c r="DL34">
        <v>165.4</v>
      </c>
      <c r="DM34">
        <v>166.4</v>
      </c>
      <c r="DN34">
        <v>167.1</v>
      </c>
      <c r="DO34">
        <v>168.4</v>
      </c>
      <c r="DP34">
        <v>170.1</v>
      </c>
      <c r="DQ34">
        <v>171</v>
      </c>
      <c r="DR34">
        <v>172.3</v>
      </c>
      <c r="DS34">
        <v>173.9</v>
      </c>
      <c r="DT34">
        <v>175.2</v>
      </c>
      <c r="DU34">
        <v>177.9</v>
      </c>
      <c r="DV34">
        <v>177.9</v>
      </c>
      <c r="DW34">
        <v>178.8</v>
      </c>
      <c r="DX34">
        <v>179.4</v>
      </c>
      <c r="DZ34">
        <f t="shared" si="2"/>
        <v>0</v>
      </c>
    </row>
    <row r="35" spans="1:130" x14ac:dyDescent="0.35">
      <c r="A35" t="s">
        <v>33</v>
      </c>
      <c r="B35" t="s">
        <v>51</v>
      </c>
      <c r="C35" t="s">
        <v>7</v>
      </c>
      <c r="D35">
        <v>103.4</v>
      </c>
      <c r="E35">
        <v>103.5</v>
      </c>
      <c r="F35">
        <v>102.7</v>
      </c>
      <c r="G35">
        <v>102.1</v>
      </c>
      <c r="H35">
        <v>101.5</v>
      </c>
      <c r="I35">
        <v>101.3</v>
      </c>
      <c r="J35">
        <v>101.1</v>
      </c>
      <c r="K35">
        <v>101.1</v>
      </c>
      <c r="L35">
        <v>101.7</v>
      </c>
      <c r="M35">
        <v>102.3</v>
      </c>
      <c r="N35">
        <v>103.2</v>
      </c>
      <c r="O35">
        <v>103.4</v>
      </c>
      <c r="P35">
        <v>102.9</v>
      </c>
      <c r="Q35">
        <v>102.5</v>
      </c>
      <c r="R35">
        <v>102.8</v>
      </c>
      <c r="S35">
        <v>103.1</v>
      </c>
      <c r="T35">
        <v>103.5</v>
      </c>
      <c r="U35">
        <v>103.4</v>
      </c>
      <c r="V35">
        <v>103.5</v>
      </c>
      <c r="W35">
        <v>103.6</v>
      </c>
      <c r="X35">
        <v>103.5</v>
      </c>
      <c r="Y35">
        <v>103.5</v>
      </c>
      <c r="Z35">
        <v>103.2</v>
      </c>
      <c r="AA35">
        <v>103</v>
      </c>
      <c r="AB35">
        <v>104.3</v>
      </c>
      <c r="AC35">
        <v>104.9</v>
      </c>
      <c r="AD35">
        <v>104.8</v>
      </c>
      <c r="AE35">
        <v>104.5</v>
      </c>
      <c r="AF35">
        <v>105.2</v>
      </c>
      <c r="AG35">
        <v>106</v>
      </c>
      <c r="AH35">
        <v>106.3</v>
      </c>
      <c r="AI35">
        <v>106.8</v>
      </c>
      <c r="AJ35">
        <v>107</v>
      </c>
      <c r="AK35">
        <v>109</v>
      </c>
      <c r="AL35">
        <v>110</v>
      </c>
      <c r="AM35">
        <v>110</v>
      </c>
      <c r="AN35">
        <v>109.7</v>
      </c>
      <c r="AO35">
        <v>108.4</v>
      </c>
      <c r="AP35">
        <v>107.9</v>
      </c>
      <c r="AQ35">
        <v>108.9</v>
      </c>
      <c r="AR35">
        <v>109.6</v>
      </c>
      <c r="AS35">
        <v>110.2</v>
      </c>
      <c r="AT35">
        <v>111</v>
      </c>
      <c r="AU35">
        <v>111.8</v>
      </c>
      <c r="AV35">
        <v>111.9</v>
      </c>
      <c r="AW35">
        <v>112.5</v>
      </c>
      <c r="AX35">
        <v>112.6</v>
      </c>
      <c r="AY35">
        <v>113.5</v>
      </c>
      <c r="AZ35">
        <v>114</v>
      </c>
      <c r="BA35">
        <v>114.3</v>
      </c>
      <c r="BB35">
        <v>114</v>
      </c>
      <c r="BC35">
        <v>113.5</v>
      </c>
      <c r="BD35">
        <v>113.4</v>
      </c>
      <c r="BE35">
        <v>113.5</v>
      </c>
      <c r="BF35">
        <v>113.4</v>
      </c>
      <c r="BG35">
        <v>114.1</v>
      </c>
      <c r="BH35">
        <v>114.5</v>
      </c>
      <c r="BI35">
        <v>114.9</v>
      </c>
      <c r="BJ35">
        <v>115.2</v>
      </c>
      <c r="BK35">
        <v>115.9</v>
      </c>
      <c r="BL35">
        <v>116.4</v>
      </c>
      <c r="BM35">
        <v>116.2</v>
      </c>
      <c r="BN35">
        <v>116.5</v>
      </c>
      <c r="BO35">
        <v>116.6</v>
      </c>
      <c r="BP35">
        <v>116.4</v>
      </c>
      <c r="BQ35">
        <v>116.6</v>
      </c>
      <c r="BR35">
        <v>116.7</v>
      </c>
      <c r="BS35">
        <v>117.4</v>
      </c>
      <c r="BT35">
        <v>117.8</v>
      </c>
      <c r="BU35">
        <v>118</v>
      </c>
      <c r="BV35">
        <v>118.1</v>
      </c>
      <c r="BW35">
        <v>118.1</v>
      </c>
      <c r="BX35">
        <v>118.1</v>
      </c>
      <c r="BY35">
        <v>118.4</v>
      </c>
      <c r="BZ35">
        <v>118.4</v>
      </c>
      <c r="CA35" s="6">
        <v>118.56666666666666</v>
      </c>
      <c r="CB35">
        <v>118.6</v>
      </c>
      <c r="CC35">
        <v>118.6</v>
      </c>
      <c r="CD35">
        <v>119.3</v>
      </c>
      <c r="CE35">
        <v>119.9</v>
      </c>
      <c r="CF35">
        <v>120.8</v>
      </c>
      <c r="CG35">
        <v>121.1</v>
      </c>
      <c r="CH35">
        <v>121.5</v>
      </c>
      <c r="CI35">
        <v>122.7</v>
      </c>
      <c r="CJ35">
        <v>126.3</v>
      </c>
      <c r="CK35">
        <v>127.4</v>
      </c>
      <c r="CL35">
        <v>127.5</v>
      </c>
      <c r="CM35">
        <v>131.6</v>
      </c>
      <c r="CN35" s="6">
        <v>130.95000000000002</v>
      </c>
      <c r="CO35">
        <v>132.9</v>
      </c>
      <c r="CP35">
        <v>132.9</v>
      </c>
      <c r="CQ35">
        <v>133.4</v>
      </c>
      <c r="CR35">
        <v>134.4</v>
      </c>
      <c r="CS35">
        <v>135.69999999999999</v>
      </c>
      <c r="CT35">
        <v>138</v>
      </c>
      <c r="CU35">
        <v>140.69999999999999</v>
      </c>
      <c r="CV35">
        <v>144.1</v>
      </c>
      <c r="CW35">
        <v>151.4</v>
      </c>
      <c r="CX35">
        <v>156.4</v>
      </c>
      <c r="CY35">
        <v>161.4</v>
      </c>
      <c r="CZ35">
        <v>168.8</v>
      </c>
      <c r="DA35">
        <v>172.2</v>
      </c>
      <c r="DB35">
        <v>170.6</v>
      </c>
      <c r="DC35">
        <v>175</v>
      </c>
      <c r="DD35">
        <v>175</v>
      </c>
      <c r="DE35">
        <v>176.6</v>
      </c>
      <c r="DF35">
        <v>175.8</v>
      </c>
      <c r="DG35">
        <v>173.5</v>
      </c>
      <c r="DH35">
        <v>171</v>
      </c>
      <c r="DI35">
        <v>171.5</v>
      </c>
      <c r="DJ35">
        <v>180</v>
      </c>
      <c r="DK35">
        <v>186</v>
      </c>
      <c r="DL35">
        <v>189.5</v>
      </c>
      <c r="DM35">
        <v>188.6</v>
      </c>
      <c r="DN35">
        <v>184.8</v>
      </c>
      <c r="DO35">
        <v>182.5</v>
      </c>
      <c r="DP35">
        <v>179.3</v>
      </c>
      <c r="DQ35">
        <v>177.7</v>
      </c>
      <c r="DR35">
        <v>180</v>
      </c>
      <c r="DS35">
        <v>179.1</v>
      </c>
      <c r="DT35">
        <v>178</v>
      </c>
      <c r="DU35">
        <v>172.2</v>
      </c>
      <c r="DV35">
        <v>172.2</v>
      </c>
      <c r="DW35">
        <v>168.7</v>
      </c>
      <c r="DX35">
        <v>164.4</v>
      </c>
      <c r="DZ35">
        <f t="shared" si="2"/>
        <v>0</v>
      </c>
    </row>
    <row r="36" spans="1:130" x14ac:dyDescent="0.35">
      <c r="A36" t="s">
        <v>33</v>
      </c>
      <c r="B36" t="s">
        <v>51</v>
      </c>
      <c r="C36" t="s">
        <v>8</v>
      </c>
      <c r="D36">
        <v>102.3</v>
      </c>
      <c r="E36">
        <v>103.1</v>
      </c>
      <c r="F36">
        <v>104.9</v>
      </c>
      <c r="G36">
        <v>109.5</v>
      </c>
      <c r="H36">
        <v>110.6</v>
      </c>
      <c r="I36">
        <v>112.4</v>
      </c>
      <c r="J36">
        <v>113.2</v>
      </c>
      <c r="K36">
        <v>108.7</v>
      </c>
      <c r="L36">
        <v>103.2</v>
      </c>
      <c r="M36">
        <v>106.2</v>
      </c>
      <c r="N36">
        <v>110</v>
      </c>
      <c r="O36">
        <v>110.7</v>
      </c>
      <c r="P36">
        <v>112.1</v>
      </c>
      <c r="Q36">
        <v>114.1</v>
      </c>
      <c r="R36">
        <v>117.7</v>
      </c>
      <c r="S36">
        <v>126.7</v>
      </c>
      <c r="T36">
        <v>129.19999999999999</v>
      </c>
      <c r="U36">
        <v>131.19999999999999</v>
      </c>
      <c r="V36">
        <v>133.69999999999999</v>
      </c>
      <c r="W36">
        <v>132.69999999999999</v>
      </c>
      <c r="X36">
        <v>124.5</v>
      </c>
      <c r="Y36">
        <v>123.5</v>
      </c>
      <c r="Z36">
        <v>122.2</v>
      </c>
      <c r="AA36">
        <v>122.3</v>
      </c>
      <c r="AB36">
        <v>121.3</v>
      </c>
      <c r="AC36">
        <v>121.6</v>
      </c>
      <c r="AD36">
        <v>123.8</v>
      </c>
      <c r="AE36">
        <v>130.6</v>
      </c>
      <c r="AF36">
        <v>130.80000000000001</v>
      </c>
      <c r="AG36">
        <v>132.30000000000001</v>
      </c>
      <c r="AH36">
        <v>132.80000000000001</v>
      </c>
      <c r="AI36">
        <v>130.1</v>
      </c>
      <c r="AJ36">
        <v>124</v>
      </c>
      <c r="AK36">
        <v>124.1</v>
      </c>
      <c r="AL36">
        <v>123.7</v>
      </c>
      <c r="AM36">
        <v>120.8</v>
      </c>
      <c r="AN36">
        <v>119</v>
      </c>
      <c r="AO36">
        <v>118.6</v>
      </c>
      <c r="AP36">
        <v>119.9</v>
      </c>
      <c r="AQ36">
        <v>131.1</v>
      </c>
      <c r="AR36">
        <v>133.5</v>
      </c>
      <c r="AS36">
        <v>135.5</v>
      </c>
      <c r="AT36">
        <v>137</v>
      </c>
      <c r="AU36">
        <v>135.80000000000001</v>
      </c>
      <c r="AV36">
        <v>132.5</v>
      </c>
      <c r="AW36">
        <v>130.4</v>
      </c>
      <c r="AX36">
        <v>130.80000000000001</v>
      </c>
      <c r="AY36">
        <v>129.30000000000001</v>
      </c>
      <c r="AZ36">
        <v>129.6</v>
      </c>
      <c r="BA36">
        <v>131.4</v>
      </c>
      <c r="BB36">
        <v>136.80000000000001</v>
      </c>
      <c r="BC36">
        <v>137.69999999999999</v>
      </c>
      <c r="BD36">
        <v>135.19999999999999</v>
      </c>
      <c r="BE36">
        <v>137.19999999999999</v>
      </c>
      <c r="BF36">
        <v>139.4</v>
      </c>
      <c r="BG36">
        <v>142.69999999999999</v>
      </c>
      <c r="BH36">
        <v>137.5</v>
      </c>
      <c r="BI36">
        <v>135.6</v>
      </c>
      <c r="BJ36">
        <v>136.4</v>
      </c>
      <c r="BK36">
        <v>135</v>
      </c>
      <c r="BL36">
        <v>133.80000000000001</v>
      </c>
      <c r="BM36">
        <v>135.5</v>
      </c>
      <c r="BN36">
        <v>138.5</v>
      </c>
      <c r="BO36">
        <v>150.1</v>
      </c>
      <c r="BP36">
        <v>151.30000000000001</v>
      </c>
      <c r="BQ36">
        <v>152.19999999999999</v>
      </c>
      <c r="BR36">
        <v>149.69999999999999</v>
      </c>
      <c r="BS36">
        <v>146.30000000000001</v>
      </c>
      <c r="BT36">
        <v>140</v>
      </c>
      <c r="BU36">
        <v>139.5</v>
      </c>
      <c r="BV36">
        <v>141.5</v>
      </c>
      <c r="BW36">
        <v>138.5</v>
      </c>
      <c r="BX36">
        <v>135.19999999999999</v>
      </c>
      <c r="BY36">
        <v>137</v>
      </c>
      <c r="BZ36">
        <v>139.4</v>
      </c>
      <c r="CA36" s="6">
        <v>144.48333333333335</v>
      </c>
      <c r="CB36">
        <v>149.69999999999999</v>
      </c>
      <c r="CC36">
        <v>150.9</v>
      </c>
      <c r="CD36">
        <v>154.69999999999999</v>
      </c>
      <c r="CE36">
        <v>153.9</v>
      </c>
      <c r="CF36">
        <v>149.80000000000001</v>
      </c>
      <c r="CG36">
        <v>150.6</v>
      </c>
      <c r="CH36">
        <v>148.80000000000001</v>
      </c>
      <c r="CI36">
        <v>147.19999999999999</v>
      </c>
      <c r="CJ36">
        <v>144.4</v>
      </c>
      <c r="CK36">
        <v>143.1</v>
      </c>
      <c r="CL36">
        <v>143.30000000000001</v>
      </c>
      <c r="CM36">
        <v>152.9</v>
      </c>
      <c r="CN36" s="6">
        <v>149.56666666666666</v>
      </c>
      <c r="CO36">
        <v>151.80000000000001</v>
      </c>
      <c r="CP36">
        <v>151.80000000000001</v>
      </c>
      <c r="CQ36">
        <v>154.5</v>
      </c>
      <c r="CR36">
        <v>155.4</v>
      </c>
      <c r="CS36">
        <v>155.69999999999999</v>
      </c>
      <c r="CT36">
        <v>150.5</v>
      </c>
      <c r="CU36">
        <v>149.69999999999999</v>
      </c>
      <c r="CV36">
        <v>152.6</v>
      </c>
      <c r="CW36">
        <v>154</v>
      </c>
      <c r="CX36">
        <v>157.30000000000001</v>
      </c>
      <c r="CY36">
        <v>168.8</v>
      </c>
      <c r="CZ36">
        <v>172.5</v>
      </c>
      <c r="DA36">
        <v>171.5</v>
      </c>
      <c r="DB36">
        <v>170.9</v>
      </c>
      <c r="DC36">
        <v>161.30000000000001</v>
      </c>
      <c r="DD36">
        <v>161.19999999999999</v>
      </c>
      <c r="DE36">
        <v>159.30000000000001</v>
      </c>
      <c r="DF36">
        <v>160.30000000000001</v>
      </c>
      <c r="DG36">
        <v>158.30000000000001</v>
      </c>
      <c r="DH36">
        <v>156.5</v>
      </c>
      <c r="DI36">
        <v>156.4</v>
      </c>
      <c r="DJ36">
        <v>159.6</v>
      </c>
      <c r="DK36">
        <v>175.9</v>
      </c>
      <c r="DL36">
        <v>174.5</v>
      </c>
      <c r="DM36">
        <v>174.1</v>
      </c>
      <c r="DN36">
        <v>179.5</v>
      </c>
      <c r="DO36">
        <v>177.1</v>
      </c>
      <c r="DP36">
        <v>167.5</v>
      </c>
      <c r="DQ36">
        <v>165.7</v>
      </c>
      <c r="DR36">
        <v>162.6</v>
      </c>
      <c r="DS36">
        <v>159.5</v>
      </c>
      <c r="DT36">
        <v>160.5</v>
      </c>
      <c r="DU36">
        <v>172.1</v>
      </c>
      <c r="DV36">
        <v>172.1</v>
      </c>
      <c r="DW36">
        <v>179.2</v>
      </c>
      <c r="DX36">
        <v>175.8</v>
      </c>
      <c r="DZ36">
        <f t="shared" si="2"/>
        <v>0</v>
      </c>
    </row>
    <row r="37" spans="1:130" x14ac:dyDescent="0.35">
      <c r="A37" t="s">
        <v>33</v>
      </c>
      <c r="B37" t="s">
        <v>51</v>
      </c>
      <c r="C37" t="s">
        <v>9</v>
      </c>
      <c r="D37">
        <v>102.9</v>
      </c>
      <c r="E37">
        <v>104.9</v>
      </c>
      <c r="F37">
        <v>103.8</v>
      </c>
      <c r="G37">
        <v>109.7</v>
      </c>
      <c r="H37">
        <v>123.7</v>
      </c>
      <c r="I37">
        <v>143.6</v>
      </c>
      <c r="J37">
        <v>160.9</v>
      </c>
      <c r="K37">
        <v>177</v>
      </c>
      <c r="L37">
        <v>174.3</v>
      </c>
      <c r="M37">
        <v>183.5</v>
      </c>
      <c r="N37">
        <v>192.8</v>
      </c>
      <c r="O37">
        <v>144.80000000000001</v>
      </c>
      <c r="P37">
        <v>118.9</v>
      </c>
      <c r="Q37">
        <v>111.5</v>
      </c>
      <c r="R37">
        <v>113.3</v>
      </c>
      <c r="S37">
        <v>121.2</v>
      </c>
      <c r="T37">
        <v>127</v>
      </c>
      <c r="U37">
        <v>137.5</v>
      </c>
      <c r="V37">
        <v>172.4</v>
      </c>
      <c r="W37">
        <v>181.9</v>
      </c>
      <c r="X37">
        <v>168.6</v>
      </c>
      <c r="Y37">
        <v>159.6</v>
      </c>
      <c r="Z37">
        <v>153.19999999999999</v>
      </c>
      <c r="AA37">
        <v>141</v>
      </c>
      <c r="AB37">
        <v>134.4</v>
      </c>
      <c r="AC37">
        <v>131.80000000000001</v>
      </c>
      <c r="AD37">
        <v>131.4</v>
      </c>
      <c r="AE37">
        <v>130.80000000000001</v>
      </c>
      <c r="AF37">
        <v>135.6</v>
      </c>
      <c r="AG37">
        <v>146.69999999999999</v>
      </c>
      <c r="AH37">
        <v>153.5</v>
      </c>
      <c r="AI37">
        <v>165.5</v>
      </c>
      <c r="AJ37">
        <v>168.5</v>
      </c>
      <c r="AK37">
        <v>165.8</v>
      </c>
      <c r="AL37">
        <v>164.6</v>
      </c>
      <c r="AM37">
        <v>149</v>
      </c>
      <c r="AN37">
        <v>144.1</v>
      </c>
      <c r="AO37">
        <v>129.19999999999999</v>
      </c>
      <c r="AP37">
        <v>128.1</v>
      </c>
      <c r="AQ37">
        <v>136.80000000000001</v>
      </c>
      <c r="AR37">
        <v>151.4</v>
      </c>
      <c r="AS37">
        <v>173.7</v>
      </c>
      <c r="AT37">
        <v>179.5</v>
      </c>
      <c r="AU37">
        <v>163.5</v>
      </c>
      <c r="AV37">
        <v>152.9</v>
      </c>
      <c r="AW37">
        <v>155.1</v>
      </c>
      <c r="AX37">
        <v>142</v>
      </c>
      <c r="AY37">
        <v>121.1</v>
      </c>
      <c r="AZ37">
        <v>118.7</v>
      </c>
      <c r="BA37">
        <v>120.2</v>
      </c>
      <c r="BB37">
        <v>122.2</v>
      </c>
      <c r="BC37">
        <v>127.1</v>
      </c>
      <c r="BD37">
        <v>129.19999999999999</v>
      </c>
      <c r="BE37">
        <v>142.19999999999999</v>
      </c>
      <c r="BF37">
        <v>175.1</v>
      </c>
      <c r="BG37">
        <v>179.8</v>
      </c>
      <c r="BH37">
        <v>160.69999999999999</v>
      </c>
      <c r="BI37">
        <v>173.2</v>
      </c>
      <c r="BJ37">
        <v>185.2</v>
      </c>
      <c r="BK37">
        <v>163.19999999999999</v>
      </c>
      <c r="BL37">
        <v>150.5</v>
      </c>
      <c r="BM37">
        <v>136.9</v>
      </c>
      <c r="BN37">
        <v>128</v>
      </c>
      <c r="BO37">
        <v>127.6</v>
      </c>
      <c r="BP37">
        <v>131.4</v>
      </c>
      <c r="BQ37">
        <v>144</v>
      </c>
      <c r="BR37">
        <v>159.19999999999999</v>
      </c>
      <c r="BS37">
        <v>157.30000000000001</v>
      </c>
      <c r="BT37">
        <v>151.30000000000001</v>
      </c>
      <c r="BU37">
        <v>153</v>
      </c>
      <c r="BV37">
        <v>145.19999999999999</v>
      </c>
      <c r="BW37">
        <v>132.4</v>
      </c>
      <c r="BX37">
        <v>130.5</v>
      </c>
      <c r="BY37">
        <v>131.6</v>
      </c>
      <c r="BZ37">
        <v>141.19999999999999</v>
      </c>
      <c r="CA37" s="6">
        <v>152.46666666666667</v>
      </c>
      <c r="CB37">
        <v>161.6</v>
      </c>
      <c r="CC37">
        <v>169.8</v>
      </c>
      <c r="CD37">
        <v>180.1</v>
      </c>
      <c r="CE37">
        <v>189.1</v>
      </c>
      <c r="CF37">
        <v>192.4</v>
      </c>
      <c r="CG37">
        <v>207.2</v>
      </c>
      <c r="CH37">
        <v>215.7</v>
      </c>
      <c r="CI37">
        <v>231.5</v>
      </c>
      <c r="CJ37">
        <v>207.8</v>
      </c>
      <c r="CK37">
        <v>181.7</v>
      </c>
      <c r="CL37">
        <v>167</v>
      </c>
      <c r="CM37">
        <v>180</v>
      </c>
      <c r="CN37" s="6">
        <v>177.16666666666666</v>
      </c>
      <c r="CO37">
        <v>171.2</v>
      </c>
      <c r="CP37">
        <v>171.2</v>
      </c>
      <c r="CQ37">
        <v>191.9</v>
      </c>
      <c r="CR37">
        <v>202</v>
      </c>
      <c r="CS37">
        <v>226</v>
      </c>
      <c r="CT37">
        <v>245.3</v>
      </c>
      <c r="CU37">
        <v>240.9</v>
      </c>
      <c r="CV37">
        <v>206.8</v>
      </c>
      <c r="CW37">
        <v>180.2</v>
      </c>
      <c r="CX37">
        <v>166.1</v>
      </c>
      <c r="CY37">
        <v>161.6</v>
      </c>
      <c r="CZ37">
        <v>166.5</v>
      </c>
      <c r="DA37">
        <v>176.2</v>
      </c>
      <c r="DB37">
        <v>186.4</v>
      </c>
      <c r="DC37">
        <v>183.3</v>
      </c>
      <c r="DD37">
        <v>183.5</v>
      </c>
      <c r="DE37">
        <v>214.4</v>
      </c>
      <c r="DF37">
        <v>229.1</v>
      </c>
      <c r="DG37">
        <v>219.5</v>
      </c>
      <c r="DH37">
        <v>203.6</v>
      </c>
      <c r="DI37">
        <v>198</v>
      </c>
      <c r="DJ37">
        <v>188.4</v>
      </c>
      <c r="DK37">
        <v>190.7</v>
      </c>
      <c r="DL37">
        <v>203.2</v>
      </c>
      <c r="DM37">
        <v>211.5</v>
      </c>
      <c r="DN37">
        <v>208.5</v>
      </c>
      <c r="DO37">
        <v>213.1</v>
      </c>
      <c r="DP37">
        <v>220.8</v>
      </c>
      <c r="DQ37">
        <v>228.6</v>
      </c>
      <c r="DR37">
        <v>205.5</v>
      </c>
      <c r="DS37">
        <v>178.7</v>
      </c>
      <c r="DT37">
        <v>175.3</v>
      </c>
      <c r="DU37">
        <v>175.8</v>
      </c>
      <c r="DV37">
        <v>175.9</v>
      </c>
      <c r="DW37">
        <v>179.9</v>
      </c>
      <c r="DX37">
        <v>185</v>
      </c>
      <c r="DZ37">
        <f t="shared" si="2"/>
        <v>0</v>
      </c>
    </row>
    <row r="38" spans="1:130" x14ac:dyDescent="0.35">
      <c r="A38" t="s">
        <v>33</v>
      </c>
      <c r="B38" t="s">
        <v>51</v>
      </c>
      <c r="C38" t="s">
        <v>10</v>
      </c>
      <c r="D38">
        <v>105.8</v>
      </c>
      <c r="E38">
        <v>104.1</v>
      </c>
      <c r="F38">
        <v>103.5</v>
      </c>
      <c r="G38">
        <v>104.6</v>
      </c>
      <c r="H38">
        <v>105.2</v>
      </c>
      <c r="I38">
        <v>105.4</v>
      </c>
      <c r="J38">
        <v>105.1</v>
      </c>
      <c r="K38">
        <v>104.7</v>
      </c>
      <c r="L38">
        <v>105.1</v>
      </c>
      <c r="M38">
        <v>105.3</v>
      </c>
      <c r="N38">
        <v>106.3</v>
      </c>
      <c r="O38">
        <v>107.1</v>
      </c>
      <c r="P38">
        <v>107.5</v>
      </c>
      <c r="Q38">
        <v>108.2</v>
      </c>
      <c r="R38">
        <v>108.9</v>
      </c>
      <c r="S38">
        <v>111</v>
      </c>
      <c r="T38">
        <v>112.6</v>
      </c>
      <c r="U38">
        <v>112.8</v>
      </c>
      <c r="V38">
        <v>113.1</v>
      </c>
      <c r="W38">
        <v>115.2</v>
      </c>
      <c r="X38">
        <v>116.9</v>
      </c>
      <c r="Y38">
        <v>117.4</v>
      </c>
      <c r="Z38">
        <v>119.3</v>
      </c>
      <c r="AA38">
        <v>120.1</v>
      </c>
      <c r="AB38">
        <v>122.9</v>
      </c>
      <c r="AC38">
        <v>125.1</v>
      </c>
      <c r="AD38">
        <v>127.2</v>
      </c>
      <c r="AE38">
        <v>131.30000000000001</v>
      </c>
      <c r="AF38">
        <v>142.6</v>
      </c>
      <c r="AG38">
        <v>148.1</v>
      </c>
      <c r="AH38">
        <v>149.5</v>
      </c>
      <c r="AI38">
        <v>156</v>
      </c>
      <c r="AJ38">
        <v>165.4</v>
      </c>
      <c r="AK38">
        <v>187.2</v>
      </c>
      <c r="AL38">
        <v>191.6</v>
      </c>
      <c r="AM38">
        <v>190.1</v>
      </c>
      <c r="AN38">
        <v>184.2</v>
      </c>
      <c r="AO38">
        <v>176.4</v>
      </c>
      <c r="AP38">
        <v>170.3</v>
      </c>
      <c r="AQ38">
        <v>176.9</v>
      </c>
      <c r="AR38">
        <v>182.8</v>
      </c>
      <c r="AS38">
        <v>184.4</v>
      </c>
      <c r="AT38">
        <v>188.4</v>
      </c>
      <c r="AU38">
        <v>182.3</v>
      </c>
      <c r="AV38">
        <v>173.6</v>
      </c>
      <c r="AW38">
        <v>175.7</v>
      </c>
      <c r="AX38">
        <v>174.9</v>
      </c>
      <c r="AY38">
        <v>170.3</v>
      </c>
      <c r="AZ38">
        <v>155.1</v>
      </c>
      <c r="BA38">
        <v>143.1</v>
      </c>
      <c r="BB38">
        <v>135.80000000000001</v>
      </c>
      <c r="BC38">
        <v>133.80000000000001</v>
      </c>
      <c r="BD38">
        <v>131.5</v>
      </c>
      <c r="BE38">
        <v>128.19999999999999</v>
      </c>
      <c r="BF38">
        <v>124.7</v>
      </c>
      <c r="BG38">
        <v>123.5</v>
      </c>
      <c r="BH38">
        <v>124.5</v>
      </c>
      <c r="BI38">
        <v>124.1</v>
      </c>
      <c r="BJ38">
        <v>122.2</v>
      </c>
      <c r="BK38">
        <v>119.8</v>
      </c>
      <c r="BL38">
        <v>118.4</v>
      </c>
      <c r="BM38">
        <v>117</v>
      </c>
      <c r="BN38">
        <v>115.5</v>
      </c>
      <c r="BO38">
        <v>114</v>
      </c>
      <c r="BP38">
        <v>112.8</v>
      </c>
      <c r="BQ38">
        <v>112.3</v>
      </c>
      <c r="BR38">
        <v>112.6</v>
      </c>
      <c r="BS38">
        <v>113.6</v>
      </c>
      <c r="BT38">
        <v>113.5</v>
      </c>
      <c r="BU38">
        <v>113.2</v>
      </c>
      <c r="BV38">
        <v>115.3</v>
      </c>
      <c r="BW38">
        <v>117.5</v>
      </c>
      <c r="BX38">
        <v>118.2</v>
      </c>
      <c r="BY38">
        <v>119.9</v>
      </c>
      <c r="BZ38">
        <v>120.7</v>
      </c>
      <c r="CA38" s="6">
        <v>123.25</v>
      </c>
      <c r="CB38">
        <v>124.4</v>
      </c>
      <c r="CC38">
        <v>127.4</v>
      </c>
      <c r="CD38">
        <v>128.9</v>
      </c>
      <c r="CE38">
        <v>129.80000000000001</v>
      </c>
      <c r="CF38">
        <v>130.30000000000001</v>
      </c>
      <c r="CG38">
        <v>131.19999999999999</v>
      </c>
      <c r="CH38">
        <v>134.6</v>
      </c>
      <c r="CI38">
        <v>137.19999999999999</v>
      </c>
      <c r="CJ38">
        <v>139.1</v>
      </c>
      <c r="CK38">
        <v>139.6</v>
      </c>
      <c r="CL38">
        <v>139.69999999999999</v>
      </c>
      <c r="CM38">
        <v>150.80000000000001</v>
      </c>
      <c r="CN38" s="6">
        <v>147.56666666666666</v>
      </c>
      <c r="CO38">
        <v>152</v>
      </c>
      <c r="CP38">
        <v>152</v>
      </c>
      <c r="CQ38">
        <v>151.30000000000001</v>
      </c>
      <c r="CR38">
        <v>150.80000000000001</v>
      </c>
      <c r="CS38">
        <v>152.19999999999999</v>
      </c>
      <c r="CT38">
        <v>158.69999999999999</v>
      </c>
      <c r="CU38">
        <v>161.5</v>
      </c>
      <c r="CV38">
        <v>162.1</v>
      </c>
      <c r="CW38">
        <v>159.80000000000001</v>
      </c>
      <c r="CX38">
        <v>161.1</v>
      </c>
      <c r="CY38">
        <v>162.80000000000001</v>
      </c>
      <c r="CZ38">
        <v>165.9</v>
      </c>
      <c r="DA38">
        <v>166.9</v>
      </c>
      <c r="DB38">
        <v>164.7</v>
      </c>
      <c r="DC38">
        <v>164.5</v>
      </c>
      <c r="DD38">
        <v>164.5</v>
      </c>
      <c r="DE38">
        <v>165.3</v>
      </c>
      <c r="DF38">
        <v>165.1</v>
      </c>
      <c r="DG38">
        <v>164.2</v>
      </c>
      <c r="DH38">
        <v>163.80000000000001</v>
      </c>
      <c r="DI38">
        <v>163.19999999999999</v>
      </c>
      <c r="DJ38">
        <v>163.4</v>
      </c>
      <c r="DK38">
        <v>164</v>
      </c>
      <c r="DL38">
        <v>164.1</v>
      </c>
      <c r="DM38">
        <v>163.6</v>
      </c>
      <c r="DN38">
        <v>164</v>
      </c>
      <c r="DO38">
        <v>167.3</v>
      </c>
      <c r="DP38">
        <v>169.2</v>
      </c>
      <c r="DQ38">
        <v>169.9</v>
      </c>
      <c r="DR38">
        <v>171</v>
      </c>
      <c r="DS38">
        <v>171.3</v>
      </c>
      <c r="DT38">
        <v>171.2</v>
      </c>
      <c r="DU38">
        <v>172.2</v>
      </c>
      <c r="DV38">
        <v>172.2</v>
      </c>
      <c r="DW38">
        <v>174.7</v>
      </c>
      <c r="DX38">
        <v>176.9</v>
      </c>
      <c r="DZ38">
        <f t="shared" si="2"/>
        <v>0</v>
      </c>
    </row>
    <row r="39" spans="1:130" x14ac:dyDescent="0.35">
      <c r="A39" t="s">
        <v>33</v>
      </c>
      <c r="B39" t="s">
        <v>51</v>
      </c>
      <c r="C39" t="s">
        <v>11</v>
      </c>
      <c r="D39">
        <v>105.1</v>
      </c>
      <c r="E39">
        <v>103.8</v>
      </c>
      <c r="F39">
        <v>102.6</v>
      </c>
      <c r="G39">
        <v>102</v>
      </c>
      <c r="H39">
        <v>101.9</v>
      </c>
      <c r="I39">
        <v>101.4</v>
      </c>
      <c r="J39">
        <v>101.3</v>
      </c>
      <c r="K39">
        <v>101</v>
      </c>
      <c r="L39">
        <v>100.8</v>
      </c>
      <c r="M39">
        <v>100.2</v>
      </c>
      <c r="N39">
        <v>99.5</v>
      </c>
      <c r="O39">
        <v>98.6</v>
      </c>
      <c r="P39">
        <v>96.9</v>
      </c>
      <c r="Q39">
        <v>95.4</v>
      </c>
      <c r="R39">
        <v>96.3</v>
      </c>
      <c r="S39">
        <v>100.3</v>
      </c>
      <c r="T39">
        <v>101.3</v>
      </c>
      <c r="U39">
        <v>101.4</v>
      </c>
      <c r="V39">
        <v>102.7</v>
      </c>
      <c r="W39">
        <v>102.7</v>
      </c>
      <c r="X39">
        <v>101.9</v>
      </c>
      <c r="Y39">
        <v>101.2</v>
      </c>
      <c r="Z39">
        <v>99.8</v>
      </c>
      <c r="AA39">
        <v>97.8</v>
      </c>
      <c r="AB39">
        <v>96.1</v>
      </c>
      <c r="AC39">
        <v>95</v>
      </c>
      <c r="AD39">
        <v>93.2</v>
      </c>
      <c r="AE39">
        <v>91.6</v>
      </c>
      <c r="AF39">
        <v>90.8</v>
      </c>
      <c r="AG39">
        <v>89.8</v>
      </c>
      <c r="AH39">
        <v>85.7</v>
      </c>
      <c r="AI39">
        <v>85.3</v>
      </c>
      <c r="AJ39">
        <v>86.3</v>
      </c>
      <c r="AK39">
        <v>89.4</v>
      </c>
      <c r="AL39">
        <v>90.8</v>
      </c>
      <c r="AM39">
        <v>92.7</v>
      </c>
      <c r="AN39">
        <v>96.7</v>
      </c>
      <c r="AO39">
        <v>99.1</v>
      </c>
      <c r="AP39">
        <v>101.8</v>
      </c>
      <c r="AQ39">
        <v>109.1</v>
      </c>
      <c r="AR39">
        <v>111.1</v>
      </c>
      <c r="AS39">
        <v>112</v>
      </c>
      <c r="AT39">
        <v>113.3</v>
      </c>
      <c r="AU39">
        <v>114.6</v>
      </c>
      <c r="AV39">
        <v>115.1</v>
      </c>
      <c r="AW39">
        <v>115.4</v>
      </c>
      <c r="AX39">
        <v>115.6</v>
      </c>
      <c r="AY39">
        <v>115.5</v>
      </c>
      <c r="AZ39">
        <v>117.3</v>
      </c>
      <c r="BA39">
        <v>119.5</v>
      </c>
      <c r="BB39">
        <v>120.3</v>
      </c>
      <c r="BC39">
        <v>120.8</v>
      </c>
      <c r="BD39">
        <v>121</v>
      </c>
      <c r="BE39">
        <v>120.9</v>
      </c>
      <c r="BF39">
        <v>121.5</v>
      </c>
      <c r="BG39">
        <v>122.1</v>
      </c>
      <c r="BH39">
        <v>122.4</v>
      </c>
      <c r="BI39">
        <v>122.6</v>
      </c>
      <c r="BJ39">
        <v>123.9</v>
      </c>
      <c r="BK39">
        <v>120.7</v>
      </c>
      <c r="BL39">
        <v>117.3</v>
      </c>
      <c r="BM39">
        <v>115.4</v>
      </c>
      <c r="BN39">
        <v>114.2</v>
      </c>
      <c r="BO39">
        <v>110.6</v>
      </c>
      <c r="BP39">
        <v>105.3</v>
      </c>
      <c r="BQ39">
        <v>108.4</v>
      </c>
      <c r="BR39">
        <v>111.8</v>
      </c>
      <c r="BS39">
        <v>113.3</v>
      </c>
      <c r="BT39">
        <v>112.3</v>
      </c>
      <c r="BU39">
        <v>112.8</v>
      </c>
      <c r="BV39">
        <v>112.5</v>
      </c>
      <c r="BW39">
        <v>111</v>
      </c>
      <c r="BX39">
        <v>110.4</v>
      </c>
      <c r="BY39">
        <v>110.4</v>
      </c>
      <c r="BZ39">
        <v>110.4</v>
      </c>
      <c r="CA39" s="6">
        <v>111</v>
      </c>
      <c r="CB39">
        <v>111.2</v>
      </c>
      <c r="CC39">
        <v>111.8</v>
      </c>
      <c r="CD39">
        <v>111.8</v>
      </c>
      <c r="CE39">
        <v>112.7</v>
      </c>
      <c r="CF39">
        <v>114</v>
      </c>
      <c r="CG39">
        <v>114.8</v>
      </c>
      <c r="CH39">
        <v>115</v>
      </c>
      <c r="CI39">
        <v>114.7</v>
      </c>
      <c r="CJ39">
        <v>114.8</v>
      </c>
      <c r="CK39">
        <v>114.6</v>
      </c>
      <c r="CL39">
        <v>114.4</v>
      </c>
      <c r="CM39">
        <v>121.2</v>
      </c>
      <c r="CN39" s="6">
        <v>116.59999999999998</v>
      </c>
      <c r="CO39">
        <v>116.3</v>
      </c>
      <c r="CP39">
        <v>116.3</v>
      </c>
      <c r="CQ39">
        <v>116.8</v>
      </c>
      <c r="CR39">
        <v>118.9</v>
      </c>
      <c r="CS39">
        <v>118.1</v>
      </c>
      <c r="CT39">
        <v>117.2</v>
      </c>
      <c r="CU39">
        <v>117.1</v>
      </c>
      <c r="CV39">
        <v>116.3</v>
      </c>
      <c r="CW39">
        <v>114.9</v>
      </c>
      <c r="CX39">
        <v>114.3</v>
      </c>
      <c r="CY39">
        <v>114.8</v>
      </c>
      <c r="CZ39">
        <v>115.9</v>
      </c>
      <c r="DA39">
        <v>116.1</v>
      </c>
      <c r="DB39">
        <v>115.7</v>
      </c>
      <c r="DC39">
        <v>120.4</v>
      </c>
      <c r="DD39">
        <v>120.4</v>
      </c>
      <c r="DE39">
        <v>122.5</v>
      </c>
      <c r="DF39">
        <v>123.1</v>
      </c>
      <c r="DG39">
        <v>121.9</v>
      </c>
      <c r="DH39">
        <v>121.3</v>
      </c>
      <c r="DI39">
        <v>120.6</v>
      </c>
      <c r="DJ39">
        <v>120.3</v>
      </c>
      <c r="DK39">
        <v>120.5</v>
      </c>
      <c r="DL39">
        <v>121.2</v>
      </c>
      <c r="DM39">
        <v>121.4</v>
      </c>
      <c r="DN39">
        <v>121.5</v>
      </c>
      <c r="DO39">
        <v>122.2</v>
      </c>
      <c r="DP39">
        <v>123.1</v>
      </c>
      <c r="DQ39">
        <v>123.4</v>
      </c>
      <c r="DR39">
        <v>123.4</v>
      </c>
      <c r="DS39">
        <v>123.1</v>
      </c>
      <c r="DT39">
        <v>122.7</v>
      </c>
      <c r="DU39">
        <v>121.9</v>
      </c>
      <c r="DV39">
        <v>121.9</v>
      </c>
      <c r="DW39">
        <v>123.1</v>
      </c>
      <c r="DX39">
        <v>124.2</v>
      </c>
      <c r="DZ39">
        <f t="shared" si="2"/>
        <v>0</v>
      </c>
    </row>
    <row r="40" spans="1:130" x14ac:dyDescent="0.35">
      <c r="A40" t="s">
        <v>33</v>
      </c>
      <c r="B40" t="s">
        <v>51</v>
      </c>
      <c r="C40" t="s">
        <v>12</v>
      </c>
      <c r="D40">
        <v>101.8</v>
      </c>
      <c r="E40">
        <v>102.3</v>
      </c>
      <c r="F40">
        <v>102.4</v>
      </c>
      <c r="G40">
        <v>103.5</v>
      </c>
      <c r="H40">
        <v>105</v>
      </c>
      <c r="I40">
        <v>106.4</v>
      </c>
      <c r="J40">
        <v>107.5</v>
      </c>
      <c r="K40">
        <v>108.5</v>
      </c>
      <c r="L40">
        <v>109.1</v>
      </c>
      <c r="M40">
        <v>109.6</v>
      </c>
      <c r="N40">
        <v>110.3</v>
      </c>
      <c r="O40">
        <v>111.9</v>
      </c>
      <c r="P40">
        <v>112.7</v>
      </c>
      <c r="Q40">
        <v>113.5</v>
      </c>
      <c r="R40">
        <v>114.1</v>
      </c>
      <c r="S40">
        <v>115.3</v>
      </c>
      <c r="T40">
        <v>117</v>
      </c>
      <c r="U40">
        <v>118.3</v>
      </c>
      <c r="V40">
        <v>120</v>
      </c>
      <c r="W40">
        <v>122.1</v>
      </c>
      <c r="X40">
        <v>122.9</v>
      </c>
      <c r="Y40">
        <v>123.8</v>
      </c>
      <c r="Z40">
        <v>124.6</v>
      </c>
      <c r="AA40">
        <v>125.4</v>
      </c>
      <c r="AB40">
        <v>126.6</v>
      </c>
      <c r="AC40">
        <v>127.7</v>
      </c>
      <c r="AD40">
        <v>127.4</v>
      </c>
      <c r="AE40">
        <v>127.7</v>
      </c>
      <c r="AF40">
        <v>128.80000000000001</v>
      </c>
      <c r="AG40">
        <v>130.5</v>
      </c>
      <c r="AH40">
        <v>131.5</v>
      </c>
      <c r="AI40">
        <v>132.69999999999999</v>
      </c>
      <c r="AJ40">
        <v>134.4</v>
      </c>
      <c r="AK40">
        <v>135.80000000000001</v>
      </c>
      <c r="AL40">
        <v>137.1</v>
      </c>
      <c r="AM40">
        <v>138.6</v>
      </c>
      <c r="AN40">
        <v>139.5</v>
      </c>
      <c r="AO40">
        <v>139.69999999999999</v>
      </c>
      <c r="AP40">
        <v>140.1</v>
      </c>
      <c r="AQ40">
        <v>140.4</v>
      </c>
      <c r="AR40">
        <v>141.5</v>
      </c>
      <c r="AS40">
        <v>142.80000000000001</v>
      </c>
      <c r="AT40">
        <v>143.9</v>
      </c>
      <c r="AU40">
        <v>144.6</v>
      </c>
      <c r="AV40">
        <v>144.80000000000001</v>
      </c>
      <c r="AW40">
        <v>145.30000000000001</v>
      </c>
      <c r="AX40">
        <v>145.4</v>
      </c>
      <c r="AY40">
        <v>145.5</v>
      </c>
      <c r="AZ40">
        <v>144.9</v>
      </c>
      <c r="BA40">
        <v>144</v>
      </c>
      <c r="BB40">
        <v>142.6</v>
      </c>
      <c r="BC40">
        <v>141.30000000000001</v>
      </c>
      <c r="BD40">
        <v>139.9</v>
      </c>
      <c r="BE40">
        <v>138.80000000000001</v>
      </c>
      <c r="BF40">
        <v>137.80000000000001</v>
      </c>
      <c r="BG40">
        <v>137.5</v>
      </c>
      <c r="BH40">
        <v>137.30000000000001</v>
      </c>
      <c r="BI40">
        <v>137.80000000000001</v>
      </c>
      <c r="BJ40">
        <v>138.30000000000001</v>
      </c>
      <c r="BK40">
        <v>139.69999999999999</v>
      </c>
      <c r="BL40">
        <v>140.5</v>
      </c>
      <c r="BM40">
        <v>140.69999999999999</v>
      </c>
      <c r="BN40">
        <v>140.69999999999999</v>
      </c>
      <c r="BO40">
        <v>140.19999999999999</v>
      </c>
      <c r="BP40">
        <v>139.6</v>
      </c>
      <c r="BQ40">
        <v>140</v>
      </c>
      <c r="BR40">
        <v>140.30000000000001</v>
      </c>
      <c r="BS40">
        <v>141.1</v>
      </c>
      <c r="BT40">
        <v>141.19999999999999</v>
      </c>
      <c r="BU40">
        <v>141.1</v>
      </c>
      <c r="BV40">
        <v>141.4</v>
      </c>
      <c r="BW40">
        <v>141.5</v>
      </c>
      <c r="BX40">
        <v>140.4</v>
      </c>
      <c r="BY40">
        <v>140.80000000000001</v>
      </c>
      <c r="BZ40">
        <v>140.69999999999999</v>
      </c>
      <c r="CA40" s="6">
        <v>140.91666666666666</v>
      </c>
      <c r="CB40">
        <v>141</v>
      </c>
      <c r="CC40">
        <v>141</v>
      </c>
      <c r="CD40">
        <v>141.6</v>
      </c>
      <c r="CE40">
        <v>142.5</v>
      </c>
      <c r="CF40">
        <v>143.80000000000001</v>
      </c>
      <c r="CG40">
        <v>145.19999999999999</v>
      </c>
      <c r="CH40">
        <v>146.30000000000001</v>
      </c>
      <c r="CI40">
        <v>148</v>
      </c>
      <c r="CJ40">
        <v>149.5</v>
      </c>
      <c r="CK40">
        <v>150.4</v>
      </c>
      <c r="CL40">
        <v>151.5</v>
      </c>
      <c r="CM40">
        <v>154</v>
      </c>
      <c r="CN40" s="6">
        <v>155.58333333333334</v>
      </c>
      <c r="CO40">
        <v>158.80000000000001</v>
      </c>
      <c r="CP40">
        <v>158.80000000000001</v>
      </c>
      <c r="CQ40">
        <v>160</v>
      </c>
      <c r="CR40">
        <v>160.9</v>
      </c>
      <c r="CS40">
        <v>161.30000000000001</v>
      </c>
      <c r="CT40">
        <v>161.4</v>
      </c>
      <c r="CU40">
        <v>161.9</v>
      </c>
      <c r="CV40">
        <v>163</v>
      </c>
      <c r="CW40">
        <v>162.5</v>
      </c>
      <c r="CX40">
        <v>162.6</v>
      </c>
      <c r="CY40">
        <v>162.80000000000001</v>
      </c>
      <c r="CZ40">
        <v>165.2</v>
      </c>
      <c r="DA40">
        <v>165.5</v>
      </c>
      <c r="DB40">
        <v>165.5</v>
      </c>
      <c r="DC40">
        <v>166.2</v>
      </c>
      <c r="DD40">
        <v>166.2</v>
      </c>
      <c r="DE40">
        <v>166.8</v>
      </c>
      <c r="DF40">
        <v>167.2</v>
      </c>
      <c r="DG40">
        <v>168.2</v>
      </c>
      <c r="DH40">
        <v>169.8</v>
      </c>
      <c r="DI40">
        <v>172.2</v>
      </c>
      <c r="DJ40">
        <v>174.7</v>
      </c>
      <c r="DK40">
        <v>178</v>
      </c>
      <c r="DL40">
        <v>181.4</v>
      </c>
      <c r="DM40">
        <v>183.5</v>
      </c>
      <c r="DN40">
        <v>186.3</v>
      </c>
      <c r="DO40">
        <v>189.7</v>
      </c>
      <c r="DP40">
        <v>193.6</v>
      </c>
      <c r="DQ40">
        <v>196.4</v>
      </c>
      <c r="DR40">
        <v>198.8</v>
      </c>
      <c r="DS40">
        <v>200.5</v>
      </c>
      <c r="DT40">
        <v>204.3</v>
      </c>
      <c r="DU40">
        <v>204.8</v>
      </c>
      <c r="DV40">
        <v>204.8</v>
      </c>
      <c r="DW40">
        <v>207.8</v>
      </c>
      <c r="DX40">
        <v>211.9</v>
      </c>
      <c r="DZ40">
        <f t="shared" si="2"/>
        <v>0</v>
      </c>
    </row>
    <row r="41" spans="1:130" x14ac:dyDescent="0.35">
      <c r="A41" t="s">
        <v>33</v>
      </c>
      <c r="B41" t="s">
        <v>51</v>
      </c>
      <c r="C41" t="s">
        <v>13</v>
      </c>
      <c r="D41">
        <v>105.1</v>
      </c>
      <c r="E41">
        <v>106</v>
      </c>
      <c r="F41">
        <v>107</v>
      </c>
      <c r="G41">
        <v>108.2</v>
      </c>
      <c r="H41">
        <v>109.1</v>
      </c>
      <c r="I41">
        <v>110</v>
      </c>
      <c r="J41">
        <v>110.4</v>
      </c>
      <c r="K41">
        <v>110.9</v>
      </c>
      <c r="L41">
        <v>111.1</v>
      </c>
      <c r="M41">
        <v>111.4</v>
      </c>
      <c r="N41">
        <v>111.8</v>
      </c>
      <c r="O41">
        <v>112.1</v>
      </c>
      <c r="P41">
        <v>112.1</v>
      </c>
      <c r="Q41">
        <v>112.1</v>
      </c>
      <c r="R41">
        <v>112.2</v>
      </c>
      <c r="S41">
        <v>112.7</v>
      </c>
      <c r="T41">
        <v>112.9</v>
      </c>
      <c r="U41">
        <v>113.2</v>
      </c>
      <c r="V41">
        <v>113.8</v>
      </c>
      <c r="W41">
        <v>114.4</v>
      </c>
      <c r="X41">
        <v>114.8</v>
      </c>
      <c r="Y41">
        <v>115.2</v>
      </c>
      <c r="Z41">
        <v>115.8</v>
      </c>
      <c r="AA41">
        <v>116.1</v>
      </c>
      <c r="AB41">
        <v>116.5</v>
      </c>
      <c r="AC41">
        <v>116.8</v>
      </c>
      <c r="AD41">
        <v>117</v>
      </c>
      <c r="AE41">
        <v>117.2</v>
      </c>
      <c r="AF41">
        <v>117.7</v>
      </c>
      <c r="AG41">
        <v>118</v>
      </c>
      <c r="AH41">
        <v>118.3</v>
      </c>
      <c r="AI41">
        <v>118.8</v>
      </c>
      <c r="AJ41">
        <v>119.1</v>
      </c>
      <c r="AK41">
        <v>119.4</v>
      </c>
      <c r="AL41">
        <v>119.8</v>
      </c>
      <c r="AM41">
        <v>120.2</v>
      </c>
      <c r="AN41">
        <v>120.5</v>
      </c>
      <c r="AO41">
        <v>120.6</v>
      </c>
      <c r="AP41">
        <v>120.7</v>
      </c>
      <c r="AQ41">
        <v>121.1</v>
      </c>
      <c r="AR41">
        <v>121.5</v>
      </c>
      <c r="AS41">
        <v>121.6</v>
      </c>
      <c r="AT41">
        <v>121.7</v>
      </c>
      <c r="AU41">
        <v>121.9</v>
      </c>
      <c r="AV41">
        <v>122.1</v>
      </c>
      <c r="AW41">
        <v>122.5</v>
      </c>
      <c r="AX41">
        <v>122.7</v>
      </c>
      <c r="AY41">
        <v>123.1</v>
      </c>
      <c r="AZ41">
        <v>123.2</v>
      </c>
      <c r="BA41">
        <v>123.4</v>
      </c>
      <c r="BB41">
        <v>123.6</v>
      </c>
      <c r="BC41">
        <v>123.8</v>
      </c>
      <c r="BD41">
        <v>123.8</v>
      </c>
      <c r="BE41">
        <v>124.2</v>
      </c>
      <c r="BF41">
        <v>124.4</v>
      </c>
      <c r="BG41">
        <v>124.6</v>
      </c>
      <c r="BH41">
        <v>124.8</v>
      </c>
      <c r="BI41">
        <v>125.1</v>
      </c>
      <c r="BJ41">
        <v>125.4</v>
      </c>
      <c r="BK41">
        <v>125.7</v>
      </c>
      <c r="BL41">
        <v>125.9</v>
      </c>
      <c r="BM41">
        <v>125.9</v>
      </c>
      <c r="BN41">
        <v>126.2</v>
      </c>
      <c r="BO41">
        <v>126.5</v>
      </c>
      <c r="BP41">
        <v>126.6</v>
      </c>
      <c r="BQ41">
        <v>126.7</v>
      </c>
      <c r="BR41">
        <v>126.8</v>
      </c>
      <c r="BS41">
        <v>127.4</v>
      </c>
      <c r="BT41">
        <v>127.7</v>
      </c>
      <c r="BU41">
        <v>127.6</v>
      </c>
      <c r="BV41">
        <v>128</v>
      </c>
      <c r="BW41">
        <v>128.1</v>
      </c>
      <c r="BX41">
        <v>128.1</v>
      </c>
      <c r="BY41">
        <v>128.30000000000001</v>
      </c>
      <c r="BZ41">
        <v>128.5</v>
      </c>
      <c r="CA41" s="6">
        <v>128.71666666666667</v>
      </c>
      <c r="CB41">
        <v>128.9</v>
      </c>
      <c r="CC41">
        <v>129</v>
      </c>
      <c r="CD41">
        <v>129.5</v>
      </c>
      <c r="CE41">
        <v>129.80000000000001</v>
      </c>
      <c r="CF41">
        <v>130</v>
      </c>
      <c r="CG41">
        <v>130.19999999999999</v>
      </c>
      <c r="CH41">
        <v>130.5</v>
      </c>
      <c r="CI41">
        <v>130.80000000000001</v>
      </c>
      <c r="CJ41">
        <v>131.1</v>
      </c>
      <c r="CK41">
        <v>131.5</v>
      </c>
      <c r="CL41">
        <v>131.9</v>
      </c>
      <c r="CM41">
        <v>133.5</v>
      </c>
      <c r="CN41" s="6">
        <v>134.1</v>
      </c>
      <c r="CO41">
        <v>135.6</v>
      </c>
      <c r="CP41">
        <v>135.6</v>
      </c>
      <c r="CQ41">
        <v>136.5</v>
      </c>
      <c r="CR41">
        <v>137.69999999999999</v>
      </c>
      <c r="CS41">
        <v>139.19999999999999</v>
      </c>
      <c r="CT41">
        <v>141.5</v>
      </c>
      <c r="CU41">
        <v>143.30000000000001</v>
      </c>
      <c r="CV41">
        <v>145.9</v>
      </c>
      <c r="CW41">
        <v>149.19999999999999</v>
      </c>
      <c r="CX41">
        <v>150.69999999999999</v>
      </c>
      <c r="CY41">
        <v>151.5</v>
      </c>
      <c r="CZ41">
        <v>152</v>
      </c>
      <c r="DA41">
        <v>152.30000000000001</v>
      </c>
      <c r="DB41">
        <v>153.4</v>
      </c>
      <c r="DC41">
        <v>154.80000000000001</v>
      </c>
      <c r="DD41">
        <v>154.80000000000001</v>
      </c>
      <c r="DE41">
        <v>155.4</v>
      </c>
      <c r="DF41">
        <v>156.1</v>
      </c>
      <c r="DG41">
        <v>156.5</v>
      </c>
      <c r="DH41">
        <v>156.6</v>
      </c>
      <c r="DI41">
        <v>156.69999999999999</v>
      </c>
      <c r="DJ41">
        <v>157.1</v>
      </c>
      <c r="DK41">
        <v>157.5</v>
      </c>
      <c r="DL41">
        <v>158.5</v>
      </c>
      <c r="DM41">
        <v>159.1</v>
      </c>
      <c r="DN41">
        <v>159.80000000000001</v>
      </c>
      <c r="DO41">
        <v>160.5</v>
      </c>
      <c r="DP41">
        <v>161.1</v>
      </c>
      <c r="DQ41">
        <v>161.6</v>
      </c>
      <c r="DR41">
        <v>162.1</v>
      </c>
      <c r="DS41">
        <v>162.80000000000001</v>
      </c>
      <c r="DT41">
        <v>163.69999999999999</v>
      </c>
      <c r="DU41">
        <v>164.9</v>
      </c>
      <c r="DV41">
        <v>164.9</v>
      </c>
      <c r="DW41">
        <v>165.5</v>
      </c>
      <c r="DX41">
        <v>165.9</v>
      </c>
      <c r="DZ41">
        <f t="shared" si="2"/>
        <v>0</v>
      </c>
    </row>
    <row r="42" spans="1:130" x14ac:dyDescent="0.35">
      <c r="A42" t="s">
        <v>33</v>
      </c>
      <c r="B42" t="s">
        <v>51</v>
      </c>
      <c r="C42" t="s">
        <v>14</v>
      </c>
      <c r="D42">
        <v>107.9</v>
      </c>
      <c r="E42">
        <v>109</v>
      </c>
      <c r="F42">
        <v>109.8</v>
      </c>
      <c r="G42">
        <v>110.6</v>
      </c>
      <c r="H42">
        <v>111.3</v>
      </c>
      <c r="I42">
        <v>112.2</v>
      </c>
      <c r="J42">
        <v>113.1</v>
      </c>
      <c r="K42">
        <v>114.3</v>
      </c>
      <c r="L42">
        <v>115.4</v>
      </c>
      <c r="M42">
        <v>116</v>
      </c>
      <c r="N42">
        <v>117.1</v>
      </c>
      <c r="O42">
        <v>118.1</v>
      </c>
      <c r="P42">
        <v>119</v>
      </c>
      <c r="Q42">
        <v>119.9</v>
      </c>
      <c r="R42">
        <v>120.5</v>
      </c>
      <c r="S42">
        <v>121</v>
      </c>
      <c r="T42">
        <v>121.7</v>
      </c>
      <c r="U42">
        <v>122.4</v>
      </c>
      <c r="V42">
        <v>123.4</v>
      </c>
      <c r="W42">
        <v>124.7</v>
      </c>
      <c r="X42">
        <v>125.2</v>
      </c>
      <c r="Y42">
        <v>125.9</v>
      </c>
      <c r="Z42">
        <v>126.9</v>
      </c>
      <c r="AA42">
        <v>127.6</v>
      </c>
      <c r="AB42">
        <v>128</v>
      </c>
      <c r="AC42">
        <v>128.6</v>
      </c>
      <c r="AD42">
        <v>129.19999999999999</v>
      </c>
      <c r="AE42">
        <v>129.5</v>
      </c>
      <c r="AF42">
        <v>129.9</v>
      </c>
      <c r="AG42">
        <v>130.5</v>
      </c>
      <c r="AH42">
        <v>131.1</v>
      </c>
      <c r="AI42">
        <v>131.69999999999999</v>
      </c>
      <c r="AJ42">
        <v>132.30000000000001</v>
      </c>
      <c r="AK42">
        <v>132.9</v>
      </c>
      <c r="AL42">
        <v>133.69999999999999</v>
      </c>
      <c r="AM42">
        <v>134.19999999999999</v>
      </c>
      <c r="AN42">
        <v>134.69999999999999</v>
      </c>
      <c r="AO42">
        <v>135.19999999999999</v>
      </c>
      <c r="AP42">
        <v>135.4</v>
      </c>
      <c r="AQ42">
        <v>135.9</v>
      </c>
      <c r="AR42">
        <v>136.30000000000001</v>
      </c>
      <c r="AS42">
        <v>136.9</v>
      </c>
      <c r="AT42">
        <v>137.5</v>
      </c>
      <c r="AU42">
        <v>138.1</v>
      </c>
      <c r="AV42">
        <v>138.80000000000001</v>
      </c>
      <c r="AW42">
        <v>139.6</v>
      </c>
      <c r="AX42">
        <v>140.30000000000001</v>
      </c>
      <c r="AY42">
        <v>140.9</v>
      </c>
      <c r="AZ42">
        <v>141.6</v>
      </c>
      <c r="BA42">
        <v>141.9</v>
      </c>
      <c r="BB42">
        <v>142.4</v>
      </c>
      <c r="BC42">
        <v>142.6</v>
      </c>
      <c r="BD42">
        <v>142.9</v>
      </c>
      <c r="BE42">
        <v>143.1</v>
      </c>
      <c r="BF42">
        <v>143.69999999999999</v>
      </c>
      <c r="BG42">
        <v>144.5</v>
      </c>
      <c r="BH42">
        <v>145</v>
      </c>
      <c r="BI42">
        <v>145.5</v>
      </c>
      <c r="BJ42">
        <v>146</v>
      </c>
      <c r="BK42">
        <v>146.30000000000001</v>
      </c>
      <c r="BL42">
        <v>146.80000000000001</v>
      </c>
      <c r="BM42">
        <v>147.1</v>
      </c>
      <c r="BN42">
        <v>147.6</v>
      </c>
      <c r="BO42">
        <v>148.30000000000001</v>
      </c>
      <c r="BP42">
        <v>148.69999999999999</v>
      </c>
      <c r="BQ42">
        <v>149</v>
      </c>
      <c r="BR42">
        <v>149.4</v>
      </c>
      <c r="BS42">
        <v>150.4</v>
      </c>
      <c r="BT42">
        <v>151.30000000000001</v>
      </c>
      <c r="BU42">
        <v>152</v>
      </c>
      <c r="BV42">
        <v>152.6</v>
      </c>
      <c r="BW42">
        <v>152.9</v>
      </c>
      <c r="BX42">
        <v>153.19999999999999</v>
      </c>
      <c r="BY42">
        <v>153.5</v>
      </c>
      <c r="BZ42">
        <v>153.9</v>
      </c>
      <c r="CA42" s="6">
        <v>154.30000000000001</v>
      </c>
      <c r="CB42">
        <v>154.5</v>
      </c>
      <c r="CC42">
        <v>155.1</v>
      </c>
      <c r="CD42">
        <v>155.6</v>
      </c>
      <c r="CE42">
        <v>156.19999999999999</v>
      </c>
      <c r="CF42">
        <v>156.4</v>
      </c>
      <c r="CG42">
        <v>156.80000000000001</v>
      </c>
      <c r="CH42">
        <v>157.19999999999999</v>
      </c>
      <c r="CI42">
        <v>157.69999999999999</v>
      </c>
      <c r="CJ42">
        <v>158.5</v>
      </c>
      <c r="CK42">
        <v>159</v>
      </c>
      <c r="CL42">
        <v>159.1</v>
      </c>
      <c r="CM42" s="5">
        <f>(SUM(CJ42:CL42)+SUM(CN42:CP42))/6</f>
        <v>155.6888888888889</v>
      </c>
      <c r="CN42" s="6">
        <v>134.13333333333333</v>
      </c>
      <c r="CO42">
        <v>161.69999999999999</v>
      </c>
      <c r="CP42">
        <v>161.69999999999999</v>
      </c>
      <c r="CQ42">
        <v>163.30000000000001</v>
      </c>
      <c r="CR42">
        <v>164.4</v>
      </c>
      <c r="CS42">
        <v>164.8</v>
      </c>
      <c r="CT42">
        <v>165.1</v>
      </c>
      <c r="CU42">
        <v>166.1</v>
      </c>
      <c r="CV42">
        <v>167.2</v>
      </c>
      <c r="CW42">
        <v>169.4</v>
      </c>
      <c r="CX42">
        <v>170.3</v>
      </c>
      <c r="CY42">
        <v>171.4</v>
      </c>
      <c r="CZ42">
        <v>171.1</v>
      </c>
      <c r="DA42">
        <v>173.3</v>
      </c>
      <c r="DB42">
        <v>173.5</v>
      </c>
      <c r="DC42">
        <v>175.1</v>
      </c>
      <c r="DD42">
        <v>175.1</v>
      </c>
      <c r="DE42">
        <v>175.9</v>
      </c>
      <c r="DF42">
        <v>176.8</v>
      </c>
      <c r="DG42">
        <v>178.2</v>
      </c>
      <c r="DH42">
        <v>179</v>
      </c>
      <c r="DI42">
        <v>180</v>
      </c>
      <c r="DJ42">
        <v>181.5</v>
      </c>
      <c r="DK42">
        <v>183.3</v>
      </c>
      <c r="DL42">
        <v>184.9</v>
      </c>
      <c r="DM42">
        <v>186.3</v>
      </c>
      <c r="DN42">
        <v>187.7</v>
      </c>
      <c r="DO42">
        <v>188.9</v>
      </c>
      <c r="DP42">
        <v>190.4</v>
      </c>
      <c r="DQ42">
        <v>191.5</v>
      </c>
      <c r="DR42">
        <v>192.4</v>
      </c>
      <c r="DS42">
        <v>193.3</v>
      </c>
      <c r="DT42">
        <v>194.3</v>
      </c>
      <c r="DU42">
        <v>196.6</v>
      </c>
      <c r="DV42">
        <v>196.6</v>
      </c>
      <c r="DW42">
        <v>197</v>
      </c>
      <c r="DX42">
        <v>197.7</v>
      </c>
      <c r="DZ42">
        <f t="shared" si="2"/>
        <v>0</v>
      </c>
    </row>
    <row r="43" spans="1:130" x14ac:dyDescent="0.35">
      <c r="A43" t="s">
        <v>33</v>
      </c>
      <c r="B43" t="s">
        <v>51</v>
      </c>
      <c r="C43" t="s">
        <v>15</v>
      </c>
      <c r="D43">
        <v>105.9</v>
      </c>
      <c r="E43">
        <v>107.2</v>
      </c>
      <c r="F43">
        <v>107.3</v>
      </c>
      <c r="G43">
        <v>108.8</v>
      </c>
      <c r="H43">
        <v>111.1</v>
      </c>
      <c r="I43">
        <v>115</v>
      </c>
      <c r="J43">
        <v>117.5</v>
      </c>
      <c r="K43">
        <v>119.6</v>
      </c>
      <c r="L43">
        <v>119.2</v>
      </c>
      <c r="M43">
        <v>120.8</v>
      </c>
      <c r="N43">
        <v>122.9</v>
      </c>
      <c r="O43">
        <v>117.8</v>
      </c>
      <c r="P43">
        <v>115.5</v>
      </c>
      <c r="Q43">
        <v>115.2</v>
      </c>
      <c r="R43">
        <v>116</v>
      </c>
      <c r="S43">
        <v>118.2</v>
      </c>
      <c r="T43">
        <v>120</v>
      </c>
      <c r="U43">
        <v>122</v>
      </c>
      <c r="V43">
        <v>127.1</v>
      </c>
      <c r="W43">
        <v>128.9</v>
      </c>
      <c r="X43">
        <v>126.7</v>
      </c>
      <c r="Y43">
        <v>125.8</v>
      </c>
      <c r="Z43">
        <v>125.4</v>
      </c>
      <c r="AA43">
        <v>124</v>
      </c>
      <c r="AB43">
        <v>123.5</v>
      </c>
      <c r="AC43">
        <v>123.7</v>
      </c>
      <c r="AD43">
        <v>123.9</v>
      </c>
      <c r="AE43">
        <v>124.6</v>
      </c>
      <c r="AF43">
        <v>126.1</v>
      </c>
      <c r="AG43">
        <v>128.5</v>
      </c>
      <c r="AH43">
        <v>129.5</v>
      </c>
      <c r="AI43">
        <v>131.1</v>
      </c>
      <c r="AJ43">
        <v>131.5</v>
      </c>
      <c r="AK43">
        <v>132.6</v>
      </c>
      <c r="AL43">
        <v>133.30000000000001</v>
      </c>
      <c r="AM43">
        <v>131.5</v>
      </c>
      <c r="AN43">
        <v>131.19999999999999</v>
      </c>
      <c r="AO43">
        <v>129.1</v>
      </c>
      <c r="AP43">
        <v>128.9</v>
      </c>
      <c r="AQ43">
        <v>131.80000000000001</v>
      </c>
      <c r="AR43">
        <v>134.6</v>
      </c>
      <c r="AS43">
        <v>138.19999999999999</v>
      </c>
      <c r="AT43">
        <v>139.80000000000001</v>
      </c>
      <c r="AU43">
        <v>137.6</v>
      </c>
      <c r="AV43">
        <v>135.69999999999999</v>
      </c>
      <c r="AW43">
        <v>136.30000000000001</v>
      </c>
      <c r="AX43">
        <v>135.19999999999999</v>
      </c>
      <c r="AY43">
        <v>132.80000000000001</v>
      </c>
      <c r="AZ43">
        <v>132</v>
      </c>
      <c r="BA43">
        <v>132.1</v>
      </c>
      <c r="BB43">
        <v>132.6</v>
      </c>
      <c r="BC43">
        <v>133.4</v>
      </c>
      <c r="BD43">
        <v>133.6</v>
      </c>
      <c r="BE43">
        <v>135.69999999999999</v>
      </c>
      <c r="BF43">
        <v>139.80000000000001</v>
      </c>
      <c r="BG43">
        <v>140.5</v>
      </c>
      <c r="BH43">
        <v>138</v>
      </c>
      <c r="BI43">
        <v>139.69999999999999</v>
      </c>
      <c r="BJ43">
        <v>141.5</v>
      </c>
      <c r="BK43">
        <v>138.80000000000001</v>
      </c>
      <c r="BL43">
        <v>137.19999999999999</v>
      </c>
      <c r="BM43">
        <v>135.6</v>
      </c>
      <c r="BN43">
        <v>134.80000000000001</v>
      </c>
      <c r="BO43">
        <v>135.69999999999999</v>
      </c>
      <c r="BP43">
        <v>136.4</v>
      </c>
      <c r="BQ43">
        <v>138.4</v>
      </c>
      <c r="BR43">
        <v>140.30000000000001</v>
      </c>
      <c r="BS43">
        <v>140.1</v>
      </c>
      <c r="BT43">
        <v>138.9</v>
      </c>
      <c r="BU43">
        <v>139.4</v>
      </c>
      <c r="BV43">
        <v>139.1</v>
      </c>
      <c r="BW43">
        <v>137.6</v>
      </c>
      <c r="BX43">
        <v>137.30000000000001</v>
      </c>
      <c r="BY43">
        <v>138</v>
      </c>
      <c r="BZ43">
        <v>139.6</v>
      </c>
      <c r="CA43" s="6">
        <v>142</v>
      </c>
      <c r="CB43">
        <v>143.80000000000001</v>
      </c>
      <c r="CC43">
        <v>145.6</v>
      </c>
      <c r="CD43">
        <v>147.69999999999999</v>
      </c>
      <c r="CE43">
        <v>149.1</v>
      </c>
      <c r="CF43">
        <v>149.5</v>
      </c>
      <c r="CG43">
        <v>151.9</v>
      </c>
      <c r="CH43">
        <v>153.6</v>
      </c>
      <c r="CI43">
        <v>156.30000000000001</v>
      </c>
      <c r="CJ43">
        <v>154.4</v>
      </c>
      <c r="CK43">
        <v>151.69999999999999</v>
      </c>
      <c r="CL43">
        <v>150.1</v>
      </c>
      <c r="CM43">
        <v>153.5</v>
      </c>
      <c r="CN43" s="6">
        <v>154.86666666666665</v>
      </c>
      <c r="CO43">
        <v>157</v>
      </c>
      <c r="CP43">
        <v>157</v>
      </c>
      <c r="CQ43">
        <v>159.9</v>
      </c>
      <c r="CR43">
        <v>161.30000000000001</v>
      </c>
      <c r="CS43">
        <v>164.4</v>
      </c>
      <c r="CT43">
        <v>167</v>
      </c>
      <c r="CU43">
        <v>167</v>
      </c>
      <c r="CV43">
        <v>163.4</v>
      </c>
      <c r="CW43">
        <v>160.80000000000001</v>
      </c>
      <c r="CX43">
        <v>160.4</v>
      </c>
      <c r="CY43">
        <v>162</v>
      </c>
      <c r="CZ43">
        <v>164.2</v>
      </c>
      <c r="DA43">
        <v>166.2</v>
      </c>
      <c r="DB43">
        <v>167.9</v>
      </c>
      <c r="DC43">
        <v>167.3</v>
      </c>
      <c r="DD43">
        <v>167.3</v>
      </c>
      <c r="DE43">
        <v>171.5</v>
      </c>
      <c r="DF43">
        <v>173.5</v>
      </c>
      <c r="DG43">
        <v>172.2</v>
      </c>
      <c r="DH43">
        <v>170.3</v>
      </c>
      <c r="DI43">
        <v>170.2</v>
      </c>
      <c r="DJ43">
        <v>171.5</v>
      </c>
      <c r="DK43">
        <v>174.5</v>
      </c>
      <c r="DL43">
        <v>177.5</v>
      </c>
      <c r="DM43">
        <v>179.3</v>
      </c>
      <c r="DN43">
        <v>179.4</v>
      </c>
      <c r="DO43">
        <v>180.4</v>
      </c>
      <c r="DP43">
        <v>181.8</v>
      </c>
      <c r="DQ43">
        <v>183.3</v>
      </c>
      <c r="DR43">
        <v>181.3</v>
      </c>
      <c r="DS43">
        <v>178.6</v>
      </c>
      <c r="DT43">
        <v>179.5</v>
      </c>
      <c r="DU43">
        <v>180.7</v>
      </c>
      <c r="DV43">
        <v>180.8</v>
      </c>
      <c r="DW43">
        <v>182.1</v>
      </c>
      <c r="DX43">
        <v>183.1</v>
      </c>
      <c r="DZ43">
        <f t="shared" si="2"/>
        <v>0</v>
      </c>
    </row>
    <row r="44" spans="1:130" x14ac:dyDescent="0.35">
      <c r="A44" t="s">
        <v>33</v>
      </c>
      <c r="B44" t="s">
        <v>52</v>
      </c>
      <c r="C44" t="s">
        <v>16</v>
      </c>
      <c r="D44">
        <v>105.2</v>
      </c>
      <c r="E44">
        <v>106</v>
      </c>
      <c r="F44">
        <v>106.8</v>
      </c>
      <c r="G44">
        <v>108.5</v>
      </c>
      <c r="H44">
        <v>109.8</v>
      </c>
      <c r="I44">
        <v>110.9</v>
      </c>
      <c r="J44">
        <v>111.7</v>
      </c>
      <c r="K44">
        <v>112.4</v>
      </c>
      <c r="L44">
        <v>112.9</v>
      </c>
      <c r="M44">
        <v>113.5</v>
      </c>
      <c r="N44">
        <v>114.1</v>
      </c>
      <c r="O44">
        <v>115</v>
      </c>
      <c r="P44">
        <v>115.7</v>
      </c>
      <c r="Q44">
        <v>116.2</v>
      </c>
      <c r="R44">
        <v>116.7</v>
      </c>
      <c r="S44">
        <v>117.6</v>
      </c>
      <c r="T44">
        <v>118.3</v>
      </c>
      <c r="U44">
        <v>119</v>
      </c>
      <c r="V44">
        <v>121</v>
      </c>
      <c r="W44">
        <v>123</v>
      </c>
      <c r="X44">
        <v>124.3</v>
      </c>
      <c r="Y44">
        <v>124.3</v>
      </c>
      <c r="Z44">
        <v>125.8</v>
      </c>
      <c r="AA44">
        <v>126.4</v>
      </c>
      <c r="AB44">
        <v>127.4</v>
      </c>
      <c r="AC44">
        <v>128.1</v>
      </c>
      <c r="AD44">
        <v>128.80000000000001</v>
      </c>
      <c r="AE44">
        <v>130.1</v>
      </c>
      <c r="AF44">
        <v>131.30000000000001</v>
      </c>
      <c r="AG44">
        <v>132.1</v>
      </c>
      <c r="AH44">
        <v>133.1</v>
      </c>
      <c r="AI44">
        <v>134.19999999999999</v>
      </c>
      <c r="AJ44">
        <v>134.69999999999999</v>
      </c>
      <c r="AK44">
        <v>135.30000000000001</v>
      </c>
      <c r="AL44">
        <v>137.6</v>
      </c>
      <c r="AM44">
        <v>138.19999999999999</v>
      </c>
      <c r="AN44">
        <v>139.5</v>
      </c>
      <c r="AO44">
        <v>140</v>
      </c>
      <c r="AP44">
        <v>140.6</v>
      </c>
      <c r="AQ44">
        <v>141.5</v>
      </c>
      <c r="AR44">
        <v>142.19999999999999</v>
      </c>
      <c r="AS44">
        <v>142.69999999999999</v>
      </c>
      <c r="AT44">
        <v>142.9</v>
      </c>
      <c r="AU44">
        <v>143.6</v>
      </c>
      <c r="AV44">
        <v>143.9</v>
      </c>
      <c r="AW44">
        <v>144.30000000000001</v>
      </c>
      <c r="AX44">
        <v>144.30000000000001</v>
      </c>
      <c r="AY44">
        <v>145</v>
      </c>
      <c r="AZ44">
        <v>145.6</v>
      </c>
      <c r="BA44">
        <v>146.30000000000001</v>
      </c>
      <c r="BB44">
        <v>147.5</v>
      </c>
      <c r="BC44">
        <v>148</v>
      </c>
      <c r="BD44">
        <v>148.30000000000001</v>
      </c>
      <c r="BE44">
        <v>148.6</v>
      </c>
      <c r="BF44">
        <v>150.5</v>
      </c>
      <c r="BG44">
        <v>152.1</v>
      </c>
      <c r="BH44">
        <v>153.6</v>
      </c>
      <c r="BI44">
        <v>154.6</v>
      </c>
      <c r="BJ44">
        <v>156.19999999999999</v>
      </c>
      <c r="BK44">
        <v>157</v>
      </c>
      <c r="BL44">
        <v>157.69999999999999</v>
      </c>
      <c r="BM44">
        <v>159.30000000000001</v>
      </c>
      <c r="BN44">
        <v>159.69999999999999</v>
      </c>
      <c r="BO44">
        <v>159.19999999999999</v>
      </c>
      <c r="BP44">
        <v>160.30000000000001</v>
      </c>
      <c r="BQ44">
        <v>161</v>
      </c>
      <c r="BR44">
        <v>161.4</v>
      </c>
      <c r="BS44">
        <v>162.1</v>
      </c>
      <c r="BT44">
        <v>163.30000000000001</v>
      </c>
      <c r="BU44">
        <v>164</v>
      </c>
      <c r="BV44">
        <v>164.4</v>
      </c>
      <c r="BW44">
        <v>164.6</v>
      </c>
      <c r="BX44">
        <v>164.7</v>
      </c>
      <c r="BY44">
        <v>164.9</v>
      </c>
      <c r="BZ44">
        <v>165.3</v>
      </c>
      <c r="CA44" s="6">
        <v>165.83333333333334</v>
      </c>
      <c r="CB44">
        <v>166.2</v>
      </c>
      <c r="CC44">
        <v>166.7</v>
      </c>
      <c r="CD44">
        <v>167.2</v>
      </c>
      <c r="CE44">
        <v>167.9</v>
      </c>
      <c r="CF44">
        <v>168.6</v>
      </c>
      <c r="CG44">
        <v>169.3</v>
      </c>
      <c r="CH44">
        <v>169.9</v>
      </c>
      <c r="CI44">
        <v>170.4</v>
      </c>
      <c r="CJ44">
        <v>170.8</v>
      </c>
      <c r="CK44">
        <v>172</v>
      </c>
      <c r="CL44">
        <v>173.3</v>
      </c>
      <c r="CM44" s="5">
        <f t="shared" ref="CM44:CM47" si="10">(SUM(CJ44:CL44)+SUM(CN44:CP44))/6</f>
        <v>173.41388888888886</v>
      </c>
      <c r="CN44" s="6">
        <v>150.98333333333332</v>
      </c>
      <c r="CO44">
        <v>186.7</v>
      </c>
      <c r="CP44">
        <v>186.7</v>
      </c>
      <c r="CQ44">
        <v>187.2</v>
      </c>
      <c r="CR44">
        <v>188.7</v>
      </c>
      <c r="CS44">
        <v>188.7</v>
      </c>
      <c r="CT44">
        <v>188.8</v>
      </c>
      <c r="CU44">
        <v>190.2</v>
      </c>
      <c r="CV44">
        <v>191.8</v>
      </c>
      <c r="CW44">
        <v>193.3</v>
      </c>
      <c r="CX44">
        <v>193.5</v>
      </c>
      <c r="CY44">
        <v>194.4</v>
      </c>
      <c r="CZ44">
        <v>198.2</v>
      </c>
      <c r="DA44">
        <v>195.6</v>
      </c>
      <c r="DB44">
        <v>195.5</v>
      </c>
      <c r="DC44">
        <v>196.5</v>
      </c>
      <c r="DD44">
        <v>196.5</v>
      </c>
      <c r="DE44">
        <v>197</v>
      </c>
      <c r="DF44">
        <v>197</v>
      </c>
      <c r="DG44">
        <v>196.8</v>
      </c>
      <c r="DH44">
        <v>196.4</v>
      </c>
      <c r="DI44">
        <v>196.5</v>
      </c>
      <c r="DJ44">
        <v>197.5</v>
      </c>
      <c r="DK44">
        <v>197.1</v>
      </c>
      <c r="DL44">
        <v>197.5</v>
      </c>
      <c r="DM44">
        <v>198.3</v>
      </c>
      <c r="DN44">
        <v>198.6</v>
      </c>
      <c r="DO44">
        <v>198.7</v>
      </c>
      <c r="DP44">
        <v>199.7</v>
      </c>
      <c r="DQ44">
        <v>200.1</v>
      </c>
      <c r="DR44">
        <v>200.6</v>
      </c>
      <c r="DS44">
        <v>201.1</v>
      </c>
      <c r="DT44">
        <v>201.6</v>
      </c>
      <c r="DU44">
        <v>202.7</v>
      </c>
      <c r="DV44">
        <v>202.7</v>
      </c>
      <c r="DW44">
        <v>203.5</v>
      </c>
      <c r="DX44">
        <v>204.2</v>
      </c>
      <c r="DZ44">
        <f t="shared" si="2"/>
        <v>0</v>
      </c>
    </row>
    <row r="45" spans="1:130" x14ac:dyDescent="0.35">
      <c r="A45" t="s">
        <v>33</v>
      </c>
      <c r="B45" t="s">
        <v>53</v>
      </c>
      <c r="C45" t="s">
        <v>17</v>
      </c>
      <c r="D45">
        <v>105.9</v>
      </c>
      <c r="E45">
        <v>106.6</v>
      </c>
      <c r="F45">
        <v>107.2</v>
      </c>
      <c r="G45">
        <v>107.9</v>
      </c>
      <c r="H45">
        <v>108.5</v>
      </c>
      <c r="I45">
        <v>109.2</v>
      </c>
      <c r="J45">
        <v>109.8</v>
      </c>
      <c r="K45">
        <v>110.6</v>
      </c>
      <c r="L45">
        <v>111.4</v>
      </c>
      <c r="M45">
        <v>112.5</v>
      </c>
      <c r="N45">
        <v>113.5</v>
      </c>
      <c r="O45">
        <v>114.2</v>
      </c>
      <c r="P45">
        <v>114.8</v>
      </c>
      <c r="Q45">
        <v>115.3</v>
      </c>
      <c r="R45">
        <v>115.8</v>
      </c>
      <c r="S45">
        <v>116.3</v>
      </c>
      <c r="T45">
        <v>116.8</v>
      </c>
      <c r="U45">
        <v>117.4</v>
      </c>
      <c r="V45">
        <v>118</v>
      </c>
      <c r="W45">
        <v>118.6</v>
      </c>
      <c r="X45">
        <v>119.2</v>
      </c>
      <c r="Y45">
        <v>119.6</v>
      </c>
      <c r="Z45">
        <v>120.3</v>
      </c>
      <c r="AA45">
        <v>120.7</v>
      </c>
      <c r="AB45">
        <v>121</v>
      </c>
      <c r="AC45">
        <v>121.3</v>
      </c>
      <c r="AD45">
        <v>121.7</v>
      </c>
      <c r="AE45">
        <v>122.1</v>
      </c>
      <c r="AF45">
        <v>122.4</v>
      </c>
      <c r="AG45">
        <v>123.2</v>
      </c>
      <c r="AH45">
        <v>123.5</v>
      </c>
      <c r="AI45">
        <v>123.7</v>
      </c>
      <c r="AJ45">
        <v>124</v>
      </c>
      <c r="AK45">
        <v>124.4</v>
      </c>
      <c r="AL45">
        <v>125</v>
      </c>
      <c r="AM45">
        <v>125.4</v>
      </c>
      <c r="AN45">
        <v>125.8</v>
      </c>
      <c r="AO45">
        <v>126.2</v>
      </c>
      <c r="AP45">
        <v>126.4</v>
      </c>
      <c r="AQ45">
        <v>126.8</v>
      </c>
      <c r="AR45">
        <v>127.2</v>
      </c>
      <c r="AS45">
        <v>127.6</v>
      </c>
      <c r="AT45">
        <v>127.9</v>
      </c>
      <c r="AU45">
        <v>128.30000000000001</v>
      </c>
      <c r="AV45">
        <v>128.69999999999999</v>
      </c>
      <c r="AW45">
        <v>129.1</v>
      </c>
      <c r="AX45">
        <v>129.6</v>
      </c>
      <c r="AY45">
        <v>130</v>
      </c>
      <c r="AZ45">
        <v>130.19999999999999</v>
      </c>
      <c r="BA45">
        <v>130.5</v>
      </c>
      <c r="BB45">
        <v>130.80000000000001</v>
      </c>
      <c r="BC45">
        <v>131.19999999999999</v>
      </c>
      <c r="BD45">
        <v>131.5</v>
      </c>
      <c r="BE45">
        <v>131.5</v>
      </c>
      <c r="BF45">
        <v>131.6</v>
      </c>
      <c r="BG45">
        <v>132.69999999999999</v>
      </c>
      <c r="BH45">
        <v>133.30000000000001</v>
      </c>
      <c r="BI45">
        <v>134</v>
      </c>
      <c r="BJ45">
        <v>135</v>
      </c>
      <c r="BK45">
        <v>135.6</v>
      </c>
      <c r="BL45">
        <v>136</v>
      </c>
      <c r="BM45">
        <v>136.30000000000001</v>
      </c>
      <c r="BN45">
        <v>136.69999999999999</v>
      </c>
      <c r="BO45">
        <v>137.80000000000001</v>
      </c>
      <c r="BP45">
        <v>138.6</v>
      </c>
      <c r="BQ45">
        <v>138.9</v>
      </c>
      <c r="BR45">
        <v>139.6</v>
      </c>
      <c r="BS45">
        <v>140</v>
      </c>
      <c r="BT45">
        <v>140.80000000000001</v>
      </c>
      <c r="BU45">
        <v>141.5</v>
      </c>
      <c r="BV45">
        <v>142.4</v>
      </c>
      <c r="BW45">
        <v>142.69999999999999</v>
      </c>
      <c r="BX45">
        <v>143</v>
      </c>
      <c r="BY45">
        <v>143.30000000000001</v>
      </c>
      <c r="BZ45">
        <v>143.5</v>
      </c>
      <c r="CA45" s="6">
        <v>143.79999999999998</v>
      </c>
      <c r="CB45">
        <v>144</v>
      </c>
      <c r="CC45">
        <v>144.30000000000001</v>
      </c>
      <c r="CD45">
        <v>144.69999999999999</v>
      </c>
      <c r="CE45">
        <v>145</v>
      </c>
      <c r="CF45">
        <v>145.30000000000001</v>
      </c>
      <c r="CG45">
        <v>145.9</v>
      </c>
      <c r="CH45">
        <v>146.30000000000001</v>
      </c>
      <c r="CI45">
        <v>146.80000000000001</v>
      </c>
      <c r="CJ45">
        <v>147</v>
      </c>
      <c r="CK45">
        <v>147.30000000000001</v>
      </c>
      <c r="CL45">
        <v>147.69999999999999</v>
      </c>
      <c r="CM45" s="5">
        <f t="shared" si="10"/>
        <v>144.01111111111112</v>
      </c>
      <c r="CN45" s="6">
        <v>123.86666666666667</v>
      </c>
      <c r="CO45">
        <v>149.1</v>
      </c>
      <c r="CP45">
        <v>149.1</v>
      </c>
      <c r="CQ45">
        <v>150</v>
      </c>
      <c r="CR45">
        <v>150.19999999999999</v>
      </c>
      <c r="CS45">
        <v>150.5</v>
      </c>
      <c r="CT45">
        <v>151.1</v>
      </c>
      <c r="CU45">
        <v>151.9</v>
      </c>
      <c r="CV45">
        <v>152.5</v>
      </c>
      <c r="CW45">
        <v>154.19999999999999</v>
      </c>
      <c r="CX45">
        <v>155.1</v>
      </c>
      <c r="CY45">
        <v>155.9</v>
      </c>
      <c r="CZ45">
        <v>156.5</v>
      </c>
      <c r="DA45">
        <v>157.30000000000001</v>
      </c>
      <c r="DB45">
        <v>157.9</v>
      </c>
      <c r="DC45">
        <v>159.80000000000001</v>
      </c>
      <c r="DD45">
        <v>159.80000000000001</v>
      </c>
      <c r="DE45">
        <v>160.80000000000001</v>
      </c>
      <c r="DF45">
        <v>162.30000000000001</v>
      </c>
      <c r="DG45">
        <v>163.30000000000001</v>
      </c>
      <c r="DH45">
        <v>164.7</v>
      </c>
      <c r="DI45">
        <v>165.7</v>
      </c>
      <c r="DJ45">
        <v>167.1</v>
      </c>
      <c r="DK45">
        <v>168.4</v>
      </c>
      <c r="DL45">
        <v>170</v>
      </c>
      <c r="DM45">
        <v>171.6</v>
      </c>
      <c r="DN45">
        <v>172.7</v>
      </c>
      <c r="DO45">
        <v>173.7</v>
      </c>
      <c r="DP45">
        <v>175</v>
      </c>
      <c r="DQ45">
        <v>175.5</v>
      </c>
      <c r="DR45">
        <v>176.7</v>
      </c>
      <c r="DS45">
        <v>177.7</v>
      </c>
      <c r="DT45">
        <v>178.7</v>
      </c>
      <c r="DU45">
        <v>180.3</v>
      </c>
      <c r="DV45">
        <v>180.2</v>
      </c>
      <c r="DW45">
        <v>181</v>
      </c>
      <c r="DX45">
        <v>181.3</v>
      </c>
      <c r="DZ45">
        <f t="shared" si="2"/>
        <v>0</v>
      </c>
    </row>
    <row r="46" spans="1:130" x14ac:dyDescent="0.35">
      <c r="A46" t="s">
        <v>33</v>
      </c>
      <c r="B46" t="s">
        <v>53</v>
      </c>
      <c r="C46" t="s">
        <v>18</v>
      </c>
      <c r="D46">
        <v>105</v>
      </c>
      <c r="E46">
        <v>105.5</v>
      </c>
      <c r="F46">
        <v>106</v>
      </c>
      <c r="G46">
        <v>106.4</v>
      </c>
      <c r="H46">
        <v>106.7</v>
      </c>
      <c r="I46">
        <v>107.2</v>
      </c>
      <c r="J46">
        <v>107.8</v>
      </c>
      <c r="K46">
        <v>108.3</v>
      </c>
      <c r="L46">
        <v>109</v>
      </c>
      <c r="M46">
        <v>109.7</v>
      </c>
      <c r="N46">
        <v>110.3</v>
      </c>
      <c r="O46">
        <v>110.9</v>
      </c>
      <c r="P46">
        <v>111.3</v>
      </c>
      <c r="Q46">
        <v>111.7</v>
      </c>
      <c r="R46">
        <v>112.1</v>
      </c>
      <c r="S46">
        <v>112.5</v>
      </c>
      <c r="T46">
        <v>112.9</v>
      </c>
      <c r="U46">
        <v>113.2</v>
      </c>
      <c r="V46">
        <v>113.6</v>
      </c>
      <c r="W46">
        <v>114.1</v>
      </c>
      <c r="X46">
        <v>114.5</v>
      </c>
      <c r="Y46">
        <v>114.9</v>
      </c>
      <c r="Z46">
        <v>115.4</v>
      </c>
      <c r="AA46">
        <v>115.8</v>
      </c>
      <c r="AB46">
        <v>116.1</v>
      </c>
      <c r="AC46">
        <v>116.5</v>
      </c>
      <c r="AD46">
        <v>116.9</v>
      </c>
      <c r="AE46">
        <v>117.2</v>
      </c>
      <c r="AF46">
        <v>117.4</v>
      </c>
      <c r="AG46">
        <v>117.6</v>
      </c>
      <c r="AH46">
        <v>117.9</v>
      </c>
      <c r="AI46">
        <v>118.2</v>
      </c>
      <c r="AJ46">
        <v>118.6</v>
      </c>
      <c r="AK46">
        <v>118.8</v>
      </c>
      <c r="AL46">
        <v>119.3</v>
      </c>
      <c r="AM46">
        <v>119.5</v>
      </c>
      <c r="AN46">
        <v>119.8</v>
      </c>
      <c r="AO46">
        <v>120.1</v>
      </c>
      <c r="AP46">
        <v>120.3</v>
      </c>
      <c r="AQ46">
        <v>120.5</v>
      </c>
      <c r="AR46">
        <v>120.7</v>
      </c>
      <c r="AS46">
        <v>121.1</v>
      </c>
      <c r="AT46">
        <v>121.1</v>
      </c>
      <c r="AU46">
        <v>121.4</v>
      </c>
      <c r="AV46">
        <v>121.6</v>
      </c>
      <c r="AW46">
        <v>121.9</v>
      </c>
      <c r="AX46">
        <v>122.1</v>
      </c>
      <c r="AY46">
        <v>122.2</v>
      </c>
      <c r="AZ46">
        <v>122.3</v>
      </c>
      <c r="BA46">
        <v>122.5</v>
      </c>
      <c r="BB46">
        <v>122.8</v>
      </c>
      <c r="BC46">
        <v>123</v>
      </c>
      <c r="BD46">
        <v>123.2</v>
      </c>
      <c r="BE46">
        <v>123.2</v>
      </c>
      <c r="BF46">
        <v>123.7</v>
      </c>
      <c r="BG46">
        <v>124.3</v>
      </c>
      <c r="BH46">
        <v>124.6</v>
      </c>
      <c r="BI46">
        <v>124.9</v>
      </c>
      <c r="BJ46">
        <v>125.4</v>
      </c>
      <c r="BK46">
        <v>125.6</v>
      </c>
      <c r="BL46">
        <v>125.9</v>
      </c>
      <c r="BM46">
        <v>126.1</v>
      </c>
      <c r="BN46">
        <v>126.7</v>
      </c>
      <c r="BO46">
        <v>127.4</v>
      </c>
      <c r="BP46">
        <v>127.9</v>
      </c>
      <c r="BQ46">
        <v>128.69999999999999</v>
      </c>
      <c r="BR46">
        <v>128.9</v>
      </c>
      <c r="BS46">
        <v>129</v>
      </c>
      <c r="BT46">
        <v>129.30000000000001</v>
      </c>
      <c r="BU46">
        <v>129.80000000000001</v>
      </c>
      <c r="BV46">
        <v>130.19999999999999</v>
      </c>
      <c r="BW46">
        <v>130.30000000000001</v>
      </c>
      <c r="BX46">
        <v>130.4</v>
      </c>
      <c r="BY46">
        <v>130.80000000000001</v>
      </c>
      <c r="BZ46">
        <v>131.19999999999999</v>
      </c>
      <c r="CA46" s="6">
        <v>131.28333333333333</v>
      </c>
      <c r="CB46">
        <v>131.69999999999999</v>
      </c>
      <c r="CC46">
        <v>131.69999999999999</v>
      </c>
      <c r="CD46">
        <v>131.9</v>
      </c>
      <c r="CE46">
        <v>132.19999999999999</v>
      </c>
      <c r="CF46">
        <v>132.19999999999999</v>
      </c>
      <c r="CG46">
        <v>132.4</v>
      </c>
      <c r="CH46">
        <v>132.6</v>
      </c>
      <c r="CI46">
        <v>132.80000000000001</v>
      </c>
      <c r="CJ46">
        <v>133.19999999999999</v>
      </c>
      <c r="CK46">
        <v>133.5</v>
      </c>
      <c r="CL46">
        <v>133.80000000000001</v>
      </c>
      <c r="CM46" s="5">
        <f t="shared" si="10"/>
        <v>131.05277777777778</v>
      </c>
      <c r="CN46" s="6">
        <v>112.61666666666667</v>
      </c>
      <c r="CO46">
        <v>136.6</v>
      </c>
      <c r="CP46">
        <v>136.6</v>
      </c>
      <c r="CQ46">
        <v>135.19999999999999</v>
      </c>
      <c r="CR46">
        <v>136.30000000000001</v>
      </c>
      <c r="CS46">
        <v>136.1</v>
      </c>
      <c r="CT46">
        <v>136.4</v>
      </c>
      <c r="CU46">
        <v>136.69999999999999</v>
      </c>
      <c r="CV46">
        <v>137.30000000000001</v>
      </c>
      <c r="CW46">
        <v>138.19999999999999</v>
      </c>
      <c r="CX46">
        <v>138.69999999999999</v>
      </c>
      <c r="CY46">
        <v>139.30000000000001</v>
      </c>
      <c r="CZ46">
        <v>140.19999999999999</v>
      </c>
      <c r="DA46">
        <v>140.5</v>
      </c>
      <c r="DB46">
        <v>141.9</v>
      </c>
      <c r="DC46">
        <v>143.6</v>
      </c>
      <c r="DD46">
        <v>143.6</v>
      </c>
      <c r="DE46">
        <v>144.4</v>
      </c>
      <c r="DF46">
        <v>145.30000000000001</v>
      </c>
      <c r="DG46">
        <v>146.69999999999999</v>
      </c>
      <c r="DH46">
        <v>148.5</v>
      </c>
      <c r="DI46">
        <v>150.4</v>
      </c>
      <c r="DJ46">
        <v>152.6</v>
      </c>
      <c r="DK46">
        <v>154.5</v>
      </c>
      <c r="DL46">
        <v>155.9</v>
      </c>
      <c r="DM46">
        <v>157.4</v>
      </c>
      <c r="DN46">
        <v>158.69999999999999</v>
      </c>
      <c r="DO46">
        <v>160</v>
      </c>
      <c r="DP46">
        <v>161.69999999999999</v>
      </c>
      <c r="DQ46">
        <v>162.6</v>
      </c>
      <c r="DR46">
        <v>163.5</v>
      </c>
      <c r="DS46">
        <v>164.5</v>
      </c>
      <c r="DT46">
        <v>165.3</v>
      </c>
      <c r="DU46">
        <v>167</v>
      </c>
      <c r="DV46">
        <v>167</v>
      </c>
      <c r="DW46">
        <v>167.7</v>
      </c>
      <c r="DX46">
        <v>168.1</v>
      </c>
      <c r="DZ46">
        <f t="shared" si="2"/>
        <v>0</v>
      </c>
    </row>
    <row r="47" spans="1:130" x14ac:dyDescent="0.35">
      <c r="A47" t="s">
        <v>33</v>
      </c>
      <c r="B47" t="s">
        <v>53</v>
      </c>
      <c r="C47" t="s">
        <v>19</v>
      </c>
      <c r="D47">
        <v>105.8</v>
      </c>
      <c r="E47">
        <v>106.4</v>
      </c>
      <c r="F47">
        <v>107</v>
      </c>
      <c r="G47">
        <v>107.7</v>
      </c>
      <c r="H47">
        <v>108.3</v>
      </c>
      <c r="I47">
        <v>108.9</v>
      </c>
      <c r="J47">
        <v>109.5</v>
      </c>
      <c r="K47">
        <v>110.2</v>
      </c>
      <c r="L47">
        <v>111.1</v>
      </c>
      <c r="M47">
        <v>112</v>
      </c>
      <c r="N47">
        <v>113</v>
      </c>
      <c r="O47">
        <v>113.7</v>
      </c>
      <c r="P47">
        <v>114.3</v>
      </c>
      <c r="Q47">
        <v>114.7</v>
      </c>
      <c r="R47">
        <v>115.2</v>
      </c>
      <c r="S47">
        <v>115.7</v>
      </c>
      <c r="T47">
        <v>116.2</v>
      </c>
      <c r="U47">
        <v>116.7</v>
      </c>
      <c r="V47">
        <v>117.4</v>
      </c>
      <c r="W47">
        <v>117.9</v>
      </c>
      <c r="X47">
        <v>118.4</v>
      </c>
      <c r="Y47">
        <v>118.9</v>
      </c>
      <c r="Z47">
        <v>119.5</v>
      </c>
      <c r="AA47">
        <v>120</v>
      </c>
      <c r="AB47">
        <v>120.2</v>
      </c>
      <c r="AC47">
        <v>120.6</v>
      </c>
      <c r="AD47">
        <v>120.9</v>
      </c>
      <c r="AE47">
        <v>121.3</v>
      </c>
      <c r="AF47">
        <v>121.6</v>
      </c>
      <c r="AG47">
        <v>122.3</v>
      </c>
      <c r="AH47">
        <v>122.7</v>
      </c>
      <c r="AI47">
        <v>122.9</v>
      </c>
      <c r="AJ47">
        <v>123.2</v>
      </c>
      <c r="AK47">
        <v>123.6</v>
      </c>
      <c r="AL47">
        <v>124.2</v>
      </c>
      <c r="AM47">
        <v>124.5</v>
      </c>
      <c r="AN47">
        <v>124.9</v>
      </c>
      <c r="AO47">
        <v>125.3</v>
      </c>
      <c r="AP47">
        <v>125.5</v>
      </c>
      <c r="AQ47">
        <v>125.8</v>
      </c>
      <c r="AR47">
        <v>126.2</v>
      </c>
      <c r="AS47">
        <v>126.6</v>
      </c>
      <c r="AT47">
        <v>126.9</v>
      </c>
      <c r="AU47">
        <v>127.3</v>
      </c>
      <c r="AV47">
        <v>127.7</v>
      </c>
      <c r="AW47">
        <v>128</v>
      </c>
      <c r="AX47">
        <v>128.5</v>
      </c>
      <c r="AY47">
        <v>128.80000000000001</v>
      </c>
      <c r="AZ47">
        <v>129</v>
      </c>
      <c r="BA47">
        <v>129.30000000000001</v>
      </c>
      <c r="BB47">
        <v>129.6</v>
      </c>
      <c r="BC47">
        <v>130</v>
      </c>
      <c r="BD47">
        <v>130.19999999999999</v>
      </c>
      <c r="BE47">
        <v>130.19999999999999</v>
      </c>
      <c r="BF47">
        <v>130.4</v>
      </c>
      <c r="BG47">
        <v>131.4</v>
      </c>
      <c r="BH47">
        <v>132</v>
      </c>
      <c r="BI47">
        <v>132.6</v>
      </c>
      <c r="BJ47">
        <v>133.5</v>
      </c>
      <c r="BK47">
        <v>134</v>
      </c>
      <c r="BL47">
        <v>134.4</v>
      </c>
      <c r="BM47">
        <v>134.69999999999999</v>
      </c>
      <c r="BN47">
        <v>135.19999999999999</v>
      </c>
      <c r="BO47">
        <v>136.19999999999999</v>
      </c>
      <c r="BP47">
        <v>137</v>
      </c>
      <c r="BQ47">
        <v>137.4</v>
      </c>
      <c r="BR47">
        <v>137.9</v>
      </c>
      <c r="BS47">
        <v>138.30000000000001</v>
      </c>
      <c r="BT47">
        <v>139.1</v>
      </c>
      <c r="BU47">
        <v>139.69999999999999</v>
      </c>
      <c r="BV47">
        <v>140.5</v>
      </c>
      <c r="BW47">
        <v>140.80000000000001</v>
      </c>
      <c r="BX47">
        <v>141.1</v>
      </c>
      <c r="BY47">
        <v>141.4</v>
      </c>
      <c r="BZ47">
        <v>141.6</v>
      </c>
      <c r="CA47" s="6">
        <v>141.9</v>
      </c>
      <c r="CB47">
        <v>142.19999999999999</v>
      </c>
      <c r="CC47">
        <v>142.4</v>
      </c>
      <c r="CD47">
        <v>142.69999999999999</v>
      </c>
      <c r="CE47">
        <v>143</v>
      </c>
      <c r="CF47">
        <v>143.30000000000001</v>
      </c>
      <c r="CG47">
        <v>143.9</v>
      </c>
      <c r="CH47">
        <v>144.19999999999999</v>
      </c>
      <c r="CI47">
        <v>144.6</v>
      </c>
      <c r="CJ47">
        <v>144.9</v>
      </c>
      <c r="CK47">
        <v>145.19999999999999</v>
      </c>
      <c r="CL47">
        <v>145.6</v>
      </c>
      <c r="CM47" s="5">
        <f t="shared" si="10"/>
        <v>142.04444444444445</v>
      </c>
      <c r="CN47" s="6">
        <v>122.16666666666667</v>
      </c>
      <c r="CO47">
        <v>147.19999999999999</v>
      </c>
      <c r="CP47">
        <v>147.19999999999999</v>
      </c>
      <c r="CQ47">
        <v>147.80000000000001</v>
      </c>
      <c r="CR47">
        <v>148.1</v>
      </c>
      <c r="CS47">
        <v>148.30000000000001</v>
      </c>
      <c r="CT47">
        <v>148.80000000000001</v>
      </c>
      <c r="CU47">
        <v>149.6</v>
      </c>
      <c r="CV47">
        <v>150.19999999999999</v>
      </c>
      <c r="CW47">
        <v>151.80000000000001</v>
      </c>
      <c r="CX47">
        <v>152.6</v>
      </c>
      <c r="CY47">
        <v>153.4</v>
      </c>
      <c r="CZ47">
        <v>154.1</v>
      </c>
      <c r="DA47">
        <v>154.80000000000001</v>
      </c>
      <c r="DB47">
        <v>155.5</v>
      </c>
      <c r="DC47">
        <v>157.30000000000001</v>
      </c>
      <c r="DD47">
        <v>157.4</v>
      </c>
      <c r="DE47">
        <v>158.30000000000001</v>
      </c>
      <c r="DF47">
        <v>159.69999999999999</v>
      </c>
      <c r="DG47">
        <v>160.69999999999999</v>
      </c>
      <c r="DH47">
        <v>162.19999999999999</v>
      </c>
      <c r="DI47">
        <v>163.4</v>
      </c>
      <c r="DJ47">
        <v>164.9</v>
      </c>
      <c r="DK47">
        <v>166.3</v>
      </c>
      <c r="DL47">
        <v>167.8</v>
      </c>
      <c r="DM47">
        <v>169.4</v>
      </c>
      <c r="DN47">
        <v>170.6</v>
      </c>
      <c r="DO47">
        <v>171.6</v>
      </c>
      <c r="DP47">
        <v>173</v>
      </c>
      <c r="DQ47">
        <v>173.6</v>
      </c>
      <c r="DR47">
        <v>174.7</v>
      </c>
      <c r="DS47">
        <v>175.7</v>
      </c>
      <c r="DT47">
        <v>176.6</v>
      </c>
      <c r="DU47">
        <v>178.2</v>
      </c>
      <c r="DV47">
        <v>178.2</v>
      </c>
      <c r="DW47">
        <v>178.9</v>
      </c>
      <c r="DX47">
        <v>179.3</v>
      </c>
      <c r="DZ47">
        <f t="shared" si="2"/>
        <v>0</v>
      </c>
    </row>
    <row r="48" spans="1:130" x14ac:dyDescent="0.35">
      <c r="A48" t="s">
        <v>33</v>
      </c>
      <c r="B48" t="s">
        <v>20</v>
      </c>
      <c r="C48" t="s">
        <v>20</v>
      </c>
      <c r="D48">
        <v>100.3</v>
      </c>
      <c r="E48">
        <v>100.4</v>
      </c>
      <c r="F48">
        <v>100.4</v>
      </c>
      <c r="G48">
        <v>100.5</v>
      </c>
      <c r="H48">
        <v>100.5</v>
      </c>
      <c r="I48">
        <v>106.6</v>
      </c>
      <c r="J48">
        <v>107.7</v>
      </c>
      <c r="K48">
        <v>108.9</v>
      </c>
      <c r="L48">
        <v>109.7</v>
      </c>
      <c r="M48">
        <v>110.5</v>
      </c>
      <c r="N48">
        <v>111.1</v>
      </c>
      <c r="O48">
        <v>110.7</v>
      </c>
      <c r="P48">
        <v>111.6</v>
      </c>
      <c r="Q48">
        <v>112.5</v>
      </c>
      <c r="R48">
        <v>113.2</v>
      </c>
      <c r="S48">
        <v>113.9</v>
      </c>
      <c r="T48">
        <v>114.3</v>
      </c>
      <c r="U48">
        <v>113.9</v>
      </c>
      <c r="V48">
        <v>114.8</v>
      </c>
      <c r="W48">
        <v>115.5</v>
      </c>
      <c r="X48">
        <v>116.1</v>
      </c>
      <c r="Y48">
        <v>116.7</v>
      </c>
      <c r="Z48">
        <v>117.1</v>
      </c>
      <c r="AA48">
        <v>116.5</v>
      </c>
      <c r="AB48">
        <v>117.3</v>
      </c>
      <c r="AC48">
        <v>118.1</v>
      </c>
      <c r="AD48">
        <v>118.6</v>
      </c>
      <c r="AE48">
        <v>119.2</v>
      </c>
      <c r="AF48">
        <v>119.6</v>
      </c>
      <c r="AG48">
        <v>119</v>
      </c>
      <c r="AH48">
        <v>119.9</v>
      </c>
      <c r="AI48">
        <v>120.9</v>
      </c>
      <c r="AJ48">
        <v>121.6</v>
      </c>
      <c r="AK48">
        <v>122.4</v>
      </c>
      <c r="AL48">
        <v>122.9</v>
      </c>
      <c r="AM48">
        <v>122.4</v>
      </c>
      <c r="AN48">
        <v>123.4</v>
      </c>
      <c r="AO48">
        <v>124.4</v>
      </c>
      <c r="AP48">
        <v>124.9</v>
      </c>
      <c r="AQ48">
        <v>125.6</v>
      </c>
      <c r="AR48">
        <v>126</v>
      </c>
      <c r="AS48">
        <v>125.5</v>
      </c>
      <c r="AT48">
        <v>126.4</v>
      </c>
      <c r="AU48">
        <v>127.3</v>
      </c>
      <c r="AV48">
        <v>127.9</v>
      </c>
      <c r="AW48">
        <v>128.69999999999999</v>
      </c>
      <c r="AX48">
        <v>129.1</v>
      </c>
      <c r="AY48">
        <v>128.5</v>
      </c>
      <c r="AZ48">
        <v>129.6</v>
      </c>
      <c r="BA48">
        <v>130.5</v>
      </c>
      <c r="BB48">
        <v>131.1</v>
      </c>
      <c r="BC48">
        <v>131.69999999999999</v>
      </c>
      <c r="BD48">
        <v>132.1</v>
      </c>
      <c r="BE48">
        <v>131.4</v>
      </c>
      <c r="BF48">
        <v>132.6</v>
      </c>
      <c r="BG48">
        <v>134.4</v>
      </c>
      <c r="BH48">
        <v>135.69999999999999</v>
      </c>
      <c r="BI48">
        <v>137.30000000000001</v>
      </c>
      <c r="BJ48">
        <v>138.6</v>
      </c>
      <c r="BK48">
        <v>139.1</v>
      </c>
      <c r="BL48">
        <v>140.4</v>
      </c>
      <c r="BM48">
        <v>141.30000000000001</v>
      </c>
      <c r="BN48">
        <v>142</v>
      </c>
      <c r="BO48">
        <v>142.9</v>
      </c>
      <c r="BP48">
        <v>143.19999999999999</v>
      </c>
      <c r="BQ48">
        <v>142.5</v>
      </c>
      <c r="BR48">
        <v>143.6</v>
      </c>
      <c r="BS48">
        <v>144.6</v>
      </c>
      <c r="BT48">
        <v>145.30000000000001</v>
      </c>
      <c r="BU48">
        <v>146.30000000000001</v>
      </c>
      <c r="BV48">
        <v>146.9</v>
      </c>
      <c r="BW48">
        <v>146.5</v>
      </c>
      <c r="BX48">
        <v>147.69999999999999</v>
      </c>
      <c r="BY48">
        <v>148.5</v>
      </c>
      <c r="BZ48">
        <v>149</v>
      </c>
      <c r="CA48" s="6">
        <v>149.21666666666667</v>
      </c>
      <c r="CB48">
        <v>150.1</v>
      </c>
      <c r="CC48">
        <v>149.4</v>
      </c>
      <c r="CD48">
        <v>150.6</v>
      </c>
      <c r="CE48">
        <v>151.6</v>
      </c>
      <c r="CF48">
        <v>152.19999999999999</v>
      </c>
      <c r="CG48">
        <v>153</v>
      </c>
      <c r="CH48">
        <v>153.5</v>
      </c>
      <c r="CI48">
        <v>152.80000000000001</v>
      </c>
      <c r="CJ48">
        <v>153.9</v>
      </c>
      <c r="CK48">
        <v>154.80000000000001</v>
      </c>
      <c r="CL48">
        <v>154.5</v>
      </c>
      <c r="CM48">
        <v>155.6</v>
      </c>
      <c r="CN48" s="6">
        <v>154.96666666666667</v>
      </c>
      <c r="CO48">
        <v>154.69999999999999</v>
      </c>
      <c r="CP48">
        <v>154.69999999999999</v>
      </c>
      <c r="CQ48">
        <v>155.5</v>
      </c>
      <c r="CR48">
        <v>156.30000000000001</v>
      </c>
      <c r="CS48">
        <v>156.5</v>
      </c>
      <c r="CT48">
        <v>158</v>
      </c>
      <c r="CU48">
        <v>158.4</v>
      </c>
      <c r="CV48">
        <v>157.69999999999999</v>
      </c>
      <c r="CW48">
        <v>159.80000000000001</v>
      </c>
      <c r="CX48">
        <v>159.9</v>
      </c>
      <c r="CY48">
        <v>161.4</v>
      </c>
      <c r="CZ48">
        <v>161.6</v>
      </c>
      <c r="DA48">
        <v>160.5</v>
      </c>
      <c r="DB48">
        <v>161.5</v>
      </c>
      <c r="DC48">
        <v>162.1</v>
      </c>
      <c r="DD48">
        <v>162.1</v>
      </c>
      <c r="DE48">
        <v>163.6</v>
      </c>
      <c r="DF48">
        <v>164.2</v>
      </c>
      <c r="DG48">
        <v>163.4</v>
      </c>
      <c r="DH48">
        <v>164.5</v>
      </c>
      <c r="DI48">
        <v>165.5</v>
      </c>
      <c r="DJ48">
        <v>165.3</v>
      </c>
      <c r="DK48">
        <v>167</v>
      </c>
      <c r="DL48">
        <v>167.5</v>
      </c>
      <c r="DM48">
        <v>166.8</v>
      </c>
      <c r="DN48">
        <v>167.8</v>
      </c>
      <c r="DO48">
        <v>169</v>
      </c>
      <c r="DP48">
        <v>169.5</v>
      </c>
      <c r="DQ48">
        <v>171.2</v>
      </c>
      <c r="DR48">
        <v>171.8</v>
      </c>
      <c r="DS48">
        <v>170.7</v>
      </c>
      <c r="DT48">
        <v>172.1</v>
      </c>
      <c r="DU48">
        <v>173.5</v>
      </c>
      <c r="DV48">
        <v>173.5</v>
      </c>
      <c r="DW48">
        <v>175.2</v>
      </c>
      <c r="DX48">
        <v>175.6</v>
      </c>
      <c r="DZ48">
        <f t="shared" si="2"/>
        <v>0</v>
      </c>
    </row>
    <row r="49" spans="1:130" x14ac:dyDescent="0.35">
      <c r="A49" t="s">
        <v>33</v>
      </c>
      <c r="B49" t="s">
        <v>21</v>
      </c>
      <c r="C49" t="s">
        <v>21</v>
      </c>
      <c r="D49">
        <v>105.4</v>
      </c>
      <c r="E49">
        <v>105.7</v>
      </c>
      <c r="F49">
        <v>106</v>
      </c>
      <c r="G49">
        <v>106.4</v>
      </c>
      <c r="H49">
        <v>107.2</v>
      </c>
      <c r="I49">
        <v>108</v>
      </c>
      <c r="J49">
        <v>108.6</v>
      </c>
      <c r="K49">
        <v>109.3</v>
      </c>
      <c r="L49">
        <v>109.5</v>
      </c>
      <c r="M49">
        <v>109.7</v>
      </c>
      <c r="N49">
        <v>110</v>
      </c>
      <c r="O49">
        <v>110.4</v>
      </c>
      <c r="P49">
        <v>111</v>
      </c>
      <c r="Q49">
        <v>111.1</v>
      </c>
      <c r="R49">
        <v>110.9</v>
      </c>
      <c r="S49">
        <v>110.9</v>
      </c>
      <c r="T49">
        <v>111.1</v>
      </c>
      <c r="U49">
        <v>111.2</v>
      </c>
      <c r="V49">
        <v>111.6</v>
      </c>
      <c r="W49">
        <v>111.8</v>
      </c>
      <c r="X49">
        <v>111.8</v>
      </c>
      <c r="Y49">
        <v>112</v>
      </c>
      <c r="Z49">
        <v>112.6</v>
      </c>
      <c r="AA49">
        <v>113</v>
      </c>
      <c r="AB49">
        <v>113.4</v>
      </c>
      <c r="AC49">
        <v>114</v>
      </c>
      <c r="AD49">
        <v>114.4</v>
      </c>
      <c r="AE49">
        <v>114.7</v>
      </c>
      <c r="AF49">
        <v>114.9</v>
      </c>
      <c r="AG49">
        <v>115.1</v>
      </c>
      <c r="AH49">
        <v>115.3</v>
      </c>
      <c r="AI49">
        <v>115.3</v>
      </c>
      <c r="AJ49">
        <v>115.1</v>
      </c>
      <c r="AK49">
        <v>114.9</v>
      </c>
      <c r="AL49">
        <v>115.1</v>
      </c>
      <c r="AM49">
        <v>116</v>
      </c>
      <c r="AN49">
        <v>116.9</v>
      </c>
      <c r="AO49">
        <v>116</v>
      </c>
      <c r="AP49">
        <v>114.8</v>
      </c>
      <c r="AQ49">
        <v>114.6</v>
      </c>
      <c r="AR49">
        <v>115</v>
      </c>
      <c r="AS49">
        <v>115.5</v>
      </c>
      <c r="AT49">
        <v>115.5</v>
      </c>
      <c r="AU49">
        <v>114.7</v>
      </c>
      <c r="AV49">
        <v>114.8</v>
      </c>
      <c r="AW49">
        <v>115.2</v>
      </c>
      <c r="AX49">
        <v>116.2</v>
      </c>
      <c r="AY49">
        <v>117.8</v>
      </c>
      <c r="AZ49">
        <v>118</v>
      </c>
      <c r="BA49">
        <v>119.2</v>
      </c>
      <c r="BB49">
        <v>120.8</v>
      </c>
      <c r="BC49">
        <v>121.4</v>
      </c>
      <c r="BD49">
        <v>120.1</v>
      </c>
      <c r="BE49">
        <v>119</v>
      </c>
      <c r="BF49">
        <v>119.7</v>
      </c>
      <c r="BG49">
        <v>118.9</v>
      </c>
      <c r="BH49">
        <v>120.6</v>
      </c>
      <c r="BI49">
        <v>122.6</v>
      </c>
      <c r="BJ49">
        <v>125.7</v>
      </c>
      <c r="BK49">
        <v>126.8</v>
      </c>
      <c r="BL49">
        <v>127.3</v>
      </c>
      <c r="BM49">
        <v>127.3</v>
      </c>
      <c r="BN49">
        <v>126.4</v>
      </c>
      <c r="BO49">
        <v>124.6</v>
      </c>
      <c r="BP49">
        <v>124.7</v>
      </c>
      <c r="BQ49">
        <v>126.5</v>
      </c>
      <c r="BR49">
        <v>128.1</v>
      </c>
      <c r="BS49">
        <v>129.80000000000001</v>
      </c>
      <c r="BT49">
        <v>131.19999999999999</v>
      </c>
      <c r="BU49">
        <v>133.4</v>
      </c>
      <c r="BV49">
        <v>136.69999999999999</v>
      </c>
      <c r="BW49">
        <v>132.4</v>
      </c>
      <c r="BX49">
        <v>128.6</v>
      </c>
      <c r="BY49">
        <v>127.1</v>
      </c>
      <c r="BZ49">
        <v>128.80000000000001</v>
      </c>
      <c r="CA49" s="6">
        <v>128.56666666666666</v>
      </c>
      <c r="CB49">
        <v>129.4</v>
      </c>
      <c r="CC49">
        <v>130.5</v>
      </c>
      <c r="CD49">
        <v>127</v>
      </c>
      <c r="CE49">
        <v>125.5</v>
      </c>
      <c r="CF49">
        <v>126.6</v>
      </c>
      <c r="CG49">
        <v>128.9</v>
      </c>
      <c r="CH49">
        <v>132.19999999999999</v>
      </c>
      <c r="CI49">
        <v>133.6</v>
      </c>
      <c r="CJ49">
        <v>135.1</v>
      </c>
      <c r="CK49">
        <v>138.9</v>
      </c>
      <c r="CL49">
        <v>141.4</v>
      </c>
      <c r="CM49">
        <v>137.1</v>
      </c>
      <c r="CN49" s="6">
        <v>138.31666666666666</v>
      </c>
      <c r="CO49">
        <v>137.1</v>
      </c>
      <c r="CP49">
        <v>137.1</v>
      </c>
      <c r="CQ49">
        <v>138.30000000000001</v>
      </c>
      <c r="CR49">
        <v>137.19999999999999</v>
      </c>
      <c r="CS49">
        <v>137.1</v>
      </c>
      <c r="CT49">
        <v>137.30000000000001</v>
      </c>
      <c r="CU49">
        <v>137.9</v>
      </c>
      <c r="CV49">
        <v>142.9</v>
      </c>
      <c r="CW49">
        <v>149.1</v>
      </c>
      <c r="CX49">
        <v>154.80000000000001</v>
      </c>
      <c r="CY49">
        <v>154.9</v>
      </c>
      <c r="CZ49">
        <v>155.5</v>
      </c>
      <c r="DA49">
        <v>156.1</v>
      </c>
      <c r="DB49">
        <v>157.69999999999999</v>
      </c>
      <c r="DC49">
        <v>160.69999999999999</v>
      </c>
      <c r="DD49">
        <v>160.80000000000001</v>
      </c>
      <c r="DE49">
        <v>162.19999999999999</v>
      </c>
      <c r="DF49">
        <v>161.6</v>
      </c>
      <c r="DG49">
        <v>161.69999999999999</v>
      </c>
      <c r="DH49">
        <v>161.6</v>
      </c>
      <c r="DI49">
        <v>163</v>
      </c>
      <c r="DJ49">
        <v>164.5</v>
      </c>
      <c r="DK49">
        <v>170.5</v>
      </c>
      <c r="DL49">
        <v>173.5</v>
      </c>
      <c r="DM49">
        <v>174.9</v>
      </c>
      <c r="DN49">
        <v>179.5</v>
      </c>
      <c r="DO49">
        <v>178.4</v>
      </c>
      <c r="DP49">
        <v>179.2</v>
      </c>
      <c r="DQ49">
        <v>180</v>
      </c>
      <c r="DR49">
        <v>180.3</v>
      </c>
      <c r="DS49">
        <v>180.6</v>
      </c>
      <c r="DT49">
        <v>180.1</v>
      </c>
      <c r="DU49">
        <v>182.8</v>
      </c>
      <c r="DV49">
        <v>182.6</v>
      </c>
      <c r="DW49">
        <v>182.1</v>
      </c>
      <c r="DX49">
        <v>183.4</v>
      </c>
      <c r="DZ49">
        <f t="shared" si="2"/>
        <v>0</v>
      </c>
    </row>
    <row r="50" spans="1:130" x14ac:dyDescent="0.35">
      <c r="A50" t="s">
        <v>33</v>
      </c>
      <c r="B50" t="s">
        <v>20</v>
      </c>
      <c r="C50" t="s">
        <v>22</v>
      </c>
      <c r="D50">
        <v>104.8</v>
      </c>
      <c r="E50">
        <v>105.2</v>
      </c>
      <c r="F50">
        <v>105.7</v>
      </c>
      <c r="G50">
        <v>106.5</v>
      </c>
      <c r="H50">
        <v>107.1</v>
      </c>
      <c r="I50">
        <v>107.7</v>
      </c>
      <c r="J50">
        <v>108.1</v>
      </c>
      <c r="K50">
        <v>108.7</v>
      </c>
      <c r="L50">
        <v>109.6</v>
      </c>
      <c r="M50">
        <v>110.2</v>
      </c>
      <c r="N50">
        <v>110.9</v>
      </c>
      <c r="O50">
        <v>111.3</v>
      </c>
      <c r="P50">
        <v>111.9</v>
      </c>
      <c r="Q50">
        <v>112.6</v>
      </c>
      <c r="R50">
        <v>113</v>
      </c>
      <c r="S50">
        <v>113.4</v>
      </c>
      <c r="T50">
        <v>114.1</v>
      </c>
      <c r="U50">
        <v>114.3</v>
      </c>
      <c r="V50">
        <v>114.9</v>
      </c>
      <c r="W50">
        <v>115.3</v>
      </c>
      <c r="X50">
        <v>115.5</v>
      </c>
      <c r="Y50">
        <v>115.8</v>
      </c>
      <c r="Z50">
        <v>116.4</v>
      </c>
      <c r="AA50">
        <v>116.8</v>
      </c>
      <c r="AB50">
        <v>117.2</v>
      </c>
      <c r="AC50">
        <v>117.7</v>
      </c>
      <c r="AD50">
        <v>118</v>
      </c>
      <c r="AE50">
        <v>118.4</v>
      </c>
      <c r="AF50">
        <v>118.7</v>
      </c>
      <c r="AG50">
        <v>119.2</v>
      </c>
      <c r="AH50">
        <v>119.5</v>
      </c>
      <c r="AI50">
        <v>120</v>
      </c>
      <c r="AJ50">
        <v>120.4</v>
      </c>
      <c r="AK50">
        <v>120.7</v>
      </c>
      <c r="AL50">
        <v>121</v>
      </c>
      <c r="AM50">
        <v>121</v>
      </c>
      <c r="AN50">
        <v>121.6</v>
      </c>
      <c r="AO50">
        <v>121.8</v>
      </c>
      <c r="AP50">
        <v>122.3</v>
      </c>
      <c r="AQ50">
        <v>122.8</v>
      </c>
      <c r="AR50">
        <v>123.2</v>
      </c>
      <c r="AS50">
        <v>123.2</v>
      </c>
      <c r="AT50">
        <v>123.5</v>
      </c>
      <c r="AU50">
        <v>123.9</v>
      </c>
      <c r="AV50">
        <v>124.3</v>
      </c>
      <c r="AW50">
        <v>124.5</v>
      </c>
      <c r="AX50">
        <v>124.7</v>
      </c>
      <c r="AY50">
        <v>125</v>
      </c>
      <c r="AZ50">
        <v>125.1</v>
      </c>
      <c r="BA50">
        <v>125.3</v>
      </c>
      <c r="BB50">
        <v>125.6</v>
      </c>
      <c r="BC50">
        <v>126</v>
      </c>
      <c r="BD50">
        <v>126.5</v>
      </c>
      <c r="BE50">
        <v>126.8</v>
      </c>
      <c r="BF50">
        <v>127.2</v>
      </c>
      <c r="BG50">
        <v>127.7</v>
      </c>
      <c r="BH50">
        <v>128.1</v>
      </c>
      <c r="BI50">
        <v>128.30000000000001</v>
      </c>
      <c r="BJ50">
        <v>128.80000000000001</v>
      </c>
      <c r="BK50">
        <v>129.30000000000001</v>
      </c>
      <c r="BL50">
        <v>129.5</v>
      </c>
      <c r="BM50">
        <v>129.9</v>
      </c>
      <c r="BN50">
        <v>130.80000000000001</v>
      </c>
      <c r="BO50">
        <v>131.80000000000001</v>
      </c>
      <c r="BP50">
        <v>132.5</v>
      </c>
      <c r="BQ50">
        <v>133.1</v>
      </c>
      <c r="BR50">
        <v>133.6</v>
      </c>
      <c r="BS50">
        <v>134.4</v>
      </c>
      <c r="BT50">
        <v>134.9</v>
      </c>
      <c r="BU50">
        <v>135.1</v>
      </c>
      <c r="BV50">
        <v>135.80000000000001</v>
      </c>
      <c r="BW50">
        <v>136.19999999999999</v>
      </c>
      <c r="BX50">
        <v>136.30000000000001</v>
      </c>
      <c r="BY50">
        <v>136.6</v>
      </c>
      <c r="BZ50">
        <v>136.80000000000001</v>
      </c>
      <c r="CA50" s="6">
        <v>137</v>
      </c>
      <c r="CB50">
        <v>137.19999999999999</v>
      </c>
      <c r="CC50">
        <v>137.4</v>
      </c>
      <c r="CD50">
        <v>137.69999999999999</v>
      </c>
      <c r="CE50">
        <v>138.1</v>
      </c>
      <c r="CF50">
        <v>138.30000000000001</v>
      </c>
      <c r="CG50">
        <v>138.69999999999999</v>
      </c>
      <c r="CH50">
        <v>139.1</v>
      </c>
      <c r="CI50">
        <v>139.80000000000001</v>
      </c>
      <c r="CJ50">
        <v>140.1</v>
      </c>
      <c r="CK50">
        <v>140.4</v>
      </c>
      <c r="CL50">
        <v>140.80000000000001</v>
      </c>
      <c r="CM50" s="5">
        <f>(SUM(CJ50:CL50)+SUM(CN50:CP50))/6</f>
        <v>136.64166666666665</v>
      </c>
      <c r="CN50" s="6">
        <v>117.75</v>
      </c>
      <c r="CO50">
        <v>140.4</v>
      </c>
      <c r="CP50">
        <v>140.4</v>
      </c>
      <c r="CQ50">
        <v>144.5</v>
      </c>
      <c r="CR50">
        <v>145.4</v>
      </c>
      <c r="CS50">
        <v>145.1</v>
      </c>
      <c r="CT50">
        <v>145.1</v>
      </c>
      <c r="CU50">
        <v>145.5</v>
      </c>
      <c r="CV50">
        <v>145.69999999999999</v>
      </c>
      <c r="CW50">
        <v>146.5</v>
      </c>
      <c r="CX50">
        <v>147.19999999999999</v>
      </c>
      <c r="CY50">
        <v>147.6</v>
      </c>
      <c r="CZ50">
        <v>150.1</v>
      </c>
      <c r="DA50">
        <v>149.80000000000001</v>
      </c>
      <c r="DB50">
        <v>150.69999999999999</v>
      </c>
      <c r="DC50">
        <v>153.19999999999999</v>
      </c>
      <c r="DD50">
        <v>153.30000000000001</v>
      </c>
      <c r="DE50">
        <v>154.30000000000001</v>
      </c>
      <c r="DF50">
        <v>155.19999999999999</v>
      </c>
      <c r="DG50">
        <v>156</v>
      </c>
      <c r="DH50">
        <v>156.80000000000001</v>
      </c>
      <c r="DI50">
        <v>157.4</v>
      </c>
      <c r="DJ50">
        <v>158.6</v>
      </c>
      <c r="DK50">
        <v>159.80000000000001</v>
      </c>
      <c r="DL50">
        <v>161.1</v>
      </c>
      <c r="DM50">
        <v>162.1</v>
      </c>
      <c r="DN50">
        <v>163.1</v>
      </c>
      <c r="DO50">
        <v>164.2</v>
      </c>
      <c r="DP50">
        <v>165</v>
      </c>
      <c r="DQ50">
        <v>166</v>
      </c>
      <c r="DR50">
        <v>166.9</v>
      </c>
      <c r="DS50">
        <v>167.3</v>
      </c>
      <c r="DT50">
        <v>168</v>
      </c>
      <c r="DU50">
        <v>169.2</v>
      </c>
      <c r="DV50">
        <v>169.2</v>
      </c>
      <c r="DW50">
        <v>169.6</v>
      </c>
      <c r="DX50">
        <v>170.1</v>
      </c>
      <c r="DZ50">
        <f t="shared" si="2"/>
        <v>0</v>
      </c>
    </row>
    <row r="51" spans="1:130" x14ac:dyDescent="0.35">
      <c r="A51" t="s">
        <v>33</v>
      </c>
      <c r="B51" t="s">
        <v>23</v>
      </c>
      <c r="C51" t="s">
        <v>23</v>
      </c>
      <c r="D51">
        <v>104.1</v>
      </c>
      <c r="E51">
        <v>104.7</v>
      </c>
      <c r="F51">
        <v>105.2</v>
      </c>
      <c r="G51">
        <v>105.7</v>
      </c>
      <c r="H51">
        <v>106.2</v>
      </c>
      <c r="I51">
        <v>106.5</v>
      </c>
      <c r="J51">
        <v>107.1</v>
      </c>
      <c r="K51">
        <v>107.6</v>
      </c>
      <c r="L51">
        <v>107.9</v>
      </c>
      <c r="M51">
        <v>108.2</v>
      </c>
      <c r="N51">
        <v>108.6</v>
      </c>
      <c r="O51">
        <v>109</v>
      </c>
      <c r="P51">
        <v>109.7</v>
      </c>
      <c r="Q51">
        <v>110.4</v>
      </c>
      <c r="R51">
        <v>110.8</v>
      </c>
      <c r="S51">
        <v>111</v>
      </c>
      <c r="T51">
        <v>111.2</v>
      </c>
      <c r="U51">
        <v>111.4</v>
      </c>
      <c r="V51">
        <v>111.5</v>
      </c>
      <c r="W51">
        <v>112.2</v>
      </c>
      <c r="X51">
        <v>112.3</v>
      </c>
      <c r="Y51">
        <v>112.6</v>
      </c>
      <c r="Z51">
        <v>113</v>
      </c>
      <c r="AA51">
        <v>113.2</v>
      </c>
      <c r="AB51">
        <v>113.7</v>
      </c>
      <c r="AC51">
        <v>114.1</v>
      </c>
      <c r="AD51">
        <v>114.3</v>
      </c>
      <c r="AE51">
        <v>114.6</v>
      </c>
      <c r="AF51">
        <v>114.9</v>
      </c>
      <c r="AG51">
        <v>115.4</v>
      </c>
      <c r="AH51">
        <v>116</v>
      </c>
      <c r="AI51">
        <v>116.6</v>
      </c>
      <c r="AJ51">
        <v>117.1</v>
      </c>
      <c r="AK51">
        <v>117.7</v>
      </c>
      <c r="AL51">
        <v>118.1</v>
      </c>
      <c r="AM51">
        <v>118.6</v>
      </c>
      <c r="AN51">
        <v>119.1</v>
      </c>
      <c r="AO51">
        <v>119.5</v>
      </c>
      <c r="AP51">
        <v>119.7</v>
      </c>
      <c r="AQ51">
        <v>120</v>
      </c>
      <c r="AR51">
        <v>120.3</v>
      </c>
      <c r="AS51">
        <v>120.6</v>
      </c>
      <c r="AT51">
        <v>120.9</v>
      </c>
      <c r="AU51">
        <v>121.2</v>
      </c>
      <c r="AV51">
        <v>121.4</v>
      </c>
      <c r="AW51">
        <v>121.8</v>
      </c>
      <c r="AX51">
        <v>122.1</v>
      </c>
      <c r="AY51">
        <v>122.3</v>
      </c>
      <c r="AZ51">
        <v>122.6</v>
      </c>
      <c r="BA51">
        <v>122.9</v>
      </c>
      <c r="BB51">
        <v>123.1</v>
      </c>
      <c r="BC51">
        <v>123.4</v>
      </c>
      <c r="BD51">
        <v>123.6</v>
      </c>
      <c r="BE51">
        <v>123.8</v>
      </c>
      <c r="BF51">
        <v>125</v>
      </c>
      <c r="BG51">
        <v>125.7</v>
      </c>
      <c r="BH51">
        <v>126.1</v>
      </c>
      <c r="BI51">
        <v>126.6</v>
      </c>
      <c r="BJ51">
        <v>127.4</v>
      </c>
      <c r="BK51">
        <v>128.19999999999999</v>
      </c>
      <c r="BL51">
        <v>129</v>
      </c>
      <c r="BM51">
        <v>129.80000000000001</v>
      </c>
      <c r="BN51">
        <v>130.5</v>
      </c>
      <c r="BO51">
        <v>131.30000000000001</v>
      </c>
      <c r="BP51">
        <v>132</v>
      </c>
      <c r="BQ51">
        <v>132.6</v>
      </c>
      <c r="BR51">
        <v>133.6</v>
      </c>
      <c r="BS51">
        <v>134.9</v>
      </c>
      <c r="BT51">
        <v>135.69999999999999</v>
      </c>
      <c r="BU51">
        <v>136.19999999999999</v>
      </c>
      <c r="BV51">
        <v>136.80000000000001</v>
      </c>
      <c r="BW51">
        <v>137.30000000000001</v>
      </c>
      <c r="BX51">
        <v>137.80000000000001</v>
      </c>
      <c r="BY51">
        <v>138.5</v>
      </c>
      <c r="BZ51">
        <v>139.19999999999999</v>
      </c>
      <c r="CA51" s="6">
        <v>139.4</v>
      </c>
      <c r="CB51">
        <v>139.80000000000001</v>
      </c>
      <c r="CC51">
        <v>140.30000000000001</v>
      </c>
      <c r="CD51">
        <v>140.80000000000001</v>
      </c>
      <c r="CE51">
        <v>141.5</v>
      </c>
      <c r="CF51">
        <v>141.9</v>
      </c>
      <c r="CG51">
        <v>142.4</v>
      </c>
      <c r="CH51">
        <v>142.80000000000001</v>
      </c>
      <c r="CI51">
        <v>143.19999999999999</v>
      </c>
      <c r="CJ51">
        <v>143.80000000000001</v>
      </c>
      <c r="CK51">
        <v>144.4</v>
      </c>
      <c r="CL51">
        <v>145</v>
      </c>
      <c r="CM51">
        <v>144.80000000000001</v>
      </c>
      <c r="CN51" s="6">
        <v>146.51666666666665</v>
      </c>
      <c r="CO51">
        <v>148.1</v>
      </c>
      <c r="CP51">
        <v>148.1</v>
      </c>
      <c r="CQ51">
        <v>148.69999999999999</v>
      </c>
      <c r="CR51">
        <v>150</v>
      </c>
      <c r="CS51">
        <v>151</v>
      </c>
      <c r="CT51">
        <v>152</v>
      </c>
      <c r="CU51">
        <v>152.9</v>
      </c>
      <c r="CV51">
        <v>154.1</v>
      </c>
      <c r="CW51">
        <v>156.30000000000001</v>
      </c>
      <c r="CX51">
        <v>156.9</v>
      </c>
      <c r="CY51">
        <v>157.5</v>
      </c>
      <c r="CZ51">
        <v>160.4</v>
      </c>
      <c r="DA51">
        <v>160.80000000000001</v>
      </c>
      <c r="DB51">
        <v>161.5</v>
      </c>
      <c r="DC51">
        <v>162.80000000000001</v>
      </c>
      <c r="DD51">
        <v>162.80000000000001</v>
      </c>
      <c r="DE51">
        <v>163.5</v>
      </c>
      <c r="DF51">
        <v>164.2</v>
      </c>
      <c r="DG51">
        <v>165.1</v>
      </c>
      <c r="DH51">
        <v>166.1</v>
      </c>
      <c r="DI51">
        <v>167.2</v>
      </c>
      <c r="DJ51">
        <v>168.2</v>
      </c>
      <c r="DK51">
        <v>169</v>
      </c>
      <c r="DL51">
        <v>170.1</v>
      </c>
      <c r="DM51">
        <v>170.9</v>
      </c>
      <c r="DN51">
        <v>171.7</v>
      </c>
      <c r="DO51">
        <v>172.6</v>
      </c>
      <c r="DP51">
        <v>173.8</v>
      </c>
      <c r="DQ51">
        <v>174.7</v>
      </c>
      <c r="DR51">
        <v>175.8</v>
      </c>
      <c r="DS51">
        <v>177.2</v>
      </c>
      <c r="DT51">
        <v>178.5</v>
      </c>
      <c r="DU51">
        <v>180.8</v>
      </c>
      <c r="DV51">
        <v>180.8</v>
      </c>
      <c r="DW51">
        <v>181.5</v>
      </c>
      <c r="DX51">
        <v>182.2</v>
      </c>
      <c r="DZ51">
        <f t="shared" si="2"/>
        <v>0</v>
      </c>
    </row>
    <row r="52" spans="1:130" x14ac:dyDescent="0.35">
      <c r="A52" t="s">
        <v>33</v>
      </c>
      <c r="B52" t="s">
        <v>24</v>
      </c>
      <c r="C52" t="s">
        <v>24</v>
      </c>
      <c r="D52">
        <v>103.2</v>
      </c>
      <c r="E52">
        <v>104.4</v>
      </c>
      <c r="F52">
        <v>105.5</v>
      </c>
      <c r="G52">
        <v>105</v>
      </c>
      <c r="H52">
        <v>103.9</v>
      </c>
      <c r="I52">
        <v>105.2</v>
      </c>
      <c r="J52">
        <v>107.3</v>
      </c>
      <c r="K52">
        <v>108.1</v>
      </c>
      <c r="L52">
        <v>110.4</v>
      </c>
      <c r="M52">
        <v>109.7</v>
      </c>
      <c r="N52">
        <v>109.5</v>
      </c>
      <c r="O52">
        <v>109.7</v>
      </c>
      <c r="P52">
        <v>110.8</v>
      </c>
      <c r="Q52">
        <v>111.3</v>
      </c>
      <c r="R52">
        <v>111.6</v>
      </c>
      <c r="S52">
        <v>111.2</v>
      </c>
      <c r="T52">
        <v>111.3</v>
      </c>
      <c r="U52">
        <v>111.5</v>
      </c>
      <c r="V52">
        <v>113</v>
      </c>
      <c r="W52">
        <v>112.5</v>
      </c>
      <c r="X52">
        <v>111.2</v>
      </c>
      <c r="Y52">
        <v>111</v>
      </c>
      <c r="Z52">
        <v>109.7</v>
      </c>
      <c r="AA52">
        <v>108.8</v>
      </c>
      <c r="AB52">
        <v>107.9</v>
      </c>
      <c r="AC52">
        <v>106.8</v>
      </c>
      <c r="AD52">
        <v>108.4</v>
      </c>
      <c r="AE52">
        <v>108.4</v>
      </c>
      <c r="AF52">
        <v>110.8</v>
      </c>
      <c r="AG52">
        <v>111.7</v>
      </c>
      <c r="AH52">
        <v>111.5</v>
      </c>
      <c r="AI52">
        <v>109.9</v>
      </c>
      <c r="AJ52">
        <v>109.1</v>
      </c>
      <c r="AK52">
        <v>109.3</v>
      </c>
      <c r="AL52">
        <v>109.3</v>
      </c>
      <c r="AM52">
        <v>109.3</v>
      </c>
      <c r="AN52">
        <v>108.9</v>
      </c>
      <c r="AO52">
        <v>109.1</v>
      </c>
      <c r="AP52">
        <v>108.5</v>
      </c>
      <c r="AQ52">
        <v>110</v>
      </c>
      <c r="AR52">
        <v>110.7</v>
      </c>
      <c r="AS52">
        <v>112.3</v>
      </c>
      <c r="AT52">
        <v>111.7</v>
      </c>
      <c r="AU52">
        <v>110.4</v>
      </c>
      <c r="AV52">
        <v>111.8</v>
      </c>
      <c r="AW52">
        <v>112.8</v>
      </c>
      <c r="AX52">
        <v>113.4</v>
      </c>
      <c r="AY52">
        <v>113.7</v>
      </c>
      <c r="AZ52">
        <v>115.2</v>
      </c>
      <c r="BA52">
        <v>115.5</v>
      </c>
      <c r="BB52">
        <v>115.6</v>
      </c>
      <c r="BC52">
        <v>114.3</v>
      </c>
      <c r="BD52">
        <v>114.3</v>
      </c>
      <c r="BE52">
        <v>113.9</v>
      </c>
      <c r="BF52">
        <v>113.2</v>
      </c>
      <c r="BG52">
        <v>114.6</v>
      </c>
      <c r="BH52">
        <v>115.7</v>
      </c>
      <c r="BI52">
        <v>115</v>
      </c>
      <c r="BJ52">
        <v>115.3</v>
      </c>
      <c r="BK52">
        <v>115.3</v>
      </c>
      <c r="BL52">
        <v>116.3</v>
      </c>
      <c r="BM52">
        <v>117.4</v>
      </c>
      <c r="BN52">
        <v>117.8</v>
      </c>
      <c r="BO52">
        <v>118.9</v>
      </c>
      <c r="BP52">
        <v>119.8</v>
      </c>
      <c r="BQ52">
        <v>120.4</v>
      </c>
      <c r="BR52">
        <v>120.1</v>
      </c>
      <c r="BS52">
        <v>120.7</v>
      </c>
      <c r="BT52">
        <v>122.5</v>
      </c>
      <c r="BU52">
        <v>123.3</v>
      </c>
      <c r="BV52">
        <v>121.2</v>
      </c>
      <c r="BW52">
        <v>118.8</v>
      </c>
      <c r="BX52">
        <v>118.6</v>
      </c>
      <c r="BY52">
        <v>119.2</v>
      </c>
      <c r="BZ52">
        <v>119.9</v>
      </c>
      <c r="CA52" s="6">
        <v>119.66666666666667</v>
      </c>
      <c r="CB52">
        <v>120.1</v>
      </c>
      <c r="CC52">
        <v>119.6</v>
      </c>
      <c r="CD52">
        <v>120.6</v>
      </c>
      <c r="CE52">
        <v>120.8</v>
      </c>
      <c r="CF52">
        <v>121.2</v>
      </c>
      <c r="CG52">
        <v>121.5</v>
      </c>
      <c r="CH52">
        <v>121.7</v>
      </c>
      <c r="CI52">
        <v>125.2</v>
      </c>
      <c r="CJ52">
        <v>126.1</v>
      </c>
      <c r="CK52">
        <v>125.2</v>
      </c>
      <c r="CL52">
        <v>124.6</v>
      </c>
      <c r="CM52" s="5">
        <f t="shared" ref="CM52:CM57" si="11">(SUM(CJ52:CL52)+SUM(CN52:CP52))/6</f>
        <v>123.59166666666665</v>
      </c>
      <c r="CN52" s="6">
        <v>107.05</v>
      </c>
      <c r="CO52">
        <v>129.30000000000001</v>
      </c>
      <c r="CP52">
        <v>129.30000000000001</v>
      </c>
      <c r="CQ52">
        <v>133.9</v>
      </c>
      <c r="CR52">
        <v>135.1</v>
      </c>
      <c r="CS52">
        <v>135.4</v>
      </c>
      <c r="CT52">
        <v>135.19999999999999</v>
      </c>
      <c r="CU52">
        <v>135.5</v>
      </c>
      <c r="CV52">
        <v>136.9</v>
      </c>
      <c r="CW52">
        <v>140.5</v>
      </c>
      <c r="CX52">
        <v>141.69999999999999</v>
      </c>
      <c r="CY52">
        <v>142.1</v>
      </c>
      <c r="CZ52">
        <v>145</v>
      </c>
      <c r="DA52">
        <v>147.5</v>
      </c>
      <c r="DB52">
        <v>149.5</v>
      </c>
      <c r="DC52">
        <v>150.4</v>
      </c>
      <c r="DD52">
        <v>150.5</v>
      </c>
      <c r="DE52">
        <v>152.19999999999999</v>
      </c>
      <c r="DF52">
        <v>151.19999999999999</v>
      </c>
      <c r="DG52">
        <v>151.80000000000001</v>
      </c>
      <c r="DH52">
        <v>152.69999999999999</v>
      </c>
      <c r="DI52">
        <v>153.1</v>
      </c>
      <c r="DJ52">
        <v>154.19999999999999</v>
      </c>
      <c r="DK52">
        <v>159.30000000000001</v>
      </c>
      <c r="DL52">
        <v>159.4</v>
      </c>
      <c r="DM52">
        <v>157.19999999999999</v>
      </c>
      <c r="DN52">
        <v>157.4</v>
      </c>
      <c r="DO52">
        <v>157.69999999999999</v>
      </c>
      <c r="DP52">
        <v>158.19999999999999</v>
      </c>
      <c r="DQ52">
        <v>158.80000000000001</v>
      </c>
      <c r="DR52">
        <v>158.9</v>
      </c>
      <c r="DS52">
        <v>159.4</v>
      </c>
      <c r="DT52">
        <v>159.5</v>
      </c>
      <c r="DU52">
        <v>159.80000000000001</v>
      </c>
      <c r="DV52">
        <v>159.80000000000001</v>
      </c>
      <c r="DW52">
        <v>160.1</v>
      </c>
      <c r="DX52">
        <v>160.4</v>
      </c>
      <c r="DZ52">
        <f t="shared" si="2"/>
        <v>0</v>
      </c>
    </row>
    <row r="53" spans="1:130" x14ac:dyDescent="0.35">
      <c r="A53" t="s">
        <v>33</v>
      </c>
      <c r="B53" t="s">
        <v>52</v>
      </c>
      <c r="C53" t="s">
        <v>25</v>
      </c>
      <c r="D53">
        <v>102.9</v>
      </c>
      <c r="E53">
        <v>103.3</v>
      </c>
      <c r="F53">
        <v>103.5</v>
      </c>
      <c r="G53">
        <v>104</v>
      </c>
      <c r="H53">
        <v>104.6</v>
      </c>
      <c r="I53">
        <v>105.2</v>
      </c>
      <c r="J53">
        <v>105.9</v>
      </c>
      <c r="K53">
        <v>106.5</v>
      </c>
      <c r="L53">
        <v>107.4</v>
      </c>
      <c r="M53">
        <v>108</v>
      </c>
      <c r="N53">
        <v>108.5</v>
      </c>
      <c r="O53">
        <v>108.9</v>
      </c>
      <c r="P53">
        <v>109.8</v>
      </c>
      <c r="Q53">
        <v>110.3</v>
      </c>
      <c r="R53">
        <v>110.9</v>
      </c>
      <c r="S53">
        <v>111.2</v>
      </c>
      <c r="T53">
        <v>111.5</v>
      </c>
      <c r="U53">
        <v>111.8</v>
      </c>
      <c r="V53">
        <v>112.4</v>
      </c>
      <c r="W53">
        <v>112.9</v>
      </c>
      <c r="X53">
        <v>113.4</v>
      </c>
      <c r="Y53">
        <v>113.6</v>
      </c>
      <c r="Z53">
        <v>114</v>
      </c>
      <c r="AA53">
        <v>114.3</v>
      </c>
      <c r="AB53">
        <v>114.6</v>
      </c>
      <c r="AC53">
        <v>114.9</v>
      </c>
      <c r="AD53">
        <v>115.4</v>
      </c>
      <c r="AE53">
        <v>115.6</v>
      </c>
      <c r="AF53">
        <v>116</v>
      </c>
      <c r="AG53">
        <v>116.2</v>
      </c>
      <c r="AH53">
        <v>116.6</v>
      </c>
      <c r="AI53">
        <v>117.2</v>
      </c>
      <c r="AJ53">
        <v>117.3</v>
      </c>
      <c r="AK53">
        <v>117.7</v>
      </c>
      <c r="AL53">
        <v>117.9</v>
      </c>
      <c r="AM53">
        <v>118.1</v>
      </c>
      <c r="AN53">
        <v>118.5</v>
      </c>
      <c r="AO53">
        <v>118.8</v>
      </c>
      <c r="AP53">
        <v>119.1</v>
      </c>
      <c r="AQ53">
        <v>119.5</v>
      </c>
      <c r="AR53">
        <v>119.8</v>
      </c>
      <c r="AS53">
        <v>119.9</v>
      </c>
      <c r="AT53">
        <v>120.3</v>
      </c>
      <c r="AU53">
        <v>120.6</v>
      </c>
      <c r="AV53">
        <v>120.8</v>
      </c>
      <c r="AW53">
        <v>121.2</v>
      </c>
      <c r="AX53">
        <v>121.7</v>
      </c>
      <c r="AY53">
        <v>121.8</v>
      </c>
      <c r="AZ53">
        <v>122</v>
      </c>
      <c r="BA53">
        <v>122.2</v>
      </c>
      <c r="BB53">
        <v>122.4</v>
      </c>
      <c r="BC53">
        <v>122.6</v>
      </c>
      <c r="BD53">
        <v>122.8</v>
      </c>
      <c r="BE53">
        <v>122.9</v>
      </c>
      <c r="BF53">
        <v>123.5</v>
      </c>
      <c r="BG53">
        <v>124.1</v>
      </c>
      <c r="BH53">
        <v>124.5</v>
      </c>
      <c r="BI53">
        <v>124.8</v>
      </c>
      <c r="BJ53">
        <v>125.1</v>
      </c>
      <c r="BK53">
        <v>125.6</v>
      </c>
      <c r="BL53">
        <v>126.2</v>
      </c>
      <c r="BM53">
        <v>126.5</v>
      </c>
      <c r="BN53">
        <v>126.8</v>
      </c>
      <c r="BO53">
        <v>127.6</v>
      </c>
      <c r="BP53">
        <v>128</v>
      </c>
      <c r="BQ53">
        <v>128.5</v>
      </c>
      <c r="BR53">
        <v>129</v>
      </c>
      <c r="BS53">
        <v>129.80000000000001</v>
      </c>
      <c r="BT53">
        <v>130.19999999999999</v>
      </c>
      <c r="BU53">
        <v>130.69999999999999</v>
      </c>
      <c r="BV53">
        <v>131.30000000000001</v>
      </c>
      <c r="BW53">
        <v>131.69999999999999</v>
      </c>
      <c r="BX53">
        <v>131.9</v>
      </c>
      <c r="BY53">
        <v>132.19999999999999</v>
      </c>
      <c r="BZ53">
        <v>133</v>
      </c>
      <c r="CA53" s="6">
        <v>133.4</v>
      </c>
      <c r="CB53">
        <v>134</v>
      </c>
      <c r="CC53">
        <v>134.30000000000001</v>
      </c>
      <c r="CD53">
        <v>135</v>
      </c>
      <c r="CE53">
        <v>135.4</v>
      </c>
      <c r="CF53">
        <v>135.9</v>
      </c>
      <c r="CG53">
        <v>136.19999999999999</v>
      </c>
      <c r="CH53">
        <v>136.69999999999999</v>
      </c>
      <c r="CI53">
        <v>136.80000000000001</v>
      </c>
      <c r="CJ53">
        <v>137.19999999999999</v>
      </c>
      <c r="CK53">
        <v>137.69999999999999</v>
      </c>
      <c r="CL53">
        <v>137.9</v>
      </c>
      <c r="CM53" s="5">
        <f t="shared" si="11"/>
        <v>136.57222222222222</v>
      </c>
      <c r="CN53" s="6">
        <v>117.63333333333333</v>
      </c>
      <c r="CO53">
        <v>144.5</v>
      </c>
      <c r="CP53">
        <v>144.5</v>
      </c>
      <c r="CQ53">
        <v>141.19999999999999</v>
      </c>
      <c r="CR53">
        <v>141.80000000000001</v>
      </c>
      <c r="CS53">
        <v>142</v>
      </c>
      <c r="CT53">
        <v>144.4</v>
      </c>
      <c r="CU53">
        <v>144.30000000000001</v>
      </c>
      <c r="CV53">
        <v>145.4</v>
      </c>
      <c r="CW53">
        <v>147.30000000000001</v>
      </c>
      <c r="CX53">
        <v>148.6</v>
      </c>
      <c r="CY53">
        <v>149.1</v>
      </c>
      <c r="CZ53">
        <v>152.6</v>
      </c>
      <c r="DA53">
        <v>150.69999999999999</v>
      </c>
      <c r="DB53">
        <v>151.19999999999999</v>
      </c>
      <c r="DC53">
        <v>153.69999999999999</v>
      </c>
      <c r="DD53">
        <v>153.9</v>
      </c>
      <c r="DE53">
        <v>155.1</v>
      </c>
      <c r="DF53">
        <v>156.69999999999999</v>
      </c>
      <c r="DG53">
        <v>157.6</v>
      </c>
      <c r="DH53">
        <v>158.4</v>
      </c>
      <c r="DI53">
        <v>159.5</v>
      </c>
      <c r="DJ53">
        <v>160.80000000000001</v>
      </c>
      <c r="DK53">
        <v>162.19999999999999</v>
      </c>
      <c r="DL53">
        <v>163.19999999999999</v>
      </c>
      <c r="DM53">
        <v>164.1</v>
      </c>
      <c r="DN53">
        <v>164.6</v>
      </c>
      <c r="DO53">
        <v>165.1</v>
      </c>
      <c r="DP53">
        <v>165.8</v>
      </c>
      <c r="DQ53">
        <v>166.3</v>
      </c>
      <c r="DR53">
        <v>166.7</v>
      </c>
      <c r="DS53">
        <v>167.1</v>
      </c>
      <c r="DT53">
        <v>167.8</v>
      </c>
      <c r="DU53">
        <v>168.4</v>
      </c>
      <c r="DV53">
        <v>168.4</v>
      </c>
      <c r="DW53">
        <v>168.8</v>
      </c>
      <c r="DX53">
        <v>169.2</v>
      </c>
      <c r="DZ53">
        <f t="shared" si="2"/>
        <v>0</v>
      </c>
    </row>
    <row r="54" spans="1:130" x14ac:dyDescent="0.35">
      <c r="A54" t="s">
        <v>33</v>
      </c>
      <c r="B54" t="s">
        <v>26</v>
      </c>
      <c r="C54" t="s">
        <v>26</v>
      </c>
      <c r="D54">
        <v>103.5</v>
      </c>
      <c r="E54">
        <v>103.7</v>
      </c>
      <c r="F54">
        <v>103.8</v>
      </c>
      <c r="G54">
        <v>105.2</v>
      </c>
      <c r="H54">
        <v>105.7</v>
      </c>
      <c r="I54">
        <v>108.1</v>
      </c>
      <c r="J54">
        <v>110.1</v>
      </c>
      <c r="K54">
        <v>110.8</v>
      </c>
      <c r="L54">
        <v>111.2</v>
      </c>
      <c r="M54">
        <v>111.3</v>
      </c>
      <c r="N54">
        <v>111.3</v>
      </c>
      <c r="O54">
        <v>111.4</v>
      </c>
      <c r="P54">
        <v>111.5</v>
      </c>
      <c r="Q54">
        <v>111.6</v>
      </c>
      <c r="R54">
        <v>111.8</v>
      </c>
      <c r="S54">
        <v>112.5</v>
      </c>
      <c r="T54">
        <v>112.9</v>
      </c>
      <c r="U54">
        <v>115.1</v>
      </c>
      <c r="V54">
        <v>117.8</v>
      </c>
      <c r="W54">
        <v>119.2</v>
      </c>
      <c r="X54">
        <v>120</v>
      </c>
      <c r="Y54">
        <v>120.2</v>
      </c>
      <c r="Z54">
        <v>120.3</v>
      </c>
      <c r="AA54">
        <v>120.7</v>
      </c>
      <c r="AB54">
        <v>120.8</v>
      </c>
      <c r="AC54">
        <v>120.4</v>
      </c>
      <c r="AD54">
        <v>120.6</v>
      </c>
      <c r="AE54">
        <v>121.7</v>
      </c>
      <c r="AF54">
        <v>122</v>
      </c>
      <c r="AG54">
        <v>123.8</v>
      </c>
      <c r="AH54">
        <v>125.4</v>
      </c>
      <c r="AI54">
        <v>126.2</v>
      </c>
      <c r="AJ54">
        <v>126.5</v>
      </c>
      <c r="AK54">
        <v>126.5</v>
      </c>
      <c r="AL54">
        <v>126.6</v>
      </c>
      <c r="AM54">
        <v>126.6</v>
      </c>
      <c r="AN54">
        <v>126.4</v>
      </c>
      <c r="AO54">
        <v>126.3</v>
      </c>
      <c r="AP54">
        <v>126.4</v>
      </c>
      <c r="AQ54">
        <v>127.6</v>
      </c>
      <c r="AR54">
        <v>128</v>
      </c>
      <c r="AS54">
        <v>129.30000000000001</v>
      </c>
      <c r="AT54">
        <v>130.80000000000001</v>
      </c>
      <c r="AU54">
        <v>131.5</v>
      </c>
      <c r="AV54">
        <v>131.6</v>
      </c>
      <c r="AW54">
        <v>131.9</v>
      </c>
      <c r="AX54">
        <v>132.1</v>
      </c>
      <c r="AY54">
        <v>132.30000000000001</v>
      </c>
      <c r="AZ54">
        <v>132.4</v>
      </c>
      <c r="BA54">
        <v>132.4</v>
      </c>
      <c r="BB54">
        <v>132.80000000000001</v>
      </c>
      <c r="BC54">
        <v>133.6</v>
      </c>
      <c r="BD54">
        <v>133.80000000000001</v>
      </c>
      <c r="BE54">
        <v>134.30000000000001</v>
      </c>
      <c r="BF54">
        <v>135.5</v>
      </c>
      <c r="BG54">
        <v>135.69999999999999</v>
      </c>
      <c r="BH54">
        <v>135.9</v>
      </c>
      <c r="BI54">
        <v>136.30000000000001</v>
      </c>
      <c r="BJ54">
        <v>136.6</v>
      </c>
      <c r="BK54">
        <v>136.69999999999999</v>
      </c>
      <c r="BL54">
        <v>137.1</v>
      </c>
      <c r="BM54">
        <v>137.19999999999999</v>
      </c>
      <c r="BN54">
        <v>137.80000000000001</v>
      </c>
      <c r="BO54">
        <v>139.69999999999999</v>
      </c>
      <c r="BP54">
        <v>140.4</v>
      </c>
      <c r="BQ54">
        <v>141.19999999999999</v>
      </c>
      <c r="BR54">
        <v>144</v>
      </c>
      <c r="BS54">
        <v>145.30000000000001</v>
      </c>
      <c r="BT54">
        <v>145.19999999999999</v>
      </c>
      <c r="BU54">
        <v>145.5</v>
      </c>
      <c r="BV54">
        <v>146.1</v>
      </c>
      <c r="BW54">
        <v>146.5</v>
      </c>
      <c r="BX54">
        <v>146.6</v>
      </c>
      <c r="BY54">
        <v>146.6</v>
      </c>
      <c r="BZ54">
        <v>146.69999999999999</v>
      </c>
      <c r="CA54" s="6">
        <v>147.86666666666665</v>
      </c>
      <c r="CB54">
        <v>148</v>
      </c>
      <c r="CC54">
        <v>148.9</v>
      </c>
      <c r="CD54">
        <v>150.4</v>
      </c>
      <c r="CE54">
        <v>151.5</v>
      </c>
      <c r="CF54">
        <v>151.6</v>
      </c>
      <c r="CG54">
        <v>151.69999999999999</v>
      </c>
      <c r="CH54">
        <v>151.80000000000001</v>
      </c>
      <c r="CI54">
        <v>151.9</v>
      </c>
      <c r="CJ54">
        <v>152.1</v>
      </c>
      <c r="CK54">
        <v>152.19999999999999</v>
      </c>
      <c r="CL54">
        <v>152.5</v>
      </c>
      <c r="CM54" s="5">
        <f t="shared" si="11"/>
        <v>148.2222222222222</v>
      </c>
      <c r="CN54" s="6">
        <v>127.53333333333335</v>
      </c>
      <c r="CO54">
        <v>152.5</v>
      </c>
      <c r="CP54">
        <v>152.5</v>
      </c>
      <c r="CQ54">
        <v>155.5</v>
      </c>
      <c r="CR54">
        <v>154.9</v>
      </c>
      <c r="CS54">
        <v>155.69999999999999</v>
      </c>
      <c r="CT54">
        <v>156.4</v>
      </c>
      <c r="CU54">
        <v>156.9</v>
      </c>
      <c r="CV54">
        <v>156.1</v>
      </c>
      <c r="CW54">
        <v>156.6</v>
      </c>
      <c r="CX54">
        <v>157.6</v>
      </c>
      <c r="CY54">
        <v>157.6</v>
      </c>
      <c r="CZ54">
        <v>156.6</v>
      </c>
      <c r="DA54">
        <v>158.1</v>
      </c>
      <c r="DB54">
        <v>160.30000000000001</v>
      </c>
      <c r="DC54">
        <v>160.4</v>
      </c>
      <c r="DD54">
        <v>160.30000000000001</v>
      </c>
      <c r="DE54">
        <v>160.30000000000001</v>
      </c>
      <c r="DF54">
        <v>160.80000000000001</v>
      </c>
      <c r="DG54">
        <v>160.6</v>
      </c>
      <c r="DH54">
        <v>161</v>
      </c>
      <c r="DI54">
        <v>162</v>
      </c>
      <c r="DJ54">
        <v>162.69999999999999</v>
      </c>
      <c r="DK54">
        <v>164</v>
      </c>
      <c r="DL54">
        <v>165.2</v>
      </c>
      <c r="DM54">
        <v>166.5</v>
      </c>
      <c r="DN54">
        <v>169.1</v>
      </c>
      <c r="DO54">
        <v>169.9</v>
      </c>
      <c r="DP54">
        <v>170.9</v>
      </c>
      <c r="DQ54">
        <v>171.2</v>
      </c>
      <c r="DR54">
        <v>171.5</v>
      </c>
      <c r="DS54">
        <v>171.8</v>
      </c>
      <c r="DT54">
        <v>171.8</v>
      </c>
      <c r="DU54">
        <v>172.5</v>
      </c>
      <c r="DV54">
        <v>172.5</v>
      </c>
      <c r="DW54">
        <v>174.2</v>
      </c>
      <c r="DX54">
        <v>174.8</v>
      </c>
      <c r="DZ54">
        <f t="shared" si="2"/>
        <v>0</v>
      </c>
    </row>
    <row r="55" spans="1:130" x14ac:dyDescent="0.35">
      <c r="A55" t="s">
        <v>33</v>
      </c>
      <c r="B55" t="s">
        <v>52</v>
      </c>
      <c r="C55" t="s">
        <v>27</v>
      </c>
      <c r="D55">
        <v>104.3</v>
      </c>
      <c r="E55">
        <v>104.3</v>
      </c>
      <c r="F55">
        <v>104.2</v>
      </c>
      <c r="G55">
        <v>103.2</v>
      </c>
      <c r="H55">
        <v>102.6</v>
      </c>
      <c r="I55">
        <v>103.3</v>
      </c>
      <c r="J55">
        <v>103.2</v>
      </c>
      <c r="K55">
        <v>106</v>
      </c>
      <c r="L55">
        <v>106.9</v>
      </c>
      <c r="M55">
        <v>107.3</v>
      </c>
      <c r="N55">
        <v>107.9</v>
      </c>
      <c r="O55">
        <v>107.7</v>
      </c>
      <c r="P55">
        <v>108</v>
      </c>
      <c r="Q55">
        <v>108.7</v>
      </c>
      <c r="R55">
        <v>109.2</v>
      </c>
      <c r="S55">
        <v>109.1</v>
      </c>
      <c r="T55">
        <v>109.3</v>
      </c>
      <c r="U55">
        <v>108.7</v>
      </c>
      <c r="V55">
        <v>109.7</v>
      </c>
      <c r="W55">
        <v>110.5</v>
      </c>
      <c r="X55">
        <v>110</v>
      </c>
      <c r="Y55">
        <v>110.1</v>
      </c>
      <c r="Z55">
        <v>109.6</v>
      </c>
      <c r="AA55">
        <v>110.4</v>
      </c>
      <c r="AB55">
        <v>111.4</v>
      </c>
      <c r="AC55">
        <v>111.7</v>
      </c>
      <c r="AD55">
        <v>111.3</v>
      </c>
      <c r="AE55">
        <v>111.8</v>
      </c>
      <c r="AF55">
        <v>112.4</v>
      </c>
      <c r="AG55">
        <v>112.5</v>
      </c>
      <c r="AH55">
        <v>111.7</v>
      </c>
      <c r="AI55">
        <v>112</v>
      </c>
      <c r="AJ55">
        <v>112.9</v>
      </c>
      <c r="AK55">
        <v>113.5</v>
      </c>
      <c r="AL55">
        <v>113.3</v>
      </c>
      <c r="AM55">
        <v>113.2</v>
      </c>
      <c r="AN55">
        <v>114</v>
      </c>
      <c r="AO55">
        <v>116.2</v>
      </c>
      <c r="AP55">
        <v>117.1</v>
      </c>
      <c r="AQ55">
        <v>117.6</v>
      </c>
      <c r="AR55">
        <v>118.5</v>
      </c>
      <c r="AS55">
        <v>118.8</v>
      </c>
      <c r="AT55">
        <v>120</v>
      </c>
      <c r="AU55">
        <v>120.9</v>
      </c>
      <c r="AV55">
        <v>121.2</v>
      </c>
      <c r="AW55">
        <v>120.8</v>
      </c>
      <c r="AX55">
        <v>121.3</v>
      </c>
      <c r="AY55">
        <v>119.9</v>
      </c>
      <c r="AZ55">
        <v>120.9</v>
      </c>
      <c r="BA55">
        <v>121.7</v>
      </c>
      <c r="BB55">
        <v>121.7</v>
      </c>
      <c r="BC55">
        <v>122.2</v>
      </c>
      <c r="BD55">
        <v>122</v>
      </c>
      <c r="BE55">
        <v>122.5</v>
      </c>
      <c r="BF55">
        <v>122.4</v>
      </c>
      <c r="BG55">
        <v>123.3</v>
      </c>
      <c r="BH55">
        <v>124.4</v>
      </c>
      <c r="BI55">
        <v>124.6</v>
      </c>
      <c r="BJ55">
        <v>124.9</v>
      </c>
      <c r="BK55">
        <v>124.6</v>
      </c>
      <c r="BL55">
        <v>125.5</v>
      </c>
      <c r="BM55">
        <v>126.2</v>
      </c>
      <c r="BN55">
        <v>126.7</v>
      </c>
      <c r="BO55">
        <v>127.6</v>
      </c>
      <c r="BP55">
        <v>128.1</v>
      </c>
      <c r="BQ55">
        <v>128.19999999999999</v>
      </c>
      <c r="BR55">
        <v>128.19999999999999</v>
      </c>
      <c r="BS55">
        <v>128.30000000000001</v>
      </c>
      <c r="BT55">
        <v>129.30000000000001</v>
      </c>
      <c r="BU55">
        <v>130.4</v>
      </c>
      <c r="BV55">
        <v>130.5</v>
      </c>
      <c r="BW55">
        <v>130.80000000000001</v>
      </c>
      <c r="BX55">
        <v>131.69999999999999</v>
      </c>
      <c r="BY55">
        <v>133</v>
      </c>
      <c r="BZ55">
        <v>132.5</v>
      </c>
      <c r="CA55" s="6">
        <v>133.1</v>
      </c>
      <c r="CB55">
        <v>132.6</v>
      </c>
      <c r="CC55">
        <v>133.69999999999999</v>
      </c>
      <c r="CD55">
        <v>135.1</v>
      </c>
      <c r="CE55">
        <v>137.80000000000001</v>
      </c>
      <c r="CF55">
        <v>139</v>
      </c>
      <c r="CG55">
        <v>139.5</v>
      </c>
      <c r="CH55">
        <v>139.80000000000001</v>
      </c>
      <c r="CI55">
        <v>140.19999999999999</v>
      </c>
      <c r="CJ55">
        <v>142.1</v>
      </c>
      <c r="CK55">
        <v>143.5</v>
      </c>
      <c r="CL55">
        <v>145.30000000000001</v>
      </c>
      <c r="CM55" s="5">
        <f t="shared" si="11"/>
        <v>143.33888888888887</v>
      </c>
      <c r="CN55" s="6">
        <v>124.73333333333333</v>
      </c>
      <c r="CO55">
        <v>152.19999999999999</v>
      </c>
      <c r="CP55">
        <v>152.19999999999999</v>
      </c>
      <c r="CQ55">
        <v>155.19999999999999</v>
      </c>
      <c r="CR55">
        <v>159.80000000000001</v>
      </c>
      <c r="CS55">
        <v>158.1</v>
      </c>
      <c r="CT55">
        <v>157.9</v>
      </c>
      <c r="CU55">
        <v>157.9</v>
      </c>
      <c r="CV55">
        <v>157.69999999999999</v>
      </c>
      <c r="CW55">
        <v>156.69999999999999</v>
      </c>
      <c r="CX55">
        <v>154.9</v>
      </c>
      <c r="CY55">
        <v>156.6</v>
      </c>
      <c r="CZ55">
        <v>157.5</v>
      </c>
      <c r="DA55">
        <v>158</v>
      </c>
      <c r="DB55">
        <v>159.6</v>
      </c>
      <c r="DC55">
        <v>159.6</v>
      </c>
      <c r="DD55">
        <v>159.6</v>
      </c>
      <c r="DE55">
        <v>160.30000000000001</v>
      </c>
      <c r="DF55">
        <v>161.80000000000001</v>
      </c>
      <c r="DG55">
        <v>162.4</v>
      </c>
      <c r="DH55">
        <v>162.80000000000001</v>
      </c>
      <c r="DI55">
        <v>164.2</v>
      </c>
      <c r="DJ55">
        <v>166.8</v>
      </c>
      <c r="DK55">
        <v>168.4</v>
      </c>
      <c r="DL55">
        <v>168.2</v>
      </c>
      <c r="DM55">
        <v>169.2</v>
      </c>
      <c r="DN55">
        <v>169.8</v>
      </c>
      <c r="DO55">
        <v>171.4</v>
      </c>
      <c r="DP55">
        <v>171.1</v>
      </c>
      <c r="DQ55">
        <v>172.3</v>
      </c>
      <c r="DR55">
        <v>173.8</v>
      </c>
      <c r="DS55">
        <v>176</v>
      </c>
      <c r="DT55">
        <v>178.8</v>
      </c>
      <c r="DU55">
        <v>181.4</v>
      </c>
      <c r="DV55">
        <v>181.5</v>
      </c>
      <c r="DW55">
        <v>184.4</v>
      </c>
      <c r="DX55">
        <v>185.6</v>
      </c>
      <c r="DZ55">
        <f t="shared" si="2"/>
        <v>0</v>
      </c>
    </row>
    <row r="56" spans="1:130" x14ac:dyDescent="0.35">
      <c r="A56" t="s">
        <v>33</v>
      </c>
      <c r="B56" t="s">
        <v>28</v>
      </c>
      <c r="C56" t="s">
        <v>28</v>
      </c>
      <c r="D56">
        <v>103.7</v>
      </c>
      <c r="E56">
        <v>104.3</v>
      </c>
      <c r="F56">
        <v>104.9</v>
      </c>
      <c r="G56">
        <v>105.1</v>
      </c>
      <c r="H56">
        <v>104.9</v>
      </c>
      <c r="I56">
        <v>106.1</v>
      </c>
      <c r="J56">
        <v>107.3</v>
      </c>
      <c r="K56">
        <v>108.3</v>
      </c>
      <c r="L56">
        <v>109.4</v>
      </c>
      <c r="M56">
        <v>109.4</v>
      </c>
      <c r="N56">
        <v>109.6</v>
      </c>
      <c r="O56">
        <v>109.8</v>
      </c>
      <c r="P56">
        <v>110.5</v>
      </c>
      <c r="Q56">
        <v>111</v>
      </c>
      <c r="R56">
        <v>111.4</v>
      </c>
      <c r="S56">
        <v>111.4</v>
      </c>
      <c r="T56">
        <v>111.7</v>
      </c>
      <c r="U56">
        <v>112.2</v>
      </c>
      <c r="V56">
        <v>113.5</v>
      </c>
      <c r="W56">
        <v>113.9</v>
      </c>
      <c r="X56">
        <v>113.6</v>
      </c>
      <c r="Y56">
        <v>113.7</v>
      </c>
      <c r="Z56">
        <v>113.4</v>
      </c>
      <c r="AA56">
        <v>113.4</v>
      </c>
      <c r="AB56">
        <v>113.4</v>
      </c>
      <c r="AC56">
        <v>113.2</v>
      </c>
      <c r="AD56">
        <v>113.8</v>
      </c>
      <c r="AE56">
        <v>114.2</v>
      </c>
      <c r="AF56">
        <v>115.2</v>
      </c>
      <c r="AG56">
        <v>116</v>
      </c>
      <c r="AH56">
        <v>116.3</v>
      </c>
      <c r="AI56">
        <v>116.2</v>
      </c>
      <c r="AJ56">
        <v>116.2</v>
      </c>
      <c r="AK56">
        <v>116.5</v>
      </c>
      <c r="AL56">
        <v>116.6</v>
      </c>
      <c r="AM56">
        <v>116.7</v>
      </c>
      <c r="AN56">
        <v>116.8</v>
      </c>
      <c r="AO56">
        <v>117.2</v>
      </c>
      <c r="AP56">
        <v>117.3</v>
      </c>
      <c r="AQ56">
        <v>118.2</v>
      </c>
      <c r="AR56">
        <v>118.7</v>
      </c>
      <c r="AS56">
        <v>119.6</v>
      </c>
      <c r="AT56">
        <v>119.9</v>
      </c>
      <c r="AU56">
        <v>119.9</v>
      </c>
      <c r="AV56">
        <v>120.5</v>
      </c>
      <c r="AW56">
        <v>120.9</v>
      </c>
      <c r="AX56">
        <v>121.3</v>
      </c>
      <c r="AY56">
        <v>121.4</v>
      </c>
      <c r="AZ56">
        <v>122.1</v>
      </c>
      <c r="BA56">
        <v>122.4</v>
      </c>
      <c r="BB56">
        <v>122.6</v>
      </c>
      <c r="BC56">
        <v>122.5</v>
      </c>
      <c r="BD56">
        <v>122.6</v>
      </c>
      <c r="BE56">
        <v>122.7</v>
      </c>
      <c r="BF56">
        <v>123</v>
      </c>
      <c r="BG56">
        <v>123.8</v>
      </c>
      <c r="BH56">
        <v>124.5</v>
      </c>
      <c r="BI56">
        <v>124.5</v>
      </c>
      <c r="BJ56">
        <v>124.9</v>
      </c>
      <c r="BK56">
        <v>125.1</v>
      </c>
      <c r="BL56">
        <v>125.8</v>
      </c>
      <c r="BM56">
        <v>126.5</v>
      </c>
      <c r="BN56">
        <v>127.1</v>
      </c>
      <c r="BO56">
        <v>128.19999999999999</v>
      </c>
      <c r="BP56">
        <v>128.9</v>
      </c>
      <c r="BQ56">
        <v>129.5</v>
      </c>
      <c r="BR56">
        <v>130.19999999999999</v>
      </c>
      <c r="BS56">
        <v>131</v>
      </c>
      <c r="BT56">
        <v>131.9</v>
      </c>
      <c r="BU56">
        <v>132.5</v>
      </c>
      <c r="BV56">
        <v>132.19999999999999</v>
      </c>
      <c r="BW56">
        <v>131.69999999999999</v>
      </c>
      <c r="BX56">
        <v>131.80000000000001</v>
      </c>
      <c r="BY56">
        <v>132.4</v>
      </c>
      <c r="BZ56">
        <v>132.80000000000001</v>
      </c>
      <c r="CA56" s="6">
        <v>133.06666666666669</v>
      </c>
      <c r="CB56">
        <v>133.30000000000001</v>
      </c>
      <c r="CC56">
        <v>133.6</v>
      </c>
      <c r="CD56">
        <v>134.5</v>
      </c>
      <c r="CE56">
        <v>135.30000000000001</v>
      </c>
      <c r="CF56">
        <v>135.69999999999999</v>
      </c>
      <c r="CG56">
        <v>136</v>
      </c>
      <c r="CH56">
        <v>136.30000000000001</v>
      </c>
      <c r="CI56">
        <v>137.69999999999999</v>
      </c>
      <c r="CJ56">
        <v>138.4</v>
      </c>
      <c r="CK56">
        <v>138.4</v>
      </c>
      <c r="CL56">
        <v>138.69999999999999</v>
      </c>
      <c r="CM56" s="5">
        <f t="shared" si="11"/>
        <v>136.19166666666669</v>
      </c>
      <c r="CN56" s="6">
        <v>117.65000000000002</v>
      </c>
      <c r="CO56">
        <v>142</v>
      </c>
      <c r="CP56">
        <v>142</v>
      </c>
      <c r="CQ56">
        <v>144.80000000000001</v>
      </c>
      <c r="CR56">
        <v>146</v>
      </c>
      <c r="CS56">
        <v>146.19999999999999</v>
      </c>
      <c r="CT56">
        <v>146.6</v>
      </c>
      <c r="CU56">
        <v>146.9</v>
      </c>
      <c r="CV56">
        <v>147.6</v>
      </c>
      <c r="CW56">
        <v>149.30000000000001</v>
      </c>
      <c r="CX56">
        <v>150</v>
      </c>
      <c r="CY56">
        <v>150.5</v>
      </c>
      <c r="CZ56">
        <v>152.30000000000001</v>
      </c>
      <c r="DA56">
        <v>153.4</v>
      </c>
      <c r="DB56">
        <v>155</v>
      </c>
      <c r="DC56">
        <v>156</v>
      </c>
      <c r="DD56">
        <v>156</v>
      </c>
      <c r="DE56">
        <v>157</v>
      </c>
      <c r="DF56">
        <v>157.30000000000001</v>
      </c>
      <c r="DG56">
        <v>157.80000000000001</v>
      </c>
      <c r="DH56">
        <v>158.6</v>
      </c>
      <c r="DI56">
        <v>159.4</v>
      </c>
      <c r="DJ56">
        <v>160.6</v>
      </c>
      <c r="DK56">
        <v>163.1</v>
      </c>
      <c r="DL56">
        <v>163.80000000000001</v>
      </c>
      <c r="DM56">
        <v>163.80000000000001</v>
      </c>
      <c r="DN56">
        <v>164.7</v>
      </c>
      <c r="DO56">
        <v>165.4</v>
      </c>
      <c r="DP56">
        <v>166.1</v>
      </c>
      <c r="DQ56">
        <v>166.8</v>
      </c>
      <c r="DR56">
        <v>167.4</v>
      </c>
      <c r="DS56">
        <v>168.2</v>
      </c>
      <c r="DT56">
        <v>168.9</v>
      </c>
      <c r="DU56">
        <v>170</v>
      </c>
      <c r="DV56">
        <v>170</v>
      </c>
      <c r="DW56">
        <v>170.9</v>
      </c>
      <c r="DX56">
        <v>171.6</v>
      </c>
      <c r="DZ56">
        <f t="shared" si="2"/>
        <v>0</v>
      </c>
    </row>
    <row r="57" spans="1:130" x14ac:dyDescent="0.35">
      <c r="A57" t="s">
        <v>33</v>
      </c>
      <c r="B57" t="s">
        <v>29</v>
      </c>
      <c r="C57" t="s">
        <v>29</v>
      </c>
      <c r="D57">
        <v>104</v>
      </c>
      <c r="E57">
        <v>104.7</v>
      </c>
      <c r="F57">
        <v>105</v>
      </c>
      <c r="G57">
        <v>105.7</v>
      </c>
      <c r="H57">
        <v>106.6</v>
      </c>
      <c r="I57">
        <v>109.7</v>
      </c>
      <c r="J57">
        <v>111.4</v>
      </c>
      <c r="K57">
        <v>112.7</v>
      </c>
      <c r="L57">
        <v>113.2</v>
      </c>
      <c r="M57">
        <v>114</v>
      </c>
      <c r="N57">
        <v>115</v>
      </c>
      <c r="O57">
        <v>113.3</v>
      </c>
      <c r="P57">
        <v>112.9</v>
      </c>
      <c r="Q57">
        <v>113.1</v>
      </c>
      <c r="R57">
        <v>113.7</v>
      </c>
      <c r="S57">
        <v>114.7</v>
      </c>
      <c r="T57">
        <v>115.6</v>
      </c>
      <c r="U57">
        <v>116.4</v>
      </c>
      <c r="V57">
        <v>118.9</v>
      </c>
      <c r="W57">
        <v>119.9</v>
      </c>
      <c r="X57">
        <v>119.2</v>
      </c>
      <c r="Y57">
        <v>119.1</v>
      </c>
      <c r="Z57">
        <v>119</v>
      </c>
      <c r="AA57">
        <v>118.4</v>
      </c>
      <c r="AB57">
        <v>118.5</v>
      </c>
      <c r="AC57">
        <v>118.7</v>
      </c>
      <c r="AD57">
        <v>119.1</v>
      </c>
      <c r="AE57">
        <v>119.7</v>
      </c>
      <c r="AF57">
        <v>120.7</v>
      </c>
      <c r="AG57">
        <v>121.7</v>
      </c>
      <c r="AH57">
        <v>122.4</v>
      </c>
      <c r="AI57">
        <v>123.2</v>
      </c>
      <c r="AJ57">
        <v>123.5</v>
      </c>
      <c r="AK57">
        <v>124.2</v>
      </c>
      <c r="AL57">
        <v>124.6</v>
      </c>
      <c r="AM57">
        <v>124</v>
      </c>
      <c r="AN57">
        <v>124.2</v>
      </c>
      <c r="AO57">
        <v>123.8</v>
      </c>
      <c r="AP57">
        <v>123.8</v>
      </c>
      <c r="AQ57">
        <v>125.3</v>
      </c>
      <c r="AR57">
        <v>126.6</v>
      </c>
      <c r="AS57">
        <v>128.1</v>
      </c>
      <c r="AT57">
        <v>129</v>
      </c>
      <c r="AU57">
        <v>128.4</v>
      </c>
      <c r="AV57">
        <v>128</v>
      </c>
      <c r="AW57">
        <v>128.6</v>
      </c>
      <c r="AX57">
        <v>128.5</v>
      </c>
      <c r="AY57">
        <v>127.6</v>
      </c>
      <c r="AZ57">
        <v>127.8</v>
      </c>
      <c r="BA57">
        <v>128.19999999999999</v>
      </c>
      <c r="BB57">
        <v>128.69999999999999</v>
      </c>
      <c r="BC57">
        <v>129.1</v>
      </c>
      <c r="BD57">
        <v>129.30000000000001</v>
      </c>
      <c r="BE57">
        <v>129.9</v>
      </c>
      <c r="BF57">
        <v>131.80000000000001</v>
      </c>
      <c r="BG57">
        <v>132.69999999999999</v>
      </c>
      <c r="BH57">
        <v>132.4</v>
      </c>
      <c r="BI57">
        <v>133.5</v>
      </c>
      <c r="BJ57">
        <v>134.80000000000001</v>
      </c>
      <c r="BK57">
        <v>134.1</v>
      </c>
      <c r="BL57">
        <v>134.1</v>
      </c>
      <c r="BM57">
        <v>134</v>
      </c>
      <c r="BN57">
        <v>134</v>
      </c>
      <c r="BO57">
        <v>134.80000000000001</v>
      </c>
      <c r="BP57">
        <v>135.4</v>
      </c>
      <c r="BQ57">
        <v>136.19999999999999</v>
      </c>
      <c r="BR57">
        <v>137.5</v>
      </c>
      <c r="BS57">
        <v>138</v>
      </c>
      <c r="BT57">
        <v>138.1</v>
      </c>
      <c r="BU57">
        <v>138.9</v>
      </c>
      <c r="BV57">
        <v>139</v>
      </c>
      <c r="BW57">
        <v>138</v>
      </c>
      <c r="BX57">
        <v>138</v>
      </c>
      <c r="BY57">
        <v>138.6</v>
      </c>
      <c r="BZ57">
        <v>139.5</v>
      </c>
      <c r="CA57" s="6">
        <v>140.5</v>
      </c>
      <c r="CB57">
        <v>141.5</v>
      </c>
      <c r="CC57">
        <v>142.1</v>
      </c>
      <c r="CD57">
        <v>143.30000000000001</v>
      </c>
      <c r="CE57">
        <v>144.19999999999999</v>
      </c>
      <c r="CF57">
        <v>144.69999999999999</v>
      </c>
      <c r="CG57">
        <v>146</v>
      </c>
      <c r="CH57">
        <v>147</v>
      </c>
      <c r="CI57">
        <v>148.30000000000001</v>
      </c>
      <c r="CJ57">
        <v>148.19999999999999</v>
      </c>
      <c r="CK57">
        <v>147.69999999999999</v>
      </c>
      <c r="CL57">
        <v>147.30000000000001</v>
      </c>
      <c r="CM57" s="5">
        <f t="shared" si="11"/>
        <v>144.95277777777778</v>
      </c>
      <c r="CN57" s="6">
        <v>124.91666666666667</v>
      </c>
      <c r="CO57">
        <v>150.80000000000001</v>
      </c>
      <c r="CP57">
        <v>150.80000000000001</v>
      </c>
      <c r="CQ57">
        <v>152.9</v>
      </c>
      <c r="CR57">
        <v>154</v>
      </c>
      <c r="CS57">
        <v>155.19999999999999</v>
      </c>
      <c r="CT57">
        <v>156.69999999999999</v>
      </c>
      <c r="CU57">
        <v>156.9</v>
      </c>
      <c r="CV57">
        <v>156</v>
      </c>
      <c r="CW57">
        <v>156.5</v>
      </c>
      <c r="CX57">
        <v>156.9</v>
      </c>
      <c r="CY57">
        <v>158</v>
      </c>
      <c r="CZ57">
        <v>159.5</v>
      </c>
      <c r="DA57">
        <v>160.4</v>
      </c>
      <c r="DB57">
        <v>161.80000000000001</v>
      </c>
      <c r="DC57">
        <v>162.30000000000001</v>
      </c>
      <c r="DD57">
        <v>162.30000000000001</v>
      </c>
      <c r="DE57">
        <v>164.6</v>
      </c>
      <c r="DF57">
        <v>165.6</v>
      </c>
      <c r="DG57">
        <v>165.2</v>
      </c>
      <c r="DH57">
        <v>165</v>
      </c>
      <c r="DI57">
        <v>165.5</v>
      </c>
      <c r="DJ57">
        <v>166.5</v>
      </c>
      <c r="DK57">
        <v>169.2</v>
      </c>
      <c r="DL57">
        <v>170.8</v>
      </c>
      <c r="DM57">
        <v>171.4</v>
      </c>
      <c r="DN57">
        <v>172.3</v>
      </c>
      <c r="DO57">
        <v>173.1</v>
      </c>
      <c r="DP57">
        <v>174.1</v>
      </c>
      <c r="DQ57">
        <v>175.3</v>
      </c>
      <c r="DR57">
        <v>174.1</v>
      </c>
      <c r="DS57">
        <v>174.1</v>
      </c>
      <c r="DT57">
        <v>174.9</v>
      </c>
      <c r="DU57">
        <v>176.3</v>
      </c>
      <c r="DV57">
        <v>176.3</v>
      </c>
      <c r="DW57">
        <v>177.4</v>
      </c>
      <c r="DX57">
        <v>178.2</v>
      </c>
      <c r="DZ57">
        <f t="shared" si="2"/>
        <v>0</v>
      </c>
    </row>
    <row r="58" spans="1:130" x14ac:dyDescent="0.35">
      <c r="A58" t="s">
        <v>34</v>
      </c>
      <c r="B58" t="s">
        <v>51</v>
      </c>
      <c r="C58" t="s">
        <v>3</v>
      </c>
      <c r="D58">
        <v>108.4</v>
      </c>
      <c r="E58">
        <v>110.4</v>
      </c>
      <c r="F58">
        <v>111.4</v>
      </c>
      <c r="G58">
        <v>111.6</v>
      </c>
      <c r="H58">
        <v>112.3</v>
      </c>
      <c r="I58">
        <v>113.8</v>
      </c>
      <c r="J58">
        <v>114.8</v>
      </c>
      <c r="K58">
        <v>115.6</v>
      </c>
      <c r="L58">
        <v>116.4</v>
      </c>
      <c r="M58">
        <v>117.1</v>
      </c>
      <c r="N58">
        <v>118.1</v>
      </c>
      <c r="O58">
        <v>119.1</v>
      </c>
      <c r="P58">
        <v>119.6</v>
      </c>
      <c r="Q58">
        <v>120.2</v>
      </c>
      <c r="R58">
        <v>120.7</v>
      </c>
      <c r="S58">
        <v>120.9</v>
      </c>
      <c r="T58">
        <v>121.1</v>
      </c>
      <c r="U58">
        <v>121.5</v>
      </c>
      <c r="V58">
        <v>122.4</v>
      </c>
      <c r="W58">
        <v>122.7</v>
      </c>
      <c r="X58">
        <v>122.9</v>
      </c>
      <c r="Y58">
        <v>123.2</v>
      </c>
      <c r="Z58">
        <v>123.3</v>
      </c>
      <c r="AA58">
        <v>122.9</v>
      </c>
      <c r="AB58">
        <v>123.4</v>
      </c>
      <c r="AC58">
        <v>123.7</v>
      </c>
      <c r="AD58">
        <v>123.5</v>
      </c>
      <c r="AE58">
        <v>123.5</v>
      </c>
      <c r="AF58">
        <v>123.6</v>
      </c>
      <c r="AG58">
        <v>123.9</v>
      </c>
      <c r="AH58">
        <v>123.7</v>
      </c>
      <c r="AI58">
        <v>124.2</v>
      </c>
      <c r="AJ58">
        <v>124.6</v>
      </c>
      <c r="AK58">
        <v>125</v>
      </c>
      <c r="AL58">
        <v>125.4</v>
      </c>
      <c r="AM58">
        <v>125.7</v>
      </c>
      <c r="AN58">
        <v>126.1</v>
      </c>
      <c r="AO58">
        <v>126.4</v>
      </c>
      <c r="AP58">
        <v>126.5</v>
      </c>
      <c r="AQ58">
        <v>126.6</v>
      </c>
      <c r="AR58">
        <v>126.8</v>
      </c>
      <c r="AS58">
        <v>127.7</v>
      </c>
      <c r="AT58">
        <v>128.5</v>
      </c>
      <c r="AU58">
        <v>129.30000000000001</v>
      </c>
      <c r="AV58">
        <v>129.9</v>
      </c>
      <c r="AW58">
        <v>130.5</v>
      </c>
      <c r="AX58">
        <v>131.4</v>
      </c>
      <c r="AY58">
        <v>132.30000000000001</v>
      </c>
      <c r="AZ58">
        <v>132.80000000000001</v>
      </c>
      <c r="BA58">
        <v>133.1</v>
      </c>
      <c r="BB58">
        <v>133.30000000000001</v>
      </c>
      <c r="BC58">
        <v>133</v>
      </c>
      <c r="BD58">
        <v>132.9</v>
      </c>
      <c r="BE58">
        <v>133.30000000000001</v>
      </c>
      <c r="BF58">
        <v>133.6</v>
      </c>
      <c r="BG58">
        <v>134.30000000000001</v>
      </c>
      <c r="BH58">
        <v>134.69999999999999</v>
      </c>
      <c r="BI58">
        <v>135.30000000000001</v>
      </c>
      <c r="BJ58">
        <v>135.69999999999999</v>
      </c>
      <c r="BK58">
        <v>135.80000000000001</v>
      </c>
      <c r="BL58">
        <v>136</v>
      </c>
      <c r="BM58">
        <v>135.9</v>
      </c>
      <c r="BN58">
        <v>136.19999999999999</v>
      </c>
      <c r="BO58">
        <v>136.4</v>
      </c>
      <c r="BP58">
        <v>136.6</v>
      </c>
      <c r="BQ58">
        <v>136.9</v>
      </c>
      <c r="BR58">
        <v>137.5</v>
      </c>
      <c r="BS58">
        <v>138.30000000000001</v>
      </c>
      <c r="BT58">
        <v>138.6</v>
      </c>
      <c r="BU58">
        <v>137.4</v>
      </c>
      <c r="BV58">
        <v>137.4</v>
      </c>
      <c r="BW58">
        <v>137.5</v>
      </c>
      <c r="BX58">
        <v>137.1</v>
      </c>
      <c r="BY58">
        <v>137.6</v>
      </c>
      <c r="BZ58">
        <v>137.80000000000001</v>
      </c>
      <c r="CA58" s="6">
        <v>138.13333333333333</v>
      </c>
      <c r="CB58">
        <v>138.30000000000001</v>
      </c>
      <c r="CC58">
        <v>138.69999999999999</v>
      </c>
      <c r="CD58">
        <v>139.30000000000001</v>
      </c>
      <c r="CE58">
        <v>140.1</v>
      </c>
      <c r="CF58">
        <v>140.9</v>
      </c>
      <c r="CG58">
        <v>141.80000000000001</v>
      </c>
      <c r="CH58">
        <v>142.5</v>
      </c>
      <c r="CI58">
        <v>143.5</v>
      </c>
      <c r="CJ58">
        <v>144.30000000000001</v>
      </c>
      <c r="CK58">
        <v>144.80000000000001</v>
      </c>
      <c r="CL58">
        <v>145.1</v>
      </c>
      <c r="CM58">
        <v>148.69999999999999</v>
      </c>
      <c r="CN58" s="6">
        <v>147.78333333333333</v>
      </c>
      <c r="CO58">
        <v>149.6</v>
      </c>
      <c r="CP58">
        <v>149.6</v>
      </c>
      <c r="CQ58">
        <v>148.9</v>
      </c>
      <c r="CR58">
        <v>148.4</v>
      </c>
      <c r="CS58">
        <v>147.5</v>
      </c>
      <c r="CT58">
        <v>146.80000000000001</v>
      </c>
      <c r="CU58">
        <v>146</v>
      </c>
      <c r="CV58">
        <v>144.9</v>
      </c>
      <c r="CW58">
        <v>144.30000000000001</v>
      </c>
      <c r="CX58">
        <v>144.1</v>
      </c>
      <c r="CY58">
        <v>144.30000000000001</v>
      </c>
      <c r="CZ58">
        <v>146.30000000000001</v>
      </c>
      <c r="DA58">
        <v>146.69999999999999</v>
      </c>
      <c r="DB58">
        <v>146.4</v>
      </c>
      <c r="DC58">
        <v>146.6</v>
      </c>
      <c r="DD58">
        <v>146.6</v>
      </c>
      <c r="DE58">
        <v>147.4</v>
      </c>
      <c r="DF58">
        <v>148.19999999999999</v>
      </c>
      <c r="DG58">
        <v>148.69999999999999</v>
      </c>
      <c r="DH58">
        <v>149.5</v>
      </c>
      <c r="DI58">
        <v>150</v>
      </c>
      <c r="DJ58">
        <v>151.30000000000001</v>
      </c>
      <c r="DK58">
        <v>152.9</v>
      </c>
      <c r="DL58">
        <v>154.1</v>
      </c>
      <c r="DM58">
        <v>155</v>
      </c>
      <c r="DN58">
        <v>156.5</v>
      </c>
      <c r="DO58">
        <v>160.30000000000001</v>
      </c>
      <c r="DP58">
        <v>163.5</v>
      </c>
      <c r="DQ58">
        <v>165.2</v>
      </c>
      <c r="DR58">
        <v>167.4</v>
      </c>
      <c r="DS58">
        <v>169.2</v>
      </c>
      <c r="DT58">
        <v>173.8</v>
      </c>
      <c r="DU58">
        <v>174.4</v>
      </c>
      <c r="DV58">
        <v>174.4</v>
      </c>
      <c r="DW58">
        <v>173.8</v>
      </c>
      <c r="DX58">
        <v>173.7</v>
      </c>
      <c r="DZ58">
        <f t="shared" si="2"/>
        <v>0</v>
      </c>
    </row>
    <row r="59" spans="1:130" x14ac:dyDescent="0.35">
      <c r="A59" t="s">
        <v>34</v>
      </c>
      <c r="B59" t="s">
        <v>51</v>
      </c>
      <c r="C59" t="s">
        <v>4</v>
      </c>
      <c r="D59">
        <v>107.3</v>
      </c>
      <c r="E59">
        <v>110.2</v>
      </c>
      <c r="F59">
        <v>109.7</v>
      </c>
      <c r="G59">
        <v>110.9</v>
      </c>
      <c r="H59">
        <v>111.3</v>
      </c>
      <c r="I59">
        <v>114.9</v>
      </c>
      <c r="J59">
        <v>116.4</v>
      </c>
      <c r="K59">
        <v>117.2</v>
      </c>
      <c r="L59">
        <v>116.9</v>
      </c>
      <c r="M59">
        <v>116.3</v>
      </c>
      <c r="N59">
        <v>115.4</v>
      </c>
      <c r="O59">
        <v>116.7</v>
      </c>
      <c r="P59">
        <v>118.8</v>
      </c>
      <c r="Q59">
        <v>119.2</v>
      </c>
      <c r="R59">
        <v>119.3</v>
      </c>
      <c r="S59">
        <v>119.9</v>
      </c>
      <c r="T59">
        <v>121.6</v>
      </c>
      <c r="U59">
        <v>123.1</v>
      </c>
      <c r="V59">
        <v>123.9</v>
      </c>
      <c r="W59">
        <v>124.4</v>
      </c>
      <c r="X59">
        <v>123.5</v>
      </c>
      <c r="Y59">
        <v>123.8</v>
      </c>
      <c r="Z59">
        <v>123.7</v>
      </c>
      <c r="AA59">
        <v>123.2</v>
      </c>
      <c r="AB59">
        <v>123.9</v>
      </c>
      <c r="AC59">
        <v>125.1</v>
      </c>
      <c r="AD59">
        <v>125.4</v>
      </c>
      <c r="AE59">
        <v>126.4</v>
      </c>
      <c r="AF59">
        <v>128</v>
      </c>
      <c r="AG59">
        <v>131.80000000000001</v>
      </c>
      <c r="AH59">
        <v>132.5</v>
      </c>
      <c r="AI59">
        <v>131.4</v>
      </c>
      <c r="AJ59">
        <v>130.4</v>
      </c>
      <c r="AK59">
        <v>129.80000000000001</v>
      </c>
      <c r="AL59">
        <v>130.30000000000001</v>
      </c>
      <c r="AM59">
        <v>131.4</v>
      </c>
      <c r="AN59">
        <v>134.1</v>
      </c>
      <c r="AO59">
        <v>134.19999999999999</v>
      </c>
      <c r="AP59">
        <v>135.1</v>
      </c>
      <c r="AQ59">
        <v>136.80000000000001</v>
      </c>
      <c r="AR59">
        <v>139.1</v>
      </c>
      <c r="AS59">
        <v>140.5</v>
      </c>
      <c r="AT59">
        <v>141.19999999999999</v>
      </c>
      <c r="AU59">
        <v>139.30000000000001</v>
      </c>
      <c r="AV59">
        <v>138</v>
      </c>
      <c r="AW59">
        <v>137.9</v>
      </c>
      <c r="AX59">
        <v>137.80000000000001</v>
      </c>
      <c r="AY59">
        <v>137.6</v>
      </c>
      <c r="AZ59">
        <v>138.19999999999999</v>
      </c>
      <c r="BA59">
        <v>138.80000000000001</v>
      </c>
      <c r="BB59">
        <v>139</v>
      </c>
      <c r="BC59">
        <v>139.4</v>
      </c>
      <c r="BD59">
        <v>141.6</v>
      </c>
      <c r="BE59">
        <v>145.5</v>
      </c>
      <c r="BF59">
        <v>145.69999999999999</v>
      </c>
      <c r="BG59">
        <v>143.4</v>
      </c>
      <c r="BH59">
        <v>142.4</v>
      </c>
      <c r="BI59">
        <v>142.19999999999999</v>
      </c>
      <c r="BJ59">
        <v>142.4</v>
      </c>
      <c r="BK59">
        <v>143.30000000000001</v>
      </c>
      <c r="BL59">
        <v>144.19999999999999</v>
      </c>
      <c r="BM59">
        <v>143.5</v>
      </c>
      <c r="BN59">
        <v>143.6</v>
      </c>
      <c r="BO59">
        <v>144.4</v>
      </c>
      <c r="BP59">
        <v>146.6</v>
      </c>
      <c r="BQ59">
        <v>148.69999999999999</v>
      </c>
      <c r="BR59">
        <v>149.1</v>
      </c>
      <c r="BS59">
        <v>148</v>
      </c>
      <c r="BT59">
        <v>145.80000000000001</v>
      </c>
      <c r="BU59">
        <v>149.5</v>
      </c>
      <c r="BV59">
        <v>149.19999999999999</v>
      </c>
      <c r="BW59">
        <v>150.5</v>
      </c>
      <c r="BX59">
        <v>151.4</v>
      </c>
      <c r="BY59">
        <v>152</v>
      </c>
      <c r="BZ59">
        <v>153</v>
      </c>
      <c r="CA59" s="6">
        <v>156.61666666666667</v>
      </c>
      <c r="CB59">
        <v>158.5</v>
      </c>
      <c r="CC59">
        <v>162.1</v>
      </c>
      <c r="CD59">
        <v>162.69999999999999</v>
      </c>
      <c r="CE59">
        <v>160.6</v>
      </c>
      <c r="CF59">
        <v>160.80000000000001</v>
      </c>
      <c r="CG59">
        <v>161</v>
      </c>
      <c r="CH59">
        <v>163.19999999999999</v>
      </c>
      <c r="CI59">
        <v>165</v>
      </c>
      <c r="CJ59">
        <v>167.4</v>
      </c>
      <c r="CK59">
        <v>167.5</v>
      </c>
      <c r="CL59">
        <v>167</v>
      </c>
      <c r="CM59" s="5">
        <f>(SUM(CJ59:CL59)+SUM(CN59:CP59))/6</f>
        <v>173.18333333333331</v>
      </c>
      <c r="CN59" s="6">
        <v>151.79999999999998</v>
      </c>
      <c r="CO59">
        <v>192.7</v>
      </c>
      <c r="CP59">
        <v>192.7</v>
      </c>
      <c r="CQ59">
        <v>190.9</v>
      </c>
      <c r="CR59">
        <v>187.1</v>
      </c>
      <c r="CS59">
        <v>188.9</v>
      </c>
      <c r="CT59">
        <v>191</v>
      </c>
      <c r="CU59">
        <v>191</v>
      </c>
      <c r="CV59">
        <v>190.1</v>
      </c>
      <c r="CW59">
        <v>186.5</v>
      </c>
      <c r="CX59">
        <v>192.2</v>
      </c>
      <c r="CY59">
        <v>198</v>
      </c>
      <c r="CZ59">
        <v>200.5</v>
      </c>
      <c r="DA59">
        <v>202</v>
      </c>
      <c r="DB59">
        <v>206.8</v>
      </c>
      <c r="DC59">
        <v>204</v>
      </c>
      <c r="DD59">
        <v>204</v>
      </c>
      <c r="DE59">
        <v>204.6</v>
      </c>
      <c r="DF59">
        <v>201.6</v>
      </c>
      <c r="DG59">
        <v>198.8</v>
      </c>
      <c r="DH59">
        <v>198.7</v>
      </c>
      <c r="DI59">
        <v>200.6</v>
      </c>
      <c r="DJ59">
        <v>210.7</v>
      </c>
      <c r="DK59">
        <v>211.8</v>
      </c>
      <c r="DL59">
        <v>217</v>
      </c>
      <c r="DM59">
        <v>219.4</v>
      </c>
      <c r="DN59">
        <v>213</v>
      </c>
      <c r="DO59">
        <v>206.5</v>
      </c>
      <c r="DP59">
        <v>209.2</v>
      </c>
      <c r="DQ59">
        <v>210.9</v>
      </c>
      <c r="DR59">
        <v>209.4</v>
      </c>
      <c r="DS59">
        <v>209</v>
      </c>
      <c r="DT59">
        <v>210.7</v>
      </c>
      <c r="DU59">
        <v>207.7</v>
      </c>
      <c r="DV59">
        <v>207.7</v>
      </c>
      <c r="DW59">
        <v>209.3</v>
      </c>
      <c r="DX59">
        <v>214.3</v>
      </c>
      <c r="DZ59">
        <f t="shared" si="2"/>
        <v>0</v>
      </c>
    </row>
    <row r="60" spans="1:130" x14ac:dyDescent="0.35">
      <c r="A60" t="s">
        <v>34</v>
      </c>
      <c r="B60" t="s">
        <v>51</v>
      </c>
      <c r="C60" t="s">
        <v>5</v>
      </c>
      <c r="D60">
        <v>110</v>
      </c>
      <c r="E60">
        <v>112.8</v>
      </c>
      <c r="F60">
        <v>111.2</v>
      </c>
      <c r="G60">
        <v>106.6</v>
      </c>
      <c r="H60">
        <v>104.7</v>
      </c>
      <c r="I60">
        <v>109.8</v>
      </c>
      <c r="J60">
        <v>111.9</v>
      </c>
      <c r="K60">
        <v>111.7</v>
      </c>
      <c r="L60">
        <v>112.3</v>
      </c>
      <c r="M60">
        <v>113.3</v>
      </c>
      <c r="N60">
        <v>118.7</v>
      </c>
      <c r="O60">
        <v>123.5</v>
      </c>
      <c r="P60">
        <v>124.1</v>
      </c>
      <c r="Q60">
        <v>122.5</v>
      </c>
      <c r="R60">
        <v>121</v>
      </c>
      <c r="S60">
        <v>116.2</v>
      </c>
      <c r="T60">
        <v>115.9</v>
      </c>
      <c r="U60">
        <v>115.8</v>
      </c>
      <c r="V60">
        <v>117.8</v>
      </c>
      <c r="W60">
        <v>117.3</v>
      </c>
      <c r="X60">
        <v>117.3</v>
      </c>
      <c r="Y60">
        <v>118.1</v>
      </c>
      <c r="Z60">
        <v>121</v>
      </c>
      <c r="AA60">
        <v>123.5</v>
      </c>
      <c r="AB60">
        <v>123.8</v>
      </c>
      <c r="AC60">
        <v>121.1</v>
      </c>
      <c r="AD60">
        <v>116.8</v>
      </c>
      <c r="AE60">
        <v>114.4</v>
      </c>
      <c r="AF60">
        <v>115</v>
      </c>
      <c r="AG60">
        <v>121.6</v>
      </c>
      <c r="AH60">
        <v>121</v>
      </c>
      <c r="AI60">
        <v>120.1</v>
      </c>
      <c r="AJ60">
        <v>118.7</v>
      </c>
      <c r="AK60">
        <v>118.9</v>
      </c>
      <c r="AL60">
        <v>121.6</v>
      </c>
      <c r="AM60">
        <v>124.8</v>
      </c>
      <c r="AN60">
        <v>128.6</v>
      </c>
      <c r="AO60">
        <v>128.69999999999999</v>
      </c>
      <c r="AP60">
        <v>124.6</v>
      </c>
      <c r="AQ60">
        <v>122</v>
      </c>
      <c r="AR60">
        <v>125.4</v>
      </c>
      <c r="AS60">
        <v>128.30000000000001</v>
      </c>
      <c r="AT60">
        <v>132.30000000000001</v>
      </c>
      <c r="AU60">
        <v>131.6</v>
      </c>
      <c r="AV60">
        <v>130.5</v>
      </c>
      <c r="AW60">
        <v>130.19999999999999</v>
      </c>
      <c r="AX60">
        <v>132</v>
      </c>
      <c r="AY60">
        <v>132.9</v>
      </c>
      <c r="AZ60">
        <v>132.19999999999999</v>
      </c>
      <c r="BA60">
        <v>129.30000000000001</v>
      </c>
      <c r="BB60">
        <v>128.6</v>
      </c>
      <c r="BC60">
        <v>126.1</v>
      </c>
      <c r="BD60">
        <v>126.3</v>
      </c>
      <c r="BE60">
        <v>128.1</v>
      </c>
      <c r="BF60">
        <v>129.6</v>
      </c>
      <c r="BG60">
        <v>129.30000000000001</v>
      </c>
      <c r="BH60">
        <v>130.19999999999999</v>
      </c>
      <c r="BI60">
        <v>131.19999999999999</v>
      </c>
      <c r="BJ60">
        <v>142.9</v>
      </c>
      <c r="BK60">
        <v>145.19999999999999</v>
      </c>
      <c r="BL60">
        <v>143.69999999999999</v>
      </c>
      <c r="BM60">
        <v>140.30000000000001</v>
      </c>
      <c r="BN60">
        <v>138.30000000000001</v>
      </c>
      <c r="BO60">
        <v>133.9</v>
      </c>
      <c r="BP60">
        <v>133.6</v>
      </c>
      <c r="BQ60">
        <v>135.6</v>
      </c>
      <c r="BR60">
        <v>139.19999999999999</v>
      </c>
      <c r="BS60">
        <v>138.1</v>
      </c>
      <c r="BT60">
        <v>135.1</v>
      </c>
      <c r="BU60">
        <v>137.30000000000001</v>
      </c>
      <c r="BV60">
        <v>137.1</v>
      </c>
      <c r="BW60">
        <v>138.80000000000001</v>
      </c>
      <c r="BX60">
        <v>140.19999999999999</v>
      </c>
      <c r="BY60">
        <v>141.5</v>
      </c>
      <c r="BZ60">
        <v>140.30000000000001</v>
      </c>
      <c r="CA60" s="6">
        <v>139.29999999999998</v>
      </c>
      <c r="CB60">
        <v>136</v>
      </c>
      <c r="CC60">
        <v>137.80000000000001</v>
      </c>
      <c r="CD60">
        <v>140</v>
      </c>
      <c r="CE60">
        <v>138.5</v>
      </c>
      <c r="CF60">
        <v>139.6</v>
      </c>
      <c r="CG60">
        <v>142.6</v>
      </c>
      <c r="CH60">
        <v>145.6</v>
      </c>
      <c r="CI60">
        <v>151.1</v>
      </c>
      <c r="CJ60">
        <v>154.9</v>
      </c>
      <c r="CK60">
        <v>151.80000000000001</v>
      </c>
      <c r="CL60">
        <v>148.1</v>
      </c>
      <c r="CM60">
        <v>148.80000000000001</v>
      </c>
      <c r="CN60" s="6">
        <v>150.38333333333333</v>
      </c>
      <c r="CO60">
        <v>151.4</v>
      </c>
      <c r="CP60">
        <v>151.4</v>
      </c>
      <c r="CQ60">
        <v>150.80000000000001</v>
      </c>
      <c r="CR60">
        <v>152.5</v>
      </c>
      <c r="CS60">
        <v>161.4</v>
      </c>
      <c r="CT60">
        <v>173.6</v>
      </c>
      <c r="CU60">
        <v>175.3</v>
      </c>
      <c r="CV60">
        <v>175.3</v>
      </c>
      <c r="CW60">
        <v>168.7</v>
      </c>
      <c r="CX60">
        <v>163.80000000000001</v>
      </c>
      <c r="CY60">
        <v>164.6</v>
      </c>
      <c r="CZ60">
        <v>170.3</v>
      </c>
      <c r="DA60">
        <v>180.7</v>
      </c>
      <c r="DB60">
        <v>182.2</v>
      </c>
      <c r="DC60">
        <v>172.8</v>
      </c>
      <c r="DD60">
        <v>172.8</v>
      </c>
      <c r="DE60">
        <v>171.2</v>
      </c>
      <c r="DF60">
        <v>173</v>
      </c>
      <c r="DG60">
        <v>177.9</v>
      </c>
      <c r="DH60">
        <v>178.8</v>
      </c>
      <c r="DI60">
        <v>175.8</v>
      </c>
      <c r="DJ60">
        <v>167.8</v>
      </c>
      <c r="DK60">
        <v>164.5</v>
      </c>
      <c r="DL60">
        <v>162.4</v>
      </c>
      <c r="DM60">
        <v>170.8</v>
      </c>
      <c r="DN60">
        <v>175.2</v>
      </c>
      <c r="DO60">
        <v>169.2</v>
      </c>
      <c r="DP60">
        <v>169.7</v>
      </c>
      <c r="DQ60">
        <v>170.9</v>
      </c>
      <c r="DR60">
        <v>181.4</v>
      </c>
      <c r="DS60">
        <v>190.2</v>
      </c>
      <c r="DT60">
        <v>194.5</v>
      </c>
      <c r="DU60">
        <v>175.2</v>
      </c>
      <c r="DV60">
        <v>175.2</v>
      </c>
      <c r="DW60">
        <v>169.6</v>
      </c>
      <c r="DX60">
        <v>173.2</v>
      </c>
      <c r="DZ60">
        <f t="shared" si="2"/>
        <v>0</v>
      </c>
    </row>
    <row r="61" spans="1:130" x14ac:dyDescent="0.35">
      <c r="A61" t="s">
        <v>34</v>
      </c>
      <c r="B61" t="s">
        <v>51</v>
      </c>
      <c r="C61" t="s">
        <v>6</v>
      </c>
      <c r="D61">
        <v>104.4</v>
      </c>
      <c r="E61">
        <v>104.9</v>
      </c>
      <c r="F61">
        <v>105.1</v>
      </c>
      <c r="G61">
        <v>105.7</v>
      </c>
      <c r="H61">
        <v>106.8</v>
      </c>
      <c r="I61">
        <v>107.9</v>
      </c>
      <c r="J61">
        <v>108.9</v>
      </c>
      <c r="K61">
        <v>109.6</v>
      </c>
      <c r="L61">
        <v>110.5</v>
      </c>
      <c r="M61">
        <v>111.2</v>
      </c>
      <c r="N61">
        <v>112.5</v>
      </c>
      <c r="O61">
        <v>113.4</v>
      </c>
      <c r="P61">
        <v>114.1</v>
      </c>
      <c r="Q61">
        <v>115.1</v>
      </c>
      <c r="R61">
        <v>116.1</v>
      </c>
      <c r="S61">
        <v>117</v>
      </c>
      <c r="T61">
        <v>118.4</v>
      </c>
      <c r="U61">
        <v>119.7</v>
      </c>
      <c r="V61">
        <v>121</v>
      </c>
      <c r="W61">
        <v>122</v>
      </c>
      <c r="X61">
        <v>122.7</v>
      </c>
      <c r="Y61">
        <v>123.2</v>
      </c>
      <c r="Z61">
        <v>124.2</v>
      </c>
      <c r="AA61">
        <v>124.5</v>
      </c>
      <c r="AB61">
        <v>125</v>
      </c>
      <c r="AC61">
        <v>125.7</v>
      </c>
      <c r="AD61">
        <v>126</v>
      </c>
      <c r="AE61">
        <v>126.6</v>
      </c>
      <c r="AF61">
        <v>127.3</v>
      </c>
      <c r="AG61">
        <v>128.19999999999999</v>
      </c>
      <c r="AH61">
        <v>128.30000000000001</v>
      </c>
      <c r="AI61">
        <v>128.5</v>
      </c>
      <c r="AJ61">
        <v>128.9</v>
      </c>
      <c r="AK61">
        <v>129.1</v>
      </c>
      <c r="AL61">
        <v>129.19999999999999</v>
      </c>
      <c r="AM61">
        <v>129.4</v>
      </c>
      <c r="AN61">
        <v>129.9</v>
      </c>
      <c r="AO61">
        <v>130.30000000000001</v>
      </c>
      <c r="AP61">
        <v>130.19999999999999</v>
      </c>
      <c r="AQ61">
        <v>130.9</v>
      </c>
      <c r="AR61">
        <v>131.69999999999999</v>
      </c>
      <c r="AS61">
        <v>132.6</v>
      </c>
      <c r="AT61">
        <v>133.5</v>
      </c>
      <c r="AU61">
        <v>134.1</v>
      </c>
      <c r="AV61">
        <v>134.4</v>
      </c>
      <c r="AW61">
        <v>134.80000000000001</v>
      </c>
      <c r="AX61">
        <v>135</v>
      </c>
      <c r="AY61">
        <v>135.1</v>
      </c>
      <c r="AZ61">
        <v>135.4</v>
      </c>
      <c r="BA61">
        <v>135.80000000000001</v>
      </c>
      <c r="BB61">
        <v>136.30000000000001</v>
      </c>
      <c r="BC61">
        <v>137.19999999999999</v>
      </c>
      <c r="BD61">
        <v>137.69999999999999</v>
      </c>
      <c r="BE61">
        <v>138.1</v>
      </c>
      <c r="BF61">
        <v>138.5</v>
      </c>
      <c r="BG61">
        <v>139</v>
      </c>
      <c r="BH61">
        <v>139.6</v>
      </c>
      <c r="BI61">
        <v>140.6</v>
      </c>
      <c r="BJ61">
        <v>140.80000000000001</v>
      </c>
      <c r="BK61">
        <v>141</v>
      </c>
      <c r="BL61">
        <v>141.1</v>
      </c>
      <c r="BM61">
        <v>140.9</v>
      </c>
      <c r="BN61">
        <v>141.19999999999999</v>
      </c>
      <c r="BO61">
        <v>141.6</v>
      </c>
      <c r="BP61">
        <v>142.1</v>
      </c>
      <c r="BQ61">
        <v>142.30000000000001</v>
      </c>
      <c r="BR61">
        <v>142.5</v>
      </c>
      <c r="BS61">
        <v>142.6</v>
      </c>
      <c r="BT61">
        <v>142.9</v>
      </c>
      <c r="BU61">
        <v>141.9</v>
      </c>
      <c r="BV61">
        <v>141.80000000000001</v>
      </c>
      <c r="BW61">
        <v>142.1</v>
      </c>
      <c r="BX61">
        <v>142.1</v>
      </c>
      <c r="BY61">
        <v>142.19999999999999</v>
      </c>
      <c r="BZ61">
        <v>142.30000000000001</v>
      </c>
      <c r="CA61" s="6">
        <v>142.73333333333332</v>
      </c>
      <c r="CB61">
        <v>142.5</v>
      </c>
      <c r="CC61">
        <v>143.30000000000001</v>
      </c>
      <c r="CD61">
        <v>144</v>
      </c>
      <c r="CE61">
        <v>144.69999999999999</v>
      </c>
      <c r="CF61">
        <v>145.4</v>
      </c>
      <c r="CG61">
        <v>146.19999999999999</v>
      </c>
      <c r="CH61">
        <v>146.69999999999999</v>
      </c>
      <c r="CI61">
        <v>148.30000000000001</v>
      </c>
      <c r="CJ61">
        <v>150.1</v>
      </c>
      <c r="CK61">
        <v>150.80000000000001</v>
      </c>
      <c r="CL61">
        <v>151.5</v>
      </c>
      <c r="CM61">
        <v>155.6</v>
      </c>
      <c r="CN61" s="6">
        <v>152.96666666666667</v>
      </c>
      <c r="CO61">
        <v>153.30000000000001</v>
      </c>
      <c r="CP61">
        <v>153.30000000000001</v>
      </c>
      <c r="CQ61">
        <v>153.30000000000001</v>
      </c>
      <c r="CR61">
        <v>153.6</v>
      </c>
      <c r="CS61">
        <v>153.6</v>
      </c>
      <c r="CT61">
        <v>153.80000000000001</v>
      </c>
      <c r="CU61">
        <v>154.1</v>
      </c>
      <c r="CV61">
        <v>154.1</v>
      </c>
      <c r="CW61">
        <v>154.69999999999999</v>
      </c>
      <c r="CX61">
        <v>154.9</v>
      </c>
      <c r="CY61">
        <v>155.4</v>
      </c>
      <c r="CZ61">
        <v>156.1</v>
      </c>
      <c r="DA61">
        <v>156.19999999999999</v>
      </c>
      <c r="DB61">
        <v>157.5</v>
      </c>
      <c r="DC61">
        <v>158.4</v>
      </c>
      <c r="DD61">
        <v>158.4</v>
      </c>
      <c r="DE61">
        <v>158.69999999999999</v>
      </c>
      <c r="DF61">
        <v>159.30000000000001</v>
      </c>
      <c r="DG61">
        <v>159.9</v>
      </c>
      <c r="DH61">
        <v>160.5</v>
      </c>
      <c r="DI61">
        <v>160.69999999999999</v>
      </c>
      <c r="DJ61">
        <v>162.19999999999999</v>
      </c>
      <c r="DK61">
        <v>163.9</v>
      </c>
      <c r="DL61">
        <v>164.9</v>
      </c>
      <c r="DM61">
        <v>165.8</v>
      </c>
      <c r="DN61">
        <v>166.6</v>
      </c>
      <c r="DO61">
        <v>168.1</v>
      </c>
      <c r="DP61">
        <v>169.7</v>
      </c>
      <c r="DQ61">
        <v>170.9</v>
      </c>
      <c r="DR61">
        <v>172.3</v>
      </c>
      <c r="DS61">
        <v>173.6</v>
      </c>
      <c r="DT61">
        <v>174.6</v>
      </c>
      <c r="DU61">
        <v>177.3</v>
      </c>
      <c r="DV61">
        <v>177.3</v>
      </c>
      <c r="DW61">
        <v>178.4</v>
      </c>
      <c r="DX61">
        <v>179.5</v>
      </c>
      <c r="DZ61">
        <f t="shared" si="2"/>
        <v>0</v>
      </c>
    </row>
    <row r="62" spans="1:130" x14ac:dyDescent="0.35">
      <c r="A62" t="s">
        <v>34</v>
      </c>
      <c r="B62" t="s">
        <v>51</v>
      </c>
      <c r="C62" t="s">
        <v>7</v>
      </c>
      <c r="D62">
        <v>105.1</v>
      </c>
      <c r="E62">
        <v>105.5</v>
      </c>
      <c r="F62">
        <v>104.9</v>
      </c>
      <c r="G62">
        <v>104.4</v>
      </c>
      <c r="H62">
        <v>103.9</v>
      </c>
      <c r="I62">
        <v>104.2</v>
      </c>
      <c r="J62">
        <v>104.3</v>
      </c>
      <c r="K62">
        <v>104.5</v>
      </c>
      <c r="L62">
        <v>105.3</v>
      </c>
      <c r="M62">
        <v>105.7</v>
      </c>
      <c r="N62">
        <v>106.8</v>
      </c>
      <c r="O62">
        <v>107.3</v>
      </c>
      <c r="P62">
        <v>106.8</v>
      </c>
      <c r="Q62">
        <v>106.6</v>
      </c>
      <c r="R62">
        <v>106.9</v>
      </c>
      <c r="S62">
        <v>107.3</v>
      </c>
      <c r="T62">
        <v>107.7</v>
      </c>
      <c r="U62">
        <v>107.8</v>
      </c>
      <c r="V62">
        <v>107.9</v>
      </c>
      <c r="W62">
        <v>108</v>
      </c>
      <c r="X62">
        <v>107.9</v>
      </c>
      <c r="Y62">
        <v>107.9</v>
      </c>
      <c r="Z62">
        <v>107.8</v>
      </c>
      <c r="AA62">
        <v>107.6</v>
      </c>
      <c r="AB62">
        <v>108.5</v>
      </c>
      <c r="AC62">
        <v>109.1</v>
      </c>
      <c r="AD62">
        <v>109.2</v>
      </c>
      <c r="AE62">
        <v>109.2</v>
      </c>
      <c r="AF62">
        <v>109.8</v>
      </c>
      <c r="AG62">
        <v>111.1</v>
      </c>
      <c r="AH62">
        <v>110.9</v>
      </c>
      <c r="AI62">
        <v>111.4</v>
      </c>
      <c r="AJ62">
        <v>111.9</v>
      </c>
      <c r="AK62">
        <v>113.3</v>
      </c>
      <c r="AL62">
        <v>114.9</v>
      </c>
      <c r="AM62">
        <v>115.3</v>
      </c>
      <c r="AN62">
        <v>115.5</v>
      </c>
      <c r="AO62">
        <v>114.8</v>
      </c>
      <c r="AP62">
        <v>114.5</v>
      </c>
      <c r="AQ62">
        <v>114.8</v>
      </c>
      <c r="AR62">
        <v>115</v>
      </c>
      <c r="AS62">
        <v>115.5</v>
      </c>
      <c r="AT62">
        <v>116.4</v>
      </c>
      <c r="AU62">
        <v>116.9</v>
      </c>
      <c r="AV62">
        <v>117.2</v>
      </c>
      <c r="AW62">
        <v>117.8</v>
      </c>
      <c r="AX62">
        <v>118</v>
      </c>
      <c r="AY62">
        <v>118.6</v>
      </c>
      <c r="AZ62">
        <v>119.1</v>
      </c>
      <c r="BA62">
        <v>119.2</v>
      </c>
      <c r="BB62">
        <v>118.8</v>
      </c>
      <c r="BC62">
        <v>118.4</v>
      </c>
      <c r="BD62">
        <v>118.1</v>
      </c>
      <c r="BE62">
        <v>118.2</v>
      </c>
      <c r="BF62">
        <v>118.1</v>
      </c>
      <c r="BG62">
        <v>118.1</v>
      </c>
      <c r="BH62">
        <v>118.4</v>
      </c>
      <c r="BI62">
        <v>119</v>
      </c>
      <c r="BJ62">
        <v>119.2</v>
      </c>
      <c r="BK62">
        <v>120.5</v>
      </c>
      <c r="BL62">
        <v>120.7</v>
      </c>
      <c r="BM62">
        <v>120.4</v>
      </c>
      <c r="BN62">
        <v>120.7</v>
      </c>
      <c r="BO62">
        <v>121</v>
      </c>
      <c r="BP62">
        <v>121</v>
      </c>
      <c r="BQ62">
        <v>121.3</v>
      </c>
      <c r="BR62">
        <v>121.4</v>
      </c>
      <c r="BS62">
        <v>122.2</v>
      </c>
      <c r="BT62">
        <v>122.1</v>
      </c>
      <c r="BU62">
        <v>121.1</v>
      </c>
      <c r="BV62">
        <v>121.1</v>
      </c>
      <c r="BW62">
        <v>122</v>
      </c>
      <c r="BX62">
        <v>121.8</v>
      </c>
      <c r="BY62">
        <v>122</v>
      </c>
      <c r="BZ62">
        <v>122</v>
      </c>
      <c r="CA62" s="6">
        <v>122.08333333333333</v>
      </c>
      <c r="CB62">
        <v>122</v>
      </c>
      <c r="CC62">
        <v>122.2</v>
      </c>
      <c r="CD62">
        <v>122.5</v>
      </c>
      <c r="CE62">
        <v>122.9</v>
      </c>
      <c r="CF62">
        <v>123.5</v>
      </c>
      <c r="CG62">
        <v>123.9</v>
      </c>
      <c r="CH62">
        <v>124.3</v>
      </c>
      <c r="CI62">
        <v>125.7</v>
      </c>
      <c r="CJ62">
        <v>129.9</v>
      </c>
      <c r="CK62">
        <v>131.4</v>
      </c>
      <c r="CL62">
        <v>131.19999999999999</v>
      </c>
      <c r="CM62">
        <v>135.1</v>
      </c>
      <c r="CN62" s="6">
        <v>134.61666666666667</v>
      </c>
      <c r="CO62">
        <v>136.30000000000001</v>
      </c>
      <c r="CP62">
        <v>136.30000000000001</v>
      </c>
      <c r="CQ62">
        <v>137.4</v>
      </c>
      <c r="CR62">
        <v>138.19999999999999</v>
      </c>
      <c r="CS62">
        <v>140.1</v>
      </c>
      <c r="CT62">
        <v>142.69999999999999</v>
      </c>
      <c r="CU62">
        <v>146.6</v>
      </c>
      <c r="CV62">
        <v>150.9</v>
      </c>
      <c r="CW62">
        <v>158.69999999999999</v>
      </c>
      <c r="CX62">
        <v>163.9</v>
      </c>
      <c r="CY62">
        <v>170.1</v>
      </c>
      <c r="CZ62">
        <v>178.7</v>
      </c>
      <c r="DA62">
        <v>183.7</v>
      </c>
      <c r="DB62">
        <v>182.1</v>
      </c>
      <c r="DC62">
        <v>188</v>
      </c>
      <c r="DD62">
        <v>188</v>
      </c>
      <c r="DE62">
        <v>190.6</v>
      </c>
      <c r="DF62">
        <v>190.1</v>
      </c>
      <c r="DG62">
        <v>187.6</v>
      </c>
      <c r="DH62">
        <v>184.7</v>
      </c>
      <c r="DI62">
        <v>184.9</v>
      </c>
      <c r="DJ62">
        <v>194.6</v>
      </c>
      <c r="DK62">
        <v>199.5</v>
      </c>
      <c r="DL62">
        <v>202.4</v>
      </c>
      <c r="DM62">
        <v>200.9</v>
      </c>
      <c r="DN62">
        <v>195.8</v>
      </c>
      <c r="DO62">
        <v>192.4</v>
      </c>
      <c r="DP62">
        <v>188.7</v>
      </c>
      <c r="DQ62">
        <v>186.5</v>
      </c>
      <c r="DR62">
        <v>188.9</v>
      </c>
      <c r="DS62">
        <v>188.5</v>
      </c>
      <c r="DT62">
        <v>187.2</v>
      </c>
      <c r="DU62">
        <v>179.3</v>
      </c>
      <c r="DV62">
        <v>179.2</v>
      </c>
      <c r="DW62">
        <v>174.9</v>
      </c>
      <c r="DX62">
        <v>170</v>
      </c>
      <c r="DZ62">
        <f t="shared" si="2"/>
        <v>0</v>
      </c>
    </row>
    <row r="63" spans="1:130" x14ac:dyDescent="0.35">
      <c r="A63" t="s">
        <v>34</v>
      </c>
      <c r="B63" t="s">
        <v>51</v>
      </c>
      <c r="C63" t="s">
        <v>8</v>
      </c>
      <c r="D63">
        <v>103.2</v>
      </c>
      <c r="E63">
        <v>103.6</v>
      </c>
      <c r="F63">
        <v>105.3</v>
      </c>
      <c r="G63">
        <v>108.9</v>
      </c>
      <c r="H63">
        <v>109.3</v>
      </c>
      <c r="I63">
        <v>110.7</v>
      </c>
      <c r="J63">
        <v>111.7</v>
      </c>
      <c r="K63">
        <v>109.8</v>
      </c>
      <c r="L63">
        <v>107.3</v>
      </c>
      <c r="M63">
        <v>109.9</v>
      </c>
      <c r="N63">
        <v>113.5</v>
      </c>
      <c r="O63">
        <v>113.3</v>
      </c>
      <c r="P63">
        <v>113.9</v>
      </c>
      <c r="Q63">
        <v>115.4</v>
      </c>
      <c r="R63">
        <v>118.7</v>
      </c>
      <c r="S63">
        <v>126.1</v>
      </c>
      <c r="T63">
        <v>127.7</v>
      </c>
      <c r="U63">
        <v>128.30000000000001</v>
      </c>
      <c r="V63">
        <v>131.19999999999999</v>
      </c>
      <c r="W63">
        <v>131.1</v>
      </c>
      <c r="X63">
        <v>127.3</v>
      </c>
      <c r="Y63">
        <v>126.4</v>
      </c>
      <c r="Z63">
        <v>125.7</v>
      </c>
      <c r="AA63">
        <v>125.7</v>
      </c>
      <c r="AB63">
        <v>126.2</v>
      </c>
      <c r="AC63">
        <v>125.8</v>
      </c>
      <c r="AD63">
        <v>127.6</v>
      </c>
      <c r="AE63">
        <v>132.5</v>
      </c>
      <c r="AF63">
        <v>132.6</v>
      </c>
      <c r="AG63">
        <v>132.80000000000001</v>
      </c>
      <c r="AH63">
        <v>133.1</v>
      </c>
      <c r="AI63">
        <v>132.30000000000001</v>
      </c>
      <c r="AJ63">
        <v>128.4</v>
      </c>
      <c r="AK63">
        <v>129</v>
      </c>
      <c r="AL63">
        <v>128.19999999999999</v>
      </c>
      <c r="AM63">
        <v>126.6</v>
      </c>
      <c r="AN63">
        <v>125.7</v>
      </c>
      <c r="AO63">
        <v>124.9</v>
      </c>
      <c r="AP63">
        <v>126.2</v>
      </c>
      <c r="AQ63">
        <v>134.80000000000001</v>
      </c>
      <c r="AR63">
        <v>136</v>
      </c>
      <c r="AS63">
        <v>136.5</v>
      </c>
      <c r="AT63">
        <v>137.80000000000001</v>
      </c>
      <c r="AU63">
        <v>138.1</v>
      </c>
      <c r="AV63">
        <v>136.1</v>
      </c>
      <c r="AW63">
        <v>134.69999999999999</v>
      </c>
      <c r="AX63">
        <v>134.1</v>
      </c>
      <c r="AY63">
        <v>132.69999999999999</v>
      </c>
      <c r="AZ63">
        <v>133</v>
      </c>
      <c r="BA63">
        <v>135.30000000000001</v>
      </c>
      <c r="BB63">
        <v>138.30000000000001</v>
      </c>
      <c r="BC63">
        <v>139.9</v>
      </c>
      <c r="BD63">
        <v>137.9</v>
      </c>
      <c r="BE63">
        <v>139.19999999999999</v>
      </c>
      <c r="BF63">
        <v>141.80000000000001</v>
      </c>
      <c r="BG63">
        <v>145.5</v>
      </c>
      <c r="BH63">
        <v>143</v>
      </c>
      <c r="BI63">
        <v>141.5</v>
      </c>
      <c r="BJ63">
        <v>142.19999999999999</v>
      </c>
      <c r="BK63">
        <v>141.5</v>
      </c>
      <c r="BL63">
        <v>141.30000000000001</v>
      </c>
      <c r="BM63">
        <v>142.9</v>
      </c>
      <c r="BN63">
        <v>146.19999999999999</v>
      </c>
      <c r="BO63">
        <v>153.5</v>
      </c>
      <c r="BP63">
        <v>154.6</v>
      </c>
      <c r="BQ63">
        <v>153.19999999999999</v>
      </c>
      <c r="BR63">
        <v>151.6</v>
      </c>
      <c r="BS63">
        <v>150.6</v>
      </c>
      <c r="BT63">
        <v>145.4</v>
      </c>
      <c r="BU63">
        <v>142.5</v>
      </c>
      <c r="BV63">
        <v>142.80000000000001</v>
      </c>
      <c r="BW63">
        <v>139.4</v>
      </c>
      <c r="BX63">
        <v>135.4</v>
      </c>
      <c r="BY63">
        <v>136.4</v>
      </c>
      <c r="BZ63">
        <v>137.6</v>
      </c>
      <c r="CA63" s="6">
        <v>142.16666666666666</v>
      </c>
      <c r="CB63">
        <v>146.5</v>
      </c>
      <c r="CC63">
        <v>146.80000000000001</v>
      </c>
      <c r="CD63">
        <v>150.30000000000001</v>
      </c>
      <c r="CE63">
        <v>149.4</v>
      </c>
      <c r="CF63">
        <v>146.6</v>
      </c>
      <c r="CG63">
        <v>148</v>
      </c>
      <c r="CH63">
        <v>147.4</v>
      </c>
      <c r="CI63">
        <v>145.69999999999999</v>
      </c>
      <c r="CJ63">
        <v>143.19999999999999</v>
      </c>
      <c r="CK63">
        <v>141.80000000000001</v>
      </c>
      <c r="CL63">
        <v>142.5</v>
      </c>
      <c r="CM63">
        <v>149.9</v>
      </c>
      <c r="CN63" s="6">
        <v>146.5</v>
      </c>
      <c r="CO63">
        <v>147.19999999999999</v>
      </c>
      <c r="CP63">
        <v>147.19999999999999</v>
      </c>
      <c r="CQ63">
        <v>150.4</v>
      </c>
      <c r="CR63">
        <v>150.9</v>
      </c>
      <c r="CS63">
        <v>151.19999999999999</v>
      </c>
      <c r="CT63">
        <v>148.4</v>
      </c>
      <c r="CU63">
        <v>147.69999999999999</v>
      </c>
      <c r="CV63">
        <v>149.6</v>
      </c>
      <c r="CW63">
        <v>150.69999999999999</v>
      </c>
      <c r="CX63">
        <v>153.69999999999999</v>
      </c>
      <c r="CY63">
        <v>164.4</v>
      </c>
      <c r="CZ63">
        <v>167.1</v>
      </c>
      <c r="DA63">
        <v>164.6</v>
      </c>
      <c r="DB63">
        <v>163.9</v>
      </c>
      <c r="DC63">
        <v>156.80000000000001</v>
      </c>
      <c r="DD63">
        <v>156.69999999999999</v>
      </c>
      <c r="DE63">
        <v>155.69999999999999</v>
      </c>
      <c r="DF63">
        <v>156.5</v>
      </c>
      <c r="DG63">
        <v>154.9</v>
      </c>
      <c r="DH63">
        <v>153.69999999999999</v>
      </c>
      <c r="DI63">
        <v>153.69999999999999</v>
      </c>
      <c r="DJ63">
        <v>157.6</v>
      </c>
      <c r="DK63">
        <v>172.6</v>
      </c>
      <c r="DL63">
        <v>171</v>
      </c>
      <c r="DM63">
        <v>169.7</v>
      </c>
      <c r="DN63">
        <v>174.2</v>
      </c>
      <c r="DO63">
        <v>172.9</v>
      </c>
      <c r="DP63">
        <v>165.7</v>
      </c>
      <c r="DQ63">
        <v>163.80000000000001</v>
      </c>
      <c r="DR63">
        <v>160.69999999999999</v>
      </c>
      <c r="DS63">
        <v>158</v>
      </c>
      <c r="DT63">
        <v>158.30000000000001</v>
      </c>
      <c r="DU63">
        <v>169.5</v>
      </c>
      <c r="DV63">
        <v>169.5</v>
      </c>
      <c r="DW63">
        <v>176.3</v>
      </c>
      <c r="DX63">
        <v>172.2</v>
      </c>
      <c r="DZ63">
        <f t="shared" si="2"/>
        <v>0</v>
      </c>
    </row>
    <row r="64" spans="1:130" x14ac:dyDescent="0.35">
      <c r="A64" t="s">
        <v>34</v>
      </c>
      <c r="B64" t="s">
        <v>51</v>
      </c>
      <c r="C64" t="s">
        <v>9</v>
      </c>
      <c r="D64">
        <v>102.2</v>
      </c>
      <c r="E64">
        <v>103.2</v>
      </c>
      <c r="F64">
        <v>102.2</v>
      </c>
      <c r="G64">
        <v>105.5</v>
      </c>
      <c r="H64">
        <v>112.9</v>
      </c>
      <c r="I64">
        <v>126.7</v>
      </c>
      <c r="J64">
        <v>140</v>
      </c>
      <c r="K64">
        <v>151.80000000000001</v>
      </c>
      <c r="L64">
        <v>160.9</v>
      </c>
      <c r="M64">
        <v>171.2</v>
      </c>
      <c r="N64">
        <v>183.1</v>
      </c>
      <c r="O64">
        <v>145.4</v>
      </c>
      <c r="P64">
        <v>122.2</v>
      </c>
      <c r="Q64">
        <v>114.5</v>
      </c>
      <c r="R64">
        <v>116.3</v>
      </c>
      <c r="S64">
        <v>120.7</v>
      </c>
      <c r="T64">
        <v>125</v>
      </c>
      <c r="U64">
        <v>132.1</v>
      </c>
      <c r="V64">
        <v>157.69999999999999</v>
      </c>
      <c r="W64">
        <v>168.2</v>
      </c>
      <c r="X64">
        <v>162.1</v>
      </c>
      <c r="Y64">
        <v>156.80000000000001</v>
      </c>
      <c r="Z64">
        <v>152.4</v>
      </c>
      <c r="AA64">
        <v>140.5</v>
      </c>
      <c r="AB64">
        <v>133</v>
      </c>
      <c r="AC64">
        <v>129.4</v>
      </c>
      <c r="AD64">
        <v>129.19999999999999</v>
      </c>
      <c r="AE64">
        <v>128.6</v>
      </c>
      <c r="AF64">
        <v>130.9</v>
      </c>
      <c r="AG64">
        <v>139.1</v>
      </c>
      <c r="AH64">
        <v>145.1</v>
      </c>
      <c r="AI64">
        <v>157.6</v>
      </c>
      <c r="AJ64">
        <v>162.19999999999999</v>
      </c>
      <c r="AK64">
        <v>160.4</v>
      </c>
      <c r="AL64">
        <v>158.4</v>
      </c>
      <c r="AM64">
        <v>146.69999999999999</v>
      </c>
      <c r="AN64">
        <v>141.5</v>
      </c>
      <c r="AO64">
        <v>130.30000000000001</v>
      </c>
      <c r="AP64">
        <v>129.80000000000001</v>
      </c>
      <c r="AQ64">
        <v>135</v>
      </c>
      <c r="AR64">
        <v>145.1</v>
      </c>
      <c r="AS64">
        <v>159.69999999999999</v>
      </c>
      <c r="AT64">
        <v>165.4</v>
      </c>
      <c r="AU64">
        <v>159.1</v>
      </c>
      <c r="AV64">
        <v>150.69999999999999</v>
      </c>
      <c r="AW64">
        <v>151.19999999999999</v>
      </c>
      <c r="AX64">
        <v>141.9</v>
      </c>
      <c r="AY64">
        <v>125.3</v>
      </c>
      <c r="AZ64">
        <v>119.4</v>
      </c>
      <c r="BA64">
        <v>119.5</v>
      </c>
      <c r="BB64">
        <v>120.5</v>
      </c>
      <c r="BC64">
        <v>123.4</v>
      </c>
      <c r="BD64">
        <v>125.6</v>
      </c>
      <c r="BE64">
        <v>133.30000000000001</v>
      </c>
      <c r="BF64">
        <v>159.5</v>
      </c>
      <c r="BG64">
        <v>168.6</v>
      </c>
      <c r="BH64">
        <v>156.6</v>
      </c>
      <c r="BI64">
        <v>162.6</v>
      </c>
      <c r="BJ64">
        <v>173.8</v>
      </c>
      <c r="BK64">
        <v>161.69999999999999</v>
      </c>
      <c r="BL64">
        <v>151.6</v>
      </c>
      <c r="BM64">
        <v>140.5</v>
      </c>
      <c r="BN64">
        <v>134.6</v>
      </c>
      <c r="BO64">
        <v>132.6</v>
      </c>
      <c r="BP64">
        <v>135.6</v>
      </c>
      <c r="BQ64">
        <v>143.69999999999999</v>
      </c>
      <c r="BR64">
        <v>155.9</v>
      </c>
      <c r="BS64">
        <v>156.6</v>
      </c>
      <c r="BT64">
        <v>150</v>
      </c>
      <c r="BU64">
        <v>146.69999999999999</v>
      </c>
      <c r="BV64">
        <v>146.69999999999999</v>
      </c>
      <c r="BW64">
        <v>135.19999999999999</v>
      </c>
      <c r="BX64">
        <v>131.30000000000001</v>
      </c>
      <c r="BY64">
        <v>129.69999999999999</v>
      </c>
      <c r="BZ64">
        <v>132.6</v>
      </c>
      <c r="CA64" s="6">
        <v>141.23333333333335</v>
      </c>
      <c r="CB64">
        <v>143</v>
      </c>
      <c r="CC64">
        <v>150.5</v>
      </c>
      <c r="CD64">
        <v>160.30000000000001</v>
      </c>
      <c r="CE64">
        <v>167.4</v>
      </c>
      <c r="CF64">
        <v>173.2</v>
      </c>
      <c r="CG64">
        <v>188.4</v>
      </c>
      <c r="CH64">
        <v>199.6</v>
      </c>
      <c r="CI64">
        <v>217</v>
      </c>
      <c r="CJ64">
        <v>197</v>
      </c>
      <c r="CK64">
        <v>170.7</v>
      </c>
      <c r="CL64">
        <v>157.30000000000001</v>
      </c>
      <c r="CM64">
        <v>168.6</v>
      </c>
      <c r="CN64" s="6">
        <v>164.61666666666667</v>
      </c>
      <c r="CO64">
        <v>156.5</v>
      </c>
      <c r="CP64">
        <v>156.5</v>
      </c>
      <c r="CQ64">
        <v>178.1</v>
      </c>
      <c r="CR64">
        <v>186.7</v>
      </c>
      <c r="CS64">
        <v>209.2</v>
      </c>
      <c r="CT64">
        <v>230</v>
      </c>
      <c r="CU64">
        <v>230.5</v>
      </c>
      <c r="CV64">
        <v>194.2</v>
      </c>
      <c r="CW64">
        <v>160</v>
      </c>
      <c r="CX64">
        <v>149.5</v>
      </c>
      <c r="CY64">
        <v>144.1</v>
      </c>
      <c r="CZ64">
        <v>147.9</v>
      </c>
      <c r="DA64">
        <v>155.4</v>
      </c>
      <c r="DB64">
        <v>164.2</v>
      </c>
      <c r="DC64">
        <v>162.19999999999999</v>
      </c>
      <c r="DD64">
        <v>162.30000000000001</v>
      </c>
      <c r="DE64">
        <v>185.3</v>
      </c>
      <c r="DF64">
        <v>199.2</v>
      </c>
      <c r="DG64">
        <v>188.3</v>
      </c>
      <c r="DH64">
        <v>174.3</v>
      </c>
      <c r="DI64">
        <v>169.7</v>
      </c>
      <c r="DJ64">
        <v>166.9</v>
      </c>
      <c r="DK64">
        <v>166.2</v>
      </c>
      <c r="DL64">
        <v>174.9</v>
      </c>
      <c r="DM64">
        <v>182.3</v>
      </c>
      <c r="DN64">
        <v>182.1</v>
      </c>
      <c r="DO64">
        <v>186.7</v>
      </c>
      <c r="DP64">
        <v>191.8</v>
      </c>
      <c r="DQ64">
        <v>199.7</v>
      </c>
      <c r="DR64">
        <v>183.1</v>
      </c>
      <c r="DS64">
        <v>159.9</v>
      </c>
      <c r="DT64">
        <v>153.9</v>
      </c>
      <c r="DU64">
        <v>152.69999999999999</v>
      </c>
      <c r="DV64">
        <v>152.80000000000001</v>
      </c>
      <c r="DW64">
        <v>155.4</v>
      </c>
      <c r="DX64">
        <v>161</v>
      </c>
      <c r="DZ64">
        <f t="shared" si="2"/>
        <v>0</v>
      </c>
    </row>
    <row r="65" spans="1:130" x14ac:dyDescent="0.35">
      <c r="A65" t="s">
        <v>34</v>
      </c>
      <c r="B65" t="s">
        <v>51</v>
      </c>
      <c r="C65" t="s">
        <v>10</v>
      </c>
      <c r="D65">
        <v>106</v>
      </c>
      <c r="E65">
        <v>105.3</v>
      </c>
      <c r="F65">
        <v>105</v>
      </c>
      <c r="G65">
        <v>105.3</v>
      </c>
      <c r="H65">
        <v>105.8</v>
      </c>
      <c r="I65">
        <v>106.3</v>
      </c>
      <c r="J65">
        <v>106.4</v>
      </c>
      <c r="K65">
        <v>106.5</v>
      </c>
      <c r="L65">
        <v>107.1</v>
      </c>
      <c r="M65">
        <v>107.3</v>
      </c>
      <c r="N65">
        <v>108.2</v>
      </c>
      <c r="O65">
        <v>108.7</v>
      </c>
      <c r="P65">
        <v>108.9</v>
      </c>
      <c r="Q65">
        <v>109.3</v>
      </c>
      <c r="R65">
        <v>109.8</v>
      </c>
      <c r="S65">
        <v>111</v>
      </c>
      <c r="T65">
        <v>111.9</v>
      </c>
      <c r="U65">
        <v>112.4</v>
      </c>
      <c r="V65">
        <v>113.2</v>
      </c>
      <c r="W65">
        <v>114.5</v>
      </c>
      <c r="X65">
        <v>115.6</v>
      </c>
      <c r="Y65">
        <v>116.1</v>
      </c>
      <c r="Z65">
        <v>117.2</v>
      </c>
      <c r="AA65">
        <v>117.6</v>
      </c>
      <c r="AB65">
        <v>119.1</v>
      </c>
      <c r="AC65">
        <v>120.9</v>
      </c>
      <c r="AD65">
        <v>122.4</v>
      </c>
      <c r="AE65">
        <v>124.8</v>
      </c>
      <c r="AF65">
        <v>130.5</v>
      </c>
      <c r="AG65">
        <v>137.4</v>
      </c>
      <c r="AH65">
        <v>139.1</v>
      </c>
      <c r="AI65">
        <v>144</v>
      </c>
      <c r="AJ65">
        <v>150</v>
      </c>
      <c r="AK65">
        <v>165.3</v>
      </c>
      <c r="AL65">
        <v>171.2</v>
      </c>
      <c r="AM65">
        <v>171.5</v>
      </c>
      <c r="AN65">
        <v>170.7</v>
      </c>
      <c r="AO65">
        <v>167.4</v>
      </c>
      <c r="AP65">
        <v>164.3</v>
      </c>
      <c r="AQ65">
        <v>167.5</v>
      </c>
      <c r="AR65">
        <v>171.7</v>
      </c>
      <c r="AS65">
        <v>174.3</v>
      </c>
      <c r="AT65">
        <v>177.4</v>
      </c>
      <c r="AU65">
        <v>175.6</v>
      </c>
      <c r="AV65">
        <v>171.5</v>
      </c>
      <c r="AW65">
        <v>172.1</v>
      </c>
      <c r="AX65">
        <v>171.7</v>
      </c>
      <c r="AY65">
        <v>168.7</v>
      </c>
      <c r="AZ65">
        <v>159.5</v>
      </c>
      <c r="BA65">
        <v>152.19999999999999</v>
      </c>
      <c r="BB65">
        <v>143.9</v>
      </c>
      <c r="BC65">
        <v>140.9</v>
      </c>
      <c r="BD65">
        <v>138.30000000000001</v>
      </c>
      <c r="BE65">
        <v>136.19999999999999</v>
      </c>
      <c r="BF65">
        <v>133.6</v>
      </c>
      <c r="BG65">
        <v>132.69999999999999</v>
      </c>
      <c r="BH65">
        <v>132.9</v>
      </c>
      <c r="BI65">
        <v>132.30000000000001</v>
      </c>
      <c r="BJ65">
        <v>131.19999999999999</v>
      </c>
      <c r="BK65">
        <v>129.1</v>
      </c>
      <c r="BL65">
        <v>127.3</v>
      </c>
      <c r="BM65">
        <v>125.8</v>
      </c>
      <c r="BN65">
        <v>124.6</v>
      </c>
      <c r="BO65">
        <v>123.5</v>
      </c>
      <c r="BP65">
        <v>122.3</v>
      </c>
      <c r="BQ65">
        <v>121.4</v>
      </c>
      <c r="BR65">
        <v>121.7</v>
      </c>
      <c r="BS65">
        <v>122.4</v>
      </c>
      <c r="BT65">
        <v>121.4</v>
      </c>
      <c r="BU65">
        <v>119.1</v>
      </c>
      <c r="BV65">
        <v>119.1</v>
      </c>
      <c r="BW65">
        <v>119.8</v>
      </c>
      <c r="BX65">
        <v>120.3</v>
      </c>
      <c r="BY65">
        <v>121</v>
      </c>
      <c r="BZ65">
        <v>121.8</v>
      </c>
      <c r="CA65" s="6">
        <v>124.38333333333334</v>
      </c>
      <c r="CB65">
        <v>124.9</v>
      </c>
      <c r="CC65">
        <v>128.30000000000001</v>
      </c>
      <c r="CD65">
        <v>130</v>
      </c>
      <c r="CE65">
        <v>130.9</v>
      </c>
      <c r="CF65">
        <v>131.6</v>
      </c>
      <c r="CG65">
        <v>132.5</v>
      </c>
      <c r="CH65">
        <v>135.69999999999999</v>
      </c>
      <c r="CI65">
        <v>138.30000000000001</v>
      </c>
      <c r="CJ65">
        <v>140.4</v>
      </c>
      <c r="CK65">
        <v>141.1</v>
      </c>
      <c r="CL65">
        <v>141.1</v>
      </c>
      <c r="CM65">
        <v>150.4</v>
      </c>
      <c r="CN65" s="6">
        <v>147.46666666666667</v>
      </c>
      <c r="CO65">
        <v>150.9</v>
      </c>
      <c r="CP65">
        <v>150.9</v>
      </c>
      <c r="CQ65">
        <v>150.4</v>
      </c>
      <c r="CR65">
        <v>149.80000000000001</v>
      </c>
      <c r="CS65">
        <v>150.9</v>
      </c>
      <c r="CT65">
        <v>156.80000000000001</v>
      </c>
      <c r="CU65">
        <v>160.19999999999999</v>
      </c>
      <c r="CV65">
        <v>160.4</v>
      </c>
      <c r="CW65">
        <v>158.80000000000001</v>
      </c>
      <c r="CX65">
        <v>159.80000000000001</v>
      </c>
      <c r="CY65">
        <v>161.69999999999999</v>
      </c>
      <c r="CZ65">
        <v>165.4</v>
      </c>
      <c r="DA65">
        <v>166</v>
      </c>
      <c r="DB65">
        <v>164</v>
      </c>
      <c r="DC65">
        <v>164.1</v>
      </c>
      <c r="DD65">
        <v>164.1</v>
      </c>
      <c r="DE65">
        <v>165.2</v>
      </c>
      <c r="DF65">
        <v>165.3</v>
      </c>
      <c r="DG65">
        <v>164.4</v>
      </c>
      <c r="DH65">
        <v>163.9</v>
      </c>
      <c r="DI65">
        <v>163.69999999999999</v>
      </c>
      <c r="DJ65">
        <v>163.9</v>
      </c>
      <c r="DK65">
        <v>164.7</v>
      </c>
      <c r="DL65">
        <v>164.7</v>
      </c>
      <c r="DM65">
        <v>164.3</v>
      </c>
      <c r="DN65">
        <v>164.3</v>
      </c>
      <c r="DO65">
        <v>167.2</v>
      </c>
      <c r="DP65">
        <v>169.1</v>
      </c>
      <c r="DQ65">
        <v>169.8</v>
      </c>
      <c r="DR65">
        <v>170.5</v>
      </c>
      <c r="DS65">
        <v>170.8</v>
      </c>
      <c r="DT65">
        <v>170.9</v>
      </c>
      <c r="DU65">
        <v>171</v>
      </c>
      <c r="DV65">
        <v>171.1</v>
      </c>
      <c r="DW65">
        <v>173.4</v>
      </c>
      <c r="DX65">
        <v>175.6</v>
      </c>
      <c r="DZ65">
        <f t="shared" si="2"/>
        <v>0</v>
      </c>
    </row>
    <row r="66" spans="1:130" x14ac:dyDescent="0.35">
      <c r="A66" t="s">
        <v>34</v>
      </c>
      <c r="B66" t="s">
        <v>51</v>
      </c>
      <c r="C66" t="s">
        <v>11</v>
      </c>
      <c r="D66">
        <v>106.2</v>
      </c>
      <c r="E66">
        <v>105.1</v>
      </c>
      <c r="F66">
        <v>104.2</v>
      </c>
      <c r="G66">
        <v>103.5</v>
      </c>
      <c r="H66">
        <v>103.1</v>
      </c>
      <c r="I66">
        <v>103.2</v>
      </c>
      <c r="J66">
        <v>103.3</v>
      </c>
      <c r="K66">
        <v>103.1</v>
      </c>
      <c r="L66">
        <v>103.1</v>
      </c>
      <c r="M66">
        <v>102.7</v>
      </c>
      <c r="N66">
        <v>102.2</v>
      </c>
      <c r="O66">
        <v>101.5</v>
      </c>
      <c r="P66">
        <v>100.2</v>
      </c>
      <c r="Q66">
        <v>99.2</v>
      </c>
      <c r="R66">
        <v>99.6</v>
      </c>
      <c r="S66">
        <v>101.8</v>
      </c>
      <c r="T66">
        <v>102.8</v>
      </c>
      <c r="U66">
        <v>102.9</v>
      </c>
      <c r="V66">
        <v>104.1</v>
      </c>
      <c r="W66">
        <v>104.3</v>
      </c>
      <c r="X66">
        <v>103.8</v>
      </c>
      <c r="Y66">
        <v>103.1</v>
      </c>
      <c r="Z66">
        <v>102.1</v>
      </c>
      <c r="AA66">
        <v>100.6</v>
      </c>
      <c r="AB66">
        <v>99</v>
      </c>
      <c r="AC66">
        <v>98.3</v>
      </c>
      <c r="AD66">
        <v>97</v>
      </c>
      <c r="AE66">
        <v>95.7</v>
      </c>
      <c r="AF66">
        <v>95.3</v>
      </c>
      <c r="AG66">
        <v>94.1</v>
      </c>
      <c r="AH66">
        <v>91.3</v>
      </c>
      <c r="AI66">
        <v>90.5</v>
      </c>
      <c r="AJ66">
        <v>90.4</v>
      </c>
      <c r="AK66">
        <v>92.3</v>
      </c>
      <c r="AL66">
        <v>93.3</v>
      </c>
      <c r="AM66">
        <v>94.5</v>
      </c>
      <c r="AN66">
        <v>97.4</v>
      </c>
      <c r="AO66">
        <v>98.8</v>
      </c>
      <c r="AP66">
        <v>100.9</v>
      </c>
      <c r="AQ66">
        <v>106.4</v>
      </c>
      <c r="AR66">
        <v>108.7</v>
      </c>
      <c r="AS66">
        <v>109.9</v>
      </c>
      <c r="AT66">
        <v>111.3</v>
      </c>
      <c r="AU66">
        <v>112.9</v>
      </c>
      <c r="AV66">
        <v>113.8</v>
      </c>
      <c r="AW66">
        <v>114.1</v>
      </c>
      <c r="AX66">
        <v>114.1</v>
      </c>
      <c r="AY66">
        <v>114.4</v>
      </c>
      <c r="AZ66">
        <v>115.6</v>
      </c>
      <c r="BA66">
        <v>117.3</v>
      </c>
      <c r="BB66">
        <v>118</v>
      </c>
      <c r="BC66">
        <v>118.5</v>
      </c>
      <c r="BD66">
        <v>119.4</v>
      </c>
      <c r="BE66">
        <v>119.6</v>
      </c>
      <c r="BF66">
        <v>120.5</v>
      </c>
      <c r="BG66">
        <v>121.2</v>
      </c>
      <c r="BH66">
        <v>121.5</v>
      </c>
      <c r="BI66">
        <v>121.8</v>
      </c>
      <c r="BJ66">
        <v>123</v>
      </c>
      <c r="BK66">
        <v>121.5</v>
      </c>
      <c r="BL66">
        <v>118.8</v>
      </c>
      <c r="BM66">
        <v>117.1</v>
      </c>
      <c r="BN66">
        <v>116.1</v>
      </c>
      <c r="BO66">
        <v>113.7</v>
      </c>
      <c r="BP66">
        <v>109.6</v>
      </c>
      <c r="BQ66">
        <v>111.1</v>
      </c>
      <c r="BR66">
        <v>113.5</v>
      </c>
      <c r="BS66">
        <v>114.7</v>
      </c>
      <c r="BT66">
        <v>113.7</v>
      </c>
      <c r="BU66">
        <v>111.9</v>
      </c>
      <c r="BV66">
        <v>111.9</v>
      </c>
      <c r="BW66">
        <v>110.3</v>
      </c>
      <c r="BX66">
        <v>109.1</v>
      </c>
      <c r="BY66">
        <v>109</v>
      </c>
      <c r="BZ66">
        <v>109</v>
      </c>
      <c r="CA66" s="6">
        <v>109.85000000000001</v>
      </c>
      <c r="CB66">
        <v>109.9</v>
      </c>
      <c r="CC66">
        <v>111</v>
      </c>
      <c r="CD66">
        <v>111.1</v>
      </c>
      <c r="CE66">
        <v>112</v>
      </c>
      <c r="CF66">
        <v>113.2</v>
      </c>
      <c r="CG66">
        <v>114</v>
      </c>
      <c r="CH66">
        <v>114.2</v>
      </c>
      <c r="CI66">
        <v>114</v>
      </c>
      <c r="CJ66">
        <v>114.1</v>
      </c>
      <c r="CK66">
        <v>113.6</v>
      </c>
      <c r="CL66">
        <v>113.2</v>
      </c>
      <c r="CM66">
        <v>120.3</v>
      </c>
      <c r="CN66" s="6">
        <v>115.10000000000001</v>
      </c>
      <c r="CO66">
        <v>114.2</v>
      </c>
      <c r="CP66">
        <v>114.2</v>
      </c>
      <c r="CQ66">
        <v>115.1</v>
      </c>
      <c r="CR66">
        <v>116.4</v>
      </c>
      <c r="CS66">
        <v>116.2</v>
      </c>
      <c r="CT66">
        <v>115.7</v>
      </c>
      <c r="CU66">
        <v>115.3</v>
      </c>
      <c r="CV66">
        <v>114.6</v>
      </c>
      <c r="CW66">
        <v>112.8</v>
      </c>
      <c r="CX66">
        <v>112.6</v>
      </c>
      <c r="CY66">
        <v>113.1</v>
      </c>
      <c r="CZ66">
        <v>114.8</v>
      </c>
      <c r="DA66">
        <v>115.1</v>
      </c>
      <c r="DB66">
        <v>114.5</v>
      </c>
      <c r="DC66">
        <v>119.7</v>
      </c>
      <c r="DD66">
        <v>119.7</v>
      </c>
      <c r="DE66">
        <v>121.9</v>
      </c>
      <c r="DF66">
        <v>122.4</v>
      </c>
      <c r="DG66">
        <v>121</v>
      </c>
      <c r="DH66">
        <v>120</v>
      </c>
      <c r="DI66">
        <v>118.9</v>
      </c>
      <c r="DJ66">
        <v>118.8</v>
      </c>
      <c r="DK66">
        <v>119</v>
      </c>
      <c r="DL66">
        <v>119.7</v>
      </c>
      <c r="DM66">
        <v>119.9</v>
      </c>
      <c r="DN66">
        <v>120</v>
      </c>
      <c r="DO66">
        <v>120.9</v>
      </c>
      <c r="DP66">
        <v>121.6</v>
      </c>
      <c r="DQ66">
        <v>121.9</v>
      </c>
      <c r="DR66">
        <v>122.1</v>
      </c>
      <c r="DS66">
        <v>121.8</v>
      </c>
      <c r="DT66">
        <v>121.1</v>
      </c>
      <c r="DU66">
        <v>120</v>
      </c>
      <c r="DV66">
        <v>120</v>
      </c>
      <c r="DW66">
        <v>121.3</v>
      </c>
      <c r="DX66">
        <v>122.7</v>
      </c>
      <c r="DZ66">
        <f t="shared" si="2"/>
        <v>0</v>
      </c>
    </row>
    <row r="67" spans="1:130" x14ac:dyDescent="0.35">
      <c r="A67" t="s">
        <v>34</v>
      </c>
      <c r="B67" t="s">
        <v>51</v>
      </c>
      <c r="C67" t="s">
        <v>12</v>
      </c>
      <c r="D67">
        <v>102.7</v>
      </c>
      <c r="E67">
        <v>102.8</v>
      </c>
      <c r="F67">
        <v>103</v>
      </c>
      <c r="G67">
        <v>103.3</v>
      </c>
      <c r="H67">
        <v>104.3</v>
      </c>
      <c r="I67">
        <v>105.7</v>
      </c>
      <c r="J67">
        <v>106.8</v>
      </c>
      <c r="K67">
        <v>107.4</v>
      </c>
      <c r="L67">
        <v>108.3</v>
      </c>
      <c r="M67">
        <v>108.7</v>
      </c>
      <c r="N67">
        <v>109.4</v>
      </c>
      <c r="O67">
        <v>110.5</v>
      </c>
      <c r="P67">
        <v>111</v>
      </c>
      <c r="Q67">
        <v>111.4</v>
      </c>
      <c r="R67">
        <v>111.8</v>
      </c>
      <c r="S67">
        <v>112.6</v>
      </c>
      <c r="T67">
        <v>113.4</v>
      </c>
      <c r="U67">
        <v>114.3</v>
      </c>
      <c r="V67">
        <v>115.5</v>
      </c>
      <c r="W67">
        <v>117.1</v>
      </c>
      <c r="X67">
        <v>117.6</v>
      </c>
      <c r="Y67">
        <v>118.1</v>
      </c>
      <c r="Z67">
        <v>118.7</v>
      </c>
      <c r="AA67">
        <v>119.1</v>
      </c>
      <c r="AB67">
        <v>120.3</v>
      </c>
      <c r="AC67">
        <v>121.6</v>
      </c>
      <c r="AD67">
        <v>122.1</v>
      </c>
      <c r="AE67">
        <v>122.4</v>
      </c>
      <c r="AF67">
        <v>123.4</v>
      </c>
      <c r="AG67">
        <v>125.5</v>
      </c>
      <c r="AH67">
        <v>126.1</v>
      </c>
      <c r="AI67">
        <v>126.8</v>
      </c>
      <c r="AJ67">
        <v>128.4</v>
      </c>
      <c r="AK67">
        <v>129.69999999999999</v>
      </c>
      <c r="AL67">
        <v>131.19999999999999</v>
      </c>
      <c r="AM67">
        <v>132.1</v>
      </c>
      <c r="AN67">
        <v>132.9</v>
      </c>
      <c r="AO67">
        <v>133.6</v>
      </c>
      <c r="AP67">
        <v>133.9</v>
      </c>
      <c r="AQ67">
        <v>134.4</v>
      </c>
      <c r="AR67">
        <v>135.30000000000001</v>
      </c>
      <c r="AS67">
        <v>136.30000000000001</v>
      </c>
      <c r="AT67">
        <v>137.5</v>
      </c>
      <c r="AU67">
        <v>138.1</v>
      </c>
      <c r="AV67">
        <v>138.80000000000001</v>
      </c>
      <c r="AW67">
        <v>139.30000000000001</v>
      </c>
      <c r="AX67">
        <v>139.69999999999999</v>
      </c>
      <c r="AY67">
        <v>140.19999999999999</v>
      </c>
      <c r="AZ67">
        <v>139.6</v>
      </c>
      <c r="BA67">
        <v>138.69999999999999</v>
      </c>
      <c r="BB67">
        <v>137.9</v>
      </c>
      <c r="BC67">
        <v>136.5</v>
      </c>
      <c r="BD67">
        <v>136</v>
      </c>
      <c r="BE67">
        <v>135.30000000000001</v>
      </c>
      <c r="BF67">
        <v>135.19999999999999</v>
      </c>
      <c r="BG67">
        <v>135.6</v>
      </c>
      <c r="BH67">
        <v>135.6</v>
      </c>
      <c r="BI67">
        <v>136.30000000000001</v>
      </c>
      <c r="BJ67">
        <v>136.80000000000001</v>
      </c>
      <c r="BK67">
        <v>137.1</v>
      </c>
      <c r="BL67">
        <v>137.5</v>
      </c>
      <c r="BM67">
        <v>137.30000000000001</v>
      </c>
      <c r="BN67">
        <v>137.80000000000001</v>
      </c>
      <c r="BO67">
        <v>138.19999999999999</v>
      </c>
      <c r="BP67">
        <v>138.1</v>
      </c>
      <c r="BQ67">
        <v>138.4</v>
      </c>
      <c r="BR67">
        <v>138.9</v>
      </c>
      <c r="BS67">
        <v>139.4</v>
      </c>
      <c r="BT67">
        <v>139.5</v>
      </c>
      <c r="BU67">
        <v>141</v>
      </c>
      <c r="BV67">
        <v>140.9</v>
      </c>
      <c r="BW67">
        <v>140.6</v>
      </c>
      <c r="BX67">
        <v>139.4</v>
      </c>
      <c r="BY67">
        <v>139.69999999999999</v>
      </c>
      <c r="BZ67">
        <v>139.5</v>
      </c>
      <c r="CA67" s="6">
        <v>140.13333333333333</v>
      </c>
      <c r="CB67">
        <v>139.9</v>
      </c>
      <c r="CC67">
        <v>140.6</v>
      </c>
      <c r="CD67">
        <v>141.69999999999999</v>
      </c>
      <c r="CE67">
        <v>142.6</v>
      </c>
      <c r="CF67">
        <v>144.1</v>
      </c>
      <c r="CG67">
        <v>145.4</v>
      </c>
      <c r="CH67">
        <v>147</v>
      </c>
      <c r="CI67">
        <v>148.69999999999999</v>
      </c>
      <c r="CJ67">
        <v>150.9</v>
      </c>
      <c r="CK67">
        <v>152</v>
      </c>
      <c r="CL67">
        <v>153.19999999999999</v>
      </c>
      <c r="CM67">
        <v>157.1</v>
      </c>
      <c r="CN67" s="6">
        <v>156.88333333333333</v>
      </c>
      <c r="CO67">
        <v>159.5</v>
      </c>
      <c r="CP67">
        <v>159.5</v>
      </c>
      <c r="CQ67">
        <v>160</v>
      </c>
      <c r="CR67">
        <v>160.30000000000001</v>
      </c>
      <c r="CS67">
        <v>161</v>
      </c>
      <c r="CT67">
        <v>161.80000000000001</v>
      </c>
      <c r="CU67">
        <v>163</v>
      </c>
      <c r="CV67">
        <v>164</v>
      </c>
      <c r="CW67">
        <v>164.2</v>
      </c>
      <c r="CX67">
        <v>163.5</v>
      </c>
      <c r="CY67">
        <v>163.9</v>
      </c>
      <c r="CZ67">
        <v>168.2</v>
      </c>
      <c r="DA67">
        <v>168.5</v>
      </c>
      <c r="DB67">
        <v>168.3</v>
      </c>
      <c r="DC67">
        <v>168.8</v>
      </c>
      <c r="DD67">
        <v>168.8</v>
      </c>
      <c r="DE67">
        <v>169.3</v>
      </c>
      <c r="DF67">
        <v>169.6</v>
      </c>
      <c r="DG67">
        <v>170.5</v>
      </c>
      <c r="DH67">
        <v>172.1</v>
      </c>
      <c r="DI67">
        <v>174.3</v>
      </c>
      <c r="DJ67">
        <v>177.4</v>
      </c>
      <c r="DK67">
        <v>181.3</v>
      </c>
      <c r="DL67">
        <v>184.9</v>
      </c>
      <c r="DM67">
        <v>187.1</v>
      </c>
      <c r="DN67">
        <v>190</v>
      </c>
      <c r="DO67">
        <v>193.6</v>
      </c>
      <c r="DP67">
        <v>197.3</v>
      </c>
      <c r="DQ67">
        <v>199.9</v>
      </c>
      <c r="DR67">
        <v>202.8</v>
      </c>
      <c r="DS67">
        <v>205.2</v>
      </c>
      <c r="DT67">
        <v>208.4</v>
      </c>
      <c r="DU67">
        <v>209.7</v>
      </c>
      <c r="DV67">
        <v>209.7</v>
      </c>
      <c r="DW67">
        <v>212.9</v>
      </c>
      <c r="DX67">
        <v>218</v>
      </c>
      <c r="DZ67">
        <f t="shared" si="2"/>
        <v>0</v>
      </c>
    </row>
    <row r="68" spans="1:130" x14ac:dyDescent="0.35">
      <c r="A68" t="s">
        <v>34</v>
      </c>
      <c r="B68" t="s">
        <v>51</v>
      </c>
      <c r="C68" t="s">
        <v>13</v>
      </c>
      <c r="D68">
        <v>104.9</v>
      </c>
      <c r="E68">
        <v>105.5</v>
      </c>
      <c r="F68">
        <v>106.2</v>
      </c>
      <c r="G68">
        <v>107.2</v>
      </c>
      <c r="H68">
        <v>108.1</v>
      </c>
      <c r="I68">
        <v>109</v>
      </c>
      <c r="J68">
        <v>109.6</v>
      </c>
      <c r="K68">
        <v>110.2</v>
      </c>
      <c r="L68">
        <v>110.7</v>
      </c>
      <c r="M68">
        <v>111.2</v>
      </c>
      <c r="N68">
        <v>111.8</v>
      </c>
      <c r="O68">
        <v>112.1</v>
      </c>
      <c r="P68">
        <v>112.3</v>
      </c>
      <c r="Q68">
        <v>112.6</v>
      </c>
      <c r="R68">
        <v>112.7</v>
      </c>
      <c r="S68">
        <v>113.2</v>
      </c>
      <c r="T68">
        <v>113.7</v>
      </c>
      <c r="U68">
        <v>114.2</v>
      </c>
      <c r="V68">
        <v>114.8</v>
      </c>
      <c r="W68">
        <v>115.2</v>
      </c>
      <c r="X68">
        <v>115.8</v>
      </c>
      <c r="Y68">
        <v>116.1</v>
      </c>
      <c r="Z68">
        <v>116.4</v>
      </c>
      <c r="AA68">
        <v>116.8</v>
      </c>
      <c r="AB68">
        <v>117.3</v>
      </c>
      <c r="AC68">
        <v>118</v>
      </c>
      <c r="AD68">
        <v>118.1</v>
      </c>
      <c r="AE68">
        <v>118.5</v>
      </c>
      <c r="AF68">
        <v>119.2</v>
      </c>
      <c r="AG68">
        <v>119.8</v>
      </c>
      <c r="AH68">
        <v>119.9</v>
      </c>
      <c r="AI68">
        <v>120.4</v>
      </c>
      <c r="AJ68">
        <v>120.7</v>
      </c>
      <c r="AK68">
        <v>121.1</v>
      </c>
      <c r="AL68">
        <v>121.7</v>
      </c>
      <c r="AM68">
        <v>122</v>
      </c>
      <c r="AN68">
        <v>122.7</v>
      </c>
      <c r="AO68">
        <v>123</v>
      </c>
      <c r="AP68">
        <v>123.1</v>
      </c>
      <c r="AQ68">
        <v>123.6</v>
      </c>
      <c r="AR68">
        <v>124.2</v>
      </c>
      <c r="AS68">
        <v>124.4</v>
      </c>
      <c r="AT68">
        <v>125</v>
      </c>
      <c r="AU68">
        <v>125.5</v>
      </c>
      <c r="AV68">
        <v>126</v>
      </c>
      <c r="AW68">
        <v>126.1</v>
      </c>
      <c r="AX68">
        <v>126.2</v>
      </c>
      <c r="AY68">
        <v>126.6</v>
      </c>
      <c r="AZ68">
        <v>126.6</v>
      </c>
      <c r="BA68">
        <v>126.9</v>
      </c>
      <c r="BB68">
        <v>127.2</v>
      </c>
      <c r="BC68">
        <v>127.4</v>
      </c>
      <c r="BD68">
        <v>127.6</v>
      </c>
      <c r="BE68">
        <v>127.8</v>
      </c>
      <c r="BF68">
        <v>128.5</v>
      </c>
      <c r="BG68">
        <v>128.69999999999999</v>
      </c>
      <c r="BH68">
        <v>128.80000000000001</v>
      </c>
      <c r="BI68">
        <v>128.69999999999999</v>
      </c>
      <c r="BJ68">
        <v>129.19999999999999</v>
      </c>
      <c r="BK68">
        <v>128.80000000000001</v>
      </c>
      <c r="BL68">
        <v>129</v>
      </c>
      <c r="BM68">
        <v>128.6</v>
      </c>
      <c r="BN68">
        <v>129.1</v>
      </c>
      <c r="BO68">
        <v>129.6</v>
      </c>
      <c r="BP68">
        <v>129.9</v>
      </c>
      <c r="BQ68">
        <v>130.30000000000001</v>
      </c>
      <c r="BR68">
        <v>130.30000000000001</v>
      </c>
      <c r="BS68">
        <v>131.1</v>
      </c>
      <c r="BT68">
        <v>130.80000000000001</v>
      </c>
      <c r="BU68">
        <v>133.6</v>
      </c>
      <c r="BV68">
        <v>133.5</v>
      </c>
      <c r="BW68">
        <v>133.80000000000001</v>
      </c>
      <c r="BX68">
        <v>133.30000000000001</v>
      </c>
      <c r="BY68">
        <v>133.6</v>
      </c>
      <c r="BZ68">
        <v>133.69999999999999</v>
      </c>
      <c r="CA68" s="6">
        <v>133.91666666666666</v>
      </c>
      <c r="CB68">
        <v>134</v>
      </c>
      <c r="CC68">
        <v>134.19999999999999</v>
      </c>
      <c r="CD68">
        <v>134.69999999999999</v>
      </c>
      <c r="CE68">
        <v>134.9</v>
      </c>
      <c r="CF68">
        <v>135</v>
      </c>
      <c r="CG68">
        <v>135.1</v>
      </c>
      <c r="CH68">
        <v>135.30000000000001</v>
      </c>
      <c r="CI68">
        <v>135.80000000000001</v>
      </c>
      <c r="CJ68">
        <v>136.1</v>
      </c>
      <c r="CK68">
        <v>136.5</v>
      </c>
      <c r="CL68">
        <v>136.69999999999999</v>
      </c>
      <c r="CM68">
        <v>136.80000000000001</v>
      </c>
      <c r="CN68" s="6">
        <v>138.23333333333332</v>
      </c>
      <c r="CO68">
        <v>139.4</v>
      </c>
      <c r="CP68">
        <v>139.4</v>
      </c>
      <c r="CQ68">
        <v>140.6</v>
      </c>
      <c r="CR68">
        <v>142.19999999999999</v>
      </c>
      <c r="CS68">
        <v>144</v>
      </c>
      <c r="CT68">
        <v>146.5</v>
      </c>
      <c r="CU68">
        <v>149.19999999999999</v>
      </c>
      <c r="CV68">
        <v>151.80000000000001</v>
      </c>
      <c r="CW68">
        <v>155.5</v>
      </c>
      <c r="CX68">
        <v>156.5</v>
      </c>
      <c r="CY68">
        <v>157.6</v>
      </c>
      <c r="CZ68">
        <v>159.30000000000001</v>
      </c>
      <c r="DA68">
        <v>160</v>
      </c>
      <c r="DB68">
        <v>160.9</v>
      </c>
      <c r="DC68">
        <v>162.69999999999999</v>
      </c>
      <c r="DD68">
        <v>162.69999999999999</v>
      </c>
      <c r="DE68">
        <v>163.19999999999999</v>
      </c>
      <c r="DF68">
        <v>163.69999999999999</v>
      </c>
      <c r="DG68">
        <v>164.2</v>
      </c>
      <c r="DH68">
        <v>164.3</v>
      </c>
      <c r="DI68">
        <v>164.7</v>
      </c>
      <c r="DJ68">
        <v>165.3</v>
      </c>
      <c r="DK68">
        <v>166.2</v>
      </c>
      <c r="DL68">
        <v>167.1</v>
      </c>
      <c r="DM68">
        <v>167.9</v>
      </c>
      <c r="DN68">
        <v>168.4</v>
      </c>
      <c r="DO68">
        <v>168.8</v>
      </c>
      <c r="DP68">
        <v>169.4</v>
      </c>
      <c r="DQ68">
        <v>169.9</v>
      </c>
      <c r="DR68">
        <v>170.4</v>
      </c>
      <c r="DS68">
        <v>171</v>
      </c>
      <c r="DT68">
        <v>171.4</v>
      </c>
      <c r="DU68">
        <v>172.3</v>
      </c>
      <c r="DV68">
        <v>172.3</v>
      </c>
      <c r="DW68">
        <v>172.9</v>
      </c>
      <c r="DX68">
        <v>173.4</v>
      </c>
      <c r="DZ68">
        <f t="shared" si="2"/>
        <v>0</v>
      </c>
    </row>
    <row r="69" spans="1:130" x14ac:dyDescent="0.35">
      <c r="A69" t="s">
        <v>34</v>
      </c>
      <c r="B69" t="s">
        <v>51</v>
      </c>
      <c r="C69" t="s">
        <v>14</v>
      </c>
      <c r="D69">
        <v>107.3</v>
      </c>
      <c r="E69">
        <v>108.3</v>
      </c>
      <c r="F69">
        <v>108.9</v>
      </c>
      <c r="G69">
        <v>109.6</v>
      </c>
      <c r="H69">
        <v>110.5</v>
      </c>
      <c r="I69">
        <v>111.6</v>
      </c>
      <c r="J69">
        <v>112.6</v>
      </c>
      <c r="K69">
        <v>113.4</v>
      </c>
      <c r="L69">
        <v>114.6</v>
      </c>
      <c r="M69">
        <v>115.4</v>
      </c>
      <c r="N69">
        <v>116.5</v>
      </c>
      <c r="O69">
        <v>117.4</v>
      </c>
      <c r="P69">
        <v>118.1</v>
      </c>
      <c r="Q69">
        <v>118.8</v>
      </c>
      <c r="R69">
        <v>119.3</v>
      </c>
      <c r="S69">
        <v>119.8</v>
      </c>
      <c r="T69">
        <v>120.4</v>
      </c>
      <c r="U69">
        <v>121.2</v>
      </c>
      <c r="V69">
        <v>122.1</v>
      </c>
      <c r="W69">
        <v>123.1</v>
      </c>
      <c r="X69">
        <v>123.8</v>
      </c>
      <c r="Y69">
        <v>124.5</v>
      </c>
      <c r="Z69">
        <v>125.6</v>
      </c>
      <c r="AA69">
        <v>126.1</v>
      </c>
      <c r="AB69">
        <v>126.7</v>
      </c>
      <c r="AC69">
        <v>127.6</v>
      </c>
      <c r="AD69">
        <v>128.4</v>
      </c>
      <c r="AE69">
        <v>129.1</v>
      </c>
      <c r="AF69">
        <v>129.80000000000001</v>
      </c>
      <c r="AG69">
        <v>130.9</v>
      </c>
      <c r="AH69">
        <v>131.4</v>
      </c>
      <c r="AI69">
        <v>132.1</v>
      </c>
      <c r="AJ69">
        <v>132.5</v>
      </c>
      <c r="AK69">
        <v>133</v>
      </c>
      <c r="AL69">
        <v>134</v>
      </c>
      <c r="AM69">
        <v>134.69999999999999</v>
      </c>
      <c r="AN69">
        <v>135.30000000000001</v>
      </c>
      <c r="AO69">
        <v>135.80000000000001</v>
      </c>
      <c r="AP69">
        <v>136.30000000000001</v>
      </c>
      <c r="AQ69">
        <v>136.69999999999999</v>
      </c>
      <c r="AR69">
        <v>137.4</v>
      </c>
      <c r="AS69">
        <v>138.1</v>
      </c>
      <c r="AT69">
        <v>138.80000000000001</v>
      </c>
      <c r="AU69">
        <v>139.5</v>
      </c>
      <c r="AV69">
        <v>140.19999999999999</v>
      </c>
      <c r="AW69">
        <v>141.1</v>
      </c>
      <c r="AX69">
        <v>141.80000000000001</v>
      </c>
      <c r="AY69">
        <v>142.30000000000001</v>
      </c>
      <c r="AZ69">
        <v>142.80000000000001</v>
      </c>
      <c r="BA69">
        <v>143.19999999999999</v>
      </c>
      <c r="BB69">
        <v>144</v>
      </c>
      <c r="BC69">
        <v>144.19999999999999</v>
      </c>
      <c r="BD69">
        <v>144.5</v>
      </c>
      <c r="BE69">
        <v>144.9</v>
      </c>
      <c r="BF69">
        <v>145.80000000000001</v>
      </c>
      <c r="BG69">
        <v>146.80000000000001</v>
      </c>
      <c r="BH69">
        <v>147.30000000000001</v>
      </c>
      <c r="BI69">
        <v>148.1</v>
      </c>
      <c r="BJ69">
        <v>148.9</v>
      </c>
      <c r="BK69">
        <v>149</v>
      </c>
      <c r="BL69">
        <v>149.5</v>
      </c>
      <c r="BM69">
        <v>149.6</v>
      </c>
      <c r="BN69">
        <v>150.4</v>
      </c>
      <c r="BO69">
        <v>151.19999999999999</v>
      </c>
      <c r="BP69">
        <v>151.69999999999999</v>
      </c>
      <c r="BQ69">
        <v>151.80000000000001</v>
      </c>
      <c r="BR69">
        <v>152.30000000000001</v>
      </c>
      <c r="BS69">
        <v>153</v>
      </c>
      <c r="BT69">
        <v>153.80000000000001</v>
      </c>
      <c r="BU69">
        <v>154.5</v>
      </c>
      <c r="BV69">
        <v>154.5</v>
      </c>
      <c r="BW69">
        <v>154.6</v>
      </c>
      <c r="BX69">
        <v>154.6</v>
      </c>
      <c r="BY69">
        <v>154.9</v>
      </c>
      <c r="BZ69">
        <v>155.19999999999999</v>
      </c>
      <c r="CA69" s="6">
        <v>155.38333333333333</v>
      </c>
      <c r="CB69">
        <v>155.5</v>
      </c>
      <c r="CC69">
        <v>155.9</v>
      </c>
      <c r="CD69">
        <v>156.19999999999999</v>
      </c>
      <c r="CE69">
        <v>156.6</v>
      </c>
      <c r="CF69">
        <v>156.80000000000001</v>
      </c>
      <c r="CG69">
        <v>157.1</v>
      </c>
      <c r="CH69">
        <v>157.5</v>
      </c>
      <c r="CI69">
        <v>158</v>
      </c>
      <c r="CJ69">
        <v>158.6</v>
      </c>
      <c r="CK69">
        <v>159.1</v>
      </c>
      <c r="CL69">
        <v>159.6</v>
      </c>
      <c r="CM69" s="5">
        <f>(SUM(CJ69:CL69)+SUM(CN69:CP69))/6</f>
        <v>155.83333333333334</v>
      </c>
      <c r="CN69" s="6">
        <v>134.1</v>
      </c>
      <c r="CO69">
        <v>161.80000000000001</v>
      </c>
      <c r="CP69">
        <v>161.80000000000001</v>
      </c>
      <c r="CQ69">
        <v>162.30000000000001</v>
      </c>
      <c r="CR69">
        <v>162.9</v>
      </c>
      <c r="CS69">
        <v>163.19999999999999</v>
      </c>
      <c r="CT69">
        <v>163.80000000000001</v>
      </c>
      <c r="CU69">
        <v>164.8</v>
      </c>
      <c r="CV69">
        <v>165.6</v>
      </c>
      <c r="CW69">
        <v>167.5</v>
      </c>
      <c r="CX69">
        <v>168.2</v>
      </c>
      <c r="CY69">
        <v>168.9</v>
      </c>
      <c r="CZ69">
        <v>170.4</v>
      </c>
      <c r="DA69">
        <v>172.4</v>
      </c>
      <c r="DB69">
        <v>172.2</v>
      </c>
      <c r="DC69">
        <v>173.9</v>
      </c>
      <c r="DD69">
        <v>173.9</v>
      </c>
      <c r="DE69">
        <v>174.7</v>
      </c>
      <c r="DF69">
        <v>175.5</v>
      </c>
      <c r="DG69">
        <v>176.5</v>
      </c>
      <c r="DH69">
        <v>177.3</v>
      </c>
      <c r="DI69">
        <v>178</v>
      </c>
      <c r="DJ69">
        <v>179.3</v>
      </c>
      <c r="DK69">
        <v>180.9</v>
      </c>
      <c r="DL69">
        <v>182.5</v>
      </c>
      <c r="DM69">
        <v>183.9</v>
      </c>
      <c r="DN69">
        <v>185.2</v>
      </c>
      <c r="DO69">
        <v>186.3</v>
      </c>
      <c r="DP69">
        <v>187.4</v>
      </c>
      <c r="DQ69">
        <v>188.3</v>
      </c>
      <c r="DR69">
        <v>189.5</v>
      </c>
      <c r="DS69">
        <v>190.3</v>
      </c>
      <c r="DT69">
        <v>191.2</v>
      </c>
      <c r="DU69">
        <v>193</v>
      </c>
      <c r="DV69">
        <v>193</v>
      </c>
      <c r="DW69">
        <v>193.5</v>
      </c>
      <c r="DX69">
        <v>194.2</v>
      </c>
      <c r="DZ69">
        <f t="shared" ref="DZ69:DZ84" si="12">COUNTIF(A69:DX69,"")</f>
        <v>0</v>
      </c>
    </row>
    <row r="70" spans="1:130" x14ac:dyDescent="0.35">
      <c r="A70" t="s">
        <v>34</v>
      </c>
      <c r="B70" t="s">
        <v>51</v>
      </c>
      <c r="C70" t="s">
        <v>15</v>
      </c>
      <c r="D70">
        <v>105.6</v>
      </c>
      <c r="E70">
        <v>106.6</v>
      </c>
      <c r="F70">
        <v>106.9</v>
      </c>
      <c r="G70">
        <v>107.7</v>
      </c>
      <c r="H70">
        <v>109.2</v>
      </c>
      <c r="I70">
        <v>112.2</v>
      </c>
      <c r="J70">
        <v>114.7</v>
      </c>
      <c r="K70">
        <v>116.6</v>
      </c>
      <c r="L70">
        <v>118.3</v>
      </c>
      <c r="M70">
        <v>120.2</v>
      </c>
      <c r="N70">
        <v>122.6</v>
      </c>
      <c r="O70">
        <v>118.4</v>
      </c>
      <c r="P70">
        <v>115.8</v>
      </c>
      <c r="Q70">
        <v>115.3</v>
      </c>
      <c r="R70">
        <v>116.1</v>
      </c>
      <c r="S70">
        <v>117.6</v>
      </c>
      <c r="T70">
        <v>118.9</v>
      </c>
      <c r="U70">
        <v>120.4</v>
      </c>
      <c r="V70">
        <v>124.7</v>
      </c>
      <c r="W70">
        <v>126.6</v>
      </c>
      <c r="X70">
        <v>125.8</v>
      </c>
      <c r="Y70">
        <v>125.4</v>
      </c>
      <c r="Z70">
        <v>125.1</v>
      </c>
      <c r="AA70">
        <v>123.6</v>
      </c>
      <c r="AB70">
        <v>123.1</v>
      </c>
      <c r="AC70">
        <v>123.1</v>
      </c>
      <c r="AD70">
        <v>123.4</v>
      </c>
      <c r="AE70">
        <v>124</v>
      </c>
      <c r="AF70">
        <v>125</v>
      </c>
      <c r="AG70">
        <v>127.3</v>
      </c>
      <c r="AH70">
        <v>128.19999999999999</v>
      </c>
      <c r="AI70">
        <v>130.30000000000001</v>
      </c>
      <c r="AJ70">
        <v>131.19999999999999</v>
      </c>
      <c r="AK70">
        <v>132.1</v>
      </c>
      <c r="AL70">
        <v>132.69999999999999</v>
      </c>
      <c r="AM70">
        <v>131.4</v>
      </c>
      <c r="AN70">
        <v>131.30000000000001</v>
      </c>
      <c r="AO70">
        <v>129.9</v>
      </c>
      <c r="AP70">
        <v>129.80000000000001</v>
      </c>
      <c r="AQ70">
        <v>131.80000000000001</v>
      </c>
      <c r="AR70">
        <v>134</v>
      </c>
      <c r="AS70">
        <v>136.80000000000001</v>
      </c>
      <c r="AT70">
        <v>138.4</v>
      </c>
      <c r="AU70">
        <v>137.9</v>
      </c>
      <c r="AV70">
        <v>136.6</v>
      </c>
      <c r="AW70">
        <v>137</v>
      </c>
      <c r="AX70">
        <v>136.1</v>
      </c>
      <c r="AY70">
        <v>134</v>
      </c>
      <c r="AZ70">
        <v>133.1</v>
      </c>
      <c r="BA70">
        <v>133</v>
      </c>
      <c r="BB70">
        <v>133.1</v>
      </c>
      <c r="BC70">
        <v>133.5</v>
      </c>
      <c r="BD70">
        <v>133.69999999999999</v>
      </c>
      <c r="BE70">
        <v>135.19999999999999</v>
      </c>
      <c r="BF70">
        <v>139</v>
      </c>
      <c r="BG70">
        <v>140.6</v>
      </c>
      <c r="BH70">
        <v>139</v>
      </c>
      <c r="BI70">
        <v>140.1</v>
      </c>
      <c r="BJ70">
        <v>142.1</v>
      </c>
      <c r="BK70">
        <v>140.5</v>
      </c>
      <c r="BL70">
        <v>139.19999999999999</v>
      </c>
      <c r="BM70">
        <v>137.6</v>
      </c>
      <c r="BN70">
        <v>137.19999999999999</v>
      </c>
      <c r="BO70">
        <v>137.5</v>
      </c>
      <c r="BP70">
        <v>138.1</v>
      </c>
      <c r="BQ70">
        <v>139.4</v>
      </c>
      <c r="BR70">
        <v>141.4</v>
      </c>
      <c r="BS70">
        <v>141.69999999999999</v>
      </c>
      <c r="BT70">
        <v>140.4</v>
      </c>
      <c r="BU70">
        <v>139.69999999999999</v>
      </c>
      <c r="BV70">
        <v>139.69999999999999</v>
      </c>
      <c r="BW70">
        <v>138.19999999999999</v>
      </c>
      <c r="BX70">
        <v>137.4</v>
      </c>
      <c r="BY70">
        <v>137.5</v>
      </c>
      <c r="BZ70">
        <v>138.1</v>
      </c>
      <c r="CA70" s="6">
        <v>140.21666666666667</v>
      </c>
      <c r="CB70">
        <v>140.9</v>
      </c>
      <c r="CC70">
        <v>142.69999999999999</v>
      </c>
      <c r="CD70">
        <v>144.69999999999999</v>
      </c>
      <c r="CE70">
        <v>145.9</v>
      </c>
      <c r="CF70">
        <v>147</v>
      </c>
      <c r="CG70">
        <v>149.6</v>
      </c>
      <c r="CH70">
        <v>151.9</v>
      </c>
      <c r="CI70">
        <v>155</v>
      </c>
      <c r="CJ70">
        <v>153.5</v>
      </c>
      <c r="CK70">
        <v>150.5</v>
      </c>
      <c r="CL70">
        <v>148.9</v>
      </c>
      <c r="CM70">
        <v>151.4</v>
      </c>
      <c r="CN70" s="6">
        <v>152.63333333333333</v>
      </c>
      <c r="CO70">
        <v>154</v>
      </c>
      <c r="CP70">
        <v>154</v>
      </c>
      <c r="CQ70">
        <v>157</v>
      </c>
      <c r="CR70">
        <v>158</v>
      </c>
      <c r="CS70">
        <v>161.4</v>
      </c>
      <c r="CT70">
        <v>164.7</v>
      </c>
      <c r="CU70">
        <v>165.4</v>
      </c>
      <c r="CV70">
        <v>161</v>
      </c>
      <c r="CW70">
        <v>156.9</v>
      </c>
      <c r="CX70">
        <v>156.69999999999999</v>
      </c>
      <c r="CY70">
        <v>158</v>
      </c>
      <c r="CZ70">
        <v>160.69999999999999</v>
      </c>
      <c r="DA70">
        <v>162.6</v>
      </c>
      <c r="DB70">
        <v>164</v>
      </c>
      <c r="DC70">
        <v>164</v>
      </c>
      <c r="DD70">
        <v>164</v>
      </c>
      <c r="DE70">
        <v>167.7</v>
      </c>
      <c r="DF70">
        <v>169.7</v>
      </c>
      <c r="DG70">
        <v>168.2</v>
      </c>
      <c r="DH70">
        <v>166.4</v>
      </c>
      <c r="DI70">
        <v>166.2</v>
      </c>
      <c r="DJ70">
        <v>168.4</v>
      </c>
      <c r="DK70">
        <v>170.8</v>
      </c>
      <c r="DL70">
        <v>173.3</v>
      </c>
      <c r="DM70">
        <v>174.9</v>
      </c>
      <c r="DN70">
        <v>175</v>
      </c>
      <c r="DO70">
        <v>176.3</v>
      </c>
      <c r="DP70">
        <v>177.8</v>
      </c>
      <c r="DQ70">
        <v>179.6</v>
      </c>
      <c r="DR70">
        <v>178.3</v>
      </c>
      <c r="DS70">
        <v>175.9</v>
      </c>
      <c r="DT70">
        <v>176.7</v>
      </c>
      <c r="DU70">
        <v>177</v>
      </c>
      <c r="DV70">
        <v>177</v>
      </c>
      <c r="DW70">
        <v>177.9</v>
      </c>
      <c r="DX70">
        <v>179.1</v>
      </c>
      <c r="DZ70">
        <f t="shared" si="12"/>
        <v>0</v>
      </c>
    </row>
    <row r="71" spans="1:130" x14ac:dyDescent="0.35">
      <c r="A71" t="s">
        <v>34</v>
      </c>
      <c r="B71" t="s">
        <v>52</v>
      </c>
      <c r="C71" t="s">
        <v>16</v>
      </c>
      <c r="D71">
        <v>105.1</v>
      </c>
      <c r="E71">
        <v>105.7</v>
      </c>
      <c r="F71">
        <v>106.6</v>
      </c>
      <c r="G71">
        <v>107.5</v>
      </c>
      <c r="H71">
        <v>108.6</v>
      </c>
      <c r="I71">
        <v>109.5</v>
      </c>
      <c r="J71">
        <v>110.3</v>
      </c>
      <c r="K71">
        <v>111.2</v>
      </c>
      <c r="L71">
        <v>112</v>
      </c>
      <c r="M71">
        <v>112.5</v>
      </c>
      <c r="N71">
        <v>113.1</v>
      </c>
      <c r="O71">
        <v>114</v>
      </c>
      <c r="P71">
        <v>114.5</v>
      </c>
      <c r="Q71">
        <v>114.7</v>
      </c>
      <c r="R71">
        <v>115.2</v>
      </c>
      <c r="S71">
        <v>116</v>
      </c>
      <c r="T71">
        <v>116.8</v>
      </c>
      <c r="U71">
        <v>117.8</v>
      </c>
      <c r="V71">
        <v>118.8</v>
      </c>
      <c r="W71">
        <v>119.9</v>
      </c>
      <c r="X71">
        <v>120.8</v>
      </c>
      <c r="Y71">
        <v>121.1</v>
      </c>
      <c r="Z71">
        <v>122.1</v>
      </c>
      <c r="AA71">
        <v>123</v>
      </c>
      <c r="AB71">
        <v>124</v>
      </c>
      <c r="AC71">
        <v>125.2</v>
      </c>
      <c r="AD71">
        <v>125.8</v>
      </c>
      <c r="AE71">
        <v>126.9</v>
      </c>
      <c r="AF71">
        <v>127.9</v>
      </c>
      <c r="AG71">
        <v>129.19999999999999</v>
      </c>
      <c r="AH71">
        <v>130.4</v>
      </c>
      <c r="AI71">
        <v>131.19999999999999</v>
      </c>
      <c r="AJ71">
        <v>132</v>
      </c>
      <c r="AK71">
        <v>132.5</v>
      </c>
      <c r="AL71">
        <v>133.6</v>
      </c>
      <c r="AM71">
        <v>134.5</v>
      </c>
      <c r="AN71">
        <v>135.19999999999999</v>
      </c>
      <c r="AO71">
        <v>135.9</v>
      </c>
      <c r="AP71">
        <v>136.5</v>
      </c>
      <c r="AQ71">
        <v>137.1</v>
      </c>
      <c r="AR71">
        <v>137.69999999999999</v>
      </c>
      <c r="AS71">
        <v>138.69999999999999</v>
      </c>
      <c r="AT71">
        <v>139.30000000000001</v>
      </c>
      <c r="AU71">
        <v>140.19999999999999</v>
      </c>
      <c r="AV71">
        <v>141</v>
      </c>
      <c r="AW71">
        <v>141.80000000000001</v>
      </c>
      <c r="AX71">
        <v>142</v>
      </c>
      <c r="AY71">
        <v>143.1</v>
      </c>
      <c r="AZ71">
        <v>143.80000000000001</v>
      </c>
      <c r="BA71">
        <v>144.4</v>
      </c>
      <c r="BB71">
        <v>145.1</v>
      </c>
      <c r="BC71">
        <v>145.4</v>
      </c>
      <c r="BD71">
        <v>146.19999999999999</v>
      </c>
      <c r="BE71">
        <v>146.5</v>
      </c>
      <c r="BF71">
        <v>148.19999999999999</v>
      </c>
      <c r="BG71">
        <v>149.80000000000001</v>
      </c>
      <c r="BH71">
        <v>150.80000000000001</v>
      </c>
      <c r="BI71">
        <v>151.6</v>
      </c>
      <c r="BJ71">
        <v>153.19999999999999</v>
      </c>
      <c r="BK71">
        <v>154.19999999999999</v>
      </c>
      <c r="BL71">
        <v>154.69999999999999</v>
      </c>
      <c r="BM71">
        <v>154.9</v>
      </c>
      <c r="BN71">
        <v>156.30000000000001</v>
      </c>
      <c r="BO71">
        <v>156.9</v>
      </c>
      <c r="BP71">
        <v>157.9</v>
      </c>
      <c r="BQ71">
        <v>158.30000000000001</v>
      </c>
      <c r="BR71">
        <v>157.5</v>
      </c>
      <c r="BS71">
        <v>157.9</v>
      </c>
      <c r="BT71">
        <v>159.19999999999999</v>
      </c>
      <c r="BU71">
        <v>162.6</v>
      </c>
      <c r="BV71">
        <v>162.6</v>
      </c>
      <c r="BW71">
        <v>163</v>
      </c>
      <c r="BX71">
        <v>163.19999999999999</v>
      </c>
      <c r="BY71">
        <v>163.4</v>
      </c>
      <c r="BZ71">
        <v>163.5</v>
      </c>
      <c r="CA71" s="6">
        <v>164.04999999999998</v>
      </c>
      <c r="CB71">
        <v>164.1</v>
      </c>
      <c r="CC71">
        <v>164.9</v>
      </c>
      <c r="CD71">
        <v>165.2</v>
      </c>
      <c r="CE71">
        <v>165.8</v>
      </c>
      <c r="CF71">
        <v>166.5</v>
      </c>
      <c r="CG71">
        <v>167.1</v>
      </c>
      <c r="CH71">
        <v>167.9</v>
      </c>
      <c r="CI71">
        <v>168.5</v>
      </c>
      <c r="CJ71">
        <v>169.2</v>
      </c>
      <c r="CK71">
        <v>170.1</v>
      </c>
      <c r="CL71">
        <v>171.2</v>
      </c>
      <c r="CM71" s="5">
        <f t="shared" ref="CM71:CM74" si="13">(SUM(CJ71:CL71)+SUM(CN71:CP71))/6</f>
        <v>170.99722222222223</v>
      </c>
      <c r="CN71" s="6">
        <v>148.48333333333332</v>
      </c>
      <c r="CO71">
        <v>183.5</v>
      </c>
      <c r="CP71">
        <v>183.5</v>
      </c>
      <c r="CQ71">
        <v>182.6</v>
      </c>
      <c r="CR71">
        <v>184.4</v>
      </c>
      <c r="CS71">
        <v>184.3</v>
      </c>
      <c r="CT71">
        <v>184.8</v>
      </c>
      <c r="CU71">
        <v>185.4</v>
      </c>
      <c r="CV71">
        <v>186.5</v>
      </c>
      <c r="CW71">
        <v>188.3</v>
      </c>
      <c r="CX71">
        <v>188.1</v>
      </c>
      <c r="CY71">
        <v>188.8</v>
      </c>
      <c r="CZ71">
        <v>191.9</v>
      </c>
      <c r="DA71">
        <v>190.8</v>
      </c>
      <c r="DB71">
        <v>191.2</v>
      </c>
      <c r="DC71">
        <v>192.1</v>
      </c>
      <c r="DD71">
        <v>192.1</v>
      </c>
      <c r="DE71">
        <v>192.7</v>
      </c>
      <c r="DF71">
        <v>192.9</v>
      </c>
      <c r="DG71">
        <v>192.4</v>
      </c>
      <c r="DH71">
        <v>192.2</v>
      </c>
      <c r="DI71">
        <v>192.8</v>
      </c>
      <c r="DJ71">
        <v>193.7</v>
      </c>
      <c r="DK71">
        <v>193.9</v>
      </c>
      <c r="DL71">
        <v>194.1</v>
      </c>
      <c r="DM71">
        <v>194.3</v>
      </c>
      <c r="DN71">
        <v>194.6</v>
      </c>
      <c r="DO71">
        <v>195</v>
      </c>
      <c r="DP71">
        <v>195.9</v>
      </c>
      <c r="DQ71">
        <v>196.3</v>
      </c>
      <c r="DR71">
        <v>196.9</v>
      </c>
      <c r="DS71">
        <v>197.3</v>
      </c>
      <c r="DT71">
        <v>198.2</v>
      </c>
      <c r="DU71">
        <v>199.5</v>
      </c>
      <c r="DV71">
        <v>199.5</v>
      </c>
      <c r="DW71">
        <v>200.6</v>
      </c>
      <c r="DX71">
        <v>201</v>
      </c>
      <c r="DZ71">
        <f t="shared" si="12"/>
        <v>0</v>
      </c>
    </row>
    <row r="72" spans="1:130" x14ac:dyDescent="0.35">
      <c r="A72" t="s">
        <v>34</v>
      </c>
      <c r="B72" t="s">
        <v>53</v>
      </c>
      <c r="C72" t="s">
        <v>17</v>
      </c>
      <c r="D72">
        <v>106.3</v>
      </c>
      <c r="E72">
        <v>106.9</v>
      </c>
      <c r="F72">
        <v>107.4</v>
      </c>
      <c r="G72">
        <v>108</v>
      </c>
      <c r="H72">
        <v>108.7</v>
      </c>
      <c r="I72">
        <v>109.5</v>
      </c>
      <c r="J72">
        <v>110.2</v>
      </c>
      <c r="K72">
        <v>111</v>
      </c>
      <c r="L72">
        <v>112.2</v>
      </c>
      <c r="M72">
        <v>113.2</v>
      </c>
      <c r="N72">
        <v>114.2</v>
      </c>
      <c r="O72">
        <v>115.2</v>
      </c>
      <c r="P72">
        <v>115.8</v>
      </c>
      <c r="Q72">
        <v>116.4</v>
      </c>
      <c r="R72">
        <v>116.8</v>
      </c>
      <c r="S72">
        <v>117.4</v>
      </c>
      <c r="T72">
        <v>118</v>
      </c>
      <c r="U72">
        <v>118.8</v>
      </c>
      <c r="V72">
        <v>119.6</v>
      </c>
      <c r="W72">
        <v>120</v>
      </c>
      <c r="X72">
        <v>120.7</v>
      </c>
      <c r="Y72">
        <v>121.5</v>
      </c>
      <c r="Z72">
        <v>122.1</v>
      </c>
      <c r="AA72">
        <v>122.6</v>
      </c>
      <c r="AB72">
        <v>123.1</v>
      </c>
      <c r="AC72">
        <v>123.8</v>
      </c>
      <c r="AD72">
        <v>124.3</v>
      </c>
      <c r="AE72">
        <v>124.7</v>
      </c>
      <c r="AF72">
        <v>125.4</v>
      </c>
      <c r="AG72">
        <v>126.4</v>
      </c>
      <c r="AH72">
        <v>126.7</v>
      </c>
      <c r="AI72">
        <v>127.2</v>
      </c>
      <c r="AJ72">
        <v>127.9</v>
      </c>
      <c r="AK72">
        <v>128.5</v>
      </c>
      <c r="AL72">
        <v>129.30000000000001</v>
      </c>
      <c r="AM72">
        <v>129.69999999999999</v>
      </c>
      <c r="AN72">
        <v>130.30000000000001</v>
      </c>
      <c r="AO72">
        <v>130.9</v>
      </c>
      <c r="AP72">
        <v>131.30000000000001</v>
      </c>
      <c r="AQ72">
        <v>131.80000000000001</v>
      </c>
      <c r="AR72">
        <v>132.19999999999999</v>
      </c>
      <c r="AS72">
        <v>132.9</v>
      </c>
      <c r="AT72">
        <v>133.5</v>
      </c>
      <c r="AU72">
        <v>134.1</v>
      </c>
      <c r="AV72">
        <v>134.6</v>
      </c>
      <c r="AW72">
        <v>135.5</v>
      </c>
      <c r="AX72">
        <v>135.80000000000001</v>
      </c>
      <c r="AY72">
        <v>136.30000000000001</v>
      </c>
      <c r="AZ72">
        <v>136.6</v>
      </c>
      <c r="BA72">
        <v>136.80000000000001</v>
      </c>
      <c r="BB72">
        <v>137.30000000000001</v>
      </c>
      <c r="BC72">
        <v>138</v>
      </c>
      <c r="BD72">
        <v>138.19999999999999</v>
      </c>
      <c r="BE72">
        <v>138.5</v>
      </c>
      <c r="BF72">
        <v>139.30000000000001</v>
      </c>
      <c r="BG72">
        <v>140.30000000000001</v>
      </c>
      <c r="BH72">
        <v>141.1</v>
      </c>
      <c r="BI72">
        <v>142</v>
      </c>
      <c r="BJ72">
        <v>143</v>
      </c>
      <c r="BK72">
        <v>143.1</v>
      </c>
      <c r="BL72">
        <v>143.5</v>
      </c>
      <c r="BM72">
        <v>143.80000000000001</v>
      </c>
      <c r="BN72">
        <v>144.30000000000001</v>
      </c>
      <c r="BO72">
        <v>145.30000000000001</v>
      </c>
      <c r="BP72">
        <v>146</v>
      </c>
      <c r="BQ72">
        <v>146.4</v>
      </c>
      <c r="BR72">
        <v>146.80000000000001</v>
      </c>
      <c r="BS72">
        <v>147.30000000000001</v>
      </c>
      <c r="BT72">
        <v>147.69999999999999</v>
      </c>
      <c r="BU72">
        <v>148</v>
      </c>
      <c r="BV72">
        <v>148</v>
      </c>
      <c r="BW72">
        <v>148.1</v>
      </c>
      <c r="BX72">
        <v>147.6</v>
      </c>
      <c r="BY72">
        <v>147.69999999999999</v>
      </c>
      <c r="BZ72">
        <v>147.9</v>
      </c>
      <c r="CA72" s="6">
        <v>148.18333333333331</v>
      </c>
      <c r="CB72">
        <v>148.4</v>
      </c>
      <c r="CC72">
        <v>148.6</v>
      </c>
      <c r="CD72">
        <v>148.9</v>
      </c>
      <c r="CE72">
        <v>149.1</v>
      </c>
      <c r="CF72">
        <v>149.19999999999999</v>
      </c>
      <c r="CG72">
        <v>149.4</v>
      </c>
      <c r="CH72">
        <v>149.9</v>
      </c>
      <c r="CI72">
        <v>150.30000000000001</v>
      </c>
      <c r="CJ72">
        <v>150.5</v>
      </c>
      <c r="CK72">
        <v>150.80000000000001</v>
      </c>
      <c r="CL72">
        <v>151.19999999999999</v>
      </c>
      <c r="CM72" s="5">
        <f t="shared" si="13"/>
        <v>147.36388888888891</v>
      </c>
      <c r="CN72" s="6">
        <v>126.68333333333334</v>
      </c>
      <c r="CO72">
        <v>152.5</v>
      </c>
      <c r="CP72">
        <v>152.5</v>
      </c>
      <c r="CQ72">
        <v>153.1</v>
      </c>
      <c r="CR72">
        <v>153.4</v>
      </c>
      <c r="CS72">
        <v>153.69999999999999</v>
      </c>
      <c r="CT72">
        <v>154.30000000000001</v>
      </c>
      <c r="CU72">
        <v>155</v>
      </c>
      <c r="CV72">
        <v>155.5</v>
      </c>
      <c r="CW72">
        <v>157.19999999999999</v>
      </c>
      <c r="CX72">
        <v>157.80000000000001</v>
      </c>
      <c r="CY72">
        <v>158.80000000000001</v>
      </c>
      <c r="CZ72">
        <v>161.80000000000001</v>
      </c>
      <c r="DA72">
        <v>162.19999999999999</v>
      </c>
      <c r="DB72">
        <v>162.80000000000001</v>
      </c>
      <c r="DC72">
        <v>164.5</v>
      </c>
      <c r="DD72">
        <v>164.6</v>
      </c>
      <c r="DE72">
        <v>165.7</v>
      </c>
      <c r="DF72">
        <v>167.2</v>
      </c>
      <c r="DG72">
        <v>168.5</v>
      </c>
      <c r="DH72">
        <v>169.9</v>
      </c>
      <c r="DI72">
        <v>170.8</v>
      </c>
      <c r="DJ72">
        <v>172.1</v>
      </c>
      <c r="DK72">
        <v>173.9</v>
      </c>
      <c r="DL72">
        <v>175.6</v>
      </c>
      <c r="DM72">
        <v>177.1</v>
      </c>
      <c r="DN72">
        <v>178.3</v>
      </c>
      <c r="DO72">
        <v>179.5</v>
      </c>
      <c r="DP72">
        <v>180.9</v>
      </c>
      <c r="DQ72">
        <v>181.9</v>
      </c>
      <c r="DR72">
        <v>183.1</v>
      </c>
      <c r="DS72">
        <v>184</v>
      </c>
      <c r="DT72">
        <v>184.9</v>
      </c>
      <c r="DU72">
        <v>186.2</v>
      </c>
      <c r="DV72">
        <v>186.1</v>
      </c>
      <c r="DW72">
        <v>186.9</v>
      </c>
      <c r="DX72">
        <v>187.3</v>
      </c>
      <c r="DZ72">
        <f t="shared" si="12"/>
        <v>0</v>
      </c>
    </row>
    <row r="73" spans="1:130" x14ac:dyDescent="0.35">
      <c r="A73" t="s">
        <v>34</v>
      </c>
      <c r="B73" t="s">
        <v>53</v>
      </c>
      <c r="C73" t="s">
        <v>18</v>
      </c>
      <c r="D73">
        <v>105.5</v>
      </c>
      <c r="E73">
        <v>106</v>
      </c>
      <c r="F73">
        <v>106.5</v>
      </c>
      <c r="G73">
        <v>107</v>
      </c>
      <c r="H73">
        <v>107.4</v>
      </c>
      <c r="I73">
        <v>108.1</v>
      </c>
      <c r="J73">
        <v>108.8</v>
      </c>
      <c r="K73">
        <v>109.4</v>
      </c>
      <c r="L73">
        <v>110.4</v>
      </c>
      <c r="M73">
        <v>111.2</v>
      </c>
      <c r="N73">
        <v>111.9</v>
      </c>
      <c r="O73">
        <v>112.7</v>
      </c>
      <c r="P73">
        <v>113.2</v>
      </c>
      <c r="Q73">
        <v>113.3</v>
      </c>
      <c r="R73">
        <v>113.7</v>
      </c>
      <c r="S73">
        <v>114.6</v>
      </c>
      <c r="T73">
        <v>115.2</v>
      </c>
      <c r="U73">
        <v>115.6</v>
      </c>
      <c r="V73">
        <v>116.3</v>
      </c>
      <c r="W73">
        <v>116.8</v>
      </c>
      <c r="X73">
        <v>117.2</v>
      </c>
      <c r="Y73">
        <v>118.1</v>
      </c>
      <c r="Z73">
        <v>118.4</v>
      </c>
      <c r="AA73">
        <v>118.6</v>
      </c>
      <c r="AB73">
        <v>119.3</v>
      </c>
      <c r="AC73">
        <v>120.1</v>
      </c>
      <c r="AD73">
        <v>120.4</v>
      </c>
      <c r="AE73">
        <v>120.8</v>
      </c>
      <c r="AF73">
        <v>121.3</v>
      </c>
      <c r="AG73">
        <v>122</v>
      </c>
      <c r="AH73">
        <v>122.3</v>
      </c>
      <c r="AI73">
        <v>122.9</v>
      </c>
      <c r="AJ73">
        <v>123.4</v>
      </c>
      <c r="AK73">
        <v>123.8</v>
      </c>
      <c r="AL73">
        <v>124.5</v>
      </c>
      <c r="AM73">
        <v>124.8</v>
      </c>
      <c r="AN73">
        <v>125.1</v>
      </c>
      <c r="AO73">
        <v>125.8</v>
      </c>
      <c r="AP73">
        <v>126.1</v>
      </c>
      <c r="AQ73">
        <v>126.4</v>
      </c>
      <c r="AR73">
        <v>126.8</v>
      </c>
      <c r="AS73">
        <v>127.2</v>
      </c>
      <c r="AT73">
        <v>127.6</v>
      </c>
      <c r="AU73">
        <v>128.19999999999999</v>
      </c>
      <c r="AV73">
        <v>128.6</v>
      </c>
      <c r="AW73">
        <v>129.1</v>
      </c>
      <c r="AX73">
        <v>129.30000000000001</v>
      </c>
      <c r="AY73">
        <v>129.80000000000001</v>
      </c>
      <c r="AZ73">
        <v>130.19999999999999</v>
      </c>
      <c r="BA73">
        <v>130.30000000000001</v>
      </c>
      <c r="BB73">
        <v>130.6</v>
      </c>
      <c r="BC73">
        <v>131.1</v>
      </c>
      <c r="BD73">
        <v>131.4</v>
      </c>
      <c r="BE73">
        <v>131.69999999999999</v>
      </c>
      <c r="BF73">
        <v>132.1</v>
      </c>
      <c r="BG73">
        <v>133</v>
      </c>
      <c r="BH73">
        <v>133.4</v>
      </c>
      <c r="BI73">
        <v>134.1</v>
      </c>
      <c r="BJ73">
        <v>134.80000000000001</v>
      </c>
      <c r="BK73">
        <v>135.1</v>
      </c>
      <c r="BL73">
        <v>135.5</v>
      </c>
      <c r="BM73">
        <v>135.6</v>
      </c>
      <c r="BN73">
        <v>136.19999999999999</v>
      </c>
      <c r="BO73">
        <v>136.69999999999999</v>
      </c>
      <c r="BP73">
        <v>137.4</v>
      </c>
      <c r="BQ73">
        <v>138.1</v>
      </c>
      <c r="BR73">
        <v>138.4</v>
      </c>
      <c r="BS73">
        <v>138.80000000000001</v>
      </c>
      <c r="BT73">
        <v>139.1</v>
      </c>
      <c r="BU73">
        <v>139.19999999999999</v>
      </c>
      <c r="BV73">
        <v>139.1</v>
      </c>
      <c r="BW73">
        <v>139.4</v>
      </c>
      <c r="BX73">
        <v>139</v>
      </c>
      <c r="BY73">
        <v>139.69999999999999</v>
      </c>
      <c r="BZ73">
        <v>139.9</v>
      </c>
      <c r="CA73" s="6">
        <v>139.98333333333335</v>
      </c>
      <c r="CB73">
        <v>140.4</v>
      </c>
      <c r="CC73">
        <v>140.4</v>
      </c>
      <c r="CD73">
        <v>140.5</v>
      </c>
      <c r="CE73">
        <v>140.6</v>
      </c>
      <c r="CF73">
        <v>140.6</v>
      </c>
      <c r="CG73">
        <v>140.80000000000001</v>
      </c>
      <c r="CH73">
        <v>141</v>
      </c>
      <c r="CI73">
        <v>141.30000000000001</v>
      </c>
      <c r="CJ73">
        <v>141.5</v>
      </c>
      <c r="CK73">
        <v>141.69999999999999</v>
      </c>
      <c r="CL73">
        <v>141.9</v>
      </c>
      <c r="CM73" s="5">
        <f t="shared" si="13"/>
        <v>138.86666666666667</v>
      </c>
      <c r="CN73" s="6">
        <v>119.30000000000001</v>
      </c>
      <c r="CO73">
        <v>144.4</v>
      </c>
      <c r="CP73">
        <v>144.4</v>
      </c>
      <c r="CQ73">
        <v>143.4</v>
      </c>
      <c r="CR73">
        <v>144.30000000000001</v>
      </c>
      <c r="CS73">
        <v>144.6</v>
      </c>
      <c r="CT73">
        <v>144.9</v>
      </c>
      <c r="CU73">
        <v>145.4</v>
      </c>
      <c r="CV73">
        <v>146.1</v>
      </c>
      <c r="CW73">
        <v>147.4</v>
      </c>
      <c r="CX73">
        <v>147.9</v>
      </c>
      <c r="CY73">
        <v>148.5</v>
      </c>
      <c r="CZ73">
        <v>152.1</v>
      </c>
      <c r="DA73">
        <v>151.80000000000001</v>
      </c>
      <c r="DB73">
        <v>153.1</v>
      </c>
      <c r="DC73">
        <v>155.30000000000001</v>
      </c>
      <c r="DD73">
        <v>155.30000000000001</v>
      </c>
      <c r="DE73">
        <v>156.30000000000001</v>
      </c>
      <c r="DF73">
        <v>157.4</v>
      </c>
      <c r="DG73">
        <v>158.69999999999999</v>
      </c>
      <c r="DH73">
        <v>160.69999999999999</v>
      </c>
      <c r="DI73">
        <v>162.4</v>
      </c>
      <c r="DJ73">
        <v>164.6</v>
      </c>
      <c r="DK73">
        <v>166.5</v>
      </c>
      <c r="DL73">
        <v>168.4</v>
      </c>
      <c r="DM73">
        <v>169.9</v>
      </c>
      <c r="DN73">
        <v>171.3</v>
      </c>
      <c r="DO73">
        <v>172.7</v>
      </c>
      <c r="DP73">
        <v>174.3</v>
      </c>
      <c r="DQ73">
        <v>175.3</v>
      </c>
      <c r="DR73">
        <v>176.2</v>
      </c>
      <c r="DS73">
        <v>177</v>
      </c>
      <c r="DT73">
        <v>177.6</v>
      </c>
      <c r="DU73">
        <v>178.7</v>
      </c>
      <c r="DV73">
        <v>178.7</v>
      </c>
      <c r="DW73">
        <v>179.2</v>
      </c>
      <c r="DX73">
        <v>179.7</v>
      </c>
      <c r="DZ73">
        <f t="shared" si="12"/>
        <v>0</v>
      </c>
    </row>
    <row r="74" spans="1:130" x14ac:dyDescent="0.35">
      <c r="A74" t="s">
        <v>34</v>
      </c>
      <c r="B74" t="s">
        <v>53</v>
      </c>
      <c r="C74" t="s">
        <v>19</v>
      </c>
      <c r="D74">
        <v>106.2</v>
      </c>
      <c r="E74">
        <v>106.8</v>
      </c>
      <c r="F74">
        <v>107.3</v>
      </c>
      <c r="G74">
        <v>107.9</v>
      </c>
      <c r="H74">
        <v>108.5</v>
      </c>
      <c r="I74">
        <v>109.3</v>
      </c>
      <c r="J74">
        <v>110</v>
      </c>
      <c r="K74">
        <v>110.7</v>
      </c>
      <c r="L74">
        <v>111.9</v>
      </c>
      <c r="M74">
        <v>112.8</v>
      </c>
      <c r="N74">
        <v>113.8</v>
      </c>
      <c r="O74">
        <v>114.8</v>
      </c>
      <c r="P74">
        <v>115.4</v>
      </c>
      <c r="Q74">
        <v>115.9</v>
      </c>
      <c r="R74">
        <v>116.4</v>
      </c>
      <c r="S74">
        <v>117</v>
      </c>
      <c r="T74">
        <v>117.6</v>
      </c>
      <c r="U74">
        <v>118.3</v>
      </c>
      <c r="V74">
        <v>119.1</v>
      </c>
      <c r="W74">
        <v>119.6</v>
      </c>
      <c r="X74">
        <v>120.1</v>
      </c>
      <c r="Y74">
        <v>121</v>
      </c>
      <c r="Z74">
        <v>121.6</v>
      </c>
      <c r="AA74">
        <v>122</v>
      </c>
      <c r="AB74">
        <v>122.5</v>
      </c>
      <c r="AC74">
        <v>123.3</v>
      </c>
      <c r="AD74">
        <v>123.7</v>
      </c>
      <c r="AE74">
        <v>124.1</v>
      </c>
      <c r="AF74">
        <v>124.7</v>
      </c>
      <c r="AG74">
        <v>125.7</v>
      </c>
      <c r="AH74">
        <v>126.1</v>
      </c>
      <c r="AI74">
        <v>126.6</v>
      </c>
      <c r="AJ74">
        <v>127.2</v>
      </c>
      <c r="AK74">
        <v>127.8</v>
      </c>
      <c r="AL74">
        <v>128.6</v>
      </c>
      <c r="AM74">
        <v>129</v>
      </c>
      <c r="AN74">
        <v>129.5</v>
      </c>
      <c r="AO74">
        <v>130.19999999999999</v>
      </c>
      <c r="AP74">
        <v>130.5</v>
      </c>
      <c r="AQ74">
        <v>131</v>
      </c>
      <c r="AR74">
        <v>131.4</v>
      </c>
      <c r="AS74">
        <v>132</v>
      </c>
      <c r="AT74">
        <v>132.69999999999999</v>
      </c>
      <c r="AU74">
        <v>133.19999999999999</v>
      </c>
      <c r="AV74">
        <v>133.80000000000001</v>
      </c>
      <c r="AW74">
        <v>134.5</v>
      </c>
      <c r="AX74">
        <v>135</v>
      </c>
      <c r="AY74">
        <v>135.4</v>
      </c>
      <c r="AZ74">
        <v>135.6</v>
      </c>
      <c r="BA74">
        <v>135.9</v>
      </c>
      <c r="BB74">
        <v>136.4</v>
      </c>
      <c r="BC74">
        <v>137</v>
      </c>
      <c r="BD74">
        <v>137.19999999999999</v>
      </c>
      <c r="BE74">
        <v>137.5</v>
      </c>
      <c r="BF74">
        <v>138.30000000000001</v>
      </c>
      <c r="BG74">
        <v>139.30000000000001</v>
      </c>
      <c r="BH74">
        <v>140</v>
      </c>
      <c r="BI74">
        <v>140.80000000000001</v>
      </c>
      <c r="BJ74">
        <v>141.80000000000001</v>
      </c>
      <c r="BK74">
        <v>142</v>
      </c>
      <c r="BL74">
        <v>142.30000000000001</v>
      </c>
      <c r="BM74">
        <v>142.6</v>
      </c>
      <c r="BN74">
        <v>143.1</v>
      </c>
      <c r="BO74">
        <v>144</v>
      </c>
      <c r="BP74">
        <v>144.69999999999999</v>
      </c>
      <c r="BQ74">
        <v>145.19999999999999</v>
      </c>
      <c r="BR74">
        <v>145.6</v>
      </c>
      <c r="BS74">
        <v>146.1</v>
      </c>
      <c r="BT74">
        <v>146.5</v>
      </c>
      <c r="BU74">
        <v>146.80000000000001</v>
      </c>
      <c r="BV74">
        <v>146.69999999999999</v>
      </c>
      <c r="BW74">
        <v>146.80000000000001</v>
      </c>
      <c r="BX74">
        <v>146.4</v>
      </c>
      <c r="BY74">
        <v>146.5</v>
      </c>
      <c r="BZ74">
        <v>146.69999999999999</v>
      </c>
      <c r="CA74" s="6">
        <v>146.98333333333335</v>
      </c>
      <c r="CB74">
        <v>147.30000000000001</v>
      </c>
      <c r="CC74">
        <v>147.4</v>
      </c>
      <c r="CD74">
        <v>147.6</v>
      </c>
      <c r="CE74">
        <v>147.9</v>
      </c>
      <c r="CF74">
        <v>147.9</v>
      </c>
      <c r="CG74">
        <v>148.19999999999999</v>
      </c>
      <c r="CH74">
        <v>148.6</v>
      </c>
      <c r="CI74">
        <v>149</v>
      </c>
      <c r="CJ74">
        <v>149.19999999999999</v>
      </c>
      <c r="CK74">
        <v>149.5</v>
      </c>
      <c r="CL74">
        <v>149.80000000000001</v>
      </c>
      <c r="CM74" s="5">
        <f t="shared" si="13"/>
        <v>146.15555555555554</v>
      </c>
      <c r="CN74" s="6">
        <v>125.63333333333333</v>
      </c>
      <c r="CO74">
        <v>151.4</v>
      </c>
      <c r="CP74">
        <v>151.4</v>
      </c>
      <c r="CQ74">
        <v>151.69999999999999</v>
      </c>
      <c r="CR74">
        <v>152</v>
      </c>
      <c r="CS74">
        <v>152.30000000000001</v>
      </c>
      <c r="CT74">
        <v>152.80000000000001</v>
      </c>
      <c r="CU74">
        <v>153.6</v>
      </c>
      <c r="CV74">
        <v>154.19999999999999</v>
      </c>
      <c r="CW74">
        <v>155.80000000000001</v>
      </c>
      <c r="CX74">
        <v>156.4</v>
      </c>
      <c r="CY74">
        <v>157.30000000000001</v>
      </c>
      <c r="CZ74">
        <v>160.4</v>
      </c>
      <c r="DA74">
        <v>160.69999999999999</v>
      </c>
      <c r="DB74">
        <v>161.4</v>
      </c>
      <c r="DC74">
        <v>163.19999999999999</v>
      </c>
      <c r="DD74">
        <v>163.30000000000001</v>
      </c>
      <c r="DE74">
        <v>164.3</v>
      </c>
      <c r="DF74">
        <v>165.8</v>
      </c>
      <c r="DG74">
        <v>167</v>
      </c>
      <c r="DH74">
        <v>168.5</v>
      </c>
      <c r="DI74">
        <v>169.6</v>
      </c>
      <c r="DJ74">
        <v>171.1</v>
      </c>
      <c r="DK74">
        <v>172.8</v>
      </c>
      <c r="DL74">
        <v>174.6</v>
      </c>
      <c r="DM74">
        <v>176</v>
      </c>
      <c r="DN74">
        <v>177.3</v>
      </c>
      <c r="DO74">
        <v>178.5</v>
      </c>
      <c r="DP74">
        <v>179.9</v>
      </c>
      <c r="DQ74">
        <v>181</v>
      </c>
      <c r="DR74">
        <v>182.1</v>
      </c>
      <c r="DS74">
        <v>183</v>
      </c>
      <c r="DT74">
        <v>183.8</v>
      </c>
      <c r="DU74">
        <v>185.1</v>
      </c>
      <c r="DV74">
        <v>185.1</v>
      </c>
      <c r="DW74">
        <v>185.7</v>
      </c>
      <c r="DX74">
        <v>186.2</v>
      </c>
      <c r="DZ74">
        <f t="shared" si="12"/>
        <v>0</v>
      </c>
    </row>
    <row r="75" spans="1:130" x14ac:dyDescent="0.35">
      <c r="A75" t="s">
        <v>34</v>
      </c>
      <c r="B75" t="s">
        <v>20</v>
      </c>
      <c r="C75" t="s">
        <v>20</v>
      </c>
      <c r="D75">
        <v>100.3</v>
      </c>
      <c r="E75">
        <v>100.4</v>
      </c>
      <c r="F75">
        <v>100.4</v>
      </c>
      <c r="G75">
        <v>100.5</v>
      </c>
      <c r="H75">
        <v>100.5</v>
      </c>
      <c r="I75">
        <v>106.6</v>
      </c>
      <c r="J75">
        <v>107.7</v>
      </c>
      <c r="K75">
        <v>108.9</v>
      </c>
      <c r="L75">
        <v>109.7</v>
      </c>
      <c r="M75">
        <v>110.5</v>
      </c>
      <c r="N75">
        <v>111.1</v>
      </c>
      <c r="O75">
        <v>110.7</v>
      </c>
      <c r="P75">
        <v>111.6</v>
      </c>
      <c r="Q75">
        <v>112.5</v>
      </c>
      <c r="R75">
        <v>113.2</v>
      </c>
      <c r="S75">
        <v>113.9</v>
      </c>
      <c r="T75">
        <v>114.3</v>
      </c>
      <c r="U75">
        <v>113.9</v>
      </c>
      <c r="V75">
        <v>114.8</v>
      </c>
      <c r="W75">
        <v>115.5</v>
      </c>
      <c r="X75">
        <v>116.1</v>
      </c>
      <c r="Y75">
        <v>116.7</v>
      </c>
      <c r="Z75">
        <v>117.1</v>
      </c>
      <c r="AA75">
        <v>116.5</v>
      </c>
      <c r="AB75">
        <v>117.3</v>
      </c>
      <c r="AC75">
        <v>118.1</v>
      </c>
      <c r="AD75">
        <v>118.6</v>
      </c>
      <c r="AE75">
        <v>119.2</v>
      </c>
      <c r="AF75">
        <v>119.6</v>
      </c>
      <c r="AG75">
        <v>119</v>
      </c>
      <c r="AH75">
        <v>119.9</v>
      </c>
      <c r="AI75">
        <v>120.9</v>
      </c>
      <c r="AJ75">
        <v>121.6</v>
      </c>
      <c r="AK75">
        <v>122.4</v>
      </c>
      <c r="AL75">
        <v>122.9</v>
      </c>
      <c r="AM75">
        <v>122.4</v>
      </c>
      <c r="AN75">
        <v>123.4</v>
      </c>
      <c r="AO75">
        <v>124.4</v>
      </c>
      <c r="AP75">
        <v>124.9</v>
      </c>
      <c r="AQ75">
        <v>125.6</v>
      </c>
      <c r="AR75">
        <v>126</v>
      </c>
      <c r="AS75">
        <v>125.5</v>
      </c>
      <c r="AT75">
        <v>126.4</v>
      </c>
      <c r="AU75">
        <v>127.3</v>
      </c>
      <c r="AV75">
        <v>127.9</v>
      </c>
      <c r="AW75">
        <v>128.69999999999999</v>
      </c>
      <c r="AX75">
        <v>129.1</v>
      </c>
      <c r="AY75">
        <v>128.5</v>
      </c>
      <c r="AZ75">
        <v>129.6</v>
      </c>
      <c r="BA75">
        <v>130.5</v>
      </c>
      <c r="BB75">
        <v>131.1</v>
      </c>
      <c r="BC75">
        <v>131.69999999999999</v>
      </c>
      <c r="BD75">
        <v>132.1</v>
      </c>
      <c r="BE75">
        <v>131.4</v>
      </c>
      <c r="BF75">
        <v>132.6</v>
      </c>
      <c r="BG75">
        <v>134.4</v>
      </c>
      <c r="BH75">
        <v>135.69999999999999</v>
      </c>
      <c r="BI75">
        <v>137.30000000000001</v>
      </c>
      <c r="BJ75">
        <v>138.6</v>
      </c>
      <c r="BK75">
        <v>139.1</v>
      </c>
      <c r="BL75">
        <v>140.4</v>
      </c>
      <c r="BM75">
        <v>141.30000000000001</v>
      </c>
      <c r="BN75">
        <v>142</v>
      </c>
      <c r="BO75">
        <v>142.9</v>
      </c>
      <c r="BP75">
        <v>143.19999999999999</v>
      </c>
      <c r="BQ75">
        <v>142.5</v>
      </c>
      <c r="BR75">
        <v>143.6</v>
      </c>
      <c r="BS75">
        <v>144.6</v>
      </c>
      <c r="BT75">
        <v>145.30000000000001</v>
      </c>
      <c r="BU75">
        <v>146.9</v>
      </c>
      <c r="BV75">
        <v>146.9</v>
      </c>
      <c r="BW75">
        <v>146.5</v>
      </c>
      <c r="BX75">
        <v>147.69999999999999</v>
      </c>
      <c r="BY75">
        <v>148.5</v>
      </c>
      <c r="BZ75">
        <v>149</v>
      </c>
      <c r="CA75" s="6">
        <v>149.21666666666667</v>
      </c>
      <c r="CB75">
        <v>150.1</v>
      </c>
      <c r="CC75">
        <v>149.4</v>
      </c>
      <c r="CD75">
        <v>150.6</v>
      </c>
      <c r="CE75">
        <v>151.6</v>
      </c>
      <c r="CF75">
        <v>152.19999999999999</v>
      </c>
      <c r="CG75">
        <v>153</v>
      </c>
      <c r="CH75">
        <v>153.5</v>
      </c>
      <c r="CI75">
        <v>152.80000000000001</v>
      </c>
      <c r="CJ75">
        <v>153.9</v>
      </c>
      <c r="CK75">
        <v>154.80000000000001</v>
      </c>
      <c r="CL75">
        <v>154.5</v>
      </c>
      <c r="CM75">
        <v>155.6</v>
      </c>
      <c r="CN75" s="6">
        <v>154.96666666666667</v>
      </c>
      <c r="CO75">
        <v>154.69999999999999</v>
      </c>
      <c r="CP75">
        <v>154.69999999999999</v>
      </c>
      <c r="CQ75">
        <v>155.5</v>
      </c>
      <c r="CR75">
        <v>156.30000000000001</v>
      </c>
      <c r="CS75">
        <v>156.5</v>
      </c>
      <c r="CT75">
        <v>158</v>
      </c>
      <c r="CU75">
        <v>158.4</v>
      </c>
      <c r="CV75">
        <v>157.69999999999999</v>
      </c>
      <c r="CW75">
        <v>159.80000000000001</v>
      </c>
      <c r="CX75">
        <v>159.9</v>
      </c>
      <c r="CY75">
        <v>161.4</v>
      </c>
      <c r="CZ75">
        <v>161.6</v>
      </c>
      <c r="DA75">
        <v>160.5</v>
      </c>
      <c r="DB75">
        <v>161.5</v>
      </c>
      <c r="DC75">
        <v>162.1</v>
      </c>
      <c r="DD75">
        <v>162.1</v>
      </c>
      <c r="DE75">
        <v>163.6</v>
      </c>
      <c r="DF75">
        <v>164.2</v>
      </c>
      <c r="DG75">
        <v>163.4</v>
      </c>
      <c r="DH75">
        <v>164.5</v>
      </c>
      <c r="DI75">
        <v>165.5</v>
      </c>
      <c r="DJ75">
        <v>165.3</v>
      </c>
      <c r="DK75">
        <v>167</v>
      </c>
      <c r="DL75">
        <v>167.5</v>
      </c>
      <c r="DM75">
        <v>166.8</v>
      </c>
      <c r="DN75">
        <v>167.8</v>
      </c>
      <c r="DO75">
        <v>169</v>
      </c>
      <c r="DP75">
        <v>169.5</v>
      </c>
      <c r="DQ75">
        <v>171.2</v>
      </c>
      <c r="DR75">
        <v>171.8</v>
      </c>
      <c r="DS75">
        <v>170.7</v>
      </c>
      <c r="DT75">
        <v>172.1</v>
      </c>
      <c r="DU75">
        <v>173.5</v>
      </c>
      <c r="DV75">
        <v>173.5</v>
      </c>
      <c r="DW75">
        <v>175.2</v>
      </c>
      <c r="DX75">
        <v>175.6</v>
      </c>
      <c r="DZ75">
        <f t="shared" si="12"/>
        <v>0</v>
      </c>
    </row>
    <row r="76" spans="1:130" x14ac:dyDescent="0.35">
      <c r="A76" t="s">
        <v>34</v>
      </c>
      <c r="B76" t="s">
        <v>21</v>
      </c>
      <c r="C76" t="s">
        <v>21</v>
      </c>
      <c r="D76">
        <v>105.5</v>
      </c>
      <c r="E76">
        <v>106</v>
      </c>
      <c r="F76">
        <v>106.1</v>
      </c>
      <c r="G76">
        <v>106.5</v>
      </c>
      <c r="H76">
        <v>107.4</v>
      </c>
      <c r="I76">
        <v>108.3</v>
      </c>
      <c r="J76">
        <v>109.2</v>
      </c>
      <c r="K76">
        <v>109.7</v>
      </c>
      <c r="L76">
        <v>110.5</v>
      </c>
      <c r="M76">
        <v>110.9</v>
      </c>
      <c r="N76">
        <v>111.6</v>
      </c>
      <c r="O76">
        <v>111.9</v>
      </c>
      <c r="P76">
        <v>112.2</v>
      </c>
      <c r="Q76">
        <v>112.4</v>
      </c>
      <c r="R76">
        <v>112.5</v>
      </c>
      <c r="S76">
        <v>112.5</v>
      </c>
      <c r="T76">
        <v>112.5</v>
      </c>
      <c r="U76">
        <v>113.2</v>
      </c>
      <c r="V76">
        <v>113.9</v>
      </c>
      <c r="W76">
        <v>114</v>
      </c>
      <c r="X76">
        <v>114.3</v>
      </c>
      <c r="Y76">
        <v>114.7</v>
      </c>
      <c r="Z76">
        <v>115.5</v>
      </c>
      <c r="AA76">
        <v>115.7</v>
      </c>
      <c r="AB76">
        <v>116.5</v>
      </c>
      <c r="AC76">
        <v>117.7</v>
      </c>
      <c r="AD76">
        <v>118.3</v>
      </c>
      <c r="AE76">
        <v>118.7</v>
      </c>
      <c r="AF76">
        <v>119.2</v>
      </c>
      <c r="AG76">
        <v>119.8</v>
      </c>
      <c r="AH76">
        <v>120.1</v>
      </c>
      <c r="AI76">
        <v>120.6</v>
      </c>
      <c r="AJ76">
        <v>120.4</v>
      </c>
      <c r="AK76">
        <v>120.8</v>
      </c>
      <c r="AL76">
        <v>121.6</v>
      </c>
      <c r="AM76">
        <v>122</v>
      </c>
      <c r="AN76">
        <v>122.7</v>
      </c>
      <c r="AO76">
        <v>123.1</v>
      </c>
      <c r="AP76">
        <v>122.4</v>
      </c>
      <c r="AQ76">
        <v>122.3</v>
      </c>
      <c r="AR76">
        <v>122.7</v>
      </c>
      <c r="AS76">
        <v>123.3</v>
      </c>
      <c r="AT76">
        <v>123.4</v>
      </c>
      <c r="AU76">
        <v>123.6</v>
      </c>
      <c r="AV76">
        <v>124.1</v>
      </c>
      <c r="AW76">
        <v>124.3</v>
      </c>
      <c r="AX76">
        <v>125</v>
      </c>
      <c r="AY76">
        <v>126.6</v>
      </c>
      <c r="AZ76">
        <v>126.8</v>
      </c>
      <c r="BA76">
        <v>127.9</v>
      </c>
      <c r="BB76">
        <v>129.1</v>
      </c>
      <c r="BC76">
        <v>129.80000000000001</v>
      </c>
      <c r="BD76">
        <v>129.4</v>
      </c>
      <c r="BE76">
        <v>128.80000000000001</v>
      </c>
      <c r="BF76">
        <v>129.4</v>
      </c>
      <c r="BG76">
        <v>129.80000000000001</v>
      </c>
      <c r="BH76">
        <v>131</v>
      </c>
      <c r="BI76">
        <v>132.19999999999999</v>
      </c>
      <c r="BJ76">
        <v>135.30000000000001</v>
      </c>
      <c r="BK76">
        <v>136.6</v>
      </c>
      <c r="BL76">
        <v>136.6</v>
      </c>
      <c r="BM76">
        <v>136.69999999999999</v>
      </c>
      <c r="BN76">
        <v>136.5</v>
      </c>
      <c r="BO76">
        <v>136.5</v>
      </c>
      <c r="BP76">
        <v>136.9</v>
      </c>
      <c r="BQ76">
        <v>138.1</v>
      </c>
      <c r="BR76">
        <v>139.69999999999999</v>
      </c>
      <c r="BS76">
        <v>140.9</v>
      </c>
      <c r="BT76">
        <v>142.30000000000001</v>
      </c>
      <c r="BU76">
        <v>145.30000000000001</v>
      </c>
      <c r="BV76">
        <v>145.1</v>
      </c>
      <c r="BW76">
        <v>142.69999999999999</v>
      </c>
      <c r="BX76">
        <v>139.5</v>
      </c>
      <c r="BY76">
        <v>138.4</v>
      </c>
      <c r="BZ76">
        <v>139.69999999999999</v>
      </c>
      <c r="CA76" s="6">
        <v>139.73333333333332</v>
      </c>
      <c r="CB76">
        <v>140.30000000000001</v>
      </c>
      <c r="CC76">
        <v>141.19999999999999</v>
      </c>
      <c r="CD76">
        <v>139.30000000000001</v>
      </c>
      <c r="CE76">
        <v>138.5</v>
      </c>
      <c r="CF76">
        <v>139.19999999999999</v>
      </c>
      <c r="CG76">
        <v>140.6</v>
      </c>
      <c r="CH76">
        <v>142.30000000000001</v>
      </c>
      <c r="CI76">
        <v>143.69999999999999</v>
      </c>
      <c r="CJ76">
        <v>144.6</v>
      </c>
      <c r="CK76">
        <v>147.19999999999999</v>
      </c>
      <c r="CL76">
        <v>148.9</v>
      </c>
      <c r="CM76">
        <v>144.1</v>
      </c>
      <c r="CN76" s="6">
        <v>144.5</v>
      </c>
      <c r="CO76">
        <v>141.9</v>
      </c>
      <c r="CP76">
        <v>141.9</v>
      </c>
      <c r="CQ76">
        <v>143</v>
      </c>
      <c r="CR76">
        <v>142.9</v>
      </c>
      <c r="CS76">
        <v>143.1</v>
      </c>
      <c r="CT76">
        <v>143.6</v>
      </c>
      <c r="CU76">
        <v>144.6</v>
      </c>
      <c r="CV76">
        <v>147.9</v>
      </c>
      <c r="CW76">
        <v>152.4</v>
      </c>
      <c r="CX76">
        <v>155.5</v>
      </c>
      <c r="CY76">
        <v>155.6</v>
      </c>
      <c r="CZ76">
        <v>159.4</v>
      </c>
      <c r="DA76">
        <v>159.80000000000001</v>
      </c>
      <c r="DB76">
        <v>160.69999999999999</v>
      </c>
      <c r="DC76">
        <v>162.6</v>
      </c>
      <c r="DD76">
        <v>162.6</v>
      </c>
      <c r="DE76">
        <v>164.2</v>
      </c>
      <c r="DF76">
        <v>163.9</v>
      </c>
      <c r="DG76">
        <v>164.1</v>
      </c>
      <c r="DH76">
        <v>164.2</v>
      </c>
      <c r="DI76">
        <v>165.7</v>
      </c>
      <c r="DJ76">
        <v>167.2</v>
      </c>
      <c r="DK76">
        <v>172.2</v>
      </c>
      <c r="DL76">
        <v>174.6</v>
      </c>
      <c r="DM76">
        <v>176</v>
      </c>
      <c r="DN76">
        <v>179.6</v>
      </c>
      <c r="DO76">
        <v>178.8</v>
      </c>
      <c r="DP76">
        <v>179.5</v>
      </c>
      <c r="DQ76">
        <v>180.5</v>
      </c>
      <c r="DR76">
        <v>181.3</v>
      </c>
      <c r="DS76">
        <v>182</v>
      </c>
      <c r="DT76">
        <v>182</v>
      </c>
      <c r="DU76">
        <v>182.1</v>
      </c>
      <c r="DV76">
        <v>181.9</v>
      </c>
      <c r="DW76">
        <v>181.7</v>
      </c>
      <c r="DX76">
        <v>182.8</v>
      </c>
      <c r="DZ76">
        <f t="shared" si="12"/>
        <v>0</v>
      </c>
    </row>
    <row r="77" spans="1:130" x14ac:dyDescent="0.35">
      <c r="A77" t="s">
        <v>34</v>
      </c>
      <c r="B77" t="s">
        <v>20</v>
      </c>
      <c r="C77" t="s">
        <v>22</v>
      </c>
      <c r="D77">
        <v>104.8</v>
      </c>
      <c r="E77">
        <v>105.2</v>
      </c>
      <c r="F77">
        <v>105.6</v>
      </c>
      <c r="G77">
        <v>106.3</v>
      </c>
      <c r="H77">
        <v>106.9</v>
      </c>
      <c r="I77">
        <v>107.6</v>
      </c>
      <c r="J77">
        <v>108.2</v>
      </c>
      <c r="K77">
        <v>108.7</v>
      </c>
      <c r="L77">
        <v>109.6</v>
      </c>
      <c r="M77">
        <v>110.3</v>
      </c>
      <c r="N77">
        <v>111.1</v>
      </c>
      <c r="O77">
        <v>111.7</v>
      </c>
      <c r="P77">
        <v>112.3</v>
      </c>
      <c r="Q77">
        <v>112.8</v>
      </c>
      <c r="R77">
        <v>113.2</v>
      </c>
      <c r="S77">
        <v>113.6</v>
      </c>
      <c r="T77">
        <v>114.1</v>
      </c>
      <c r="U77">
        <v>114.6</v>
      </c>
      <c r="V77">
        <v>115.2</v>
      </c>
      <c r="W77">
        <v>115.6</v>
      </c>
      <c r="X77">
        <v>116.1</v>
      </c>
      <c r="Y77">
        <v>116.7</v>
      </c>
      <c r="Z77">
        <v>117.3</v>
      </c>
      <c r="AA77">
        <v>117.5</v>
      </c>
      <c r="AB77">
        <v>118.1</v>
      </c>
      <c r="AC77">
        <v>118.7</v>
      </c>
      <c r="AD77">
        <v>119.2</v>
      </c>
      <c r="AE77">
        <v>119.7</v>
      </c>
      <c r="AF77">
        <v>120.2</v>
      </c>
      <c r="AG77">
        <v>121.1</v>
      </c>
      <c r="AH77">
        <v>121.3</v>
      </c>
      <c r="AI77">
        <v>122</v>
      </c>
      <c r="AJ77">
        <v>122.6</v>
      </c>
      <c r="AK77">
        <v>123</v>
      </c>
      <c r="AL77">
        <v>123.4</v>
      </c>
      <c r="AM77">
        <v>123.6</v>
      </c>
      <c r="AN77">
        <v>124.2</v>
      </c>
      <c r="AO77">
        <v>124.6</v>
      </c>
      <c r="AP77">
        <v>125.1</v>
      </c>
      <c r="AQ77">
        <v>125.5</v>
      </c>
      <c r="AR77">
        <v>126</v>
      </c>
      <c r="AS77">
        <v>126.4</v>
      </c>
      <c r="AT77">
        <v>126.9</v>
      </c>
      <c r="AU77">
        <v>127.4</v>
      </c>
      <c r="AV77">
        <v>127.9</v>
      </c>
      <c r="AW77">
        <v>128.4</v>
      </c>
      <c r="AX77">
        <v>128.6</v>
      </c>
      <c r="AY77">
        <v>129.19999999999999</v>
      </c>
      <c r="AZ77">
        <v>129.4</v>
      </c>
      <c r="BA77">
        <v>129.69999999999999</v>
      </c>
      <c r="BB77">
        <v>130.1</v>
      </c>
      <c r="BC77">
        <v>130.4</v>
      </c>
      <c r="BD77">
        <v>130.9</v>
      </c>
      <c r="BE77">
        <v>131.19999999999999</v>
      </c>
      <c r="BF77">
        <v>131.9</v>
      </c>
      <c r="BG77">
        <v>132.80000000000001</v>
      </c>
      <c r="BH77">
        <v>133.30000000000001</v>
      </c>
      <c r="BI77">
        <v>133.6</v>
      </c>
      <c r="BJ77">
        <v>134.4</v>
      </c>
      <c r="BK77">
        <v>134.69999999999999</v>
      </c>
      <c r="BL77">
        <v>134.9</v>
      </c>
      <c r="BM77">
        <v>135.19999999999999</v>
      </c>
      <c r="BN77">
        <v>135.6</v>
      </c>
      <c r="BO77">
        <v>136.6</v>
      </c>
      <c r="BP77">
        <v>137.4</v>
      </c>
      <c r="BQ77">
        <v>137.9</v>
      </c>
      <c r="BR77">
        <v>138.6</v>
      </c>
      <c r="BS77">
        <v>139.4</v>
      </c>
      <c r="BT77">
        <v>139.69999999999999</v>
      </c>
      <c r="BU77">
        <v>142.19999999999999</v>
      </c>
      <c r="BV77">
        <v>142.19999999999999</v>
      </c>
      <c r="BW77">
        <v>143.19999999999999</v>
      </c>
      <c r="BX77">
        <v>143.6</v>
      </c>
      <c r="BY77">
        <v>143.69999999999999</v>
      </c>
      <c r="BZ77">
        <v>143.80000000000001</v>
      </c>
      <c r="CA77" s="6">
        <v>143.79999999999998</v>
      </c>
      <c r="CB77">
        <v>143.69999999999999</v>
      </c>
      <c r="CC77">
        <v>143.80000000000001</v>
      </c>
      <c r="CD77">
        <v>144.19999999999999</v>
      </c>
      <c r="CE77">
        <v>144.5</v>
      </c>
      <c r="CF77">
        <v>144.6</v>
      </c>
      <c r="CG77">
        <v>145</v>
      </c>
      <c r="CH77">
        <v>145.30000000000001</v>
      </c>
      <c r="CI77">
        <v>145.80000000000001</v>
      </c>
      <c r="CJ77">
        <v>146.19999999999999</v>
      </c>
      <c r="CK77">
        <v>146.4</v>
      </c>
      <c r="CL77">
        <v>146.4</v>
      </c>
      <c r="CM77" s="5">
        <f>(SUM(CJ77:CL77)+SUM(CN77:CP77))/6</f>
        <v>142.35555555555555</v>
      </c>
      <c r="CN77" s="6">
        <v>122.33333333333333</v>
      </c>
      <c r="CO77">
        <v>146.4</v>
      </c>
      <c r="CP77">
        <v>146.4</v>
      </c>
      <c r="CQ77">
        <v>148.4</v>
      </c>
      <c r="CR77">
        <v>148.69999999999999</v>
      </c>
      <c r="CS77">
        <v>148.69999999999999</v>
      </c>
      <c r="CT77">
        <v>149.19999999999999</v>
      </c>
      <c r="CU77">
        <v>149.69999999999999</v>
      </c>
      <c r="CV77">
        <v>150</v>
      </c>
      <c r="CW77">
        <v>150.9</v>
      </c>
      <c r="CX77">
        <v>151.19999999999999</v>
      </c>
      <c r="CY77">
        <v>151.80000000000001</v>
      </c>
      <c r="CZ77">
        <v>154.69999999999999</v>
      </c>
      <c r="DA77">
        <v>154.80000000000001</v>
      </c>
      <c r="DB77">
        <v>155.80000000000001</v>
      </c>
      <c r="DC77">
        <v>157.5</v>
      </c>
      <c r="DD77">
        <v>157.5</v>
      </c>
      <c r="DE77">
        <v>158.4</v>
      </c>
      <c r="DF77">
        <v>159.30000000000001</v>
      </c>
      <c r="DG77">
        <v>160.19999999999999</v>
      </c>
      <c r="DH77">
        <v>161.1</v>
      </c>
      <c r="DI77">
        <v>161.80000000000001</v>
      </c>
      <c r="DJ77">
        <v>162.80000000000001</v>
      </c>
      <c r="DK77">
        <v>164</v>
      </c>
      <c r="DL77">
        <v>165.2</v>
      </c>
      <c r="DM77">
        <v>166.4</v>
      </c>
      <c r="DN77">
        <v>167.4</v>
      </c>
      <c r="DO77">
        <v>168.5</v>
      </c>
      <c r="DP77">
        <v>169.5</v>
      </c>
      <c r="DQ77">
        <v>170.4</v>
      </c>
      <c r="DR77">
        <v>171.4</v>
      </c>
      <c r="DS77">
        <v>172.1</v>
      </c>
      <c r="DT77">
        <v>172.9</v>
      </c>
      <c r="DU77">
        <v>174.2</v>
      </c>
      <c r="DV77">
        <v>174.2</v>
      </c>
      <c r="DW77">
        <v>174.6</v>
      </c>
      <c r="DX77">
        <v>175.2</v>
      </c>
      <c r="DZ77">
        <f t="shared" si="12"/>
        <v>0</v>
      </c>
    </row>
    <row r="78" spans="1:130" x14ac:dyDescent="0.35">
      <c r="A78" t="s">
        <v>34</v>
      </c>
      <c r="B78" t="s">
        <v>23</v>
      </c>
      <c r="C78" t="s">
        <v>23</v>
      </c>
      <c r="D78">
        <v>104</v>
      </c>
      <c r="E78">
        <v>104.5</v>
      </c>
      <c r="F78">
        <v>104.9</v>
      </c>
      <c r="G78">
        <v>105.3</v>
      </c>
      <c r="H78">
        <v>105.9</v>
      </c>
      <c r="I78">
        <v>106.4</v>
      </c>
      <c r="J78">
        <v>107</v>
      </c>
      <c r="K78">
        <v>107.5</v>
      </c>
      <c r="L78">
        <v>108.1</v>
      </c>
      <c r="M78">
        <v>108.6</v>
      </c>
      <c r="N78">
        <v>109.3</v>
      </c>
      <c r="O78">
        <v>109.7</v>
      </c>
      <c r="P78">
        <v>110.3</v>
      </c>
      <c r="Q78">
        <v>110.7</v>
      </c>
      <c r="R78">
        <v>111.2</v>
      </c>
      <c r="S78">
        <v>111.5</v>
      </c>
      <c r="T78">
        <v>111.8</v>
      </c>
      <c r="U78">
        <v>112.3</v>
      </c>
      <c r="V78">
        <v>112.7</v>
      </c>
      <c r="W78">
        <v>113.3</v>
      </c>
      <c r="X78">
        <v>113.7</v>
      </c>
      <c r="Y78">
        <v>114.3</v>
      </c>
      <c r="Z78">
        <v>114.8</v>
      </c>
      <c r="AA78">
        <v>115.1</v>
      </c>
      <c r="AB78">
        <v>115.5</v>
      </c>
      <c r="AC78">
        <v>116.3</v>
      </c>
      <c r="AD78">
        <v>116.7</v>
      </c>
      <c r="AE78">
        <v>117.1</v>
      </c>
      <c r="AF78">
        <v>117.7</v>
      </c>
      <c r="AG78">
        <v>118.5</v>
      </c>
      <c r="AH78">
        <v>119</v>
      </c>
      <c r="AI78">
        <v>119.4</v>
      </c>
      <c r="AJ78">
        <v>119.8</v>
      </c>
      <c r="AK78">
        <v>120.4</v>
      </c>
      <c r="AL78">
        <v>120.9</v>
      </c>
      <c r="AM78">
        <v>121.4</v>
      </c>
      <c r="AN78">
        <v>122</v>
      </c>
      <c r="AO78">
        <v>122.5</v>
      </c>
      <c r="AP78">
        <v>122.9</v>
      </c>
      <c r="AQ78">
        <v>123.2</v>
      </c>
      <c r="AR78">
        <v>123.7</v>
      </c>
      <c r="AS78">
        <v>124.1</v>
      </c>
      <c r="AT78">
        <v>124.5</v>
      </c>
      <c r="AU78">
        <v>124.8</v>
      </c>
      <c r="AV78">
        <v>125.4</v>
      </c>
      <c r="AW78">
        <v>126.1</v>
      </c>
      <c r="AX78">
        <v>126.4</v>
      </c>
      <c r="AY78">
        <v>126.9</v>
      </c>
      <c r="AZ78">
        <v>127.1</v>
      </c>
      <c r="BA78">
        <v>127.4</v>
      </c>
      <c r="BB78">
        <v>127.8</v>
      </c>
      <c r="BC78">
        <v>128.1</v>
      </c>
      <c r="BD78">
        <v>128.4</v>
      </c>
      <c r="BE78">
        <v>128.5</v>
      </c>
      <c r="BF78">
        <v>129.4</v>
      </c>
      <c r="BG78">
        <v>130.19999999999999</v>
      </c>
      <c r="BH78">
        <v>130.6</v>
      </c>
      <c r="BI78">
        <v>131.30000000000001</v>
      </c>
      <c r="BJ78">
        <v>132.6</v>
      </c>
      <c r="BK78">
        <v>133.1</v>
      </c>
      <c r="BL78">
        <v>133.30000000000001</v>
      </c>
      <c r="BM78">
        <v>133.80000000000001</v>
      </c>
      <c r="BN78">
        <v>134.30000000000001</v>
      </c>
      <c r="BO78">
        <v>135.19999999999999</v>
      </c>
      <c r="BP78">
        <v>136</v>
      </c>
      <c r="BQ78">
        <v>136.19999999999999</v>
      </c>
      <c r="BR78">
        <v>137</v>
      </c>
      <c r="BS78">
        <v>137.69999999999999</v>
      </c>
      <c r="BT78">
        <v>138.4</v>
      </c>
      <c r="BU78">
        <v>142.1</v>
      </c>
      <c r="BV78">
        <v>142.1</v>
      </c>
      <c r="BW78">
        <v>144.9</v>
      </c>
      <c r="BX78">
        <v>145.1</v>
      </c>
      <c r="BY78">
        <v>145.6</v>
      </c>
      <c r="BZ78">
        <v>146.19999999999999</v>
      </c>
      <c r="CA78" s="6">
        <v>146.51666666666668</v>
      </c>
      <c r="CB78">
        <v>146.9</v>
      </c>
      <c r="CC78">
        <v>147.4</v>
      </c>
      <c r="CD78">
        <v>147.9</v>
      </c>
      <c r="CE78">
        <v>148.5</v>
      </c>
      <c r="CF78">
        <v>149</v>
      </c>
      <c r="CG78">
        <v>149.4</v>
      </c>
      <c r="CH78">
        <v>149.9</v>
      </c>
      <c r="CI78">
        <v>150.4</v>
      </c>
      <c r="CJ78">
        <v>151.19999999999999</v>
      </c>
      <c r="CK78">
        <v>151.69999999999999</v>
      </c>
      <c r="CL78">
        <v>152.30000000000001</v>
      </c>
      <c r="CM78">
        <v>150.69999999999999</v>
      </c>
      <c r="CN78" s="6">
        <v>153.08333333333334</v>
      </c>
      <c r="CO78">
        <v>154.4</v>
      </c>
      <c r="CP78">
        <v>154.4</v>
      </c>
      <c r="CQ78">
        <v>155</v>
      </c>
      <c r="CR78">
        <v>155.6</v>
      </c>
      <c r="CS78">
        <v>156.30000000000001</v>
      </c>
      <c r="CT78">
        <v>157.19999999999999</v>
      </c>
      <c r="CU78">
        <v>158.30000000000001</v>
      </c>
      <c r="CV78">
        <v>159.30000000000001</v>
      </c>
      <c r="CW78">
        <v>161.30000000000001</v>
      </c>
      <c r="CX78">
        <v>161.69999999999999</v>
      </c>
      <c r="CY78">
        <v>162.30000000000001</v>
      </c>
      <c r="CZ78">
        <v>165.8</v>
      </c>
      <c r="DA78">
        <v>166.3</v>
      </c>
      <c r="DB78">
        <v>167</v>
      </c>
      <c r="DC78">
        <v>168.4</v>
      </c>
      <c r="DD78">
        <v>168.4</v>
      </c>
      <c r="DE78">
        <v>169.1</v>
      </c>
      <c r="DF78">
        <v>169.9</v>
      </c>
      <c r="DG78">
        <v>170.6</v>
      </c>
      <c r="DH78">
        <v>171.4</v>
      </c>
      <c r="DI78">
        <v>172.2</v>
      </c>
      <c r="DJ78">
        <v>173</v>
      </c>
      <c r="DK78">
        <v>174</v>
      </c>
      <c r="DL78">
        <v>174.8</v>
      </c>
      <c r="DM78">
        <v>175.4</v>
      </c>
      <c r="DN78">
        <v>176.1</v>
      </c>
      <c r="DO78">
        <v>176.8</v>
      </c>
      <c r="DP78">
        <v>177.8</v>
      </c>
      <c r="DQ78">
        <v>178.7</v>
      </c>
      <c r="DR78">
        <v>179.8</v>
      </c>
      <c r="DS78">
        <v>181.1</v>
      </c>
      <c r="DT78">
        <v>182.3</v>
      </c>
      <c r="DU78">
        <v>184.4</v>
      </c>
      <c r="DV78">
        <v>184.4</v>
      </c>
      <c r="DW78">
        <v>185</v>
      </c>
      <c r="DX78">
        <v>185.7</v>
      </c>
      <c r="DZ78">
        <f t="shared" si="12"/>
        <v>0</v>
      </c>
    </row>
    <row r="79" spans="1:130" x14ac:dyDescent="0.35">
      <c r="A79" t="s">
        <v>34</v>
      </c>
      <c r="B79" t="s">
        <v>24</v>
      </c>
      <c r="C79" t="s">
        <v>24</v>
      </c>
      <c r="D79">
        <v>103.2</v>
      </c>
      <c r="E79">
        <v>104.2</v>
      </c>
      <c r="F79">
        <v>105.1</v>
      </c>
      <c r="G79">
        <v>104.7</v>
      </c>
      <c r="H79">
        <v>104</v>
      </c>
      <c r="I79">
        <v>105.1</v>
      </c>
      <c r="J79">
        <v>107.1</v>
      </c>
      <c r="K79">
        <v>108</v>
      </c>
      <c r="L79">
        <v>109.9</v>
      </c>
      <c r="M79">
        <v>109.5</v>
      </c>
      <c r="N79">
        <v>109.5</v>
      </c>
      <c r="O79">
        <v>109.8</v>
      </c>
      <c r="P79">
        <v>110.7</v>
      </c>
      <c r="Q79">
        <v>111.1</v>
      </c>
      <c r="R79">
        <v>111.4</v>
      </c>
      <c r="S79">
        <v>111.2</v>
      </c>
      <c r="T79">
        <v>111.3</v>
      </c>
      <c r="U79">
        <v>111.8</v>
      </c>
      <c r="V79">
        <v>113.1</v>
      </c>
      <c r="W79">
        <v>112.8</v>
      </c>
      <c r="X79">
        <v>112</v>
      </c>
      <c r="Y79">
        <v>111.8</v>
      </c>
      <c r="Z79">
        <v>110.8</v>
      </c>
      <c r="AA79">
        <v>110.1</v>
      </c>
      <c r="AB79">
        <v>109.4</v>
      </c>
      <c r="AC79">
        <v>108.7</v>
      </c>
      <c r="AD79">
        <v>109.9</v>
      </c>
      <c r="AE79">
        <v>110.1</v>
      </c>
      <c r="AF79">
        <v>112</v>
      </c>
      <c r="AG79">
        <v>112.9</v>
      </c>
      <c r="AH79">
        <v>112.7</v>
      </c>
      <c r="AI79">
        <v>111.7</v>
      </c>
      <c r="AJ79">
        <v>111.3</v>
      </c>
      <c r="AK79">
        <v>111.4</v>
      </c>
      <c r="AL79">
        <v>111.5</v>
      </c>
      <c r="AM79">
        <v>111.5</v>
      </c>
      <c r="AN79">
        <v>111.1</v>
      </c>
      <c r="AO79">
        <v>111.4</v>
      </c>
      <c r="AP79">
        <v>110.9</v>
      </c>
      <c r="AQ79">
        <v>112.1</v>
      </c>
      <c r="AR79">
        <v>112.8</v>
      </c>
      <c r="AS79">
        <v>114.2</v>
      </c>
      <c r="AT79">
        <v>113.9</v>
      </c>
      <c r="AU79">
        <v>113.1</v>
      </c>
      <c r="AV79">
        <v>114.3</v>
      </c>
      <c r="AW79">
        <v>115.2</v>
      </c>
      <c r="AX79">
        <v>115.7</v>
      </c>
      <c r="AY79">
        <v>116</v>
      </c>
      <c r="AZ79">
        <v>117</v>
      </c>
      <c r="BA79">
        <v>117.4</v>
      </c>
      <c r="BB79">
        <v>117.6</v>
      </c>
      <c r="BC79">
        <v>116.6</v>
      </c>
      <c r="BD79">
        <v>116.7</v>
      </c>
      <c r="BE79">
        <v>116.5</v>
      </c>
      <c r="BF79">
        <v>116</v>
      </c>
      <c r="BG79">
        <v>117.3</v>
      </c>
      <c r="BH79">
        <v>118.3</v>
      </c>
      <c r="BI79">
        <v>117.8</v>
      </c>
      <c r="BJ79">
        <v>118.3</v>
      </c>
      <c r="BK79">
        <v>118.5</v>
      </c>
      <c r="BL79">
        <v>119.3</v>
      </c>
      <c r="BM79">
        <v>120.2</v>
      </c>
      <c r="BN79">
        <v>121</v>
      </c>
      <c r="BO79">
        <v>121.9</v>
      </c>
      <c r="BP79">
        <v>122.9</v>
      </c>
      <c r="BQ79">
        <v>123.7</v>
      </c>
      <c r="BR79">
        <v>123.6</v>
      </c>
      <c r="BS79">
        <v>124.3</v>
      </c>
      <c r="BT79">
        <v>126</v>
      </c>
      <c r="BU79">
        <v>125.5</v>
      </c>
      <c r="BV79">
        <v>125.5</v>
      </c>
      <c r="BW79">
        <v>123.6</v>
      </c>
      <c r="BX79">
        <v>123.3</v>
      </c>
      <c r="BY79">
        <v>123.9</v>
      </c>
      <c r="BZ79">
        <v>124.6</v>
      </c>
      <c r="CA79" s="6">
        <v>124.48333333333333</v>
      </c>
      <c r="CB79">
        <v>124.9</v>
      </c>
      <c r="CC79">
        <v>124.6</v>
      </c>
      <c r="CD79">
        <v>125.6</v>
      </c>
      <c r="CE79">
        <v>125.8</v>
      </c>
      <c r="CF79">
        <v>126.1</v>
      </c>
      <c r="CG79">
        <v>126.3</v>
      </c>
      <c r="CH79">
        <v>126.6</v>
      </c>
      <c r="CI79">
        <v>129.80000000000001</v>
      </c>
      <c r="CJ79">
        <v>130.9</v>
      </c>
      <c r="CK79">
        <v>130.30000000000001</v>
      </c>
      <c r="CL79">
        <v>129.9</v>
      </c>
      <c r="CM79" s="5">
        <f t="shared" ref="CM79:CM84" si="14">(SUM(CJ79:CL79)+SUM(CN79:CP79))/6</f>
        <v>128.75833333333333</v>
      </c>
      <c r="CN79" s="6">
        <v>111.45</v>
      </c>
      <c r="CO79">
        <v>135</v>
      </c>
      <c r="CP79">
        <v>135</v>
      </c>
      <c r="CQ79">
        <v>138.5</v>
      </c>
      <c r="CR79">
        <v>139.6</v>
      </c>
      <c r="CS79">
        <v>140.6</v>
      </c>
      <c r="CT79">
        <v>140.4</v>
      </c>
      <c r="CU79">
        <v>140.69999999999999</v>
      </c>
      <c r="CV79">
        <v>141.9</v>
      </c>
      <c r="CW79">
        <v>145.1</v>
      </c>
      <c r="CX79">
        <v>146.19999999999999</v>
      </c>
      <c r="CY79">
        <v>146.6</v>
      </c>
      <c r="CZ79">
        <v>148.9</v>
      </c>
      <c r="DA79">
        <v>150.69999999999999</v>
      </c>
      <c r="DB79">
        <v>153.1</v>
      </c>
      <c r="DC79">
        <v>154</v>
      </c>
      <c r="DD79">
        <v>154</v>
      </c>
      <c r="DE79">
        <v>155.69999999999999</v>
      </c>
      <c r="DF79">
        <v>154.80000000000001</v>
      </c>
      <c r="DG79">
        <v>155.69999999999999</v>
      </c>
      <c r="DH79">
        <v>156.5</v>
      </c>
      <c r="DI79">
        <v>156.9</v>
      </c>
      <c r="DJ79">
        <v>157.9</v>
      </c>
      <c r="DK79">
        <v>162.6</v>
      </c>
      <c r="DL79">
        <v>163</v>
      </c>
      <c r="DM79">
        <v>161.1</v>
      </c>
      <c r="DN79">
        <v>161.6</v>
      </c>
      <c r="DO79">
        <v>161.9</v>
      </c>
      <c r="DP79">
        <v>162.30000000000001</v>
      </c>
      <c r="DQ79">
        <v>162.9</v>
      </c>
      <c r="DR79">
        <v>163</v>
      </c>
      <c r="DS79">
        <v>163.4</v>
      </c>
      <c r="DT79">
        <v>163.6</v>
      </c>
      <c r="DU79">
        <v>164.2</v>
      </c>
      <c r="DV79">
        <v>164.2</v>
      </c>
      <c r="DW79">
        <v>164.5</v>
      </c>
      <c r="DX79">
        <v>164.8</v>
      </c>
      <c r="DZ79">
        <f t="shared" si="12"/>
        <v>0</v>
      </c>
    </row>
    <row r="80" spans="1:130" x14ac:dyDescent="0.35">
      <c r="A80" t="s">
        <v>34</v>
      </c>
      <c r="B80" t="s">
        <v>52</v>
      </c>
      <c r="C80" t="s">
        <v>25</v>
      </c>
      <c r="D80">
        <v>103.1</v>
      </c>
      <c r="E80">
        <v>103.6</v>
      </c>
      <c r="F80">
        <v>103.7</v>
      </c>
      <c r="G80">
        <v>104.2</v>
      </c>
      <c r="H80">
        <v>104.8</v>
      </c>
      <c r="I80">
        <v>105.4</v>
      </c>
      <c r="J80">
        <v>106.1</v>
      </c>
      <c r="K80">
        <v>106.6</v>
      </c>
      <c r="L80">
        <v>107.5</v>
      </c>
      <c r="M80">
        <v>108.1</v>
      </c>
      <c r="N80">
        <v>108.6</v>
      </c>
      <c r="O80">
        <v>109</v>
      </c>
      <c r="P80">
        <v>109.7</v>
      </c>
      <c r="Q80">
        <v>110.1</v>
      </c>
      <c r="R80">
        <v>110.6</v>
      </c>
      <c r="S80">
        <v>110.9</v>
      </c>
      <c r="T80">
        <v>111.2</v>
      </c>
      <c r="U80">
        <v>111.6</v>
      </c>
      <c r="V80">
        <v>112.1</v>
      </c>
      <c r="W80">
        <v>112.6</v>
      </c>
      <c r="X80">
        <v>113.1</v>
      </c>
      <c r="Y80">
        <v>113.3</v>
      </c>
      <c r="Z80">
        <v>113.7</v>
      </c>
      <c r="AA80">
        <v>113.9</v>
      </c>
      <c r="AB80">
        <v>114.3</v>
      </c>
      <c r="AC80">
        <v>114.9</v>
      </c>
      <c r="AD80">
        <v>115.4</v>
      </c>
      <c r="AE80">
        <v>115.9</v>
      </c>
      <c r="AF80">
        <v>116.3</v>
      </c>
      <c r="AG80">
        <v>116.9</v>
      </c>
      <c r="AH80">
        <v>117.2</v>
      </c>
      <c r="AI80">
        <v>117.8</v>
      </c>
      <c r="AJ80">
        <v>118.3</v>
      </c>
      <c r="AK80">
        <v>118.7</v>
      </c>
      <c r="AL80">
        <v>119.2</v>
      </c>
      <c r="AM80">
        <v>119.6</v>
      </c>
      <c r="AN80">
        <v>119.8</v>
      </c>
      <c r="AO80">
        <v>120.3</v>
      </c>
      <c r="AP80">
        <v>120.6</v>
      </c>
      <c r="AQ80">
        <v>121.1</v>
      </c>
      <c r="AR80">
        <v>121.5</v>
      </c>
      <c r="AS80">
        <v>121.7</v>
      </c>
      <c r="AT80">
        <v>122.4</v>
      </c>
      <c r="AU80">
        <v>122.7</v>
      </c>
      <c r="AV80">
        <v>122.9</v>
      </c>
      <c r="AW80">
        <v>123.5</v>
      </c>
      <c r="AX80">
        <v>124</v>
      </c>
      <c r="AY80">
        <v>124.2</v>
      </c>
      <c r="AZ80">
        <v>124.2</v>
      </c>
      <c r="BA80">
        <v>124.6</v>
      </c>
      <c r="BB80">
        <v>125</v>
      </c>
      <c r="BC80">
        <v>125.1</v>
      </c>
      <c r="BD80">
        <v>125.7</v>
      </c>
      <c r="BE80">
        <v>125.9</v>
      </c>
      <c r="BF80">
        <v>126.6</v>
      </c>
      <c r="BG80">
        <v>127.3</v>
      </c>
      <c r="BH80">
        <v>127.9</v>
      </c>
      <c r="BI80">
        <v>128.4</v>
      </c>
      <c r="BJ80">
        <v>128.9</v>
      </c>
      <c r="BK80">
        <v>129</v>
      </c>
      <c r="BL80">
        <v>129.69999999999999</v>
      </c>
      <c r="BM80">
        <v>129.9</v>
      </c>
      <c r="BN80">
        <v>130.4</v>
      </c>
      <c r="BO80">
        <v>131.30000000000001</v>
      </c>
      <c r="BP80">
        <v>131.80000000000001</v>
      </c>
      <c r="BQ80">
        <v>132.6</v>
      </c>
      <c r="BR80">
        <v>133.1</v>
      </c>
      <c r="BS80">
        <v>133.6</v>
      </c>
      <c r="BT80">
        <v>134.5</v>
      </c>
      <c r="BU80">
        <v>136.5</v>
      </c>
      <c r="BV80">
        <v>136.5</v>
      </c>
      <c r="BW80">
        <v>136.80000000000001</v>
      </c>
      <c r="BX80">
        <v>136.69999999999999</v>
      </c>
      <c r="BY80">
        <v>137.1</v>
      </c>
      <c r="BZ80">
        <v>137.69999999999999</v>
      </c>
      <c r="CA80" s="6">
        <v>138.46666666666667</v>
      </c>
      <c r="CB80">
        <v>139.19999999999999</v>
      </c>
      <c r="CC80">
        <v>139.6</v>
      </c>
      <c r="CD80">
        <v>140.5</v>
      </c>
      <c r="CE80">
        <v>140.9</v>
      </c>
      <c r="CF80">
        <v>141.30000000000001</v>
      </c>
      <c r="CG80">
        <v>141.69999999999999</v>
      </c>
      <c r="CH80">
        <v>142.1</v>
      </c>
      <c r="CI80">
        <v>142.30000000000001</v>
      </c>
      <c r="CJ80">
        <v>142.80000000000001</v>
      </c>
      <c r="CK80">
        <v>143.19999999999999</v>
      </c>
      <c r="CL80">
        <v>143.69999999999999</v>
      </c>
      <c r="CM80" s="5">
        <f t="shared" si="14"/>
        <v>141.3138888888889</v>
      </c>
      <c r="CN80" s="6">
        <v>121.58333333333333</v>
      </c>
      <c r="CO80">
        <v>148.30000000000001</v>
      </c>
      <c r="CP80">
        <v>148.30000000000001</v>
      </c>
      <c r="CQ80">
        <v>146</v>
      </c>
      <c r="CR80">
        <v>146.6</v>
      </c>
      <c r="CS80">
        <v>146.5</v>
      </c>
      <c r="CT80">
        <v>148.4</v>
      </c>
      <c r="CU80">
        <v>148.5</v>
      </c>
      <c r="CV80">
        <v>149.6</v>
      </c>
      <c r="CW80">
        <v>151.5</v>
      </c>
      <c r="CX80">
        <v>152.6</v>
      </c>
      <c r="CY80">
        <v>153.19999999999999</v>
      </c>
      <c r="CZ80">
        <v>155.80000000000001</v>
      </c>
      <c r="DA80">
        <v>154.9</v>
      </c>
      <c r="DB80">
        <v>155.30000000000001</v>
      </c>
      <c r="DC80">
        <v>157.6</v>
      </c>
      <c r="DD80">
        <v>157.69999999999999</v>
      </c>
      <c r="DE80">
        <v>158.6</v>
      </c>
      <c r="DF80">
        <v>159.80000000000001</v>
      </c>
      <c r="DG80">
        <v>160.6</v>
      </c>
      <c r="DH80">
        <v>161.19999999999999</v>
      </c>
      <c r="DI80">
        <v>162.1</v>
      </c>
      <c r="DJ80">
        <v>163.30000000000001</v>
      </c>
      <c r="DK80">
        <v>164.4</v>
      </c>
      <c r="DL80">
        <v>165.1</v>
      </c>
      <c r="DM80">
        <v>165.8</v>
      </c>
      <c r="DN80">
        <v>166.3</v>
      </c>
      <c r="DO80">
        <v>166.9</v>
      </c>
      <c r="DP80">
        <v>167.6</v>
      </c>
      <c r="DQ80">
        <v>168.2</v>
      </c>
      <c r="DR80">
        <v>168.5</v>
      </c>
      <c r="DS80">
        <v>168.9</v>
      </c>
      <c r="DT80">
        <v>169.5</v>
      </c>
      <c r="DU80">
        <v>170.3</v>
      </c>
      <c r="DV80">
        <v>170.3</v>
      </c>
      <c r="DW80">
        <v>170.7</v>
      </c>
      <c r="DX80">
        <v>171.2</v>
      </c>
      <c r="DZ80">
        <f t="shared" si="12"/>
        <v>0</v>
      </c>
    </row>
    <row r="81" spans="1:130" x14ac:dyDescent="0.35">
      <c r="A81" t="s">
        <v>34</v>
      </c>
      <c r="B81" t="s">
        <v>26</v>
      </c>
      <c r="C81" t="s">
        <v>26</v>
      </c>
      <c r="D81">
        <v>103.6</v>
      </c>
      <c r="E81">
        <v>103.9</v>
      </c>
      <c r="F81">
        <v>104</v>
      </c>
      <c r="G81">
        <v>105</v>
      </c>
      <c r="H81">
        <v>105.6</v>
      </c>
      <c r="I81">
        <v>107.4</v>
      </c>
      <c r="J81">
        <v>109.1</v>
      </c>
      <c r="K81">
        <v>109.9</v>
      </c>
      <c r="L81">
        <v>110.6</v>
      </c>
      <c r="M81">
        <v>110.8</v>
      </c>
      <c r="N81">
        <v>111.2</v>
      </c>
      <c r="O81">
        <v>111.5</v>
      </c>
      <c r="P81">
        <v>111.6</v>
      </c>
      <c r="Q81">
        <v>111.8</v>
      </c>
      <c r="R81">
        <v>112</v>
      </c>
      <c r="S81">
        <v>112.7</v>
      </c>
      <c r="T81">
        <v>113</v>
      </c>
      <c r="U81">
        <v>114.8</v>
      </c>
      <c r="V81">
        <v>116.8</v>
      </c>
      <c r="W81">
        <v>118</v>
      </c>
      <c r="X81">
        <v>118.6</v>
      </c>
      <c r="Y81">
        <v>118.8</v>
      </c>
      <c r="Z81">
        <v>119</v>
      </c>
      <c r="AA81">
        <v>119.5</v>
      </c>
      <c r="AB81">
        <v>119.7</v>
      </c>
      <c r="AC81">
        <v>119.7</v>
      </c>
      <c r="AD81">
        <v>120.1</v>
      </c>
      <c r="AE81">
        <v>121</v>
      </c>
      <c r="AF81">
        <v>121.4</v>
      </c>
      <c r="AG81">
        <v>123.1</v>
      </c>
      <c r="AH81">
        <v>124.4</v>
      </c>
      <c r="AI81">
        <v>125.1</v>
      </c>
      <c r="AJ81">
        <v>125.7</v>
      </c>
      <c r="AK81">
        <v>125.9</v>
      </c>
      <c r="AL81">
        <v>126.3</v>
      </c>
      <c r="AM81">
        <v>126.2</v>
      </c>
      <c r="AN81">
        <v>126.3</v>
      </c>
      <c r="AO81">
        <v>126.6</v>
      </c>
      <c r="AP81">
        <v>126.9</v>
      </c>
      <c r="AQ81">
        <v>127.7</v>
      </c>
      <c r="AR81">
        <v>128.5</v>
      </c>
      <c r="AS81">
        <v>129.69999999999999</v>
      </c>
      <c r="AT81">
        <v>130.80000000000001</v>
      </c>
      <c r="AU81">
        <v>131.69999999999999</v>
      </c>
      <c r="AV81">
        <v>131.80000000000001</v>
      </c>
      <c r="AW81">
        <v>132.4</v>
      </c>
      <c r="AX81">
        <v>132.80000000000001</v>
      </c>
      <c r="AY81">
        <v>133.1</v>
      </c>
      <c r="AZ81">
        <v>133.30000000000001</v>
      </c>
      <c r="BA81">
        <v>133.4</v>
      </c>
      <c r="BB81">
        <v>133.80000000000001</v>
      </c>
      <c r="BC81">
        <v>134.5</v>
      </c>
      <c r="BD81">
        <v>134.80000000000001</v>
      </c>
      <c r="BE81">
        <v>135.4</v>
      </c>
      <c r="BF81">
        <v>136.80000000000001</v>
      </c>
      <c r="BG81">
        <v>137.6</v>
      </c>
      <c r="BH81">
        <v>137.4</v>
      </c>
      <c r="BI81">
        <v>137.9</v>
      </c>
      <c r="BJ81">
        <v>138.6</v>
      </c>
      <c r="BK81">
        <v>138.5</v>
      </c>
      <c r="BL81">
        <v>139</v>
      </c>
      <c r="BM81">
        <v>139</v>
      </c>
      <c r="BN81">
        <v>139.80000000000001</v>
      </c>
      <c r="BO81">
        <v>141.4</v>
      </c>
      <c r="BP81">
        <v>142.1</v>
      </c>
      <c r="BQ81">
        <v>142.80000000000001</v>
      </c>
      <c r="BR81">
        <v>144.69999999999999</v>
      </c>
      <c r="BS81">
        <v>146</v>
      </c>
      <c r="BT81">
        <v>146.19999999999999</v>
      </c>
      <c r="BU81">
        <v>147.80000000000001</v>
      </c>
      <c r="BV81">
        <v>147.80000000000001</v>
      </c>
      <c r="BW81">
        <v>150.1</v>
      </c>
      <c r="BX81">
        <v>150.19999999999999</v>
      </c>
      <c r="BY81">
        <v>150.30000000000001</v>
      </c>
      <c r="BZ81">
        <v>150.30000000000001</v>
      </c>
      <c r="CA81" s="6">
        <v>151.48333333333335</v>
      </c>
      <c r="CB81">
        <v>151.6</v>
      </c>
      <c r="CC81">
        <v>152.5</v>
      </c>
      <c r="CD81">
        <v>154</v>
      </c>
      <c r="CE81">
        <v>154.9</v>
      </c>
      <c r="CF81">
        <v>155.19999999999999</v>
      </c>
      <c r="CG81">
        <v>155.4</v>
      </c>
      <c r="CH81">
        <v>155.5</v>
      </c>
      <c r="CI81">
        <v>155.69999999999999</v>
      </c>
      <c r="CJ81">
        <v>156.1</v>
      </c>
      <c r="CK81">
        <v>156.19999999999999</v>
      </c>
      <c r="CL81">
        <v>156.1</v>
      </c>
      <c r="CM81" s="5">
        <f t="shared" si="14"/>
        <v>151.96666666666667</v>
      </c>
      <c r="CN81" s="6">
        <v>130.6</v>
      </c>
      <c r="CO81">
        <v>156.4</v>
      </c>
      <c r="CP81">
        <v>156.4</v>
      </c>
      <c r="CQ81">
        <v>158.5</v>
      </c>
      <c r="CR81">
        <v>157.5</v>
      </c>
      <c r="CS81">
        <v>158.5</v>
      </c>
      <c r="CT81">
        <v>158.6</v>
      </c>
      <c r="CU81">
        <v>159.4</v>
      </c>
      <c r="CV81">
        <v>159.19999999999999</v>
      </c>
      <c r="CW81">
        <v>159.5</v>
      </c>
      <c r="CX81">
        <v>160.19999999999999</v>
      </c>
      <c r="CY81">
        <v>160.30000000000001</v>
      </c>
      <c r="CZ81">
        <v>161.19999999999999</v>
      </c>
      <c r="DA81">
        <v>161.69999999999999</v>
      </c>
      <c r="DB81">
        <v>163.19999999999999</v>
      </c>
      <c r="DC81">
        <v>163.80000000000001</v>
      </c>
      <c r="DD81">
        <v>163.69999999999999</v>
      </c>
      <c r="DE81">
        <v>163.9</v>
      </c>
      <c r="DF81">
        <v>164.3</v>
      </c>
      <c r="DG81">
        <v>164.4</v>
      </c>
      <c r="DH81">
        <v>164.7</v>
      </c>
      <c r="DI81">
        <v>165.4</v>
      </c>
      <c r="DJ81">
        <v>166</v>
      </c>
      <c r="DK81">
        <v>166.9</v>
      </c>
      <c r="DL81">
        <v>167.9</v>
      </c>
      <c r="DM81">
        <v>169</v>
      </c>
      <c r="DN81">
        <v>171.4</v>
      </c>
      <c r="DO81">
        <v>172.3</v>
      </c>
      <c r="DP81">
        <v>173.1</v>
      </c>
      <c r="DQ81">
        <v>173.4</v>
      </c>
      <c r="DR81">
        <v>173.7</v>
      </c>
      <c r="DS81">
        <v>174.1</v>
      </c>
      <c r="DT81">
        <v>174.3</v>
      </c>
      <c r="DU81">
        <v>175</v>
      </c>
      <c r="DV81">
        <v>175</v>
      </c>
      <c r="DW81">
        <v>176.4</v>
      </c>
      <c r="DX81">
        <v>177.1</v>
      </c>
      <c r="DZ81">
        <f t="shared" si="12"/>
        <v>0</v>
      </c>
    </row>
    <row r="82" spans="1:130" x14ac:dyDescent="0.35">
      <c r="A82" t="s">
        <v>34</v>
      </c>
      <c r="B82" t="s">
        <v>52</v>
      </c>
      <c r="C82" t="s">
        <v>27</v>
      </c>
      <c r="D82">
        <v>104.5</v>
      </c>
      <c r="E82">
        <v>104.5</v>
      </c>
      <c r="F82">
        <v>104.3</v>
      </c>
      <c r="G82">
        <v>102.9</v>
      </c>
      <c r="H82">
        <v>102.3</v>
      </c>
      <c r="I82">
        <v>102.8</v>
      </c>
      <c r="J82">
        <v>102.8</v>
      </c>
      <c r="K82">
        <v>105.4</v>
      </c>
      <c r="L82">
        <v>106.8</v>
      </c>
      <c r="M82">
        <v>107.4</v>
      </c>
      <c r="N82">
        <v>108.1</v>
      </c>
      <c r="O82">
        <v>107.9</v>
      </c>
      <c r="P82">
        <v>108.2</v>
      </c>
      <c r="Q82">
        <v>108.7</v>
      </c>
      <c r="R82">
        <v>109</v>
      </c>
      <c r="S82">
        <v>109</v>
      </c>
      <c r="T82">
        <v>109.1</v>
      </c>
      <c r="U82">
        <v>108.3</v>
      </c>
      <c r="V82">
        <v>109.2</v>
      </c>
      <c r="W82">
        <v>109.9</v>
      </c>
      <c r="X82">
        <v>109.5</v>
      </c>
      <c r="Y82">
        <v>109.6</v>
      </c>
      <c r="Z82">
        <v>109.1</v>
      </c>
      <c r="AA82">
        <v>109.8</v>
      </c>
      <c r="AB82">
        <v>110.7</v>
      </c>
      <c r="AC82">
        <v>111.2</v>
      </c>
      <c r="AD82">
        <v>111</v>
      </c>
      <c r="AE82">
        <v>111.7</v>
      </c>
      <c r="AF82">
        <v>112.3</v>
      </c>
      <c r="AG82">
        <v>112.8</v>
      </c>
      <c r="AH82">
        <v>112.3</v>
      </c>
      <c r="AI82">
        <v>112.3</v>
      </c>
      <c r="AJ82">
        <v>113.4</v>
      </c>
      <c r="AK82">
        <v>113.9</v>
      </c>
      <c r="AL82">
        <v>113.8</v>
      </c>
      <c r="AM82">
        <v>113.7</v>
      </c>
      <c r="AN82">
        <v>114.5</v>
      </c>
      <c r="AO82">
        <v>116.6</v>
      </c>
      <c r="AP82">
        <v>117.3</v>
      </c>
      <c r="AQ82">
        <v>118.1</v>
      </c>
      <c r="AR82">
        <v>119.2</v>
      </c>
      <c r="AS82">
        <v>119.4</v>
      </c>
      <c r="AT82">
        <v>120.5</v>
      </c>
      <c r="AU82">
        <v>121.5</v>
      </c>
      <c r="AV82">
        <v>122.1</v>
      </c>
      <c r="AW82">
        <v>122.1</v>
      </c>
      <c r="AX82">
        <v>122.6</v>
      </c>
      <c r="AY82">
        <v>121.1</v>
      </c>
      <c r="AZ82">
        <v>121.7</v>
      </c>
      <c r="BA82">
        <v>122.6</v>
      </c>
      <c r="BB82">
        <v>122.6</v>
      </c>
      <c r="BC82">
        <v>123.1</v>
      </c>
      <c r="BD82">
        <v>123</v>
      </c>
      <c r="BE82">
        <v>123.4</v>
      </c>
      <c r="BF82">
        <v>123.6</v>
      </c>
      <c r="BG82">
        <v>124.5</v>
      </c>
      <c r="BH82">
        <v>125.7</v>
      </c>
      <c r="BI82">
        <v>126.2</v>
      </c>
      <c r="BJ82">
        <v>126.8</v>
      </c>
      <c r="BK82">
        <v>126.5</v>
      </c>
      <c r="BL82">
        <v>127.3</v>
      </c>
      <c r="BM82">
        <v>127.7</v>
      </c>
      <c r="BN82">
        <v>128.19999999999999</v>
      </c>
      <c r="BO82">
        <v>129.19999999999999</v>
      </c>
      <c r="BP82">
        <v>129.9</v>
      </c>
      <c r="BQ82">
        <v>130.1</v>
      </c>
      <c r="BR82">
        <v>130.1</v>
      </c>
      <c r="BS82">
        <v>130.1</v>
      </c>
      <c r="BT82">
        <v>130.9</v>
      </c>
      <c r="BU82">
        <v>132</v>
      </c>
      <c r="BV82">
        <v>132</v>
      </c>
      <c r="BW82">
        <v>132.19999999999999</v>
      </c>
      <c r="BX82">
        <v>132.80000000000001</v>
      </c>
      <c r="BY82">
        <v>134.1</v>
      </c>
      <c r="BZ82">
        <v>133.4</v>
      </c>
      <c r="CA82" s="6">
        <v>133.95000000000002</v>
      </c>
      <c r="CB82">
        <v>133.4</v>
      </c>
      <c r="CC82">
        <v>134.30000000000001</v>
      </c>
      <c r="CD82">
        <v>135.69999999999999</v>
      </c>
      <c r="CE82">
        <v>138.4</v>
      </c>
      <c r="CF82">
        <v>139.69999999999999</v>
      </c>
      <c r="CG82">
        <v>140</v>
      </c>
      <c r="CH82">
        <v>140.30000000000001</v>
      </c>
      <c r="CI82">
        <v>140.4</v>
      </c>
      <c r="CJ82">
        <v>142.30000000000001</v>
      </c>
      <c r="CK82">
        <v>143.4</v>
      </c>
      <c r="CL82">
        <v>145.19999999999999</v>
      </c>
      <c r="CM82" s="5">
        <f t="shared" si="14"/>
        <v>143.07500000000002</v>
      </c>
      <c r="CN82" s="6">
        <v>124.35000000000001</v>
      </c>
      <c r="CO82">
        <v>151.6</v>
      </c>
      <c r="CP82">
        <v>151.6</v>
      </c>
      <c r="CQ82">
        <v>154.30000000000001</v>
      </c>
      <c r="CR82">
        <v>158.4</v>
      </c>
      <c r="CS82">
        <v>157</v>
      </c>
      <c r="CT82">
        <v>156.9</v>
      </c>
      <c r="CU82">
        <v>157.1</v>
      </c>
      <c r="CV82">
        <v>156.80000000000001</v>
      </c>
      <c r="CW82">
        <v>155.80000000000001</v>
      </c>
      <c r="CX82">
        <v>153.80000000000001</v>
      </c>
      <c r="CY82">
        <v>155.4</v>
      </c>
      <c r="CZ82">
        <v>158.6</v>
      </c>
      <c r="DA82">
        <v>158.80000000000001</v>
      </c>
      <c r="DB82">
        <v>160.1</v>
      </c>
      <c r="DC82">
        <v>160</v>
      </c>
      <c r="DD82">
        <v>160</v>
      </c>
      <c r="DE82">
        <v>160.80000000000001</v>
      </c>
      <c r="DF82">
        <v>162.19999999999999</v>
      </c>
      <c r="DG82">
        <v>162.6</v>
      </c>
      <c r="DH82">
        <v>163</v>
      </c>
      <c r="DI82">
        <v>164.4</v>
      </c>
      <c r="DJ82">
        <v>167.2</v>
      </c>
      <c r="DK82">
        <v>168.8</v>
      </c>
      <c r="DL82">
        <v>168.4</v>
      </c>
      <c r="DM82">
        <v>169.4</v>
      </c>
      <c r="DN82">
        <v>169.7</v>
      </c>
      <c r="DO82">
        <v>171.2</v>
      </c>
      <c r="DP82">
        <v>170.9</v>
      </c>
      <c r="DQ82">
        <v>172.1</v>
      </c>
      <c r="DR82">
        <v>173.6</v>
      </c>
      <c r="DS82">
        <v>175.8</v>
      </c>
      <c r="DT82">
        <v>178.6</v>
      </c>
      <c r="DU82">
        <v>181</v>
      </c>
      <c r="DV82">
        <v>181</v>
      </c>
      <c r="DW82">
        <v>184</v>
      </c>
      <c r="DX82">
        <v>185.2</v>
      </c>
      <c r="DZ82">
        <f t="shared" si="12"/>
        <v>0</v>
      </c>
    </row>
    <row r="83" spans="1:130" x14ac:dyDescent="0.35">
      <c r="A83" t="s">
        <v>34</v>
      </c>
      <c r="B83" t="s">
        <v>28</v>
      </c>
      <c r="C83" t="s">
        <v>28</v>
      </c>
      <c r="D83">
        <v>103.9</v>
      </c>
      <c r="E83">
        <v>104.4</v>
      </c>
      <c r="F83">
        <v>104.7</v>
      </c>
      <c r="G83">
        <v>104.8</v>
      </c>
      <c r="H83">
        <v>104.8</v>
      </c>
      <c r="I83">
        <v>105.8</v>
      </c>
      <c r="J83">
        <v>106.9</v>
      </c>
      <c r="K83">
        <v>107.9</v>
      </c>
      <c r="L83">
        <v>109</v>
      </c>
      <c r="M83">
        <v>109.2</v>
      </c>
      <c r="N83">
        <v>109.7</v>
      </c>
      <c r="O83">
        <v>110</v>
      </c>
      <c r="P83">
        <v>110.6</v>
      </c>
      <c r="Q83">
        <v>110.9</v>
      </c>
      <c r="R83">
        <v>111.3</v>
      </c>
      <c r="S83">
        <v>111.5</v>
      </c>
      <c r="T83">
        <v>111.8</v>
      </c>
      <c r="U83">
        <v>112.3</v>
      </c>
      <c r="V83">
        <v>113.3</v>
      </c>
      <c r="W83">
        <v>113.7</v>
      </c>
      <c r="X83">
        <v>113.7</v>
      </c>
      <c r="Y83">
        <v>113.9</v>
      </c>
      <c r="Z83">
        <v>113.8</v>
      </c>
      <c r="AA83">
        <v>113.8</v>
      </c>
      <c r="AB83">
        <v>114</v>
      </c>
      <c r="AC83">
        <v>114.1</v>
      </c>
      <c r="AD83">
        <v>114.7</v>
      </c>
      <c r="AE83">
        <v>115.1</v>
      </c>
      <c r="AF83">
        <v>116.1</v>
      </c>
      <c r="AG83">
        <v>117</v>
      </c>
      <c r="AH83">
        <v>117.2</v>
      </c>
      <c r="AI83">
        <v>117.2</v>
      </c>
      <c r="AJ83">
        <v>117.5</v>
      </c>
      <c r="AK83">
        <v>117.9</v>
      </c>
      <c r="AL83">
        <v>118.1</v>
      </c>
      <c r="AM83">
        <v>118.3</v>
      </c>
      <c r="AN83">
        <v>118.5</v>
      </c>
      <c r="AO83">
        <v>119.1</v>
      </c>
      <c r="AP83">
        <v>119.3</v>
      </c>
      <c r="AQ83">
        <v>120</v>
      </c>
      <c r="AR83">
        <v>120.7</v>
      </c>
      <c r="AS83">
        <v>121.5</v>
      </c>
      <c r="AT83">
        <v>121.9</v>
      </c>
      <c r="AU83">
        <v>122.1</v>
      </c>
      <c r="AV83">
        <v>122.8</v>
      </c>
      <c r="AW83">
        <v>123.4</v>
      </c>
      <c r="AX83">
        <v>123.8</v>
      </c>
      <c r="AY83">
        <v>123.9</v>
      </c>
      <c r="AZ83">
        <v>124.4</v>
      </c>
      <c r="BA83">
        <v>124.8</v>
      </c>
      <c r="BB83">
        <v>125.1</v>
      </c>
      <c r="BC83">
        <v>125.1</v>
      </c>
      <c r="BD83">
        <v>125.3</v>
      </c>
      <c r="BE83">
        <v>125.5</v>
      </c>
      <c r="BF83">
        <v>125.9</v>
      </c>
      <c r="BG83">
        <v>126.8</v>
      </c>
      <c r="BH83">
        <v>127.5</v>
      </c>
      <c r="BI83">
        <v>127.7</v>
      </c>
      <c r="BJ83">
        <v>128.4</v>
      </c>
      <c r="BK83">
        <v>128.6</v>
      </c>
      <c r="BL83">
        <v>129.1</v>
      </c>
      <c r="BM83">
        <v>129.6</v>
      </c>
      <c r="BN83">
        <v>130.30000000000001</v>
      </c>
      <c r="BO83">
        <v>131.30000000000001</v>
      </c>
      <c r="BP83">
        <v>132.1</v>
      </c>
      <c r="BQ83">
        <v>132.6</v>
      </c>
      <c r="BR83">
        <v>133.19999999999999</v>
      </c>
      <c r="BS83">
        <v>133.9</v>
      </c>
      <c r="BT83">
        <v>134.69999999999999</v>
      </c>
      <c r="BU83">
        <v>136.30000000000001</v>
      </c>
      <c r="BV83">
        <v>136.30000000000001</v>
      </c>
      <c r="BW83">
        <v>136.80000000000001</v>
      </c>
      <c r="BX83">
        <v>136.9</v>
      </c>
      <c r="BY83">
        <v>137.4</v>
      </c>
      <c r="BZ83">
        <v>137.69999999999999</v>
      </c>
      <c r="CA83" s="6">
        <v>138.04999999999998</v>
      </c>
      <c r="CB83">
        <v>138.19999999999999</v>
      </c>
      <c r="CC83">
        <v>138.6</v>
      </c>
      <c r="CD83">
        <v>139.5</v>
      </c>
      <c r="CE83">
        <v>140.19999999999999</v>
      </c>
      <c r="CF83">
        <v>140.69999999999999</v>
      </c>
      <c r="CG83">
        <v>141</v>
      </c>
      <c r="CH83">
        <v>141.30000000000001</v>
      </c>
      <c r="CI83">
        <v>142.5</v>
      </c>
      <c r="CJ83">
        <v>143.4</v>
      </c>
      <c r="CK83">
        <v>143.6</v>
      </c>
      <c r="CL83">
        <v>143.80000000000001</v>
      </c>
      <c r="CM83" s="5">
        <f t="shared" si="14"/>
        <v>141.08888888888887</v>
      </c>
      <c r="CN83" s="6">
        <v>121.73333333333333</v>
      </c>
      <c r="CO83">
        <v>147</v>
      </c>
      <c r="CP83">
        <v>147</v>
      </c>
      <c r="CQ83">
        <v>149</v>
      </c>
      <c r="CR83">
        <v>150</v>
      </c>
      <c r="CS83">
        <v>150.4</v>
      </c>
      <c r="CT83">
        <v>150.69999999999999</v>
      </c>
      <c r="CU83">
        <v>151.19999999999999</v>
      </c>
      <c r="CV83">
        <v>151.9</v>
      </c>
      <c r="CW83">
        <v>153.4</v>
      </c>
      <c r="CX83">
        <v>153.80000000000001</v>
      </c>
      <c r="CY83">
        <v>154.4</v>
      </c>
      <c r="CZ83">
        <v>156.80000000000001</v>
      </c>
      <c r="DA83">
        <v>157.6</v>
      </c>
      <c r="DB83">
        <v>159</v>
      </c>
      <c r="DC83">
        <v>160</v>
      </c>
      <c r="DD83">
        <v>160</v>
      </c>
      <c r="DE83">
        <v>161</v>
      </c>
      <c r="DF83">
        <v>161.4</v>
      </c>
      <c r="DG83">
        <v>162</v>
      </c>
      <c r="DH83">
        <v>162.69999999999999</v>
      </c>
      <c r="DI83">
        <v>163.5</v>
      </c>
      <c r="DJ83">
        <v>164.6</v>
      </c>
      <c r="DK83">
        <v>166.8</v>
      </c>
      <c r="DL83">
        <v>167.5</v>
      </c>
      <c r="DM83">
        <v>167.5</v>
      </c>
      <c r="DN83">
        <v>168.4</v>
      </c>
      <c r="DO83">
        <v>169.1</v>
      </c>
      <c r="DP83">
        <v>169.7</v>
      </c>
      <c r="DQ83">
        <v>170.5</v>
      </c>
      <c r="DR83">
        <v>171.1</v>
      </c>
      <c r="DS83">
        <v>172</v>
      </c>
      <c r="DT83">
        <v>172.8</v>
      </c>
      <c r="DU83">
        <v>174.1</v>
      </c>
      <c r="DV83">
        <v>174.1</v>
      </c>
      <c r="DW83">
        <v>175</v>
      </c>
      <c r="DX83">
        <v>175.7</v>
      </c>
      <c r="DZ83">
        <f t="shared" si="12"/>
        <v>0</v>
      </c>
    </row>
    <row r="84" spans="1:130" x14ac:dyDescent="0.35">
      <c r="A84" t="s">
        <v>34</v>
      </c>
      <c r="B84" t="s">
        <v>29</v>
      </c>
      <c r="C84" t="s">
        <v>29</v>
      </c>
      <c r="D84">
        <v>104.6</v>
      </c>
      <c r="E84">
        <v>105.3</v>
      </c>
      <c r="F84">
        <v>105.5</v>
      </c>
      <c r="G84">
        <v>106.1</v>
      </c>
      <c r="H84">
        <v>106.9</v>
      </c>
      <c r="I84">
        <v>109.3</v>
      </c>
      <c r="J84">
        <v>111</v>
      </c>
      <c r="K84">
        <v>112.4</v>
      </c>
      <c r="L84">
        <v>113.7</v>
      </c>
      <c r="M84">
        <v>114.8</v>
      </c>
      <c r="N84">
        <v>116.3</v>
      </c>
      <c r="O84">
        <v>114.5</v>
      </c>
      <c r="P84">
        <v>113.6</v>
      </c>
      <c r="Q84">
        <v>113.6</v>
      </c>
      <c r="R84">
        <v>114.2</v>
      </c>
      <c r="S84">
        <v>115.1</v>
      </c>
      <c r="T84">
        <v>115.8</v>
      </c>
      <c r="U84">
        <v>116.7</v>
      </c>
      <c r="V84">
        <v>119.2</v>
      </c>
      <c r="W84">
        <v>120.3</v>
      </c>
      <c r="X84">
        <v>120.1</v>
      </c>
      <c r="Y84">
        <v>120.1</v>
      </c>
      <c r="Z84">
        <v>120.1</v>
      </c>
      <c r="AA84">
        <v>119.4</v>
      </c>
      <c r="AB84">
        <v>119.5</v>
      </c>
      <c r="AC84">
        <v>119.7</v>
      </c>
      <c r="AD84">
        <v>120.2</v>
      </c>
      <c r="AE84">
        <v>120.7</v>
      </c>
      <c r="AF84">
        <v>121.6</v>
      </c>
      <c r="AG84">
        <v>123</v>
      </c>
      <c r="AH84">
        <v>123.6</v>
      </c>
      <c r="AI84">
        <v>124.8</v>
      </c>
      <c r="AJ84">
        <v>125.4</v>
      </c>
      <c r="AK84">
        <v>126.1</v>
      </c>
      <c r="AL84">
        <v>126.6</v>
      </c>
      <c r="AM84">
        <v>126.1</v>
      </c>
      <c r="AN84">
        <v>126.3</v>
      </c>
      <c r="AO84">
        <v>126</v>
      </c>
      <c r="AP84">
        <v>126</v>
      </c>
      <c r="AQ84">
        <v>127.3</v>
      </c>
      <c r="AR84">
        <v>128.6</v>
      </c>
      <c r="AS84">
        <v>130.1</v>
      </c>
      <c r="AT84">
        <v>131.1</v>
      </c>
      <c r="AU84">
        <v>131.1</v>
      </c>
      <c r="AV84">
        <v>130.9</v>
      </c>
      <c r="AW84">
        <v>131.4</v>
      </c>
      <c r="AX84">
        <v>131.19999999999999</v>
      </c>
      <c r="AY84">
        <v>130.4</v>
      </c>
      <c r="AZ84">
        <v>130.30000000000001</v>
      </c>
      <c r="BA84">
        <v>130.6</v>
      </c>
      <c r="BB84">
        <v>130.9</v>
      </c>
      <c r="BC84">
        <v>131.1</v>
      </c>
      <c r="BD84">
        <v>131.4</v>
      </c>
      <c r="BE84">
        <v>132</v>
      </c>
      <c r="BF84">
        <v>134.19999999999999</v>
      </c>
      <c r="BG84">
        <v>135.4</v>
      </c>
      <c r="BH84">
        <v>135.19999999999999</v>
      </c>
      <c r="BI84">
        <v>136.1</v>
      </c>
      <c r="BJ84">
        <v>137.6</v>
      </c>
      <c r="BK84">
        <v>137.19999999999999</v>
      </c>
      <c r="BL84">
        <v>136.9</v>
      </c>
      <c r="BM84">
        <v>136.4</v>
      </c>
      <c r="BN84">
        <v>136.5</v>
      </c>
      <c r="BO84">
        <v>137.1</v>
      </c>
      <c r="BP84">
        <v>137.80000000000001</v>
      </c>
      <c r="BQ84">
        <v>138.5</v>
      </c>
      <c r="BR84">
        <v>139.80000000000001</v>
      </c>
      <c r="BS84">
        <v>140.4</v>
      </c>
      <c r="BT84">
        <v>140.19999999999999</v>
      </c>
      <c r="BU84">
        <v>140.80000000000001</v>
      </c>
      <c r="BV84">
        <v>140.80000000000001</v>
      </c>
      <c r="BW84">
        <v>140.1</v>
      </c>
      <c r="BX84">
        <v>139.6</v>
      </c>
      <c r="BY84">
        <v>139.9</v>
      </c>
      <c r="BZ84">
        <v>140.4</v>
      </c>
      <c r="CA84" s="6">
        <v>141.5</v>
      </c>
      <c r="CB84">
        <v>142</v>
      </c>
      <c r="CC84">
        <v>142.9</v>
      </c>
      <c r="CD84">
        <v>144.19999999999999</v>
      </c>
      <c r="CE84">
        <v>145</v>
      </c>
      <c r="CF84">
        <v>145.80000000000001</v>
      </c>
      <c r="CG84">
        <v>147.19999999999999</v>
      </c>
      <c r="CH84">
        <v>148.6</v>
      </c>
      <c r="CI84">
        <v>150.4</v>
      </c>
      <c r="CJ84">
        <v>150.19999999999999</v>
      </c>
      <c r="CK84">
        <v>149.1</v>
      </c>
      <c r="CL84">
        <v>148.6</v>
      </c>
      <c r="CM84" s="5">
        <f t="shared" si="14"/>
        <v>146.22777777777779</v>
      </c>
      <c r="CN84" s="6">
        <v>125.86666666666667</v>
      </c>
      <c r="CO84">
        <v>151.80000000000001</v>
      </c>
      <c r="CP84">
        <v>151.80000000000001</v>
      </c>
      <c r="CQ84">
        <v>153.9</v>
      </c>
      <c r="CR84">
        <v>154.69999999999999</v>
      </c>
      <c r="CS84">
        <v>156.4</v>
      </c>
      <c r="CT84">
        <v>158.4</v>
      </c>
      <c r="CU84">
        <v>158.9</v>
      </c>
      <c r="CV84">
        <v>157.30000000000001</v>
      </c>
      <c r="CW84">
        <v>156.6</v>
      </c>
      <c r="CX84">
        <v>156.80000000000001</v>
      </c>
      <c r="CY84">
        <v>157.80000000000001</v>
      </c>
      <c r="CZ84">
        <v>160.4</v>
      </c>
      <c r="DA84">
        <v>161.30000000000001</v>
      </c>
      <c r="DB84">
        <v>162.5</v>
      </c>
      <c r="DC84">
        <v>163.19999999999999</v>
      </c>
      <c r="DD84">
        <v>163.19999999999999</v>
      </c>
      <c r="DE84">
        <v>165.5</v>
      </c>
      <c r="DF84">
        <v>166.7</v>
      </c>
      <c r="DG84">
        <v>166.2</v>
      </c>
      <c r="DH84">
        <v>165.7</v>
      </c>
      <c r="DI84">
        <v>166.1</v>
      </c>
      <c r="DJ84">
        <v>167.7</v>
      </c>
      <c r="DK84">
        <v>170.1</v>
      </c>
      <c r="DL84">
        <v>171.7</v>
      </c>
      <c r="DM84">
        <v>172.6</v>
      </c>
      <c r="DN84">
        <v>173.4</v>
      </c>
      <c r="DO84">
        <v>174.3</v>
      </c>
      <c r="DP84">
        <v>175.3</v>
      </c>
      <c r="DQ84">
        <v>176.7</v>
      </c>
      <c r="DR84">
        <v>176.5</v>
      </c>
      <c r="DS84">
        <v>175.7</v>
      </c>
      <c r="DT84">
        <v>176.5</v>
      </c>
      <c r="DU84">
        <v>177.2</v>
      </c>
      <c r="DV84">
        <v>177.2</v>
      </c>
      <c r="DW84">
        <v>178.1</v>
      </c>
      <c r="DX84">
        <v>179.1</v>
      </c>
      <c r="DZ84">
        <f t="shared" si="12"/>
        <v>0</v>
      </c>
    </row>
  </sheetData>
  <autoFilter ref="A3:DZ84" xr:uid="{A1C1BEEC-1ED8-4A68-AB17-73F7F419E7F4}"/>
  <mergeCells count="2">
    <mergeCell ref="A1:C1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5867-EC9E-4439-8C28-5D9B6A9076F7}">
  <dimension ref="C2:I15"/>
  <sheetViews>
    <sheetView topLeftCell="B2" workbookViewId="0">
      <selection activeCell="I19" sqref="I19"/>
    </sheetView>
  </sheetViews>
  <sheetFormatPr defaultRowHeight="14.5" x14ac:dyDescent="0.35"/>
  <cols>
    <col min="3" max="3" width="26.36328125" bestFit="1" customWidth="1"/>
    <col min="4" max="4" width="7.81640625" bestFit="1" customWidth="1"/>
    <col min="5" max="5" width="6.81640625" bestFit="1" customWidth="1"/>
    <col min="6" max="6" width="11.36328125" bestFit="1" customWidth="1"/>
    <col min="7" max="7" width="6.7265625" bestFit="1" customWidth="1"/>
    <col min="8" max="8" width="7.90625" bestFit="1" customWidth="1"/>
    <col min="9" max="9" width="12.90625" customWidth="1"/>
  </cols>
  <sheetData>
    <row r="2" spans="3:9" ht="29" x14ac:dyDescent="0.35">
      <c r="C2" s="8" t="s">
        <v>50</v>
      </c>
      <c r="D2" s="51" t="s">
        <v>30</v>
      </c>
      <c r="E2" s="51" t="s">
        <v>33</v>
      </c>
      <c r="F2" s="51" t="s">
        <v>34</v>
      </c>
      <c r="G2" s="51" t="s">
        <v>132</v>
      </c>
      <c r="H2" s="51" t="s">
        <v>133</v>
      </c>
      <c r="I2" s="52" t="s">
        <v>134</v>
      </c>
    </row>
    <row r="3" spans="3:9" x14ac:dyDescent="0.35">
      <c r="C3" s="50" t="s">
        <v>51</v>
      </c>
      <c r="D3" s="53">
        <f t="shared" ref="D3:F11" si="0">SUMIFS(lastmonth,Category,$C3,sectors,D$2)</f>
        <v>2290.7000000000007</v>
      </c>
      <c r="E3" s="53">
        <f t="shared" si="0"/>
        <v>2335.1</v>
      </c>
      <c r="F3" s="53">
        <f t="shared" si="0"/>
        <v>2306.9</v>
      </c>
      <c r="G3" s="54">
        <f>D3/$D$12</f>
        <v>0.4900521992127333</v>
      </c>
      <c r="H3" s="54">
        <f>E3/$E$12</f>
        <v>0.50315671529229233</v>
      </c>
      <c r="I3" s="54">
        <f>F3/$F$12</f>
        <v>0.49563853557923682</v>
      </c>
    </row>
    <row r="4" spans="3:9" x14ac:dyDescent="0.35">
      <c r="C4" s="50" t="s">
        <v>52</v>
      </c>
      <c r="D4" s="53">
        <f t="shared" si="0"/>
        <v>558.6</v>
      </c>
      <c r="E4" s="53">
        <f t="shared" si="0"/>
        <v>559</v>
      </c>
      <c r="F4" s="53">
        <f t="shared" si="0"/>
        <v>557.4</v>
      </c>
      <c r="G4" s="54">
        <f t="shared" ref="G4:G11" si="1">D4/$D$12</f>
        <v>0.11950196816703747</v>
      </c>
      <c r="H4" s="54">
        <f t="shared" ref="H4:H11" si="2">E4/$E$12</f>
        <v>0.12045077463423041</v>
      </c>
      <c r="I4" s="54">
        <f t="shared" ref="I4:I11" si="3">F4/$F$12</f>
        <v>0.11975764867652113</v>
      </c>
    </row>
    <row r="5" spans="3:9" x14ac:dyDescent="0.35">
      <c r="C5" s="50" t="s">
        <v>53</v>
      </c>
      <c r="D5" s="53">
        <f t="shared" si="0"/>
        <v>569.90000000000009</v>
      </c>
      <c r="E5" s="53">
        <f t="shared" si="0"/>
        <v>528.70000000000005</v>
      </c>
      <c r="F5" s="53">
        <f t="shared" si="0"/>
        <v>553.20000000000005</v>
      </c>
      <c r="G5" s="54">
        <f t="shared" si="1"/>
        <v>0.12191939072394319</v>
      </c>
      <c r="H5" s="54">
        <f t="shared" si="2"/>
        <v>0.11392186860307267</v>
      </c>
      <c r="I5" s="54">
        <f t="shared" si="3"/>
        <v>0.11885527672739772</v>
      </c>
    </row>
    <row r="6" spans="3:9" x14ac:dyDescent="0.35">
      <c r="C6" s="50" t="s">
        <v>20</v>
      </c>
      <c r="D6" s="53">
        <f t="shared" si="0"/>
        <v>355.4</v>
      </c>
      <c r="E6" s="53">
        <f t="shared" si="0"/>
        <v>345.7</v>
      </c>
      <c r="F6" s="53">
        <f t="shared" si="0"/>
        <v>350.79999999999995</v>
      </c>
      <c r="G6" s="54">
        <f t="shared" si="1"/>
        <v>7.6031148382680117E-2</v>
      </c>
      <c r="H6" s="54">
        <f t="shared" si="2"/>
        <v>7.4489861880238734E-2</v>
      </c>
      <c r="I6" s="54">
        <f t="shared" si="3"/>
        <v>7.5369542798212424E-2</v>
      </c>
    </row>
    <row r="7" spans="3:9" x14ac:dyDescent="0.35">
      <c r="C7" s="50" t="s">
        <v>21</v>
      </c>
      <c r="D7" s="53">
        <f t="shared" si="0"/>
        <v>182.5</v>
      </c>
      <c r="E7" s="53">
        <f t="shared" si="0"/>
        <v>183.4</v>
      </c>
      <c r="F7" s="53">
        <f t="shared" si="0"/>
        <v>182.8</v>
      </c>
      <c r="G7" s="54">
        <f t="shared" si="1"/>
        <v>3.9042443950025665E-2</v>
      </c>
      <c r="H7" s="54">
        <f t="shared" si="2"/>
        <v>3.9518196901463076E-2</v>
      </c>
      <c r="I7" s="54">
        <f t="shared" si="3"/>
        <v>3.9274664833276039E-2</v>
      </c>
    </row>
    <row r="8" spans="3:9" x14ac:dyDescent="0.35">
      <c r="C8" s="50" t="s">
        <v>23</v>
      </c>
      <c r="D8" s="53">
        <f t="shared" si="0"/>
        <v>187.8</v>
      </c>
      <c r="E8" s="53">
        <f t="shared" si="0"/>
        <v>182.2</v>
      </c>
      <c r="F8" s="53">
        <f t="shared" si="0"/>
        <v>185.7</v>
      </c>
      <c r="G8" s="54">
        <f t="shared" si="1"/>
        <v>4.0176279308574363E-2</v>
      </c>
      <c r="H8" s="54">
        <f t="shared" si="2"/>
        <v>3.9259626365575638E-2</v>
      </c>
      <c r="I8" s="54">
        <f t="shared" si="3"/>
        <v>3.9897731179099338E-2</v>
      </c>
    </row>
    <row r="9" spans="3:9" x14ac:dyDescent="0.35">
      <c r="C9" s="50" t="s">
        <v>24</v>
      </c>
      <c r="D9" s="53">
        <f t="shared" si="0"/>
        <v>169.7</v>
      </c>
      <c r="E9" s="53">
        <f t="shared" si="0"/>
        <v>160.4</v>
      </c>
      <c r="F9" s="53">
        <f t="shared" si="0"/>
        <v>164.8</v>
      </c>
      <c r="G9" s="54">
        <f t="shared" si="1"/>
        <v>3.6304124593530711E-2</v>
      </c>
      <c r="H9" s="54">
        <f t="shared" si="2"/>
        <v>3.4562261630287229E-2</v>
      </c>
      <c r="I9" s="54">
        <f t="shared" si="3"/>
        <v>3.5407356479889997E-2</v>
      </c>
    </row>
    <row r="10" spans="3:9" x14ac:dyDescent="0.35">
      <c r="C10" s="50" t="s">
        <v>26</v>
      </c>
      <c r="D10" s="53">
        <f t="shared" si="0"/>
        <v>180.3</v>
      </c>
      <c r="E10" s="53">
        <f t="shared" si="0"/>
        <v>174.8</v>
      </c>
      <c r="F10" s="53">
        <f t="shared" si="0"/>
        <v>177.1</v>
      </c>
      <c r="G10" s="54">
        <f t="shared" si="1"/>
        <v>3.8571795310628099E-2</v>
      </c>
      <c r="H10" s="54">
        <f t="shared" si="2"/>
        <v>3.7665108060936453E-2</v>
      </c>
      <c r="I10" s="54">
        <f t="shared" si="3"/>
        <v>3.8050017188037119E-2</v>
      </c>
    </row>
    <row r="11" spans="3:9" x14ac:dyDescent="0.35">
      <c r="C11" s="50" t="s">
        <v>28</v>
      </c>
      <c r="D11" s="53">
        <f t="shared" si="0"/>
        <v>179.5</v>
      </c>
      <c r="E11" s="53">
        <f t="shared" si="0"/>
        <v>171.6</v>
      </c>
      <c r="F11" s="53">
        <f t="shared" si="0"/>
        <v>175.7</v>
      </c>
      <c r="G11" s="54">
        <f t="shared" si="1"/>
        <v>3.8400650350847165E-2</v>
      </c>
      <c r="H11" s="54">
        <f t="shared" si="2"/>
        <v>3.6975586631903291E-2</v>
      </c>
      <c r="I11" s="54">
        <f t="shared" si="3"/>
        <v>3.7749226538329315E-2</v>
      </c>
    </row>
    <row r="12" spans="3:9" x14ac:dyDescent="0.35">
      <c r="C12" s="50" t="s">
        <v>55</v>
      </c>
      <c r="D12" s="53">
        <f>SUM(D3:D11)</f>
        <v>4674.4000000000005</v>
      </c>
      <c r="E12" s="53">
        <f t="shared" ref="E12:F12" si="4">SUM(E3:E11)</f>
        <v>4640.9000000000005</v>
      </c>
      <c r="F12" s="53">
        <f t="shared" si="4"/>
        <v>4654.4000000000005</v>
      </c>
      <c r="G12" s="55"/>
      <c r="H12" s="55"/>
      <c r="I12" s="53"/>
    </row>
    <row r="14" spans="3:9" x14ac:dyDescent="0.35">
      <c r="C14" s="25" t="s">
        <v>131</v>
      </c>
    </row>
    <row r="15" spans="3:9" x14ac:dyDescent="0.35">
      <c r="C15" t="s">
        <v>137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33B4-EAF8-4007-943B-F677F0E37DD8}">
  <dimension ref="B1:Q41"/>
  <sheetViews>
    <sheetView showGridLines="0" workbookViewId="0">
      <pane ySplit="1" topLeftCell="A10" activePane="bottomLeft" state="frozen"/>
      <selection pane="bottomLeft" activeCell="E19" sqref="E19"/>
    </sheetView>
  </sheetViews>
  <sheetFormatPr defaultRowHeight="14.5" x14ac:dyDescent="0.35"/>
  <cols>
    <col min="2" max="2" width="10.54296875" customWidth="1"/>
    <col min="3" max="3" width="26.36328125" bestFit="1" customWidth="1"/>
    <col min="4" max="4" width="14.6328125" bestFit="1" customWidth="1"/>
    <col min="5" max="5" width="11.81640625" bestFit="1" customWidth="1"/>
    <col min="7" max="7" width="12.453125" bestFit="1" customWidth="1"/>
    <col min="8" max="8" width="24.08984375" bestFit="1" customWidth="1"/>
    <col min="9" max="9" width="12.1796875" bestFit="1" customWidth="1"/>
    <col min="10" max="10" width="20.6328125" bestFit="1" customWidth="1"/>
  </cols>
  <sheetData>
    <row r="1" spans="2:17" x14ac:dyDescent="0.35">
      <c r="B1" s="13" t="s">
        <v>2</v>
      </c>
      <c r="C1" s="13" t="s">
        <v>1</v>
      </c>
      <c r="D1" s="13" t="s">
        <v>68</v>
      </c>
      <c r="E1" s="13" t="s">
        <v>2</v>
      </c>
      <c r="F1" s="13" t="s">
        <v>1</v>
      </c>
      <c r="G1" s="13" t="s">
        <v>68</v>
      </c>
      <c r="H1" t="s">
        <v>69</v>
      </c>
    </row>
    <row r="2" spans="2:17" x14ac:dyDescent="0.35">
      <c r="B2" s="9" t="s">
        <v>37</v>
      </c>
      <c r="C2" s="9">
        <v>2017</v>
      </c>
      <c r="D2">
        <v>131.1</v>
      </c>
      <c r="E2" s="9" t="s">
        <v>36</v>
      </c>
      <c r="F2" s="9">
        <v>2018</v>
      </c>
      <c r="G2" s="10">
        <v>136.5</v>
      </c>
    </row>
    <row r="3" spans="2:17" x14ac:dyDescent="0.35">
      <c r="B3" s="9" t="s">
        <v>37</v>
      </c>
      <c r="C3" s="9">
        <v>2018</v>
      </c>
      <c r="D3" s="10">
        <v>137.1</v>
      </c>
      <c r="E3" s="9" t="s">
        <v>36</v>
      </c>
      <c r="F3" s="9">
        <v>2019</v>
      </c>
      <c r="G3" s="10">
        <v>140.4</v>
      </c>
      <c r="Q3" s="12"/>
    </row>
    <row r="4" spans="2:17" x14ac:dyDescent="0.35">
      <c r="B4" s="9" t="s">
        <v>37</v>
      </c>
      <c r="C4" s="9">
        <v>2019</v>
      </c>
      <c r="D4" s="10">
        <v>141.5</v>
      </c>
      <c r="E4" s="9" t="s">
        <v>36</v>
      </c>
      <c r="F4" s="9">
        <v>2020</v>
      </c>
      <c r="G4" s="10">
        <v>148.6</v>
      </c>
      <c r="I4" s="12"/>
      <c r="J4" s="12"/>
      <c r="Q4" s="12"/>
    </row>
    <row r="5" spans="2:17" x14ac:dyDescent="0.35">
      <c r="B5" s="9" t="s">
        <v>37</v>
      </c>
      <c r="C5" s="9">
        <v>2020</v>
      </c>
      <c r="D5" s="10">
        <v>146.22777777777779</v>
      </c>
      <c r="E5" s="9" t="s">
        <v>36</v>
      </c>
      <c r="F5" s="9">
        <v>2021</v>
      </c>
      <c r="G5" s="10">
        <v>156.80000000000001</v>
      </c>
      <c r="I5" s="12"/>
      <c r="Q5" s="12"/>
    </row>
    <row r="6" spans="2:17" x14ac:dyDescent="0.35">
      <c r="B6" s="9" t="s">
        <v>37</v>
      </c>
      <c r="C6" s="9">
        <v>2021</v>
      </c>
      <c r="D6" s="10">
        <v>157.80000000000001</v>
      </c>
      <c r="E6" s="9" t="s">
        <v>36</v>
      </c>
      <c r="F6" s="9">
        <v>2022</v>
      </c>
      <c r="G6" s="10">
        <v>167.7</v>
      </c>
      <c r="I6" s="12"/>
    </row>
    <row r="7" spans="2:17" x14ac:dyDescent="0.35">
      <c r="B7" s="9" t="s">
        <v>37</v>
      </c>
      <c r="C7" s="9">
        <v>2022</v>
      </c>
      <c r="D7" s="10">
        <v>170.1</v>
      </c>
      <c r="E7" s="9" t="s">
        <v>36</v>
      </c>
      <c r="F7" s="9">
        <v>2023</v>
      </c>
      <c r="G7" s="10">
        <v>177.2</v>
      </c>
    </row>
    <row r="8" spans="2:17" x14ac:dyDescent="0.35">
      <c r="D8" s="6"/>
    </row>
    <row r="9" spans="2:17" x14ac:dyDescent="0.35">
      <c r="B9" s="14" t="s">
        <v>70</v>
      </c>
      <c r="C9" s="14" t="s">
        <v>72</v>
      </c>
      <c r="D9" s="6"/>
    </row>
    <row r="10" spans="2:17" x14ac:dyDescent="0.35">
      <c r="B10" s="9" t="s">
        <v>71</v>
      </c>
      <c r="C10" s="11">
        <f t="shared" ref="C10:C15" si="0">(G2-D2)/D2</f>
        <v>4.1189931350114464E-2</v>
      </c>
      <c r="D10" s="6"/>
    </row>
    <row r="11" spans="2:17" x14ac:dyDescent="0.35">
      <c r="B11" s="9" t="s">
        <v>73</v>
      </c>
      <c r="C11" s="11">
        <f t="shared" si="0"/>
        <v>2.4070021881838159E-2</v>
      </c>
      <c r="E11" s="32">
        <f>AVERAGE(C10:C15)</f>
        <v>4.8702351962739032E-2</v>
      </c>
    </row>
    <row r="12" spans="2:17" x14ac:dyDescent="0.35">
      <c r="B12" s="9" t="s">
        <v>74</v>
      </c>
      <c r="C12" s="11">
        <f t="shared" si="0"/>
        <v>5.017667844522964E-2</v>
      </c>
    </row>
    <row r="13" spans="2:17" x14ac:dyDescent="0.35">
      <c r="B13" s="9" t="s">
        <v>75</v>
      </c>
      <c r="C13" s="11">
        <f t="shared" si="0"/>
        <v>7.2299684662436831E-2</v>
      </c>
    </row>
    <row r="14" spans="2:17" x14ac:dyDescent="0.35">
      <c r="B14" s="9" t="s">
        <v>76</v>
      </c>
      <c r="C14" s="11">
        <f t="shared" si="0"/>
        <v>6.2737642585551187E-2</v>
      </c>
    </row>
    <row r="15" spans="2:17" x14ac:dyDescent="0.35">
      <c r="B15" s="9" t="s">
        <v>77</v>
      </c>
      <c r="C15" s="11">
        <f t="shared" si="0"/>
        <v>4.174015285126393E-2</v>
      </c>
    </row>
    <row r="17" spans="2:14" x14ac:dyDescent="0.35">
      <c r="B17" t="s">
        <v>34</v>
      </c>
      <c r="I17" t="s">
        <v>78</v>
      </c>
    </row>
    <row r="18" spans="2:14" x14ac:dyDescent="0.35">
      <c r="B18" s="9" t="s">
        <v>2</v>
      </c>
      <c r="C18" s="9" t="s">
        <v>1</v>
      </c>
      <c r="D18" s="9" t="s">
        <v>49</v>
      </c>
      <c r="E18" s="9" t="s">
        <v>51</v>
      </c>
      <c r="F18" s="9" t="s">
        <v>52</v>
      </c>
      <c r="G18" s="9" t="s">
        <v>53</v>
      </c>
      <c r="H18" s="9" t="s">
        <v>20</v>
      </c>
      <c r="I18" s="9" t="s">
        <v>21</v>
      </c>
      <c r="J18" s="9" t="s">
        <v>23</v>
      </c>
      <c r="K18" s="9" t="s">
        <v>24</v>
      </c>
      <c r="L18" s="9" t="s">
        <v>26</v>
      </c>
      <c r="M18" s="9" t="s">
        <v>28</v>
      </c>
    </row>
    <row r="19" spans="2:14" x14ac:dyDescent="0.35">
      <c r="B19" s="47" t="s">
        <v>37</v>
      </c>
      <c r="C19" s="9">
        <v>2020</v>
      </c>
      <c r="D19" s="9" t="str">
        <f>_xlfn.CONCAT(B19,"-",C19)</f>
        <v>April-2020</v>
      </c>
      <c r="E19" s="9">
        <f t="shared" ref="E19:N19" si="1">SUMIFS(APRIL2020,CAT,E$18,SECTOR,$B$17)</f>
        <v>1951.7166666666665</v>
      </c>
      <c r="F19" s="9">
        <f t="shared" si="1"/>
        <v>455.38611111111118</v>
      </c>
      <c r="G19" s="9">
        <f t="shared" si="1"/>
        <v>432.38611111111118</v>
      </c>
      <c r="H19" s="9">
        <f t="shared" si="1"/>
        <v>297.95555555555552</v>
      </c>
      <c r="I19" s="9">
        <f t="shared" si="1"/>
        <v>144.1</v>
      </c>
      <c r="J19" s="9">
        <f t="shared" si="1"/>
        <v>150.69999999999999</v>
      </c>
      <c r="K19" s="9">
        <f t="shared" si="1"/>
        <v>128.75833333333333</v>
      </c>
      <c r="L19" s="9">
        <f t="shared" si="1"/>
        <v>151.96666666666667</v>
      </c>
      <c r="M19" s="9">
        <f t="shared" si="1"/>
        <v>141.08888888888887</v>
      </c>
      <c r="N19">
        <f t="shared" si="1"/>
        <v>0</v>
      </c>
    </row>
    <row r="20" spans="2:14" x14ac:dyDescent="0.35">
      <c r="B20" s="9" t="s">
        <v>38</v>
      </c>
      <c r="C20" s="9">
        <v>2020</v>
      </c>
      <c r="D20" s="9" t="str">
        <f t="shared" ref="D20:D30" si="2">_xlfn.CONCAT(B20,"-",C20)</f>
        <v>May-2020</v>
      </c>
      <c r="E20" s="9">
        <f t="shared" ref="E20:M20" si="3">SUMIFS(maymonth20,CAT,E$18,SECTOR,$B$17)</f>
        <v>1893.083333333333</v>
      </c>
      <c r="F20" s="9">
        <f t="shared" si="3"/>
        <v>394.41666666666669</v>
      </c>
      <c r="G20" s="9">
        <f t="shared" si="3"/>
        <v>371.61666666666667</v>
      </c>
      <c r="H20" s="9">
        <f t="shared" si="3"/>
        <v>277.3</v>
      </c>
      <c r="I20" s="9">
        <f t="shared" si="3"/>
        <v>144.5</v>
      </c>
      <c r="J20" s="9">
        <f t="shared" si="3"/>
        <v>153.08333333333334</v>
      </c>
      <c r="K20" s="9">
        <f t="shared" si="3"/>
        <v>111.45</v>
      </c>
      <c r="L20" s="9">
        <f t="shared" si="3"/>
        <v>130.6</v>
      </c>
      <c r="M20" s="9">
        <f t="shared" si="3"/>
        <v>121.73333333333333</v>
      </c>
    </row>
    <row r="21" spans="2:14" x14ac:dyDescent="0.35">
      <c r="B21" s="9" t="s">
        <v>39</v>
      </c>
      <c r="C21" s="9">
        <v>2020</v>
      </c>
      <c r="D21" s="9" t="str">
        <f t="shared" si="2"/>
        <v>June-2020</v>
      </c>
      <c r="E21" s="9">
        <f t="shared" ref="E21:M21" si="4">SUMIFS(june20,CAT,E$18,SECTOR,$B$17)</f>
        <v>1966.8000000000002</v>
      </c>
      <c r="F21" s="9">
        <f t="shared" si="4"/>
        <v>483.4</v>
      </c>
      <c r="G21" s="9">
        <f t="shared" si="4"/>
        <v>448.29999999999995</v>
      </c>
      <c r="H21" s="9">
        <f t="shared" si="4"/>
        <v>301.10000000000002</v>
      </c>
      <c r="I21" s="9">
        <f t="shared" si="4"/>
        <v>141.9</v>
      </c>
      <c r="J21" s="9">
        <f t="shared" si="4"/>
        <v>154.4</v>
      </c>
      <c r="K21" s="9">
        <f t="shared" si="4"/>
        <v>135</v>
      </c>
      <c r="L21" s="9">
        <f t="shared" si="4"/>
        <v>156.4</v>
      </c>
      <c r="M21" s="9">
        <f t="shared" si="4"/>
        <v>147</v>
      </c>
    </row>
    <row r="22" spans="2:14" x14ac:dyDescent="0.35">
      <c r="B22" s="9" t="s">
        <v>40</v>
      </c>
      <c r="C22" s="9">
        <v>2020</v>
      </c>
      <c r="D22" s="9" t="str">
        <f t="shared" si="2"/>
        <v>July-2020</v>
      </c>
      <c r="E22" s="9">
        <f t="shared" ref="E22:M22" si="5">SUMIFS(july20,CAT,E$18,SECTOR,$B$17)</f>
        <v>1966.8000000000002</v>
      </c>
      <c r="F22" s="9">
        <f t="shared" si="5"/>
        <v>483.4</v>
      </c>
      <c r="G22" s="9">
        <f t="shared" si="5"/>
        <v>448.29999999999995</v>
      </c>
      <c r="H22" s="9">
        <f t="shared" si="5"/>
        <v>301.10000000000002</v>
      </c>
      <c r="I22" s="9">
        <f t="shared" si="5"/>
        <v>141.9</v>
      </c>
      <c r="J22" s="9">
        <f t="shared" si="5"/>
        <v>154.4</v>
      </c>
      <c r="K22" s="9">
        <f t="shared" si="5"/>
        <v>135</v>
      </c>
      <c r="L22" s="9">
        <f t="shared" si="5"/>
        <v>156.4</v>
      </c>
      <c r="M22" s="9">
        <f t="shared" si="5"/>
        <v>147</v>
      </c>
    </row>
    <row r="23" spans="2:14" x14ac:dyDescent="0.35">
      <c r="B23" s="9" t="s">
        <v>41</v>
      </c>
      <c r="C23" s="9">
        <v>2020</v>
      </c>
      <c r="D23" s="9" t="str">
        <f t="shared" si="2"/>
        <v>August-2020</v>
      </c>
      <c r="E23" s="9">
        <f t="shared" ref="E23:M23" si="6">SUMIFS(august20,CAT,E$18,SECTOR,$B$17)</f>
        <v>1995.1999999999998</v>
      </c>
      <c r="F23" s="9">
        <f t="shared" si="6"/>
        <v>482.90000000000003</v>
      </c>
      <c r="G23" s="9">
        <f t="shared" si="6"/>
        <v>448.2</v>
      </c>
      <c r="H23" s="9">
        <f t="shared" si="6"/>
        <v>303.89999999999998</v>
      </c>
      <c r="I23" s="9">
        <f t="shared" si="6"/>
        <v>143</v>
      </c>
      <c r="J23" s="9">
        <f t="shared" si="6"/>
        <v>155</v>
      </c>
      <c r="K23" s="9">
        <f t="shared" si="6"/>
        <v>138.5</v>
      </c>
      <c r="L23" s="9">
        <f t="shared" si="6"/>
        <v>158.5</v>
      </c>
      <c r="M23" s="9">
        <f t="shared" si="6"/>
        <v>149</v>
      </c>
    </row>
    <row r="24" spans="2:14" x14ac:dyDescent="0.35">
      <c r="B24" s="9" t="s">
        <v>42</v>
      </c>
      <c r="C24" s="9">
        <v>2020</v>
      </c>
      <c r="D24" s="9" t="str">
        <f t="shared" si="2"/>
        <v>September-2020</v>
      </c>
      <c r="E24" s="9">
        <f t="shared" ref="E24:M24" si="7">SUMIFS(september20,CAT,E$18,SECTOR,$B$17)</f>
        <v>2007</v>
      </c>
      <c r="F24" s="9">
        <f t="shared" si="7"/>
        <v>489.4</v>
      </c>
      <c r="G24" s="9">
        <f t="shared" si="7"/>
        <v>449.70000000000005</v>
      </c>
      <c r="H24" s="9">
        <f t="shared" si="7"/>
        <v>305</v>
      </c>
      <c r="I24" s="9">
        <f t="shared" si="7"/>
        <v>142.9</v>
      </c>
      <c r="J24" s="9">
        <f t="shared" si="7"/>
        <v>155.6</v>
      </c>
      <c r="K24" s="9">
        <f t="shared" si="7"/>
        <v>139.6</v>
      </c>
      <c r="L24" s="9">
        <f t="shared" si="7"/>
        <v>157.5</v>
      </c>
      <c r="M24" s="9">
        <f t="shared" si="7"/>
        <v>150</v>
      </c>
    </row>
    <row r="25" spans="2:14" x14ac:dyDescent="0.35">
      <c r="B25" s="9" t="s">
        <v>43</v>
      </c>
      <c r="C25" s="9">
        <v>2020</v>
      </c>
      <c r="D25" s="9" t="str">
        <f t="shared" si="2"/>
        <v>October-2020</v>
      </c>
      <c r="E25" s="9">
        <f t="shared" ref="E25:M25" si="8">SUMIFS(october20,CAT,E$18,SECTOR,$B$17)</f>
        <v>2048.6000000000004</v>
      </c>
      <c r="F25" s="9">
        <f t="shared" si="8"/>
        <v>487.8</v>
      </c>
      <c r="G25" s="9">
        <f t="shared" si="8"/>
        <v>450.59999999999997</v>
      </c>
      <c r="H25" s="9">
        <f t="shared" si="8"/>
        <v>305.2</v>
      </c>
      <c r="I25" s="9">
        <f t="shared" si="8"/>
        <v>143.1</v>
      </c>
      <c r="J25" s="9">
        <f t="shared" si="8"/>
        <v>156.30000000000001</v>
      </c>
      <c r="K25" s="9">
        <f t="shared" si="8"/>
        <v>140.6</v>
      </c>
      <c r="L25" s="9">
        <f t="shared" si="8"/>
        <v>158.5</v>
      </c>
      <c r="M25" s="9">
        <f t="shared" si="8"/>
        <v>150.4</v>
      </c>
    </row>
    <row r="26" spans="2:14" x14ac:dyDescent="0.35">
      <c r="B26" s="9" t="s">
        <v>45</v>
      </c>
      <c r="C26" s="9">
        <v>2020</v>
      </c>
      <c r="D26" s="9" t="str">
        <f t="shared" si="2"/>
        <v>November-2020</v>
      </c>
      <c r="E26" s="9">
        <f t="shared" ref="E26:M26" si="9">SUMIFS(november20,CAT,E$18,SECTOR,$B$17)</f>
        <v>2095.6</v>
      </c>
      <c r="F26" s="9">
        <f t="shared" si="9"/>
        <v>490.1</v>
      </c>
      <c r="G26" s="9">
        <f t="shared" si="9"/>
        <v>452.00000000000006</v>
      </c>
      <c r="H26" s="9">
        <f t="shared" si="9"/>
        <v>307.2</v>
      </c>
      <c r="I26" s="9">
        <f t="shared" si="9"/>
        <v>143.6</v>
      </c>
      <c r="J26" s="9">
        <f t="shared" si="9"/>
        <v>157.19999999999999</v>
      </c>
      <c r="K26" s="9">
        <f t="shared" si="9"/>
        <v>140.4</v>
      </c>
      <c r="L26" s="9">
        <f t="shared" si="9"/>
        <v>158.6</v>
      </c>
      <c r="M26" s="9">
        <f t="shared" si="9"/>
        <v>150.69999999999999</v>
      </c>
    </row>
    <row r="27" spans="2:14" x14ac:dyDescent="0.35">
      <c r="B27" s="9" t="s">
        <v>46</v>
      </c>
      <c r="C27" s="9">
        <v>2020</v>
      </c>
      <c r="D27" s="9" t="str">
        <f t="shared" si="2"/>
        <v>December-2020</v>
      </c>
      <c r="E27" s="9">
        <f t="shared" ref="E27:M27" si="10">SUMIFS(december20,CAT,E$18,SECTOR,$B$17)</f>
        <v>2109.1</v>
      </c>
      <c r="F27" s="9">
        <f t="shared" si="10"/>
        <v>491</v>
      </c>
      <c r="G27" s="9">
        <f t="shared" si="10"/>
        <v>454</v>
      </c>
      <c r="H27" s="9">
        <f t="shared" si="10"/>
        <v>308.10000000000002</v>
      </c>
      <c r="I27" s="9">
        <f t="shared" si="10"/>
        <v>144.6</v>
      </c>
      <c r="J27" s="9">
        <f t="shared" si="10"/>
        <v>158.30000000000001</v>
      </c>
      <c r="K27" s="9">
        <f t="shared" si="10"/>
        <v>140.69999999999999</v>
      </c>
      <c r="L27" s="9">
        <f t="shared" si="10"/>
        <v>159.4</v>
      </c>
      <c r="M27" s="9">
        <f t="shared" si="10"/>
        <v>151.19999999999999</v>
      </c>
    </row>
    <row r="28" spans="2:14" x14ac:dyDescent="0.35">
      <c r="B28" s="9" t="s">
        <v>180</v>
      </c>
      <c r="C28" s="9">
        <v>2021</v>
      </c>
      <c r="D28" s="9" t="str">
        <f t="shared" si="2"/>
        <v>Januaury-2021</v>
      </c>
      <c r="E28" s="9">
        <f t="shared" ref="E28:M28" si="11">SUMIFS(januaury21,CAT,E$18,SECTOR,$B$17)</f>
        <v>2076.5</v>
      </c>
      <c r="F28" s="9">
        <f t="shared" si="11"/>
        <v>492.90000000000003</v>
      </c>
      <c r="G28" s="9">
        <f t="shared" si="11"/>
        <v>455.8</v>
      </c>
      <c r="H28" s="9">
        <f t="shared" si="11"/>
        <v>307.7</v>
      </c>
      <c r="I28" s="9">
        <f t="shared" si="11"/>
        <v>147.9</v>
      </c>
      <c r="J28" s="9">
        <f t="shared" si="11"/>
        <v>159.30000000000001</v>
      </c>
      <c r="K28" s="9">
        <f t="shared" si="11"/>
        <v>141.9</v>
      </c>
      <c r="L28" s="9">
        <f t="shared" si="11"/>
        <v>159.19999999999999</v>
      </c>
      <c r="M28" s="9">
        <f t="shared" si="11"/>
        <v>151.9</v>
      </c>
    </row>
    <row r="29" spans="2:14" x14ac:dyDescent="0.35">
      <c r="B29" s="9" t="s">
        <v>181</v>
      </c>
      <c r="C29" s="9">
        <v>2021</v>
      </c>
      <c r="D29" s="9" t="str">
        <f t="shared" si="2"/>
        <v>Februaury-2021</v>
      </c>
      <c r="E29" s="9">
        <f t="shared" ref="E29:M29" si="12">SUMIFS(februaury21,CAT,E$18,SECTOR,$B$17)</f>
        <v>2039.3000000000002</v>
      </c>
      <c r="F29" s="9">
        <f t="shared" si="12"/>
        <v>495.6</v>
      </c>
      <c r="G29" s="9">
        <f t="shared" si="12"/>
        <v>460.40000000000003</v>
      </c>
      <c r="H29" s="9">
        <f t="shared" si="12"/>
        <v>310.70000000000005</v>
      </c>
      <c r="I29" s="9">
        <f t="shared" si="12"/>
        <v>152.4</v>
      </c>
      <c r="J29" s="9">
        <f t="shared" si="12"/>
        <v>161.30000000000001</v>
      </c>
      <c r="K29" s="9">
        <f t="shared" si="12"/>
        <v>145.1</v>
      </c>
      <c r="L29" s="9">
        <f t="shared" si="12"/>
        <v>159.5</v>
      </c>
      <c r="M29" s="9">
        <f t="shared" si="12"/>
        <v>153.4</v>
      </c>
    </row>
    <row r="30" spans="2:14" x14ac:dyDescent="0.35">
      <c r="B30" s="9" t="s">
        <v>36</v>
      </c>
      <c r="C30" s="9">
        <v>2021</v>
      </c>
      <c r="D30" s="9" t="str">
        <f t="shared" si="2"/>
        <v>March-2021</v>
      </c>
      <c r="E30" s="9">
        <f t="shared" ref="E30:M30" si="13">SUMIFS(march21,CAT,E$18,SECTOR,$B$17)</f>
        <v>2039.3999999999999</v>
      </c>
      <c r="F30" s="9">
        <f t="shared" si="13"/>
        <v>494.5</v>
      </c>
      <c r="G30" s="9">
        <f t="shared" si="13"/>
        <v>462.1</v>
      </c>
      <c r="H30" s="9">
        <f t="shared" si="13"/>
        <v>311.10000000000002</v>
      </c>
      <c r="I30" s="9">
        <f t="shared" si="13"/>
        <v>155.5</v>
      </c>
      <c r="J30" s="9">
        <f t="shared" si="13"/>
        <v>161.69999999999999</v>
      </c>
      <c r="K30" s="9">
        <f t="shared" si="13"/>
        <v>146.19999999999999</v>
      </c>
      <c r="L30" s="9">
        <f t="shared" si="13"/>
        <v>160.19999999999999</v>
      </c>
      <c r="M30" s="9">
        <f t="shared" si="13"/>
        <v>153.80000000000001</v>
      </c>
    </row>
    <row r="32" spans="2:14" x14ac:dyDescent="0.35">
      <c r="C32" s="48"/>
      <c r="D32" s="48" t="s">
        <v>182</v>
      </c>
    </row>
    <row r="33" spans="3:4" x14ac:dyDescent="0.35">
      <c r="C33" s="49" t="s">
        <v>51</v>
      </c>
      <c r="D33" s="11">
        <f>(E30-E19)/E19</f>
        <v>4.492626149628963E-2</v>
      </c>
    </row>
    <row r="34" spans="3:4" x14ac:dyDescent="0.35">
      <c r="C34" s="49" t="s">
        <v>52</v>
      </c>
      <c r="D34" s="11">
        <f>(F30-F19)/F19</f>
        <v>8.5891703621468807E-2</v>
      </c>
    </row>
    <row r="35" spans="3:4" x14ac:dyDescent="0.35">
      <c r="C35" s="49" t="s">
        <v>53</v>
      </c>
      <c r="D35" s="11">
        <f>(G30-G19)/G19</f>
        <v>6.8720729286452967E-2</v>
      </c>
    </row>
    <row r="36" spans="3:4" x14ac:dyDescent="0.35">
      <c r="C36" s="49" t="s">
        <v>20</v>
      </c>
      <c r="D36" s="11">
        <f>(H30-H19)/H19</f>
        <v>4.4115453460620728E-2</v>
      </c>
    </row>
    <row r="37" spans="3:4" x14ac:dyDescent="0.35">
      <c r="C37" s="49" t="s">
        <v>21</v>
      </c>
      <c r="D37" s="11">
        <f>(I30-I19)/I19</f>
        <v>7.9111727966689846E-2</v>
      </c>
    </row>
    <row r="38" spans="3:4" x14ac:dyDescent="0.35">
      <c r="C38" s="49" t="s">
        <v>23</v>
      </c>
      <c r="D38" s="11">
        <f>(J30-J19)/J19</f>
        <v>7.2992700729927015E-2</v>
      </c>
    </row>
    <row r="39" spans="3:4" x14ac:dyDescent="0.35">
      <c r="C39" s="49" t="s">
        <v>24</v>
      </c>
      <c r="D39" s="11">
        <f>(K30-K19)/K19</f>
        <v>0.13546048799430455</v>
      </c>
    </row>
    <row r="40" spans="3:4" x14ac:dyDescent="0.35">
      <c r="C40" s="49" t="s">
        <v>26</v>
      </c>
      <c r="D40" s="11">
        <f>(L30-L19)/L19</f>
        <v>5.4178547927176926E-2</v>
      </c>
    </row>
    <row r="41" spans="3:4" x14ac:dyDescent="0.35">
      <c r="C41" s="49" t="s">
        <v>28</v>
      </c>
      <c r="D41" s="11">
        <f>(M30-M19)/M19</f>
        <v>9.0092928020160848E-2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8788-36A8-45A4-9CE4-3E65C162C260}">
  <dimension ref="A1:Y90"/>
  <sheetViews>
    <sheetView showGridLines="0" topLeftCell="F67" workbookViewId="0">
      <selection activeCell="E71" sqref="E71"/>
    </sheetView>
  </sheetViews>
  <sheetFormatPr defaultRowHeight="14.5" x14ac:dyDescent="0.35"/>
  <cols>
    <col min="1" max="1" width="14.6328125" bestFit="1" customWidth="1"/>
    <col min="2" max="2" width="30.7265625" bestFit="1" customWidth="1"/>
    <col min="3" max="3" width="9.26953125" bestFit="1" customWidth="1"/>
    <col min="4" max="4" width="9.08984375" bestFit="1" customWidth="1"/>
    <col min="5" max="5" width="14.6328125" bestFit="1" customWidth="1"/>
    <col min="6" max="6" width="9.26953125" bestFit="1" customWidth="1"/>
    <col min="7" max="7" width="9.08984375" bestFit="1" customWidth="1"/>
    <col min="8" max="8" width="14.6328125" bestFit="1" customWidth="1"/>
    <col min="9" max="9" width="9.26953125" bestFit="1" customWidth="1"/>
    <col min="10" max="10" width="9.08984375" bestFit="1" customWidth="1"/>
    <col min="11" max="11" width="14.6328125" bestFit="1" customWidth="1"/>
    <col min="20" max="20" width="30.7265625" bestFit="1" customWidth="1"/>
    <col min="29" max="29" width="10.6328125" bestFit="1" customWidth="1"/>
  </cols>
  <sheetData>
    <row r="1" spans="1:15" x14ac:dyDescent="0.35">
      <c r="B1" s="2"/>
      <c r="C1" t="s">
        <v>30</v>
      </c>
      <c r="D1" t="s">
        <v>30</v>
      </c>
      <c r="E1" t="s">
        <v>30</v>
      </c>
      <c r="F1" t="s">
        <v>30</v>
      </c>
      <c r="G1" t="s">
        <v>30</v>
      </c>
      <c r="H1" t="s">
        <v>30</v>
      </c>
      <c r="I1" t="s">
        <v>30</v>
      </c>
      <c r="J1" t="s">
        <v>30</v>
      </c>
      <c r="K1" t="s">
        <v>30</v>
      </c>
      <c r="L1" t="s">
        <v>30</v>
      </c>
      <c r="M1" t="s">
        <v>30</v>
      </c>
      <c r="N1" t="s">
        <v>30</v>
      </c>
      <c r="O1" s="1" t="s">
        <v>79</v>
      </c>
    </row>
    <row r="2" spans="1:15" x14ac:dyDescent="0.35">
      <c r="A2" s="13" t="s">
        <v>82</v>
      </c>
      <c r="B2" s="44" t="s">
        <v>3</v>
      </c>
      <c r="C2" s="44" t="s">
        <v>4</v>
      </c>
      <c r="D2" s="44" t="s">
        <v>5</v>
      </c>
      <c r="E2" s="44" t="s">
        <v>6</v>
      </c>
      <c r="F2" s="44" t="s">
        <v>7</v>
      </c>
      <c r="G2" s="44" t="s">
        <v>8</v>
      </c>
      <c r="H2" s="44" t="s">
        <v>9</v>
      </c>
      <c r="I2" s="44" t="s">
        <v>10</v>
      </c>
      <c r="J2" s="44" t="s">
        <v>11</v>
      </c>
      <c r="K2" s="44" t="s">
        <v>12</v>
      </c>
      <c r="L2" s="44" t="s">
        <v>13</v>
      </c>
      <c r="M2" s="44" t="s">
        <v>14</v>
      </c>
      <c r="N2" s="44" t="s">
        <v>15</v>
      </c>
      <c r="O2" s="44"/>
    </row>
    <row r="3" spans="1:15" x14ac:dyDescent="0.35">
      <c r="A3" s="46" t="s">
        <v>56</v>
      </c>
      <c r="B3" s="45">
        <f>HLOOKUP($A3,Rural,MATCH(B$2,Subcategories,0),FALSE)</f>
        <v>153.80000000000001</v>
      </c>
      <c r="C3" s="45">
        <f>HLOOKUP($A3,Rural,MATCH(C$2,'formatted data'!$C$3:$C$84,0),FALSE)</f>
        <v>217.2</v>
      </c>
      <c r="D3" s="45">
        <f>HLOOKUP($A3,Rural,MATCH(D$2,'formatted data'!$C$3:$C$84,0),FALSE)</f>
        <v>169.6</v>
      </c>
      <c r="E3" s="45">
        <f>HLOOKUP($A3,Rural,MATCH(E$2,'formatted data'!$C$3:$C$84,0),FALSE)</f>
        <v>165.4</v>
      </c>
      <c r="F3" s="45">
        <f>HLOOKUP($A3,Rural,MATCH(F$2,'formatted data'!$C$3:$C$84,0),FALSE)</f>
        <v>208.1</v>
      </c>
      <c r="G3" s="45">
        <f>HLOOKUP($A3,Rural,MATCH(G$2,'formatted data'!$C$3:$C$84,0),FALSE)</f>
        <v>165.8</v>
      </c>
      <c r="H3" s="45">
        <f>HLOOKUP($A3,Rural,MATCH(H$2,'formatted data'!$C$3:$C$84,0),FALSE)</f>
        <v>167.3</v>
      </c>
      <c r="I3" s="45">
        <f>HLOOKUP($A3,Rural,MATCH(I$2,'formatted data'!$C$3:$C$84,0),FALSE)</f>
        <v>164.6</v>
      </c>
      <c r="J3" s="45">
        <f>HLOOKUP($A3,Rural,MATCH(J$2,'formatted data'!$C$3:$C$84,0),FALSE)</f>
        <v>119.1</v>
      </c>
      <c r="K3" s="45">
        <f>HLOOKUP($A3,Rural,MATCH(K$2,'formatted data'!$C$3:$C$84,0),FALSE)</f>
        <v>188.9</v>
      </c>
      <c r="L3" s="45">
        <f>HLOOKUP($A3,Rural,MATCH(L$2,'formatted data'!$C$3:$C$84,0),FALSE)</f>
        <v>174.2</v>
      </c>
      <c r="M3" s="45">
        <f>HLOOKUP($A3,Rural,MATCH(M$2,'formatted data'!$C$3:$C$84,0),FALSE)</f>
        <v>181.9</v>
      </c>
      <c r="N3" s="45">
        <f>HLOOKUP($A3,Rural,MATCH(N$2,'formatted data'!$C$3:$C$84,0),FALSE)</f>
        <v>172.4</v>
      </c>
      <c r="O3" s="45">
        <f t="shared" ref="O3:O14" si="0">SUM(B3:N3)</f>
        <v>2248.3000000000002</v>
      </c>
    </row>
    <row r="4" spans="1:15" x14ac:dyDescent="0.35">
      <c r="A4" s="46" t="s">
        <v>57</v>
      </c>
      <c r="B4" s="45">
        <f>HLOOKUP($A4,Rural,MATCH(B$2,'formatted data'!$C$3:$C$84,0),FALSE)</f>
        <v>155.19999999999999</v>
      </c>
      <c r="C4" s="45">
        <f>HLOOKUP($A4,Rural,MATCH(C$2,'formatted data'!$C$3:$C$84,0),FALSE)</f>
        <v>210.8</v>
      </c>
      <c r="D4" s="45">
        <f>HLOOKUP($A4,Rural,MATCH(D$2,'formatted data'!$C$3:$C$84,0),FALSE)</f>
        <v>174.3</v>
      </c>
      <c r="E4" s="45">
        <f>HLOOKUP($A4,Rural,MATCH(E$2,'formatted data'!$C$3:$C$84,0),FALSE)</f>
        <v>166.3</v>
      </c>
      <c r="F4" s="45">
        <f>HLOOKUP($A4,Rural,MATCH(F$2,'formatted data'!$C$3:$C$84,0),FALSE)</f>
        <v>202.2</v>
      </c>
      <c r="G4" s="45">
        <f>HLOOKUP($A4,Rural,MATCH(G$2,'formatted data'!$C$3:$C$84,0),FALSE)</f>
        <v>169.6</v>
      </c>
      <c r="H4" s="45">
        <f>HLOOKUP($A4,Rural,MATCH(H$2,'formatted data'!$C$3:$C$84,0),FALSE)</f>
        <v>168.6</v>
      </c>
      <c r="I4" s="45">
        <f>HLOOKUP($A4,Rural,MATCH(I$2,'formatted data'!$C$3:$C$84,0),FALSE)</f>
        <v>164.4</v>
      </c>
      <c r="J4" s="45">
        <f>HLOOKUP($A4,Rural,MATCH(J$2,'formatted data'!$C$3:$C$84,0),FALSE)</f>
        <v>119.2</v>
      </c>
      <c r="K4" s="45">
        <f>HLOOKUP($A4,Rural,MATCH(K$2,'formatted data'!$C$3:$C$84,0),FALSE)</f>
        <v>191.8</v>
      </c>
      <c r="L4" s="45">
        <f>HLOOKUP($A4,Rural,MATCH(L$2,'formatted data'!$C$3:$C$84,0),FALSE)</f>
        <v>174.5</v>
      </c>
      <c r="M4" s="45">
        <f>HLOOKUP($A4,Rural,MATCH(M$2,'formatted data'!$C$3:$C$84,0),FALSE)</f>
        <v>183.1</v>
      </c>
      <c r="N4" s="45">
        <f>HLOOKUP($A4,Rural,MATCH(N$2,'formatted data'!$C$3:$C$84,0),FALSE)</f>
        <v>172.5</v>
      </c>
      <c r="O4" s="45">
        <f t="shared" si="0"/>
        <v>2252.5</v>
      </c>
    </row>
    <row r="5" spans="1:15" x14ac:dyDescent="0.35">
      <c r="A5" s="46" t="s">
        <v>58</v>
      </c>
      <c r="B5" s="45">
        <f>HLOOKUP($A5,Rural,MATCH(B$2,'formatted data'!$C$3:$C$84,0),FALSE)</f>
        <v>159.5</v>
      </c>
      <c r="C5" s="45">
        <f>HLOOKUP($A5,Rural,MATCH(C$2,'formatted data'!$C$3:$C$84,0),FALSE)</f>
        <v>204.1</v>
      </c>
      <c r="D5" s="45">
        <f>HLOOKUP($A5,Rural,MATCH(D$2,'formatted data'!$C$3:$C$84,0),FALSE)</f>
        <v>168.3</v>
      </c>
      <c r="E5" s="45">
        <f>HLOOKUP($A5,Rural,MATCH(E$2,'formatted data'!$C$3:$C$84,0),FALSE)</f>
        <v>167.9</v>
      </c>
      <c r="F5" s="45">
        <f>HLOOKUP($A5,Rural,MATCH(F$2,'formatted data'!$C$3:$C$84,0),FALSE)</f>
        <v>198.1</v>
      </c>
      <c r="G5" s="45">
        <f>HLOOKUP($A5,Rural,MATCH(G$2,'formatted data'!$C$3:$C$84,0),FALSE)</f>
        <v>169.2</v>
      </c>
      <c r="H5" s="45">
        <f>HLOOKUP($A5,Rural,MATCH(H$2,'formatted data'!$C$3:$C$84,0),FALSE)</f>
        <v>173.1</v>
      </c>
      <c r="I5" s="45">
        <f>HLOOKUP($A5,Rural,MATCH(I$2,'formatted data'!$C$3:$C$84,0),FALSE)</f>
        <v>167.1</v>
      </c>
      <c r="J5" s="45">
        <f>HLOOKUP($A5,Rural,MATCH(J$2,'formatted data'!$C$3:$C$84,0),FALSE)</f>
        <v>120.2</v>
      </c>
      <c r="K5" s="45">
        <f>HLOOKUP($A5,Rural,MATCH(K$2,'formatted data'!$C$3:$C$84,0),FALSE)</f>
        <v>195.6</v>
      </c>
      <c r="L5" s="45">
        <f>HLOOKUP($A5,Rural,MATCH(L$2,'formatted data'!$C$3:$C$84,0),FALSE)</f>
        <v>174.8</v>
      </c>
      <c r="M5" s="45">
        <f>HLOOKUP($A5,Rural,MATCH(M$2,'formatted data'!$C$3:$C$84,0),FALSE)</f>
        <v>184</v>
      </c>
      <c r="N5" s="45">
        <f>HLOOKUP($A5,Rural,MATCH(N$2,'formatted data'!$C$3:$C$84,0),FALSE)</f>
        <v>173.9</v>
      </c>
      <c r="O5" s="45">
        <f t="shared" si="0"/>
        <v>2255.7999999999997</v>
      </c>
    </row>
    <row r="6" spans="1:15" x14ac:dyDescent="0.35">
      <c r="A6" s="46" t="s">
        <v>59</v>
      </c>
      <c r="B6" s="45">
        <f>HLOOKUP($A6,Rural,MATCH(B$2,'formatted data'!$C$3:$C$84,0),FALSE)</f>
        <v>162.9</v>
      </c>
      <c r="C6" s="45">
        <f>HLOOKUP($A6,Rural,MATCH(C$2,'formatted data'!$C$3:$C$84,0),FALSE)</f>
        <v>206.7</v>
      </c>
      <c r="D6" s="45">
        <f>HLOOKUP($A6,Rural,MATCH(D$2,'formatted data'!$C$3:$C$84,0),FALSE)</f>
        <v>169</v>
      </c>
      <c r="E6" s="45">
        <f>HLOOKUP($A6,Rural,MATCH(E$2,'formatted data'!$C$3:$C$84,0),FALSE)</f>
        <v>169.5</v>
      </c>
      <c r="F6" s="45">
        <f>HLOOKUP($A6,Rural,MATCH(F$2,'formatted data'!$C$3:$C$84,0),FALSE)</f>
        <v>194.1</v>
      </c>
      <c r="G6" s="45">
        <f>HLOOKUP($A6,Rural,MATCH(G$2,'formatted data'!$C$3:$C$84,0),FALSE)</f>
        <v>164.1</v>
      </c>
      <c r="H6" s="45">
        <f>HLOOKUP($A6,Rural,MATCH(H$2,'formatted data'!$C$3:$C$84,0),FALSE)</f>
        <v>176.9</v>
      </c>
      <c r="I6" s="45">
        <f>HLOOKUP($A6,Rural,MATCH(I$2,'formatted data'!$C$3:$C$84,0),FALSE)</f>
        <v>169</v>
      </c>
      <c r="J6" s="45">
        <f>HLOOKUP($A6,Rural,MATCH(J$2,'formatted data'!$C$3:$C$84,0),FALSE)</f>
        <v>120.8</v>
      </c>
      <c r="K6" s="45">
        <f>HLOOKUP($A6,Rural,MATCH(K$2,'formatted data'!$C$3:$C$84,0),FALSE)</f>
        <v>199.1</v>
      </c>
      <c r="L6" s="45">
        <f>HLOOKUP($A6,Rural,MATCH(L$2,'formatted data'!$C$3:$C$84,0),FALSE)</f>
        <v>175.4</v>
      </c>
      <c r="M6" s="45">
        <f>HLOOKUP($A6,Rural,MATCH(M$2,'formatted data'!$C$3:$C$84,0),FALSE)</f>
        <v>184.8</v>
      </c>
      <c r="N6" s="45">
        <f>HLOOKUP($A6,Rural,MATCH(N$2,'formatted data'!$C$3:$C$84,0),FALSE)</f>
        <v>175.5</v>
      </c>
      <c r="O6" s="45">
        <f t="shared" si="0"/>
        <v>2267.8000000000002</v>
      </c>
    </row>
    <row r="7" spans="1:15" x14ac:dyDescent="0.35">
      <c r="A7" s="46" t="s">
        <v>60</v>
      </c>
      <c r="B7" s="45">
        <f>HLOOKUP($A7,Rural,MATCH(B$2,'formatted data'!$C$3:$C$84,0),FALSE)</f>
        <v>164.7</v>
      </c>
      <c r="C7" s="45">
        <f>HLOOKUP($A7,Rural,MATCH(C$2,'formatted data'!$C$3:$C$84,0),FALSE)</f>
        <v>208.8</v>
      </c>
      <c r="D7" s="45">
        <f>HLOOKUP($A7,Rural,MATCH(D$2,'formatted data'!$C$3:$C$84,0),FALSE)</f>
        <v>170.3</v>
      </c>
      <c r="E7" s="45">
        <f>HLOOKUP($A7,Rural,MATCH(E$2,'formatted data'!$C$3:$C$84,0),FALSE)</f>
        <v>170.9</v>
      </c>
      <c r="F7" s="45">
        <f>HLOOKUP($A7,Rural,MATCH(F$2,'formatted data'!$C$3:$C$84,0),FALSE)</f>
        <v>191.6</v>
      </c>
      <c r="G7" s="45">
        <f>HLOOKUP($A7,Rural,MATCH(G$2,'formatted data'!$C$3:$C$84,0),FALSE)</f>
        <v>162.19999999999999</v>
      </c>
      <c r="H7" s="45">
        <f>HLOOKUP($A7,Rural,MATCH(H$2,'formatted data'!$C$3:$C$84,0),FALSE)</f>
        <v>184.8</v>
      </c>
      <c r="I7" s="45">
        <f>HLOOKUP($A7,Rural,MATCH(I$2,'formatted data'!$C$3:$C$84,0),FALSE)</f>
        <v>169.7</v>
      </c>
      <c r="J7" s="45">
        <f>HLOOKUP($A7,Rural,MATCH(J$2,'formatted data'!$C$3:$C$84,0),FALSE)</f>
        <v>121.1</v>
      </c>
      <c r="K7" s="45">
        <f>HLOOKUP($A7,Rural,MATCH(K$2,'formatted data'!$C$3:$C$84,0),FALSE)</f>
        <v>201.6</v>
      </c>
      <c r="L7" s="45">
        <f>HLOOKUP($A7,Rural,MATCH(L$2,'formatted data'!$C$3:$C$84,0),FALSE)</f>
        <v>175.8</v>
      </c>
      <c r="M7" s="45">
        <f>HLOOKUP($A7,Rural,MATCH(M$2,'formatted data'!$C$3:$C$84,0),FALSE)</f>
        <v>185.6</v>
      </c>
      <c r="N7" s="45">
        <f>HLOOKUP($A7,Rural,MATCH(N$2,'formatted data'!$C$3:$C$84,0),FALSE)</f>
        <v>177.4</v>
      </c>
      <c r="O7" s="45">
        <f t="shared" si="0"/>
        <v>2284.5</v>
      </c>
    </row>
    <row r="8" spans="1:15" x14ac:dyDescent="0.35">
      <c r="A8" s="46" t="s">
        <v>61</v>
      </c>
      <c r="B8" s="45">
        <f>HLOOKUP($A8,Rural,MATCH(B$2,'formatted data'!$C$3:$C$84,0),FALSE)</f>
        <v>166.9</v>
      </c>
      <c r="C8" s="45">
        <f>HLOOKUP($A8,Rural,MATCH(C$2,'formatted data'!$C$3:$C$84,0),FALSE)</f>
        <v>207.2</v>
      </c>
      <c r="D8" s="45">
        <f>HLOOKUP($A8,Rural,MATCH(D$2,'formatted data'!$C$3:$C$84,0),FALSE)</f>
        <v>180.2</v>
      </c>
      <c r="E8" s="45">
        <f>HLOOKUP($A8,Rural,MATCH(E$2,'formatted data'!$C$3:$C$84,0),FALSE)</f>
        <v>172.3</v>
      </c>
      <c r="F8" s="45">
        <f>HLOOKUP($A8,Rural,MATCH(F$2,'formatted data'!$C$3:$C$84,0),FALSE)</f>
        <v>194</v>
      </c>
      <c r="G8" s="45">
        <f>HLOOKUP($A8,Rural,MATCH(G$2,'formatted data'!$C$3:$C$84,0),FALSE)</f>
        <v>159.1</v>
      </c>
      <c r="H8" s="45">
        <f>HLOOKUP($A8,Rural,MATCH(H$2,'formatted data'!$C$3:$C$84,0),FALSE)</f>
        <v>171.6</v>
      </c>
      <c r="I8" s="45">
        <f>HLOOKUP($A8,Rural,MATCH(I$2,'formatted data'!$C$3:$C$84,0),FALSE)</f>
        <v>170.2</v>
      </c>
      <c r="J8" s="45">
        <f>HLOOKUP($A8,Rural,MATCH(J$2,'formatted data'!$C$3:$C$84,0),FALSE)</f>
        <v>121.5</v>
      </c>
      <c r="K8" s="45">
        <f>HLOOKUP($A8,Rural,MATCH(K$2,'formatted data'!$C$3:$C$84,0),FALSE)</f>
        <v>204.8</v>
      </c>
      <c r="L8" s="45">
        <f>HLOOKUP($A8,Rural,MATCH(L$2,'formatted data'!$C$3:$C$84,0),FALSE)</f>
        <v>176.4</v>
      </c>
      <c r="M8" s="45">
        <f>HLOOKUP($A8,Rural,MATCH(M$2,'formatted data'!$C$3:$C$84,0),FALSE)</f>
        <v>186.9</v>
      </c>
      <c r="N8" s="45">
        <f>HLOOKUP($A8,Rural,MATCH(N$2,'formatted data'!$C$3:$C$84,0),FALSE)</f>
        <v>176.6</v>
      </c>
      <c r="O8" s="45">
        <f t="shared" si="0"/>
        <v>2287.6999999999998</v>
      </c>
    </row>
    <row r="9" spans="1:15" x14ac:dyDescent="0.35">
      <c r="A9" s="46" t="s">
        <v>62</v>
      </c>
      <c r="B9" s="45">
        <f>HLOOKUP($A9,Rural,MATCH(B$2,'formatted data'!$C$3:$C$84,0),FALSE)</f>
        <v>168.8</v>
      </c>
      <c r="C9" s="45">
        <f>HLOOKUP($A9,Rural,MATCH(C$2,'formatted data'!$C$3:$C$84,0),FALSE)</f>
        <v>206.9</v>
      </c>
      <c r="D9" s="45">
        <f>HLOOKUP($A9,Rural,MATCH(D$2,'formatted data'!$C$3:$C$84,0),FALSE)</f>
        <v>189.1</v>
      </c>
      <c r="E9" s="45">
        <f>HLOOKUP($A9,Rural,MATCH(E$2,'formatted data'!$C$3:$C$84,0),FALSE)</f>
        <v>173.4</v>
      </c>
      <c r="F9" s="45">
        <f>HLOOKUP($A9,Rural,MATCH(F$2,'formatted data'!$C$3:$C$84,0),FALSE)</f>
        <v>193.9</v>
      </c>
      <c r="G9" s="45">
        <f>HLOOKUP($A9,Rural,MATCH(G$2,'formatted data'!$C$3:$C$84,0),FALSE)</f>
        <v>156.69999999999999</v>
      </c>
      <c r="H9" s="45">
        <f>HLOOKUP($A9,Rural,MATCH(H$2,'formatted data'!$C$3:$C$84,0),FALSE)</f>
        <v>150.19999999999999</v>
      </c>
      <c r="I9" s="45">
        <f>HLOOKUP($A9,Rural,MATCH(I$2,'formatted data'!$C$3:$C$84,0),FALSE)</f>
        <v>170.5</v>
      </c>
      <c r="J9" s="45">
        <f>HLOOKUP($A9,Rural,MATCH(J$2,'formatted data'!$C$3:$C$84,0),FALSE)</f>
        <v>121.2</v>
      </c>
      <c r="K9" s="45">
        <f>HLOOKUP($A9,Rural,MATCH(K$2,'formatted data'!$C$3:$C$84,0),FALSE)</f>
        <v>207.5</v>
      </c>
      <c r="L9" s="45">
        <f>HLOOKUP($A9,Rural,MATCH(L$2,'formatted data'!$C$3:$C$84,0),FALSE)</f>
        <v>176.8</v>
      </c>
      <c r="M9" s="45">
        <f>HLOOKUP($A9,Rural,MATCH(M$2,'formatted data'!$C$3:$C$84,0),FALSE)</f>
        <v>187.7</v>
      </c>
      <c r="N9" s="45">
        <f>HLOOKUP($A9,Rural,MATCH(N$2,'formatted data'!$C$3:$C$84,0),FALSE)</f>
        <v>174.4</v>
      </c>
      <c r="O9" s="45">
        <f t="shared" si="0"/>
        <v>2277.1</v>
      </c>
    </row>
    <row r="10" spans="1:15" x14ac:dyDescent="0.35">
      <c r="A10" s="46" t="s">
        <v>63</v>
      </c>
      <c r="B10" s="45">
        <f>HLOOKUP($A10,Rural,MATCH(B$2,'formatted data'!$C$3:$C$84,0),FALSE)</f>
        <v>174</v>
      </c>
      <c r="C10" s="45">
        <f>HLOOKUP($A10,Rural,MATCH(C$2,'formatted data'!$C$3:$C$84,0),FALSE)</f>
        <v>208.3</v>
      </c>
      <c r="D10" s="45">
        <f>HLOOKUP($A10,Rural,MATCH(D$2,'formatted data'!$C$3:$C$84,0),FALSE)</f>
        <v>192.9</v>
      </c>
      <c r="E10" s="45">
        <f>HLOOKUP($A10,Rural,MATCH(E$2,'formatted data'!$C$3:$C$84,0),FALSE)</f>
        <v>174.3</v>
      </c>
      <c r="F10" s="45">
        <f>HLOOKUP($A10,Rural,MATCH(F$2,'formatted data'!$C$3:$C$84,0),FALSE)</f>
        <v>192.6</v>
      </c>
      <c r="G10" s="45">
        <f>HLOOKUP($A10,Rural,MATCH(G$2,'formatted data'!$C$3:$C$84,0),FALSE)</f>
        <v>156.30000000000001</v>
      </c>
      <c r="H10" s="45">
        <f>HLOOKUP($A10,Rural,MATCH(H$2,'formatted data'!$C$3:$C$84,0),FALSE)</f>
        <v>142.9</v>
      </c>
      <c r="I10" s="45">
        <f>HLOOKUP($A10,Rural,MATCH(I$2,'formatted data'!$C$3:$C$84,0),FALSE)</f>
        <v>170.7</v>
      </c>
      <c r="J10" s="45">
        <f>HLOOKUP($A10,Rural,MATCH(J$2,'formatted data'!$C$3:$C$84,0),FALSE)</f>
        <v>120.3</v>
      </c>
      <c r="K10" s="45">
        <f>HLOOKUP($A10,Rural,MATCH(K$2,'formatted data'!$C$3:$C$84,0),FALSE)</f>
        <v>210.5</v>
      </c>
      <c r="L10" s="45">
        <f>HLOOKUP($A10,Rural,MATCH(L$2,'formatted data'!$C$3:$C$84,0),FALSE)</f>
        <v>176.9</v>
      </c>
      <c r="M10" s="45">
        <f>HLOOKUP($A10,Rural,MATCH(M$2,'formatted data'!$C$3:$C$84,0),FALSE)</f>
        <v>188.5</v>
      </c>
      <c r="N10" s="45">
        <f>HLOOKUP($A10,Rural,MATCH(N$2,'formatted data'!$C$3:$C$84,0),FALSE)</f>
        <v>175</v>
      </c>
      <c r="O10" s="45">
        <f t="shared" si="0"/>
        <v>2283.2000000000003</v>
      </c>
    </row>
    <row r="11" spans="1:15" x14ac:dyDescent="0.35">
      <c r="A11" s="46" t="s">
        <v>64</v>
      </c>
      <c r="B11" s="45">
        <f>HLOOKUP($A11,Rural,MATCH(B$2,'formatted data'!$C$3:$C$84,0),FALSE)</f>
        <v>174.2</v>
      </c>
      <c r="C11" s="45">
        <f>HLOOKUP($A11,Rural,MATCH(C$2,'formatted data'!$C$3:$C$84,0),FALSE)</f>
        <v>205.2</v>
      </c>
      <c r="D11" s="45">
        <f>HLOOKUP($A11,Rural,MATCH(D$2,'formatted data'!$C$3:$C$84,0),FALSE)</f>
        <v>173.9</v>
      </c>
      <c r="E11" s="45">
        <f>HLOOKUP($A11,Rural,MATCH(E$2,'formatted data'!$C$3:$C$84,0),FALSE)</f>
        <v>177</v>
      </c>
      <c r="F11" s="45">
        <f>HLOOKUP($A11,Rural,MATCH(F$2,'formatted data'!$C$3:$C$84,0),FALSE)</f>
        <v>183.4</v>
      </c>
      <c r="G11" s="45">
        <f>HLOOKUP($A11,Rural,MATCH(G$2,'formatted data'!$C$3:$C$84,0),FALSE)</f>
        <v>167.2</v>
      </c>
      <c r="H11" s="45">
        <f>HLOOKUP($A11,Rural,MATCH(H$2,'formatted data'!$C$3:$C$84,0),FALSE)</f>
        <v>140.9</v>
      </c>
      <c r="I11" s="45">
        <f>HLOOKUP($A11,Rural,MATCH(I$2,'formatted data'!$C$3:$C$84,0),FALSE)</f>
        <v>170.4</v>
      </c>
      <c r="J11" s="45">
        <f>HLOOKUP($A11,Rural,MATCH(J$2,'formatted data'!$C$3:$C$84,0),FALSE)</f>
        <v>119.1</v>
      </c>
      <c r="K11" s="45">
        <f>HLOOKUP($A11,Rural,MATCH(K$2,'formatted data'!$C$3:$C$84,0),FALSE)</f>
        <v>212.1</v>
      </c>
      <c r="L11" s="45">
        <f>HLOOKUP($A11,Rural,MATCH(L$2,'formatted data'!$C$3:$C$84,0),FALSE)</f>
        <v>177.6</v>
      </c>
      <c r="M11" s="45">
        <f>HLOOKUP($A11,Rural,MATCH(M$2,'formatted data'!$C$3:$C$84,0),FALSE)</f>
        <v>189.9</v>
      </c>
      <c r="N11" s="45">
        <f>HLOOKUP($A11,Rural,MATCH(N$2,'formatted data'!$C$3:$C$84,0),FALSE)</f>
        <v>174.8</v>
      </c>
      <c r="O11" s="45">
        <f t="shared" si="0"/>
        <v>2265.6999999999998</v>
      </c>
    </row>
    <row r="12" spans="1:15" x14ac:dyDescent="0.35">
      <c r="A12" s="46" t="s">
        <v>65</v>
      </c>
      <c r="B12" s="45">
        <f>HLOOKUP($A12,Rural,MATCH(B$2,'formatted data'!$C$3:$C$84,0),FALSE)</f>
        <v>174.3</v>
      </c>
      <c r="C12" s="45">
        <f>HLOOKUP($A12,Rural,MATCH(C$2,'formatted data'!$C$3:$C$84,0),FALSE)</f>
        <v>205.2</v>
      </c>
      <c r="D12" s="45">
        <f>HLOOKUP($A12,Rural,MATCH(D$2,'formatted data'!$C$3:$C$84,0),FALSE)</f>
        <v>173.9</v>
      </c>
      <c r="E12" s="45">
        <f>HLOOKUP($A12,Rural,MATCH(E$2,'formatted data'!$C$3:$C$84,0),FALSE)</f>
        <v>177</v>
      </c>
      <c r="F12" s="45">
        <f>HLOOKUP($A12,Rural,MATCH(F$2,'formatted data'!$C$3:$C$84,0),FALSE)</f>
        <v>183.3</v>
      </c>
      <c r="G12" s="45">
        <f>HLOOKUP($A12,Rural,MATCH(G$2,'formatted data'!$C$3:$C$84,0),FALSE)</f>
        <v>167.2</v>
      </c>
      <c r="H12" s="45">
        <f>HLOOKUP($A12,Rural,MATCH(H$2,'formatted data'!$C$3:$C$84,0),FALSE)</f>
        <v>140.9</v>
      </c>
      <c r="I12" s="45">
        <f>HLOOKUP($A12,Rural,MATCH(I$2,'formatted data'!$C$3:$C$84,0),FALSE)</f>
        <v>170.5</v>
      </c>
      <c r="J12" s="45">
        <f>HLOOKUP($A12,Rural,MATCH(J$2,'formatted data'!$C$3:$C$84,0),FALSE)</f>
        <v>119.1</v>
      </c>
      <c r="K12" s="45">
        <f>HLOOKUP($A12,Rural,MATCH(K$2,'formatted data'!$C$3:$C$84,0),FALSE)</f>
        <v>212.1</v>
      </c>
      <c r="L12" s="45">
        <f>HLOOKUP($A12,Rural,MATCH(L$2,'formatted data'!$C$3:$C$84,0),FALSE)</f>
        <v>177.6</v>
      </c>
      <c r="M12" s="45">
        <f>HLOOKUP($A12,Rural,MATCH(M$2,'formatted data'!$C$3:$C$84,0),FALSE)</f>
        <v>189.9</v>
      </c>
      <c r="N12" s="45">
        <f>HLOOKUP($A12,Rural,MATCH(N$2,'formatted data'!$C$3:$C$84,0),FALSE)</f>
        <v>174.8</v>
      </c>
      <c r="O12" s="45">
        <f t="shared" si="0"/>
        <v>2265.8000000000002</v>
      </c>
    </row>
    <row r="13" spans="1:15" x14ac:dyDescent="0.35">
      <c r="A13" s="46" t="s">
        <v>66</v>
      </c>
      <c r="B13" s="45">
        <f>HLOOKUP($A13,Rural,MATCH(B$2,'formatted data'!$C$3:$C$84,0),FALSE)</f>
        <v>173.3</v>
      </c>
      <c r="C13" s="45">
        <f>HLOOKUP($A13,Rural,MATCH(C$2,'formatted data'!$C$3:$C$84,0),FALSE)</f>
        <v>206.9</v>
      </c>
      <c r="D13" s="45">
        <f>HLOOKUP($A13,Rural,MATCH(D$2,'formatted data'!$C$3:$C$84,0),FALSE)</f>
        <v>167.9</v>
      </c>
      <c r="E13" s="45">
        <f>HLOOKUP($A13,Rural,MATCH(E$2,'formatted data'!$C$3:$C$84,0),FALSE)</f>
        <v>178.2</v>
      </c>
      <c r="F13" s="45">
        <f>HLOOKUP($A13,Rural,MATCH(F$2,'formatted data'!$C$3:$C$84,0),FALSE)</f>
        <v>178.5</v>
      </c>
      <c r="G13" s="45">
        <f>HLOOKUP($A13,Rural,MATCH(G$2,'formatted data'!$C$3:$C$84,0),FALSE)</f>
        <v>173.7</v>
      </c>
      <c r="H13" s="45">
        <f>HLOOKUP($A13,Rural,MATCH(H$2,'formatted data'!$C$3:$C$84,0),FALSE)</f>
        <v>142.80000000000001</v>
      </c>
      <c r="I13" s="45">
        <f>HLOOKUP($A13,Rural,MATCH(I$2,'formatted data'!$C$3:$C$84,0),FALSE)</f>
        <v>172.8</v>
      </c>
      <c r="J13" s="45">
        <f>HLOOKUP($A13,Rural,MATCH(J$2,'formatted data'!$C$3:$C$84,0),FALSE)</f>
        <v>120.4</v>
      </c>
      <c r="K13" s="45">
        <f>HLOOKUP($A13,Rural,MATCH(K$2,'formatted data'!$C$3:$C$84,0),FALSE)</f>
        <v>215.5</v>
      </c>
      <c r="L13" s="45">
        <f>HLOOKUP($A13,Rural,MATCH(L$2,'formatted data'!$C$3:$C$84,0),FALSE)</f>
        <v>178.2</v>
      </c>
      <c r="M13" s="45">
        <f>HLOOKUP($A13,Rural,MATCH(M$2,'formatted data'!$C$3:$C$84,0),FALSE)</f>
        <v>190.5</v>
      </c>
      <c r="N13" s="45">
        <f>HLOOKUP($A13,Rural,MATCH(N$2,'formatted data'!$C$3:$C$84,0),FALSE)</f>
        <v>175.5</v>
      </c>
      <c r="O13" s="45">
        <f t="shared" si="0"/>
        <v>2274.1999999999998</v>
      </c>
    </row>
    <row r="14" spans="1:15" x14ac:dyDescent="0.35">
      <c r="A14" s="46" t="s">
        <v>67</v>
      </c>
      <c r="B14" s="45">
        <f>HLOOKUP($A14,Rural,MATCH(B$2,'formatted data'!$C$3:$C$84,0),FALSE)</f>
        <v>173.2</v>
      </c>
      <c r="C14" s="45">
        <f>HLOOKUP($A14,Rural,MATCH(C$2,'formatted data'!$C$3:$C$84,0),FALSE)</f>
        <v>211.5</v>
      </c>
      <c r="D14" s="45">
        <f>HLOOKUP($A14,Rural,MATCH(D$2,'formatted data'!$C$3:$C$84,0),FALSE)</f>
        <v>171</v>
      </c>
      <c r="E14" s="45">
        <f>HLOOKUP($A14,Rural,MATCH(E$2,'formatted data'!$C$3:$C$84,0),FALSE)</f>
        <v>179.6</v>
      </c>
      <c r="F14" s="45">
        <f>HLOOKUP($A14,Rural,MATCH(F$2,'formatted data'!$C$3:$C$84,0),FALSE)</f>
        <v>173.3</v>
      </c>
      <c r="G14" s="45">
        <f>HLOOKUP($A14,Rural,MATCH(G$2,'formatted data'!$C$3:$C$84,0),FALSE)</f>
        <v>169</v>
      </c>
      <c r="H14" s="45">
        <f>HLOOKUP($A14,Rural,MATCH(H$2,'formatted data'!$C$3:$C$84,0),FALSE)</f>
        <v>148.69999999999999</v>
      </c>
      <c r="I14" s="45">
        <f>HLOOKUP($A14,Rural,MATCH(I$2,'formatted data'!$C$3:$C$84,0),FALSE)</f>
        <v>174.9</v>
      </c>
      <c r="J14" s="45">
        <f>HLOOKUP($A14,Rural,MATCH(J$2,'formatted data'!$C$3:$C$84,0),FALSE)</f>
        <v>121.9</v>
      </c>
      <c r="K14" s="45">
        <f>HLOOKUP($A14,Rural,MATCH(K$2,'formatted data'!$C$3:$C$84,0),FALSE)</f>
        <v>221</v>
      </c>
      <c r="L14" s="45">
        <f>HLOOKUP($A14,Rural,MATCH(L$2,'formatted data'!$C$3:$C$84,0),FALSE)</f>
        <v>178.7</v>
      </c>
      <c r="M14" s="45">
        <f>HLOOKUP($A14,Rural,MATCH(M$2,'formatted data'!$C$3:$C$84,0),FALSE)</f>
        <v>191.1</v>
      </c>
      <c r="N14" s="45">
        <f>HLOOKUP($A14,Rural,MATCH(N$2,'formatted data'!$C$3:$C$84,0),FALSE)</f>
        <v>176.8</v>
      </c>
      <c r="O14" s="45">
        <f t="shared" si="0"/>
        <v>2290.7000000000007</v>
      </c>
    </row>
    <row r="16" spans="1:15" x14ac:dyDescent="0.35">
      <c r="C16" s="20"/>
    </row>
    <row r="17" spans="1:15" x14ac:dyDescent="0.35">
      <c r="B17" s="2" t="s">
        <v>33</v>
      </c>
      <c r="O17" s="1"/>
    </row>
    <row r="18" spans="1:15" x14ac:dyDescent="0.35">
      <c r="A18" s="13" t="s">
        <v>82</v>
      </c>
      <c r="B18" s="44" t="s">
        <v>3</v>
      </c>
      <c r="C18" s="44" t="s">
        <v>4</v>
      </c>
      <c r="D18" s="44" t="s">
        <v>5</v>
      </c>
      <c r="E18" s="44" t="s">
        <v>6</v>
      </c>
      <c r="F18" s="44" t="s">
        <v>7</v>
      </c>
      <c r="G18" s="44" t="s">
        <v>8</v>
      </c>
      <c r="H18" s="44" t="s">
        <v>9</v>
      </c>
      <c r="I18" s="44" t="s">
        <v>10</v>
      </c>
      <c r="J18" s="44" t="s">
        <v>11</v>
      </c>
      <c r="K18" s="44" t="s">
        <v>12</v>
      </c>
      <c r="L18" s="44" t="s">
        <v>13</v>
      </c>
      <c r="M18" s="44" t="s">
        <v>14</v>
      </c>
      <c r="N18" s="44" t="s">
        <v>15</v>
      </c>
      <c r="O18" s="44" t="s">
        <v>80</v>
      </c>
    </row>
    <row r="19" spans="1:15" x14ac:dyDescent="0.35">
      <c r="A19" s="46" t="s">
        <v>56</v>
      </c>
      <c r="B19" s="45">
        <f t="shared" ref="B19:N19" si="1">SUMIFS(June22data,Subcategories,B$18,SECTOR,$B$17)</f>
        <v>157.5</v>
      </c>
      <c r="C19" s="45">
        <f t="shared" si="1"/>
        <v>223.4</v>
      </c>
      <c r="D19" s="45">
        <f t="shared" si="1"/>
        <v>172.8</v>
      </c>
      <c r="E19" s="45">
        <f t="shared" si="1"/>
        <v>166.4</v>
      </c>
      <c r="F19" s="45">
        <f t="shared" si="1"/>
        <v>188.6</v>
      </c>
      <c r="G19" s="45">
        <f t="shared" si="1"/>
        <v>174.1</v>
      </c>
      <c r="H19" s="45">
        <f t="shared" si="1"/>
        <v>211.5</v>
      </c>
      <c r="I19" s="45">
        <f t="shared" si="1"/>
        <v>163.6</v>
      </c>
      <c r="J19" s="45">
        <f t="shared" si="1"/>
        <v>121.4</v>
      </c>
      <c r="K19" s="45">
        <f t="shared" si="1"/>
        <v>183.5</v>
      </c>
      <c r="L19" s="45">
        <f t="shared" si="1"/>
        <v>159.1</v>
      </c>
      <c r="M19" s="45">
        <f t="shared" si="1"/>
        <v>186.3</v>
      </c>
      <c r="N19" s="45">
        <f t="shared" si="1"/>
        <v>179.3</v>
      </c>
      <c r="O19" s="45">
        <f t="shared" ref="O19:O30" si="2">SUM(B19:N19)</f>
        <v>2287.5</v>
      </c>
    </row>
    <row r="20" spans="1:15" x14ac:dyDescent="0.35">
      <c r="A20" s="46" t="s">
        <v>57</v>
      </c>
      <c r="B20" s="45">
        <f t="shared" ref="B20:N20" si="3">SUMIFS(july22,Subcategories,B$18,SECTOR,$B$17)</f>
        <v>159.30000000000001</v>
      </c>
      <c r="C20" s="45">
        <f t="shared" si="3"/>
        <v>217.1</v>
      </c>
      <c r="D20" s="45">
        <f t="shared" si="3"/>
        <v>176.6</v>
      </c>
      <c r="E20" s="45">
        <f t="shared" si="3"/>
        <v>167.1</v>
      </c>
      <c r="F20" s="45">
        <f t="shared" si="3"/>
        <v>184.8</v>
      </c>
      <c r="G20" s="45">
        <f t="shared" si="3"/>
        <v>179.5</v>
      </c>
      <c r="H20" s="45">
        <f t="shared" si="3"/>
        <v>208.5</v>
      </c>
      <c r="I20" s="45">
        <f t="shared" si="3"/>
        <v>164</v>
      </c>
      <c r="J20" s="45">
        <f t="shared" si="3"/>
        <v>121.5</v>
      </c>
      <c r="K20" s="45">
        <f t="shared" si="3"/>
        <v>186.3</v>
      </c>
      <c r="L20" s="45">
        <f t="shared" si="3"/>
        <v>159.80000000000001</v>
      </c>
      <c r="M20" s="45">
        <f t="shared" si="3"/>
        <v>187.7</v>
      </c>
      <c r="N20" s="45">
        <f t="shared" si="3"/>
        <v>179.4</v>
      </c>
      <c r="O20" s="45">
        <f t="shared" si="2"/>
        <v>2291.6</v>
      </c>
    </row>
    <row r="21" spans="1:15" x14ac:dyDescent="0.35">
      <c r="A21" s="46" t="s">
        <v>58</v>
      </c>
      <c r="B21" s="45">
        <f>SUMIFS(august22,Subcategories,B$18,SECTOR,$B$17)</f>
        <v>162.1</v>
      </c>
      <c r="C21" s="45">
        <v>210.9</v>
      </c>
      <c r="D21" s="45">
        <v>170.6</v>
      </c>
      <c r="E21" s="45">
        <v>168.4</v>
      </c>
      <c r="F21" s="45">
        <v>182.5</v>
      </c>
      <c r="G21" s="45">
        <v>177.1</v>
      </c>
      <c r="H21" s="45">
        <v>213.1</v>
      </c>
      <c r="I21" s="45">
        <v>167.3</v>
      </c>
      <c r="J21" s="45">
        <v>122.2</v>
      </c>
      <c r="K21" s="45">
        <v>189.7</v>
      </c>
      <c r="L21" s="45">
        <v>160.5</v>
      </c>
      <c r="M21" s="45">
        <v>188.9</v>
      </c>
      <c r="N21" s="45">
        <v>180.4</v>
      </c>
      <c r="O21" s="45">
        <f t="shared" si="2"/>
        <v>2293.6999999999998</v>
      </c>
    </row>
    <row r="22" spans="1:15" x14ac:dyDescent="0.35">
      <c r="A22" s="46" t="s">
        <v>59</v>
      </c>
      <c r="B22" s="45">
        <f>SUMIFS(sept22,Subcategories,B$18,SECTOR,$B$17)</f>
        <v>164.9</v>
      </c>
      <c r="C22" s="45">
        <v>213.7</v>
      </c>
      <c r="D22" s="45">
        <v>170.9</v>
      </c>
      <c r="E22" s="45">
        <v>170.1</v>
      </c>
      <c r="F22" s="45">
        <v>179.3</v>
      </c>
      <c r="G22" s="45">
        <v>167.5</v>
      </c>
      <c r="H22" s="45">
        <v>220.8</v>
      </c>
      <c r="I22" s="45">
        <v>169.2</v>
      </c>
      <c r="J22" s="45">
        <v>123.1</v>
      </c>
      <c r="K22" s="45">
        <v>193.6</v>
      </c>
      <c r="L22" s="45">
        <v>161.1</v>
      </c>
      <c r="M22" s="45">
        <v>190.4</v>
      </c>
      <c r="N22" s="45">
        <v>181.8</v>
      </c>
      <c r="O22" s="45">
        <f t="shared" si="2"/>
        <v>2306.4</v>
      </c>
    </row>
    <row r="23" spans="1:15" x14ac:dyDescent="0.35">
      <c r="A23" s="46" t="s">
        <v>60</v>
      </c>
      <c r="B23" s="45">
        <f>SUMIFS(October22,Subcategories,B$18,SECTOR,$B$17)</f>
        <v>166.4</v>
      </c>
      <c r="C23" s="45">
        <v>214.9</v>
      </c>
      <c r="D23" s="45">
        <v>171.9</v>
      </c>
      <c r="E23" s="45">
        <v>171</v>
      </c>
      <c r="F23" s="45">
        <v>177.7</v>
      </c>
      <c r="G23" s="45">
        <v>165.7</v>
      </c>
      <c r="H23" s="45">
        <v>228.6</v>
      </c>
      <c r="I23" s="45">
        <v>169.9</v>
      </c>
      <c r="J23" s="45">
        <v>123.4</v>
      </c>
      <c r="K23" s="45">
        <v>196.4</v>
      </c>
      <c r="L23" s="45">
        <v>161.6</v>
      </c>
      <c r="M23" s="45">
        <v>191.5</v>
      </c>
      <c r="N23" s="45">
        <v>183.3</v>
      </c>
      <c r="O23" s="45">
        <f t="shared" si="2"/>
        <v>2322.3000000000002</v>
      </c>
    </row>
    <row r="24" spans="1:15" x14ac:dyDescent="0.35">
      <c r="A24" s="46" t="s">
        <v>61</v>
      </c>
      <c r="B24" s="45">
        <f>SUMIFS(November22,Subcategories,B$18,SECTOR,$B$17)</f>
        <v>168.4</v>
      </c>
      <c r="C24" s="45">
        <v>213.4</v>
      </c>
      <c r="D24" s="45">
        <v>183.2</v>
      </c>
      <c r="E24" s="45">
        <v>172.3</v>
      </c>
      <c r="F24" s="45">
        <v>180</v>
      </c>
      <c r="G24" s="45">
        <v>162.6</v>
      </c>
      <c r="H24" s="45">
        <v>205.5</v>
      </c>
      <c r="I24" s="45">
        <v>171</v>
      </c>
      <c r="J24" s="45">
        <v>123.4</v>
      </c>
      <c r="K24" s="45">
        <v>198.8</v>
      </c>
      <c r="L24" s="45">
        <v>162.1</v>
      </c>
      <c r="M24" s="45">
        <v>192.4</v>
      </c>
      <c r="N24" s="45">
        <v>181.3</v>
      </c>
      <c r="O24" s="45">
        <f t="shared" si="2"/>
        <v>2314.4</v>
      </c>
    </row>
    <row r="25" spans="1:15" x14ac:dyDescent="0.35">
      <c r="A25" s="46" t="s">
        <v>62</v>
      </c>
      <c r="B25" s="45">
        <f>SUMIFS(december22,Subcategories,B$18,SECTOR,$B$17)</f>
        <v>170.2</v>
      </c>
      <c r="C25" s="45">
        <v>212.9</v>
      </c>
      <c r="D25" s="45">
        <v>191.9</v>
      </c>
      <c r="E25" s="45">
        <v>173.9</v>
      </c>
      <c r="F25" s="45">
        <v>179.1</v>
      </c>
      <c r="G25" s="45">
        <v>159.5</v>
      </c>
      <c r="H25" s="45">
        <v>178.7</v>
      </c>
      <c r="I25" s="45">
        <v>171.3</v>
      </c>
      <c r="J25" s="45">
        <v>123.1</v>
      </c>
      <c r="K25" s="45">
        <v>200.5</v>
      </c>
      <c r="L25" s="45">
        <v>162.80000000000001</v>
      </c>
      <c r="M25" s="45">
        <v>193.3</v>
      </c>
      <c r="N25" s="45">
        <v>178.6</v>
      </c>
      <c r="O25" s="45">
        <f t="shared" si="2"/>
        <v>2295.7999999999997</v>
      </c>
    </row>
    <row r="26" spans="1:15" x14ac:dyDescent="0.35">
      <c r="A26" s="46" t="s">
        <v>63</v>
      </c>
      <c r="B26" s="45">
        <f>SUMIFS(October22,Subcategories,B$18,SECTOR,$B$17)</f>
        <v>166.4</v>
      </c>
      <c r="C26" s="45">
        <v>215.2</v>
      </c>
      <c r="D26" s="45">
        <v>197</v>
      </c>
      <c r="E26" s="45">
        <v>175.2</v>
      </c>
      <c r="F26" s="45">
        <v>178</v>
      </c>
      <c r="G26" s="45">
        <v>160.5</v>
      </c>
      <c r="H26" s="45">
        <v>175.3</v>
      </c>
      <c r="I26" s="45">
        <v>171.2</v>
      </c>
      <c r="J26" s="45">
        <v>122.7</v>
      </c>
      <c r="K26" s="45">
        <v>204.3</v>
      </c>
      <c r="L26" s="45">
        <v>163.69999999999999</v>
      </c>
      <c r="M26" s="45">
        <v>194.3</v>
      </c>
      <c r="N26" s="45">
        <v>179.5</v>
      </c>
      <c r="O26" s="45">
        <f t="shared" si="2"/>
        <v>2303.3000000000002</v>
      </c>
    </row>
    <row r="27" spans="1:15" x14ac:dyDescent="0.35">
      <c r="A27" s="46" t="s">
        <v>64</v>
      </c>
      <c r="B27" s="45">
        <f>SUMIFS(February23,Subcategories,B$18,SECTOR,$B$17)</f>
        <v>174.7</v>
      </c>
      <c r="C27" s="45">
        <v>212.2</v>
      </c>
      <c r="D27" s="45">
        <v>177.2</v>
      </c>
      <c r="E27" s="45">
        <v>177.9</v>
      </c>
      <c r="F27" s="45">
        <v>172.2</v>
      </c>
      <c r="G27" s="45">
        <v>172.1</v>
      </c>
      <c r="H27" s="45">
        <v>175.8</v>
      </c>
      <c r="I27" s="45">
        <v>172.2</v>
      </c>
      <c r="J27" s="45">
        <v>121.9</v>
      </c>
      <c r="K27" s="45">
        <v>204.8</v>
      </c>
      <c r="L27" s="45">
        <v>164.9</v>
      </c>
      <c r="M27" s="45">
        <v>196.6</v>
      </c>
      <c r="N27" s="45">
        <v>180.7</v>
      </c>
      <c r="O27" s="45">
        <f t="shared" si="2"/>
        <v>2303.1999999999998</v>
      </c>
    </row>
    <row r="28" spans="1:15" x14ac:dyDescent="0.35">
      <c r="A28" s="46" t="s">
        <v>65</v>
      </c>
      <c r="B28" s="45">
        <f>SUMIFS(March23,Subcategories,B$18,SECTOR,$B$17)</f>
        <v>174.7</v>
      </c>
      <c r="C28" s="45">
        <v>212.2</v>
      </c>
      <c r="D28" s="45">
        <v>177.2</v>
      </c>
      <c r="E28" s="45">
        <v>177.9</v>
      </c>
      <c r="F28" s="45">
        <v>172.2</v>
      </c>
      <c r="G28" s="45">
        <v>172.1</v>
      </c>
      <c r="H28" s="45">
        <v>175.9</v>
      </c>
      <c r="I28" s="45">
        <v>172.2</v>
      </c>
      <c r="J28" s="45">
        <v>121.9</v>
      </c>
      <c r="K28" s="45">
        <v>204.8</v>
      </c>
      <c r="L28" s="45">
        <v>164.9</v>
      </c>
      <c r="M28" s="45">
        <v>196.6</v>
      </c>
      <c r="N28" s="45">
        <v>180.8</v>
      </c>
      <c r="O28" s="45">
        <f t="shared" si="2"/>
        <v>2303.4</v>
      </c>
    </row>
    <row r="29" spans="1:15" x14ac:dyDescent="0.35">
      <c r="A29" s="46" t="s">
        <v>66</v>
      </c>
      <c r="B29" s="45">
        <f>SUMIFS(april23,Subcategories,B$18,SECTOR,$B$17)</f>
        <v>174.8</v>
      </c>
      <c r="C29" s="45">
        <v>213.7</v>
      </c>
      <c r="D29" s="45">
        <v>172.4</v>
      </c>
      <c r="E29" s="45">
        <v>178.8</v>
      </c>
      <c r="F29" s="45">
        <v>168.7</v>
      </c>
      <c r="G29" s="45">
        <v>179.2</v>
      </c>
      <c r="H29" s="45">
        <v>179.9</v>
      </c>
      <c r="I29" s="45">
        <v>174.7</v>
      </c>
      <c r="J29" s="45">
        <v>123.1</v>
      </c>
      <c r="K29" s="45">
        <v>207.8</v>
      </c>
      <c r="L29" s="45">
        <v>165.5</v>
      </c>
      <c r="M29" s="45">
        <v>197</v>
      </c>
      <c r="N29" s="45">
        <v>182.1</v>
      </c>
      <c r="O29" s="45">
        <f t="shared" si="2"/>
        <v>2317.7000000000003</v>
      </c>
    </row>
    <row r="30" spans="1:15" x14ac:dyDescent="0.35">
      <c r="A30" s="46" t="s">
        <v>67</v>
      </c>
      <c r="B30" s="45">
        <f>SUMIFS(maymonth23,Subcategories,B$18,SECTOR,$B$17)</f>
        <v>174.7</v>
      </c>
      <c r="C30" s="45">
        <v>219.4</v>
      </c>
      <c r="D30" s="45">
        <v>176.7</v>
      </c>
      <c r="E30" s="45">
        <v>179.4</v>
      </c>
      <c r="F30" s="45">
        <v>164.4</v>
      </c>
      <c r="G30" s="45">
        <v>175.8</v>
      </c>
      <c r="H30" s="45">
        <v>185</v>
      </c>
      <c r="I30" s="45">
        <v>176.9</v>
      </c>
      <c r="J30" s="45">
        <v>124.2</v>
      </c>
      <c r="K30" s="45">
        <v>211.9</v>
      </c>
      <c r="L30" s="45">
        <v>165.9</v>
      </c>
      <c r="M30" s="45">
        <v>197.7</v>
      </c>
      <c r="N30" s="45">
        <v>183.1</v>
      </c>
      <c r="O30" s="45">
        <f t="shared" si="2"/>
        <v>2335.1</v>
      </c>
    </row>
    <row r="33" spans="1:25" x14ac:dyDescent="0.35">
      <c r="B33" s="2" t="s">
        <v>34</v>
      </c>
    </row>
    <row r="34" spans="1:25" x14ac:dyDescent="0.35">
      <c r="A34" s="13" t="s">
        <v>82</v>
      </c>
      <c r="B34" s="44" t="s">
        <v>3</v>
      </c>
      <c r="C34" s="44" t="s">
        <v>4</v>
      </c>
      <c r="D34" s="44" t="s">
        <v>5</v>
      </c>
      <c r="E34" s="44" t="s">
        <v>6</v>
      </c>
      <c r="F34" s="44" t="s">
        <v>7</v>
      </c>
      <c r="G34" s="44" t="s">
        <v>8</v>
      </c>
      <c r="H34" s="44" t="s">
        <v>9</v>
      </c>
      <c r="I34" s="44" t="s">
        <v>10</v>
      </c>
      <c r="J34" s="44" t="s">
        <v>11</v>
      </c>
      <c r="K34" s="44" t="s">
        <v>12</v>
      </c>
      <c r="L34" s="44" t="s">
        <v>13</v>
      </c>
      <c r="M34" s="44" t="s">
        <v>14</v>
      </c>
      <c r="N34" s="44" t="s">
        <v>15</v>
      </c>
      <c r="O34" s="44" t="s">
        <v>81</v>
      </c>
    </row>
    <row r="35" spans="1:25" x14ac:dyDescent="0.35">
      <c r="A35" s="46" t="s">
        <v>56</v>
      </c>
      <c r="B35" s="45">
        <f t="shared" ref="B35:N35" si="4">SUMIFS(June22data,Subcategories,B$18,SECTOR,$B$33)</f>
        <v>155</v>
      </c>
      <c r="C35" s="45">
        <f t="shared" si="4"/>
        <v>219.4</v>
      </c>
      <c r="D35" s="45">
        <f t="shared" si="4"/>
        <v>170.8</v>
      </c>
      <c r="E35" s="45">
        <f t="shared" si="4"/>
        <v>165.8</v>
      </c>
      <c r="F35" s="45">
        <f t="shared" si="4"/>
        <v>200.9</v>
      </c>
      <c r="G35" s="45">
        <f t="shared" si="4"/>
        <v>169.7</v>
      </c>
      <c r="H35" s="45">
        <f t="shared" si="4"/>
        <v>182.3</v>
      </c>
      <c r="I35" s="45">
        <f t="shared" si="4"/>
        <v>164.3</v>
      </c>
      <c r="J35" s="45">
        <f t="shared" si="4"/>
        <v>119.9</v>
      </c>
      <c r="K35" s="45">
        <f t="shared" si="4"/>
        <v>187.1</v>
      </c>
      <c r="L35" s="45">
        <f t="shared" si="4"/>
        <v>167.9</v>
      </c>
      <c r="M35" s="45">
        <f t="shared" si="4"/>
        <v>183.9</v>
      </c>
      <c r="N35" s="45">
        <f t="shared" si="4"/>
        <v>174.9</v>
      </c>
      <c r="O35" s="45">
        <f t="shared" ref="O35:O46" si="5">SUM(B35:N35)</f>
        <v>2261.9</v>
      </c>
    </row>
    <row r="36" spans="1:25" x14ac:dyDescent="0.35">
      <c r="A36" s="46" t="s">
        <v>57</v>
      </c>
      <c r="B36" s="45">
        <f>SUMIFS(july22,Subcategories,B$18,SECTOR,$B$33)</f>
        <v>156.5</v>
      </c>
      <c r="C36" s="45">
        <v>213</v>
      </c>
      <c r="D36" s="45">
        <v>175.2</v>
      </c>
      <c r="E36" s="45">
        <v>166.6</v>
      </c>
      <c r="F36" s="45">
        <v>195.8</v>
      </c>
      <c r="G36" s="45">
        <v>174.2</v>
      </c>
      <c r="H36" s="45">
        <v>182.1</v>
      </c>
      <c r="I36" s="45">
        <v>164.3</v>
      </c>
      <c r="J36" s="45">
        <v>120</v>
      </c>
      <c r="K36" s="45">
        <v>190</v>
      </c>
      <c r="L36" s="45">
        <v>168.4</v>
      </c>
      <c r="M36" s="45">
        <v>185.2</v>
      </c>
      <c r="N36" s="45">
        <v>175</v>
      </c>
      <c r="O36" s="45">
        <f t="shared" si="5"/>
        <v>2266.3000000000002</v>
      </c>
    </row>
    <row r="37" spans="1:25" x14ac:dyDescent="0.35">
      <c r="A37" s="46" t="s">
        <v>58</v>
      </c>
      <c r="B37" s="45">
        <f>SUMIFS(august22,Subcategories,B$18,SECTOR,$B$33)</f>
        <v>160.30000000000001</v>
      </c>
      <c r="C37" s="45">
        <v>206.5</v>
      </c>
      <c r="D37" s="45">
        <v>169.2</v>
      </c>
      <c r="E37" s="45">
        <v>168.1</v>
      </c>
      <c r="F37" s="45">
        <v>192.4</v>
      </c>
      <c r="G37" s="45">
        <v>172.9</v>
      </c>
      <c r="H37" s="45">
        <v>186.7</v>
      </c>
      <c r="I37" s="45">
        <v>167.2</v>
      </c>
      <c r="J37" s="45">
        <v>120.9</v>
      </c>
      <c r="K37" s="45">
        <v>193.6</v>
      </c>
      <c r="L37" s="45">
        <v>168.8</v>
      </c>
      <c r="M37" s="45">
        <v>186.3</v>
      </c>
      <c r="N37" s="45">
        <v>176.3</v>
      </c>
      <c r="O37" s="45">
        <f t="shared" si="5"/>
        <v>2269.2000000000003</v>
      </c>
    </row>
    <row r="38" spans="1:25" x14ac:dyDescent="0.35">
      <c r="A38" s="46" t="s">
        <v>59</v>
      </c>
      <c r="B38" s="45">
        <f>SUMIFS(sept22,Subcategories,B$18,SECTOR,$B$33)</f>
        <v>163.5</v>
      </c>
      <c r="C38" s="45">
        <v>209.2</v>
      </c>
      <c r="D38" s="45">
        <v>169.7</v>
      </c>
      <c r="E38" s="45">
        <v>169.7</v>
      </c>
      <c r="F38" s="45">
        <v>188.7</v>
      </c>
      <c r="G38" s="45">
        <v>165.7</v>
      </c>
      <c r="H38" s="45">
        <v>191.8</v>
      </c>
      <c r="I38" s="45">
        <v>169.1</v>
      </c>
      <c r="J38" s="45">
        <v>121.6</v>
      </c>
      <c r="K38" s="45">
        <v>197.3</v>
      </c>
      <c r="L38" s="45">
        <v>169.4</v>
      </c>
      <c r="M38" s="45">
        <v>187.4</v>
      </c>
      <c r="N38" s="45">
        <v>177.8</v>
      </c>
      <c r="O38" s="45">
        <f t="shared" si="5"/>
        <v>2280.9</v>
      </c>
    </row>
    <row r="39" spans="1:25" x14ac:dyDescent="0.35">
      <c r="A39" s="46" t="s">
        <v>60</v>
      </c>
      <c r="B39" s="45">
        <f>SUMIFS(October22,Subcategories,B$18,SECTOR,$B$33)</f>
        <v>165.2</v>
      </c>
      <c r="C39" s="45">
        <v>210.9</v>
      </c>
      <c r="D39" s="45">
        <v>170.9</v>
      </c>
      <c r="E39" s="45">
        <v>170.9</v>
      </c>
      <c r="F39" s="45">
        <v>186.5</v>
      </c>
      <c r="G39" s="45">
        <v>163.80000000000001</v>
      </c>
      <c r="H39" s="45">
        <v>199.7</v>
      </c>
      <c r="I39" s="45">
        <v>169.8</v>
      </c>
      <c r="J39" s="45">
        <v>121.9</v>
      </c>
      <c r="K39" s="45">
        <v>199.9</v>
      </c>
      <c r="L39" s="45">
        <v>169.9</v>
      </c>
      <c r="M39" s="45">
        <v>188.3</v>
      </c>
      <c r="N39" s="45">
        <v>179.6</v>
      </c>
      <c r="O39" s="45">
        <f t="shared" si="5"/>
        <v>2297.3000000000002</v>
      </c>
    </row>
    <row r="40" spans="1:25" x14ac:dyDescent="0.35">
      <c r="A40" s="46" t="s">
        <v>61</v>
      </c>
      <c r="B40" s="45">
        <f>SUMIFS(November22,Subcategories,B$18,SECTOR,$B$17)</f>
        <v>168.4</v>
      </c>
      <c r="C40" s="45">
        <v>209.4</v>
      </c>
      <c r="D40" s="45">
        <v>181.4</v>
      </c>
      <c r="E40" s="45">
        <v>172.3</v>
      </c>
      <c r="F40" s="45">
        <v>188.9</v>
      </c>
      <c r="G40" s="45">
        <v>160.69999999999999</v>
      </c>
      <c r="H40" s="45">
        <v>183.1</v>
      </c>
      <c r="I40" s="45">
        <v>170.5</v>
      </c>
      <c r="J40" s="45">
        <v>122.1</v>
      </c>
      <c r="K40" s="45">
        <v>202.8</v>
      </c>
      <c r="L40" s="45">
        <v>170.4</v>
      </c>
      <c r="M40" s="45">
        <v>189.5</v>
      </c>
      <c r="N40" s="45">
        <v>178.3</v>
      </c>
      <c r="O40" s="45">
        <f t="shared" si="5"/>
        <v>2297.8000000000002</v>
      </c>
    </row>
    <row r="41" spans="1:25" x14ac:dyDescent="0.35">
      <c r="A41" s="46" t="s">
        <v>62</v>
      </c>
      <c r="B41" s="45">
        <f>SUMIFS(december22,Subcategories,B$18,SECTOR,$B$33)</f>
        <v>169.2</v>
      </c>
      <c r="C41" s="45">
        <v>209</v>
      </c>
      <c r="D41" s="45">
        <v>190.2</v>
      </c>
      <c r="E41" s="45">
        <v>173.6</v>
      </c>
      <c r="F41" s="45">
        <v>188.5</v>
      </c>
      <c r="G41" s="45">
        <v>158</v>
      </c>
      <c r="H41" s="45">
        <v>159.9</v>
      </c>
      <c r="I41" s="45">
        <v>170.8</v>
      </c>
      <c r="J41" s="45">
        <v>121.8</v>
      </c>
      <c r="K41" s="45">
        <v>205.2</v>
      </c>
      <c r="L41" s="45">
        <v>171</v>
      </c>
      <c r="M41" s="45">
        <v>190.3</v>
      </c>
      <c r="N41" s="45">
        <v>175.9</v>
      </c>
      <c r="O41" s="45">
        <f t="shared" si="5"/>
        <v>2283.4</v>
      </c>
    </row>
    <row r="42" spans="1:25" x14ac:dyDescent="0.35">
      <c r="A42" s="46" t="s">
        <v>63</v>
      </c>
      <c r="B42" s="45">
        <f>SUMIFS(October22,Subcategories,B$18,SECTOR,$B$33)</f>
        <v>165.2</v>
      </c>
      <c r="C42" s="45">
        <v>210.7</v>
      </c>
      <c r="D42" s="45">
        <v>194.5</v>
      </c>
      <c r="E42" s="45">
        <v>174.6</v>
      </c>
      <c r="F42" s="45">
        <v>187.2</v>
      </c>
      <c r="G42" s="45">
        <v>158.30000000000001</v>
      </c>
      <c r="H42" s="45">
        <v>153.9</v>
      </c>
      <c r="I42" s="45">
        <v>170.9</v>
      </c>
      <c r="J42" s="45">
        <v>121.1</v>
      </c>
      <c r="K42" s="45">
        <v>208.4</v>
      </c>
      <c r="L42" s="45">
        <v>171.4</v>
      </c>
      <c r="M42" s="45">
        <v>191.2</v>
      </c>
      <c r="N42" s="45">
        <v>176.7</v>
      </c>
      <c r="O42" s="45">
        <f t="shared" si="5"/>
        <v>2284.1</v>
      </c>
    </row>
    <row r="43" spans="1:25" x14ac:dyDescent="0.35">
      <c r="A43" s="46" t="s">
        <v>64</v>
      </c>
      <c r="B43" s="45">
        <f>SUMIFS(February23,Subcategories,B$18,SECTOR,$B$33)</f>
        <v>174.4</v>
      </c>
      <c r="C43" s="45">
        <v>207.7</v>
      </c>
      <c r="D43" s="45">
        <v>175.2</v>
      </c>
      <c r="E43" s="45">
        <v>177.3</v>
      </c>
      <c r="F43" s="45">
        <v>179.3</v>
      </c>
      <c r="G43" s="45">
        <v>169.5</v>
      </c>
      <c r="H43" s="45">
        <v>152.69999999999999</v>
      </c>
      <c r="I43" s="45">
        <v>171</v>
      </c>
      <c r="J43" s="45">
        <v>120</v>
      </c>
      <c r="K43" s="45">
        <v>209.7</v>
      </c>
      <c r="L43" s="45">
        <v>172.3</v>
      </c>
      <c r="M43" s="45">
        <v>193</v>
      </c>
      <c r="N43" s="45">
        <v>177</v>
      </c>
      <c r="O43" s="45">
        <f t="shared" si="5"/>
        <v>2279.1</v>
      </c>
    </row>
    <row r="44" spans="1:25" x14ac:dyDescent="0.35">
      <c r="A44" s="46" t="s">
        <v>65</v>
      </c>
      <c r="B44" s="45">
        <f>SUMIFS(March23,Subcategories,B$18,SECTOR,$B$33)</f>
        <v>174.4</v>
      </c>
      <c r="C44" s="45">
        <v>207.7</v>
      </c>
      <c r="D44" s="45">
        <v>175.2</v>
      </c>
      <c r="E44" s="45">
        <v>177.3</v>
      </c>
      <c r="F44" s="45">
        <v>179.2</v>
      </c>
      <c r="G44" s="45">
        <v>169.5</v>
      </c>
      <c r="H44" s="45">
        <v>152.80000000000001</v>
      </c>
      <c r="I44" s="45">
        <v>171.1</v>
      </c>
      <c r="J44" s="45">
        <v>120</v>
      </c>
      <c r="K44" s="45">
        <v>209.7</v>
      </c>
      <c r="L44" s="45">
        <v>172.3</v>
      </c>
      <c r="M44" s="45">
        <v>193</v>
      </c>
      <c r="N44" s="45">
        <v>177</v>
      </c>
      <c r="O44" s="45">
        <f t="shared" si="5"/>
        <v>2279.1999999999998</v>
      </c>
    </row>
    <row r="45" spans="1:25" x14ac:dyDescent="0.35">
      <c r="A45" s="46" t="s">
        <v>66</v>
      </c>
      <c r="B45" s="45">
        <f>SUMIFS(april23,Subcategories,B$18,SECTOR,$B$33)</f>
        <v>173.8</v>
      </c>
      <c r="C45" s="45">
        <v>209.3</v>
      </c>
      <c r="D45" s="45">
        <v>169.6</v>
      </c>
      <c r="E45" s="45">
        <v>178.4</v>
      </c>
      <c r="F45" s="45">
        <v>174.9</v>
      </c>
      <c r="G45" s="45">
        <v>176.3</v>
      </c>
      <c r="H45" s="45">
        <v>155.4</v>
      </c>
      <c r="I45" s="45">
        <v>173.4</v>
      </c>
      <c r="J45" s="45">
        <v>121.3</v>
      </c>
      <c r="K45" s="45">
        <v>212.9</v>
      </c>
      <c r="L45" s="45">
        <v>172.9</v>
      </c>
      <c r="M45" s="45">
        <v>193.5</v>
      </c>
      <c r="N45" s="45">
        <v>177.9</v>
      </c>
      <c r="O45" s="45">
        <f t="shared" si="5"/>
        <v>2289.6000000000004</v>
      </c>
    </row>
    <row r="46" spans="1:25" x14ac:dyDescent="0.35">
      <c r="A46" s="46" t="s">
        <v>67</v>
      </c>
      <c r="B46" s="45">
        <f>SUMIFS(maymonth23,Subcategories,B$18,SECTOR,$B$33)</f>
        <v>173.7</v>
      </c>
      <c r="C46" s="45">
        <v>214.3</v>
      </c>
      <c r="D46" s="45">
        <v>173.2</v>
      </c>
      <c r="E46" s="45">
        <v>179.5</v>
      </c>
      <c r="F46" s="45">
        <v>170</v>
      </c>
      <c r="G46" s="45">
        <v>172.2</v>
      </c>
      <c r="H46" s="45">
        <v>161</v>
      </c>
      <c r="I46" s="45">
        <v>175.6</v>
      </c>
      <c r="J46" s="45">
        <v>122.7</v>
      </c>
      <c r="K46" s="45">
        <v>218</v>
      </c>
      <c r="L46" s="45">
        <v>173.4</v>
      </c>
      <c r="M46" s="45">
        <v>194.2</v>
      </c>
      <c r="N46" s="45">
        <v>179.1</v>
      </c>
      <c r="O46" s="45">
        <f t="shared" si="5"/>
        <v>2306.9</v>
      </c>
    </row>
    <row r="48" spans="1:25" ht="18.5" x14ac:dyDescent="0.45">
      <c r="J48" s="31" t="s">
        <v>166</v>
      </c>
      <c r="Q48" s="31" t="s">
        <v>166</v>
      </c>
      <c r="Y48" s="31" t="s">
        <v>166</v>
      </c>
    </row>
    <row r="51" spans="1:22" x14ac:dyDescent="0.35">
      <c r="A51" s="21" t="s">
        <v>82</v>
      </c>
      <c r="B51" s="21" t="s">
        <v>79</v>
      </c>
      <c r="C51" s="21" t="s">
        <v>80</v>
      </c>
      <c r="D51" s="21" t="s">
        <v>81</v>
      </c>
      <c r="E51" s="21" t="s">
        <v>127</v>
      </c>
      <c r="F51" s="21" t="s">
        <v>128</v>
      </c>
      <c r="G51" s="21" t="s">
        <v>129</v>
      </c>
      <c r="V51" s="25"/>
    </row>
    <row r="52" spans="1:22" x14ac:dyDescent="0.35">
      <c r="A52" s="22" t="s">
        <v>56</v>
      </c>
      <c r="B52" s="9">
        <f t="shared" ref="B52:B63" si="6">VLOOKUP($A52,ruraltotal,MATCH(B$51,$A$1:$O$1,0),FALSE)</f>
        <v>2248.3000000000002</v>
      </c>
      <c r="C52" s="9">
        <f t="shared" ref="C52:C63" si="7">VLOOKUP($A52,urbantotal,MATCH(C$51,$A$18:$O$18,0),FALSE)</f>
        <v>2287.5</v>
      </c>
      <c r="D52" s="9">
        <f t="shared" ref="D52:D63" si="8">VLOOKUP($A52,$A$34:$O$46,MATCH(D$51,$A$34:$O$34,0),FALSE)</f>
        <v>2261.9</v>
      </c>
      <c r="E52" s="9"/>
      <c r="F52" s="9"/>
      <c r="G52" s="9"/>
    </row>
    <row r="53" spans="1:22" x14ac:dyDescent="0.35">
      <c r="A53" s="22" t="s">
        <v>57</v>
      </c>
      <c r="B53" s="9">
        <f t="shared" si="6"/>
        <v>2252.5</v>
      </c>
      <c r="C53" s="9">
        <f t="shared" si="7"/>
        <v>2291.6</v>
      </c>
      <c r="D53" s="9">
        <f t="shared" si="8"/>
        <v>2266.3000000000002</v>
      </c>
      <c r="E53" s="19">
        <f>(B53-B52)/B52</f>
        <v>1.8680781034558635E-3</v>
      </c>
      <c r="F53" s="19">
        <f>(C53-C52)/C52</f>
        <v>1.7923497267759165E-3</v>
      </c>
      <c r="G53" s="19">
        <f>(D53-D52)/D52</f>
        <v>1.9452672531942573E-3</v>
      </c>
    </row>
    <row r="54" spans="1:22" x14ac:dyDescent="0.35">
      <c r="A54" s="22" t="s">
        <v>58</v>
      </c>
      <c r="B54" s="9">
        <f t="shared" si="6"/>
        <v>2255.7999999999997</v>
      </c>
      <c r="C54" s="9">
        <f t="shared" si="7"/>
        <v>2293.6999999999998</v>
      </c>
      <c r="D54" s="9">
        <f t="shared" si="8"/>
        <v>2269.2000000000003</v>
      </c>
      <c r="E54" s="19">
        <f t="shared" ref="E54:E63" si="9">(B54-B53)/B53</f>
        <v>1.4650388457268489E-3</v>
      </c>
      <c r="F54" s="19">
        <f t="shared" ref="F54:F63" si="10">(C54-C53)/C53</f>
        <v>9.1639029499036005E-4</v>
      </c>
      <c r="G54" s="19">
        <f t="shared" ref="G54:G63" si="11">(D54-D53)/D53</f>
        <v>1.279618761858576E-3</v>
      </c>
    </row>
    <row r="55" spans="1:22" x14ac:dyDescent="0.35">
      <c r="A55" s="22" t="s">
        <v>59</v>
      </c>
      <c r="B55" s="9">
        <f t="shared" si="6"/>
        <v>2267.8000000000002</v>
      </c>
      <c r="C55" s="9">
        <f t="shared" si="7"/>
        <v>2306.4</v>
      </c>
      <c r="D55" s="9">
        <f t="shared" si="8"/>
        <v>2280.9</v>
      </c>
      <c r="E55" s="19">
        <f t="shared" si="9"/>
        <v>5.3196205337354627E-3</v>
      </c>
      <c r="F55" s="19">
        <f t="shared" si="10"/>
        <v>5.5369054366308902E-3</v>
      </c>
      <c r="G55" s="19">
        <f t="shared" si="11"/>
        <v>5.1560021152828386E-3</v>
      </c>
    </row>
    <row r="56" spans="1:22" x14ac:dyDescent="0.35">
      <c r="A56" s="22" t="s">
        <v>60</v>
      </c>
      <c r="B56" s="9">
        <f t="shared" si="6"/>
        <v>2284.5</v>
      </c>
      <c r="C56" s="9">
        <f t="shared" si="7"/>
        <v>2322.3000000000002</v>
      </c>
      <c r="D56" s="9">
        <f t="shared" si="8"/>
        <v>2297.3000000000002</v>
      </c>
      <c r="E56" s="19">
        <f t="shared" si="9"/>
        <v>7.3639650762853063E-3</v>
      </c>
      <c r="F56" s="19">
        <f t="shared" si="10"/>
        <v>6.8938605619147117E-3</v>
      </c>
      <c r="G56" s="19">
        <f t="shared" si="11"/>
        <v>7.1901442413082953E-3</v>
      </c>
    </row>
    <row r="57" spans="1:22" x14ac:dyDescent="0.35">
      <c r="A57" s="22" t="s">
        <v>61</v>
      </c>
      <c r="B57" s="9">
        <f t="shared" si="6"/>
        <v>2287.6999999999998</v>
      </c>
      <c r="C57" s="9">
        <f t="shared" si="7"/>
        <v>2314.4</v>
      </c>
      <c r="D57" s="9">
        <f t="shared" si="8"/>
        <v>2297.8000000000002</v>
      </c>
      <c r="E57" s="19">
        <f t="shared" si="9"/>
        <v>1.4007441453271255E-3</v>
      </c>
      <c r="F57" s="19">
        <f t="shared" si="10"/>
        <v>-3.4017999397149765E-3</v>
      </c>
      <c r="G57" s="19">
        <f t="shared" si="11"/>
        <v>2.1764680276846731E-4</v>
      </c>
    </row>
    <row r="58" spans="1:22" x14ac:dyDescent="0.35">
      <c r="A58" s="22" t="s">
        <v>62</v>
      </c>
      <c r="B58" s="9">
        <f t="shared" si="6"/>
        <v>2277.1</v>
      </c>
      <c r="C58" s="9">
        <f t="shared" si="7"/>
        <v>2295.7999999999997</v>
      </c>
      <c r="D58" s="9">
        <f t="shared" si="8"/>
        <v>2283.4</v>
      </c>
      <c r="E58" s="19">
        <f t="shared" si="9"/>
        <v>-4.6334746688813698E-3</v>
      </c>
      <c r="F58" s="19">
        <f t="shared" si="10"/>
        <v>-8.0366401659178899E-3</v>
      </c>
      <c r="G58" s="19">
        <f t="shared" si="11"/>
        <v>-6.2668639568283094E-3</v>
      </c>
    </row>
    <row r="59" spans="1:22" x14ac:dyDescent="0.35">
      <c r="A59" s="22" t="s">
        <v>63</v>
      </c>
      <c r="B59" s="9">
        <f t="shared" si="6"/>
        <v>2283.2000000000003</v>
      </c>
      <c r="C59" s="9">
        <f t="shared" si="7"/>
        <v>2303.3000000000002</v>
      </c>
      <c r="D59" s="9">
        <f t="shared" si="8"/>
        <v>2284.1</v>
      </c>
      <c r="E59" s="19">
        <f t="shared" si="9"/>
        <v>2.678845900487622E-3</v>
      </c>
      <c r="F59" s="19">
        <f t="shared" si="10"/>
        <v>3.266835090164847E-3</v>
      </c>
      <c r="G59" s="19">
        <f t="shared" si="11"/>
        <v>3.0656039239722262E-4</v>
      </c>
    </row>
    <row r="60" spans="1:22" x14ac:dyDescent="0.35">
      <c r="A60" s="22" t="s">
        <v>64</v>
      </c>
      <c r="B60" s="9">
        <f t="shared" si="6"/>
        <v>2265.6999999999998</v>
      </c>
      <c r="C60" s="9">
        <f t="shared" si="7"/>
        <v>2303.1999999999998</v>
      </c>
      <c r="D60" s="9">
        <f t="shared" si="8"/>
        <v>2279.1</v>
      </c>
      <c r="E60" s="19">
        <f t="shared" si="9"/>
        <v>-7.6646811492643886E-3</v>
      </c>
      <c r="F60" s="19">
        <f t="shared" si="10"/>
        <v>-4.3415968393332954E-5</v>
      </c>
      <c r="G60" s="19">
        <f t="shared" si="11"/>
        <v>-2.1890460137472091E-3</v>
      </c>
    </row>
    <row r="61" spans="1:22" x14ac:dyDescent="0.35">
      <c r="A61" s="22" t="s">
        <v>65</v>
      </c>
      <c r="B61" s="9">
        <f t="shared" si="6"/>
        <v>2265.8000000000002</v>
      </c>
      <c r="C61" s="9">
        <f t="shared" si="7"/>
        <v>2303.4</v>
      </c>
      <c r="D61" s="9">
        <f t="shared" si="8"/>
        <v>2279.1999999999998</v>
      </c>
      <c r="E61" s="19">
        <f t="shared" si="9"/>
        <v>4.4136469965292762E-5</v>
      </c>
      <c r="F61" s="19">
        <f t="shared" si="10"/>
        <v>8.6835706842772171E-5</v>
      </c>
      <c r="G61" s="19">
        <f t="shared" si="11"/>
        <v>4.3876968978943027E-5</v>
      </c>
    </row>
    <row r="62" spans="1:22" x14ac:dyDescent="0.35">
      <c r="A62" s="22" t="s">
        <v>66</v>
      </c>
      <c r="B62" s="9">
        <f t="shared" si="6"/>
        <v>2274.1999999999998</v>
      </c>
      <c r="C62" s="9">
        <f t="shared" si="7"/>
        <v>2317.7000000000003</v>
      </c>
      <c r="D62" s="9">
        <f t="shared" si="8"/>
        <v>2289.6000000000004</v>
      </c>
      <c r="E62" s="19">
        <f t="shared" si="9"/>
        <v>3.7072998499424643E-3</v>
      </c>
      <c r="F62" s="19">
        <f t="shared" si="10"/>
        <v>6.2082139446037084E-3</v>
      </c>
      <c r="G62" s="19">
        <f t="shared" si="11"/>
        <v>4.5630045630048032E-3</v>
      </c>
    </row>
    <row r="63" spans="1:22" x14ac:dyDescent="0.35">
      <c r="A63" s="22" t="s">
        <v>67</v>
      </c>
      <c r="B63" s="9">
        <f t="shared" si="6"/>
        <v>2290.7000000000007</v>
      </c>
      <c r="C63" s="9">
        <f t="shared" si="7"/>
        <v>2335.1</v>
      </c>
      <c r="D63" s="9">
        <f t="shared" si="8"/>
        <v>2306.9</v>
      </c>
      <c r="E63" s="19">
        <f t="shared" si="9"/>
        <v>7.2552985665292899E-3</v>
      </c>
      <c r="F63" s="19">
        <f t="shared" si="10"/>
        <v>7.5074427233894096E-3</v>
      </c>
      <c r="G63" s="19">
        <f t="shared" si="11"/>
        <v>7.5559049615652185E-3</v>
      </c>
    </row>
    <row r="65" spans="2:11" x14ac:dyDescent="0.35">
      <c r="I65" s="25" t="s">
        <v>131</v>
      </c>
    </row>
    <row r="66" spans="2:11" x14ac:dyDescent="0.35">
      <c r="I66" t="s">
        <v>135</v>
      </c>
    </row>
    <row r="69" spans="2:11" x14ac:dyDescent="0.35">
      <c r="B69" s="64" t="s">
        <v>83</v>
      </c>
      <c r="C69" s="17"/>
      <c r="D69" s="18"/>
      <c r="E69" s="17" t="s">
        <v>30</v>
      </c>
      <c r="F69" s="17"/>
      <c r="G69" s="18"/>
      <c r="H69" s="17" t="s">
        <v>33</v>
      </c>
      <c r="I69" s="17"/>
      <c r="J69" s="18"/>
      <c r="K69" s="17" t="s">
        <v>34</v>
      </c>
    </row>
    <row r="70" spans="2:11" x14ac:dyDescent="0.35">
      <c r="B70" s="65"/>
      <c r="C70" s="16" t="s">
        <v>56</v>
      </c>
      <c r="D70" s="16" t="s">
        <v>67</v>
      </c>
      <c r="E70" s="16"/>
      <c r="F70" s="16" t="s">
        <v>56</v>
      </c>
      <c r="G70" s="16" t="s">
        <v>67</v>
      </c>
      <c r="H70" s="16"/>
      <c r="I70" s="16" t="s">
        <v>56</v>
      </c>
      <c r="J70" s="16" t="s">
        <v>67</v>
      </c>
      <c r="K70" s="16"/>
    </row>
    <row r="71" spans="2:11" x14ac:dyDescent="0.35">
      <c r="B71" s="9" t="s">
        <v>3</v>
      </c>
      <c r="C71" s="9">
        <f t="shared" ref="C71:D83" si="12">HLOOKUP($B71,$A$2:$N$14,MATCH(C$70,$A$2:$A$14,0),FALSE)</f>
        <v>153.80000000000001</v>
      </c>
      <c r="D71" s="9">
        <f>HLOOKUP($B71,$A$2:$N$14,MATCH(D$70,$A$2:$A$14,0),FALSE)</f>
        <v>173.2</v>
      </c>
      <c r="E71" s="11">
        <f>(D71-C71)/D71</f>
        <v>0.11200923787528856</v>
      </c>
      <c r="F71" s="9">
        <f t="shared" ref="F71:G83" si="13">HLOOKUP($B71,$A$18:$O$30,MATCH(F$70,$A$18:$A$30,0),FALSE)</f>
        <v>157.5</v>
      </c>
      <c r="G71" s="9">
        <f t="shared" si="13"/>
        <v>174.7</v>
      </c>
      <c r="H71" s="11">
        <f>(G71-F71)/G71</f>
        <v>9.8454493417286723E-2</v>
      </c>
      <c r="I71" s="9">
        <f t="shared" ref="I71:J83" si="14">HLOOKUP($B71,$A$34:$O$46,MATCH(I$70,$A$34:$A$46,0),FALSE)</f>
        <v>155</v>
      </c>
      <c r="J71" s="9">
        <f t="shared" si="14"/>
        <v>173.7</v>
      </c>
      <c r="K71" s="11">
        <f>(J71-I71)/J71</f>
        <v>0.10765687967760501</v>
      </c>
    </row>
    <row r="72" spans="2:11" x14ac:dyDescent="0.35">
      <c r="B72" s="9" t="s">
        <v>4</v>
      </c>
      <c r="C72" s="9">
        <f t="shared" si="12"/>
        <v>217.2</v>
      </c>
      <c r="D72" s="9">
        <f t="shared" si="12"/>
        <v>211.5</v>
      </c>
      <c r="E72" s="11">
        <f t="shared" ref="E72:E83" si="15">(D72-C72)/D72</f>
        <v>-2.6950354609929023E-2</v>
      </c>
      <c r="F72" s="9">
        <f t="shared" si="13"/>
        <v>223.4</v>
      </c>
      <c r="G72" s="9">
        <f t="shared" si="13"/>
        <v>219.4</v>
      </c>
      <c r="H72" s="11">
        <f t="shared" ref="H72:H83" si="16">(G72-F72)/G72</f>
        <v>-1.8231540565177756E-2</v>
      </c>
      <c r="I72" s="9">
        <f t="shared" si="14"/>
        <v>219.4</v>
      </c>
      <c r="J72" s="9">
        <f t="shared" si="14"/>
        <v>214.3</v>
      </c>
      <c r="K72" s="11">
        <f t="shared" ref="K72:K83" si="17">(J72-I72)/J72</f>
        <v>-2.3798413439104032E-2</v>
      </c>
    </row>
    <row r="73" spans="2:11" x14ac:dyDescent="0.35">
      <c r="B73" s="9" t="s">
        <v>5</v>
      </c>
      <c r="C73" s="9">
        <f t="shared" si="12"/>
        <v>169.6</v>
      </c>
      <c r="D73" s="9">
        <f t="shared" si="12"/>
        <v>171</v>
      </c>
      <c r="E73" s="11">
        <f t="shared" si="15"/>
        <v>8.1871345029240102E-3</v>
      </c>
      <c r="F73" s="9">
        <f t="shared" si="13"/>
        <v>172.8</v>
      </c>
      <c r="G73" s="9">
        <f t="shared" si="13"/>
        <v>176.7</v>
      </c>
      <c r="H73" s="11">
        <f t="shared" si="16"/>
        <v>2.207130730050921E-2</v>
      </c>
      <c r="I73" s="9">
        <f t="shared" si="14"/>
        <v>170.8</v>
      </c>
      <c r="J73" s="9">
        <f t="shared" si="14"/>
        <v>173.2</v>
      </c>
      <c r="K73" s="11">
        <f t="shared" si="17"/>
        <v>1.3856812933025273E-2</v>
      </c>
    </row>
    <row r="74" spans="2:11" x14ac:dyDescent="0.35">
      <c r="B74" s="9" t="s">
        <v>6</v>
      </c>
      <c r="C74" s="9">
        <f t="shared" si="12"/>
        <v>165.4</v>
      </c>
      <c r="D74" s="9">
        <f t="shared" si="12"/>
        <v>179.6</v>
      </c>
      <c r="E74" s="11">
        <f t="shared" si="15"/>
        <v>7.9064587973273884E-2</v>
      </c>
      <c r="F74" s="9">
        <f t="shared" si="13"/>
        <v>166.4</v>
      </c>
      <c r="G74" s="9">
        <f t="shared" si="13"/>
        <v>179.4</v>
      </c>
      <c r="H74" s="11">
        <f t="shared" si="16"/>
        <v>7.2463768115942032E-2</v>
      </c>
      <c r="I74" s="9">
        <f t="shared" si="14"/>
        <v>165.8</v>
      </c>
      <c r="J74" s="9">
        <f t="shared" si="14"/>
        <v>179.5</v>
      </c>
      <c r="K74" s="11">
        <f t="shared" si="17"/>
        <v>7.6323119777158707E-2</v>
      </c>
    </row>
    <row r="75" spans="2:11" x14ac:dyDescent="0.35">
      <c r="B75" s="9" t="s">
        <v>7</v>
      </c>
      <c r="C75" s="9">
        <f t="shared" si="12"/>
        <v>208.1</v>
      </c>
      <c r="D75" s="9">
        <f t="shared" si="12"/>
        <v>173.3</v>
      </c>
      <c r="E75" s="11">
        <f t="shared" si="15"/>
        <v>-0.20080784766301202</v>
      </c>
      <c r="F75" s="9">
        <f t="shared" si="13"/>
        <v>188.6</v>
      </c>
      <c r="G75" s="9">
        <f t="shared" si="13"/>
        <v>164.4</v>
      </c>
      <c r="H75" s="11">
        <f t="shared" si="16"/>
        <v>-0.1472019464720194</v>
      </c>
      <c r="I75" s="9">
        <f t="shared" si="14"/>
        <v>200.9</v>
      </c>
      <c r="J75" s="9">
        <f t="shared" si="14"/>
        <v>170</v>
      </c>
      <c r="K75" s="11">
        <f t="shared" si="17"/>
        <v>-0.18176470588235297</v>
      </c>
    </row>
    <row r="76" spans="2:11" x14ac:dyDescent="0.35">
      <c r="B76" s="9" t="s">
        <v>8</v>
      </c>
      <c r="C76" s="9">
        <f t="shared" si="12"/>
        <v>165.8</v>
      </c>
      <c r="D76" s="9">
        <f t="shared" si="12"/>
        <v>169</v>
      </c>
      <c r="E76" s="11">
        <f t="shared" si="15"/>
        <v>1.8934911242603485E-2</v>
      </c>
      <c r="F76" s="9">
        <f t="shared" si="13"/>
        <v>174.1</v>
      </c>
      <c r="G76" s="9">
        <f t="shared" si="13"/>
        <v>175.8</v>
      </c>
      <c r="H76" s="11">
        <f t="shared" si="16"/>
        <v>9.670079635950039E-3</v>
      </c>
      <c r="I76" s="9">
        <f t="shared" si="14"/>
        <v>169.7</v>
      </c>
      <c r="J76" s="9">
        <f t="shared" si="14"/>
        <v>172.2</v>
      </c>
      <c r="K76" s="11">
        <f t="shared" si="17"/>
        <v>1.4518002322880372E-2</v>
      </c>
    </row>
    <row r="77" spans="2:11" x14ac:dyDescent="0.35">
      <c r="B77" s="9" t="s">
        <v>9</v>
      </c>
      <c r="C77" s="9">
        <f t="shared" si="12"/>
        <v>167.3</v>
      </c>
      <c r="D77" s="9">
        <f t="shared" si="12"/>
        <v>148.69999999999999</v>
      </c>
      <c r="E77" s="11">
        <f t="shared" si="15"/>
        <v>-0.12508406186953613</v>
      </c>
      <c r="F77" s="9">
        <f t="shared" si="13"/>
        <v>211.5</v>
      </c>
      <c r="G77" s="9">
        <f t="shared" si="13"/>
        <v>185</v>
      </c>
      <c r="H77" s="11">
        <f t="shared" si="16"/>
        <v>-0.14324324324324325</v>
      </c>
      <c r="I77" s="9">
        <f t="shared" si="14"/>
        <v>182.3</v>
      </c>
      <c r="J77" s="9">
        <f t="shared" si="14"/>
        <v>161</v>
      </c>
      <c r="K77" s="11">
        <f t="shared" si="17"/>
        <v>-0.13229813664596279</v>
      </c>
    </row>
    <row r="78" spans="2:11" x14ac:dyDescent="0.35">
      <c r="B78" s="9" t="s">
        <v>10</v>
      </c>
      <c r="C78" s="9">
        <f t="shared" si="12"/>
        <v>164.6</v>
      </c>
      <c r="D78" s="9">
        <f t="shared" si="12"/>
        <v>174.9</v>
      </c>
      <c r="E78" s="11">
        <f t="shared" si="15"/>
        <v>5.8890794739851406E-2</v>
      </c>
      <c r="F78" s="9">
        <f t="shared" si="13"/>
        <v>163.6</v>
      </c>
      <c r="G78" s="9">
        <f t="shared" si="13"/>
        <v>176.9</v>
      </c>
      <c r="H78" s="11">
        <f t="shared" si="16"/>
        <v>7.5183719615602093E-2</v>
      </c>
      <c r="I78" s="9">
        <f t="shared" si="14"/>
        <v>164.3</v>
      </c>
      <c r="J78" s="9">
        <f t="shared" si="14"/>
        <v>175.6</v>
      </c>
      <c r="K78" s="11">
        <f t="shared" si="17"/>
        <v>6.4350797266514714E-2</v>
      </c>
    </row>
    <row r="79" spans="2:11" x14ac:dyDescent="0.35">
      <c r="B79" s="9" t="s">
        <v>11</v>
      </c>
      <c r="C79" s="9">
        <f t="shared" si="12"/>
        <v>119.1</v>
      </c>
      <c r="D79" s="9">
        <f t="shared" si="12"/>
        <v>121.9</v>
      </c>
      <c r="E79" s="11">
        <f t="shared" si="15"/>
        <v>2.2969647251845866E-2</v>
      </c>
      <c r="F79" s="9">
        <f t="shared" si="13"/>
        <v>121.4</v>
      </c>
      <c r="G79" s="9">
        <f t="shared" si="13"/>
        <v>124.2</v>
      </c>
      <c r="H79" s="11">
        <f t="shared" si="16"/>
        <v>2.2544283413848606E-2</v>
      </c>
      <c r="I79" s="9">
        <f t="shared" si="14"/>
        <v>119.9</v>
      </c>
      <c r="J79" s="9">
        <f t="shared" si="14"/>
        <v>122.7</v>
      </c>
      <c r="K79" s="11">
        <f t="shared" si="17"/>
        <v>2.2819885900570474E-2</v>
      </c>
    </row>
    <row r="80" spans="2:11" x14ac:dyDescent="0.35">
      <c r="B80" s="9" t="s">
        <v>12</v>
      </c>
      <c r="C80" s="9">
        <f t="shared" si="12"/>
        <v>188.9</v>
      </c>
      <c r="D80" s="9">
        <f t="shared" si="12"/>
        <v>221</v>
      </c>
      <c r="E80" s="11">
        <f t="shared" si="15"/>
        <v>0.14524886877828053</v>
      </c>
      <c r="F80" s="9">
        <f t="shared" si="13"/>
        <v>183.5</v>
      </c>
      <c r="G80" s="9">
        <f t="shared" si="13"/>
        <v>211.9</v>
      </c>
      <c r="H80" s="11">
        <f t="shared" si="16"/>
        <v>0.13402548371873527</v>
      </c>
      <c r="I80" s="9">
        <f t="shared" si="14"/>
        <v>187.1</v>
      </c>
      <c r="J80" s="9">
        <f t="shared" si="14"/>
        <v>218</v>
      </c>
      <c r="K80" s="11">
        <f t="shared" si="17"/>
        <v>0.14174311926605507</v>
      </c>
    </row>
    <row r="81" spans="2:13" x14ac:dyDescent="0.35">
      <c r="B81" s="9" t="s">
        <v>13</v>
      </c>
      <c r="C81" s="9">
        <f t="shared" si="12"/>
        <v>174.2</v>
      </c>
      <c r="D81" s="9">
        <f t="shared" si="12"/>
        <v>178.7</v>
      </c>
      <c r="E81" s="11">
        <f t="shared" si="15"/>
        <v>2.5181869054280919E-2</v>
      </c>
      <c r="F81" s="9">
        <f t="shared" si="13"/>
        <v>159.1</v>
      </c>
      <c r="G81" s="9">
        <f t="shared" si="13"/>
        <v>165.9</v>
      </c>
      <c r="H81" s="11">
        <f t="shared" si="16"/>
        <v>4.0988547317661307E-2</v>
      </c>
      <c r="I81" s="9">
        <f t="shared" si="14"/>
        <v>167.9</v>
      </c>
      <c r="J81" s="9">
        <f t="shared" si="14"/>
        <v>173.4</v>
      </c>
      <c r="K81" s="11">
        <f t="shared" si="17"/>
        <v>3.1718569780853516E-2</v>
      </c>
    </row>
    <row r="82" spans="2:13" x14ac:dyDescent="0.35">
      <c r="B82" s="9" t="s">
        <v>14</v>
      </c>
      <c r="C82" s="9">
        <f t="shared" si="12"/>
        <v>181.9</v>
      </c>
      <c r="D82" s="9">
        <f t="shared" si="12"/>
        <v>191.1</v>
      </c>
      <c r="E82" s="11">
        <f t="shared" si="15"/>
        <v>4.8142333856619514E-2</v>
      </c>
      <c r="F82" s="9">
        <f t="shared" si="13"/>
        <v>186.3</v>
      </c>
      <c r="G82" s="9">
        <f t="shared" si="13"/>
        <v>197.7</v>
      </c>
      <c r="H82" s="11">
        <f t="shared" si="16"/>
        <v>5.7663125948406564E-2</v>
      </c>
      <c r="I82" s="9">
        <f t="shared" si="14"/>
        <v>183.9</v>
      </c>
      <c r="J82" s="9">
        <f t="shared" si="14"/>
        <v>194.2</v>
      </c>
      <c r="K82" s="11">
        <f t="shared" si="17"/>
        <v>5.3038105046343889E-2</v>
      </c>
    </row>
    <row r="83" spans="2:13" x14ac:dyDescent="0.35">
      <c r="B83" s="9" t="s">
        <v>15</v>
      </c>
      <c r="C83" s="9">
        <f t="shared" si="12"/>
        <v>172.4</v>
      </c>
      <c r="D83" s="9">
        <f t="shared" si="12"/>
        <v>176.8</v>
      </c>
      <c r="E83" s="11">
        <f t="shared" si="15"/>
        <v>2.4886877828054328E-2</v>
      </c>
      <c r="F83" s="9">
        <f t="shared" si="13"/>
        <v>179.3</v>
      </c>
      <c r="G83" s="9">
        <f t="shared" si="13"/>
        <v>183.1</v>
      </c>
      <c r="H83" s="11">
        <f t="shared" si="16"/>
        <v>2.0753686510103675E-2</v>
      </c>
      <c r="I83" s="9">
        <f t="shared" si="14"/>
        <v>174.9</v>
      </c>
      <c r="J83" s="9">
        <f t="shared" si="14"/>
        <v>179.1</v>
      </c>
      <c r="K83" s="11">
        <f t="shared" si="17"/>
        <v>2.3450586264656553E-2</v>
      </c>
    </row>
    <row r="85" spans="2:13" x14ac:dyDescent="0.35">
      <c r="M85" s="15"/>
    </row>
    <row r="86" spans="2:13" x14ac:dyDescent="0.35">
      <c r="B86" s="28"/>
    </row>
    <row r="88" spans="2:13" x14ac:dyDescent="0.35">
      <c r="L88" s="25" t="s">
        <v>131</v>
      </c>
    </row>
    <row r="89" spans="2:13" x14ac:dyDescent="0.35">
      <c r="L89" s="15" t="s">
        <v>136</v>
      </c>
    </row>
    <row r="90" spans="2:13" x14ac:dyDescent="0.35">
      <c r="L90" t="s">
        <v>126</v>
      </c>
    </row>
  </sheetData>
  <mergeCells count="1">
    <mergeCell ref="B69:B70"/>
  </mergeCells>
  <conditionalFormatting sqref="E71:E8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1:H8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1:K8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8F74-F0A8-4038-AE9D-69517CEDA625}">
  <dimension ref="A1:BT76"/>
  <sheetViews>
    <sheetView showGridLines="0" topLeftCell="AE1" zoomScale="63" zoomScaleNormal="63" workbookViewId="0">
      <selection activeCell="D54" sqref="D54"/>
    </sheetView>
  </sheetViews>
  <sheetFormatPr defaultRowHeight="14.5" x14ac:dyDescent="0.35"/>
  <cols>
    <col min="1" max="1" width="11.36328125" bestFit="1" customWidth="1"/>
    <col min="2" max="2" width="8.90625" bestFit="1" customWidth="1"/>
    <col min="3" max="3" width="30.7265625" bestFit="1" customWidth="1"/>
    <col min="4" max="4" width="11.7265625" customWidth="1"/>
    <col min="34" max="34" width="11.36328125" bestFit="1" customWidth="1"/>
    <col min="50" max="50" width="14.6328125" bestFit="1" customWidth="1"/>
    <col min="51" max="52" width="6.453125" bestFit="1" customWidth="1"/>
    <col min="53" max="53" width="11.36328125" bestFit="1" customWidth="1"/>
    <col min="69" max="69" width="14.6328125" bestFit="1" customWidth="1"/>
  </cols>
  <sheetData>
    <row r="1" spans="1:72" x14ac:dyDescent="0.35">
      <c r="AE1" s="39"/>
      <c r="AF1" s="39"/>
      <c r="AG1" s="39"/>
      <c r="AH1" s="39" t="s">
        <v>51</v>
      </c>
      <c r="AX1" s="40" t="s">
        <v>53</v>
      </c>
      <c r="AY1" s="41"/>
      <c r="AZ1" s="41"/>
      <c r="BA1" s="40" t="s">
        <v>53</v>
      </c>
      <c r="BQ1" s="42" t="s">
        <v>23</v>
      </c>
      <c r="BR1" s="43"/>
      <c r="BS1" s="43"/>
      <c r="BT1" s="42" t="s">
        <v>23</v>
      </c>
    </row>
    <row r="2" spans="1:72" x14ac:dyDescent="0.35">
      <c r="A2" s="8" t="s">
        <v>0</v>
      </c>
      <c r="B2" s="8" t="s">
        <v>50</v>
      </c>
      <c r="C2" s="8" t="s">
        <v>49</v>
      </c>
      <c r="D2" s="8" t="s">
        <v>149</v>
      </c>
      <c r="E2" s="9" t="s">
        <v>138</v>
      </c>
      <c r="F2" s="9" t="s">
        <v>148</v>
      </c>
      <c r="G2" s="9" t="s">
        <v>150</v>
      </c>
      <c r="H2" s="9" t="s">
        <v>151</v>
      </c>
      <c r="I2" s="9" t="s">
        <v>152</v>
      </c>
      <c r="J2" s="9" t="s">
        <v>153</v>
      </c>
      <c r="K2" s="9" t="s">
        <v>154</v>
      </c>
      <c r="L2" s="9" t="s">
        <v>147</v>
      </c>
      <c r="M2" s="9" t="s">
        <v>144</v>
      </c>
      <c r="N2" s="9" t="s">
        <v>145</v>
      </c>
      <c r="O2" s="9" t="s">
        <v>146</v>
      </c>
      <c r="P2" s="9" t="s">
        <v>139</v>
      </c>
      <c r="Q2" s="9" t="s">
        <v>99</v>
      </c>
      <c r="R2" s="9" t="s">
        <v>100</v>
      </c>
      <c r="S2" s="9" t="s">
        <v>101</v>
      </c>
      <c r="T2" s="9" t="s">
        <v>102</v>
      </c>
      <c r="U2" s="9" t="s">
        <v>103</v>
      </c>
      <c r="V2" s="9" t="s">
        <v>104</v>
      </c>
      <c r="W2" s="9" t="s">
        <v>105</v>
      </c>
      <c r="X2" s="9" t="s">
        <v>106</v>
      </c>
      <c r="Y2" s="9" t="s">
        <v>107</v>
      </c>
      <c r="Z2" s="9" t="s">
        <v>108</v>
      </c>
      <c r="AA2" s="9" t="s">
        <v>109</v>
      </c>
      <c r="AE2" s="14" t="s">
        <v>2</v>
      </c>
      <c r="AF2" s="14" t="s">
        <v>30</v>
      </c>
      <c r="AG2" s="14" t="s">
        <v>33</v>
      </c>
      <c r="AH2" s="14"/>
      <c r="AX2" s="29" t="s">
        <v>2</v>
      </c>
      <c r="AY2" s="29" t="s">
        <v>30</v>
      </c>
      <c r="AZ2" s="29" t="s">
        <v>33</v>
      </c>
      <c r="BA2" s="29"/>
      <c r="BQ2" s="29" t="s">
        <v>2</v>
      </c>
      <c r="BR2" s="29" t="s">
        <v>30</v>
      </c>
      <c r="BS2" s="29" t="s">
        <v>33</v>
      </c>
      <c r="BT2" s="29"/>
    </row>
    <row r="3" spans="1:72" x14ac:dyDescent="0.35">
      <c r="A3" s="9" t="s">
        <v>30</v>
      </c>
      <c r="B3" s="9" t="s">
        <v>51</v>
      </c>
      <c r="C3" s="9" t="s">
        <v>3</v>
      </c>
      <c r="D3" s="9">
        <f>SUMIFS(march19,Subcategories,$C3,SECTOR,$A$3)</f>
        <v>136.9</v>
      </c>
      <c r="E3" s="9">
        <v>137.31666666666666</v>
      </c>
      <c r="F3" s="9">
        <v>137.4</v>
      </c>
      <c r="G3" s="9">
        <v>137.80000000000001</v>
      </c>
      <c r="H3" s="9">
        <v>138.4</v>
      </c>
      <c r="I3" s="9">
        <v>139.19999999999999</v>
      </c>
      <c r="J3" s="9">
        <v>140.1</v>
      </c>
      <c r="K3" s="9">
        <v>141</v>
      </c>
      <c r="L3" s="9">
        <v>141.80000000000001</v>
      </c>
      <c r="M3" s="9">
        <v>142.80000000000001</v>
      </c>
      <c r="N3" s="9">
        <v>143.69999999999999</v>
      </c>
      <c r="O3" s="9">
        <v>144.19999999999999</v>
      </c>
      <c r="P3" s="9">
        <v>144.4</v>
      </c>
      <c r="Q3" s="9">
        <v>147.19999999999999</v>
      </c>
      <c r="R3" s="9">
        <v>146.63333333333333</v>
      </c>
      <c r="S3" s="9">
        <v>148.19999999999999</v>
      </c>
      <c r="T3" s="9">
        <v>148.19999999999999</v>
      </c>
      <c r="U3" s="9">
        <v>147.6</v>
      </c>
      <c r="V3" s="9">
        <v>146.9</v>
      </c>
      <c r="W3" s="9">
        <v>146</v>
      </c>
      <c r="X3" s="9">
        <v>145.4</v>
      </c>
      <c r="Y3" s="9">
        <v>144.6</v>
      </c>
      <c r="Z3" s="9">
        <v>143.4</v>
      </c>
      <c r="AA3" s="9">
        <v>142.80000000000001</v>
      </c>
      <c r="AE3" s="9" t="s">
        <v>138</v>
      </c>
      <c r="AF3" s="11">
        <v>1.198046786282075E-2</v>
      </c>
      <c r="AG3" s="11">
        <v>1.198046786282075E-2</v>
      </c>
      <c r="AH3" s="11">
        <v>1.198046786282075E-2</v>
      </c>
      <c r="AX3" s="9" t="s">
        <v>138</v>
      </c>
      <c r="AY3" s="19">
        <v>1.2677106636836825E-3</v>
      </c>
      <c r="AZ3" s="19">
        <v>1.6414444711347442E-3</v>
      </c>
      <c r="BA3" s="19">
        <v>1.495972382048279E-3</v>
      </c>
      <c r="BQ3" s="9" t="s">
        <v>138</v>
      </c>
      <c r="BR3" s="19">
        <v>2.9920212765956688E-3</v>
      </c>
      <c r="BS3" s="19">
        <v>1.436781609195525E-3</v>
      </c>
      <c r="BT3" s="19">
        <v>2.1659826721387916E-3</v>
      </c>
    </row>
    <row r="4" spans="1:72" x14ac:dyDescent="0.35">
      <c r="A4" s="9" t="s">
        <v>30</v>
      </c>
      <c r="B4" s="9" t="s">
        <v>51</v>
      </c>
      <c r="C4" s="9" t="s">
        <v>4</v>
      </c>
      <c r="D4" s="9">
        <f>SUMIFS(march19,Subcategories,$C4,SECTOR,$A$3)</f>
        <v>154.1</v>
      </c>
      <c r="E4" s="9">
        <v>157.76666666666668</v>
      </c>
      <c r="F4" s="9">
        <v>159.5</v>
      </c>
      <c r="G4" s="9">
        <v>163.5</v>
      </c>
      <c r="H4" s="9">
        <v>164</v>
      </c>
      <c r="I4" s="9">
        <v>161.9</v>
      </c>
      <c r="J4" s="9">
        <v>161.9</v>
      </c>
      <c r="K4" s="9">
        <v>161.6</v>
      </c>
      <c r="L4" s="9">
        <v>163.69999999999999</v>
      </c>
      <c r="M4" s="9">
        <v>165.3</v>
      </c>
      <c r="N4" s="9">
        <v>167.3</v>
      </c>
      <c r="O4" s="9">
        <v>167.5</v>
      </c>
      <c r="P4" s="9">
        <v>166.8</v>
      </c>
      <c r="Q4" s="9">
        <v>172.0916666666667</v>
      </c>
      <c r="R4" s="9">
        <v>150.35</v>
      </c>
      <c r="S4" s="9">
        <v>190.3</v>
      </c>
      <c r="T4" s="9">
        <v>190.3</v>
      </c>
      <c r="U4" s="9">
        <v>187.2</v>
      </c>
      <c r="V4" s="9">
        <v>183.9</v>
      </c>
      <c r="W4" s="9">
        <v>186.3</v>
      </c>
      <c r="X4" s="9">
        <v>188.6</v>
      </c>
      <c r="Y4" s="9">
        <v>188.5</v>
      </c>
      <c r="Z4" s="9">
        <v>187.5</v>
      </c>
      <c r="AA4" s="9">
        <v>184</v>
      </c>
      <c r="AE4" s="9" t="s">
        <v>148</v>
      </c>
      <c r="AF4" s="11">
        <v>-1.1221455422770883E-4</v>
      </c>
      <c r="AG4" s="11">
        <v>9.2577976284438836E-3</v>
      </c>
      <c r="AH4" s="11">
        <v>3.2192145116592824E-3</v>
      </c>
      <c r="AX4" s="9" t="s">
        <v>148</v>
      </c>
      <c r="AY4" s="19">
        <v>2.3087808147762567E-3</v>
      </c>
      <c r="AZ4" s="19">
        <v>2.1983292697548952E-3</v>
      </c>
      <c r="BA4" s="19">
        <v>2.1831552338275203E-3</v>
      </c>
      <c r="BQ4" s="9" t="s">
        <v>148</v>
      </c>
      <c r="BR4" s="19">
        <v>2.9830957905204974E-3</v>
      </c>
      <c r="BS4" s="19">
        <v>2.8694404591105139E-3</v>
      </c>
      <c r="BT4" s="19">
        <v>2.6163121374132114E-3</v>
      </c>
    </row>
    <row r="5" spans="1:72" x14ac:dyDescent="0.35">
      <c r="A5" s="9" t="s">
        <v>30</v>
      </c>
      <c r="B5" s="9" t="s">
        <v>51</v>
      </c>
      <c r="C5" s="9" t="s">
        <v>5</v>
      </c>
      <c r="D5" s="9">
        <f>SUMIFS(march19,Subcategories,$C5,SECTOR,$A$3)</f>
        <v>138.69999999999999</v>
      </c>
      <c r="E5" s="9">
        <v>137.51666666666665</v>
      </c>
      <c r="F5" s="9">
        <v>134.5</v>
      </c>
      <c r="G5" s="9">
        <v>136.19999999999999</v>
      </c>
      <c r="H5" s="9">
        <v>138.4</v>
      </c>
      <c r="I5" s="9">
        <v>137.1</v>
      </c>
      <c r="J5" s="9">
        <v>138.30000000000001</v>
      </c>
      <c r="K5" s="9">
        <v>141.19999999999999</v>
      </c>
      <c r="L5" s="9">
        <v>143.80000000000001</v>
      </c>
      <c r="M5" s="9">
        <v>149.5</v>
      </c>
      <c r="N5" s="9">
        <v>153.5</v>
      </c>
      <c r="O5" s="9">
        <v>150.9</v>
      </c>
      <c r="P5" s="9">
        <v>147.6</v>
      </c>
      <c r="Q5" s="9">
        <v>146.9</v>
      </c>
      <c r="R5" s="9">
        <v>148.76666666666668</v>
      </c>
      <c r="S5" s="9">
        <v>149.4</v>
      </c>
      <c r="T5" s="9">
        <v>149.4</v>
      </c>
      <c r="U5" s="9">
        <v>148.4</v>
      </c>
      <c r="V5" s="9">
        <v>149.5</v>
      </c>
      <c r="W5" s="9">
        <v>159.19999999999999</v>
      </c>
      <c r="X5" s="9">
        <v>171.6</v>
      </c>
      <c r="Y5" s="9">
        <v>173.4</v>
      </c>
      <c r="Z5" s="9">
        <v>173.4</v>
      </c>
      <c r="AA5" s="9">
        <v>168</v>
      </c>
      <c r="AE5" s="9" t="s">
        <v>150</v>
      </c>
      <c r="AF5" s="11">
        <v>1.2401099826047741E-2</v>
      </c>
      <c r="AG5" s="11">
        <v>1.203422577974027E-2</v>
      </c>
      <c r="AH5" s="11">
        <v>1.2389084212288529E-2</v>
      </c>
      <c r="AX5" s="9" t="s">
        <v>150</v>
      </c>
      <c r="AY5" s="19">
        <v>0</v>
      </c>
      <c r="AZ5" s="19">
        <v>1.1964584828906438E-3</v>
      </c>
      <c r="BA5" s="19">
        <v>6.8791561568437175E-4</v>
      </c>
      <c r="BQ5" s="9" t="s">
        <v>150</v>
      </c>
      <c r="BR5" s="19">
        <v>2.6437541308656789E-3</v>
      </c>
      <c r="BS5" s="19">
        <v>3.5765379113018594E-3</v>
      </c>
      <c r="BT5" s="19">
        <v>3.4036759700476512E-3</v>
      </c>
    </row>
    <row r="6" spans="1:72" x14ac:dyDescent="0.35">
      <c r="A6" s="9" t="s">
        <v>30</v>
      </c>
      <c r="B6" s="9" t="s">
        <v>51</v>
      </c>
      <c r="C6" s="9" t="s">
        <v>6</v>
      </c>
      <c r="D6" s="9">
        <f>SUMIFS(march19,Subcategories,$C6,SECTOR,$A$3)</f>
        <v>142.5</v>
      </c>
      <c r="E6" s="9">
        <v>142.85</v>
      </c>
      <c r="F6" s="9">
        <v>142.6</v>
      </c>
      <c r="G6" s="9">
        <v>143.19999999999999</v>
      </c>
      <c r="H6" s="9">
        <v>143.9</v>
      </c>
      <c r="I6" s="9">
        <v>144.6</v>
      </c>
      <c r="J6" s="9">
        <v>145.69999999999999</v>
      </c>
      <c r="K6" s="9">
        <v>146.5</v>
      </c>
      <c r="L6" s="9">
        <v>147.1</v>
      </c>
      <c r="M6" s="9">
        <v>148.69999999999999</v>
      </c>
      <c r="N6" s="9">
        <v>150.5</v>
      </c>
      <c r="O6" s="9">
        <v>150.9</v>
      </c>
      <c r="P6" s="9">
        <v>151.69999999999999</v>
      </c>
      <c r="Q6" s="9">
        <v>155.6</v>
      </c>
      <c r="R6" s="9">
        <v>153.01666666666668</v>
      </c>
      <c r="S6" s="9">
        <v>153.30000000000001</v>
      </c>
      <c r="T6" s="9">
        <v>153.30000000000001</v>
      </c>
      <c r="U6" s="9">
        <v>153.30000000000001</v>
      </c>
      <c r="V6" s="9">
        <v>153.4</v>
      </c>
      <c r="W6" s="9">
        <v>153.6</v>
      </c>
      <c r="X6" s="9">
        <v>153.80000000000001</v>
      </c>
      <c r="Y6" s="9">
        <v>154</v>
      </c>
      <c r="Z6" s="9">
        <v>154</v>
      </c>
      <c r="AA6" s="9">
        <v>154.4</v>
      </c>
      <c r="AE6" s="9" t="s">
        <v>151</v>
      </c>
      <c r="AF6" s="11">
        <v>1.2581753685844167E-2</v>
      </c>
      <c r="AG6" s="11">
        <v>1.3145693558064768E-2</v>
      </c>
      <c r="AH6" s="11">
        <v>1.289895816107153E-2</v>
      </c>
      <c r="AX6" s="9" t="s">
        <v>151</v>
      </c>
      <c r="AY6" s="19">
        <v>1.1145786892555883E-3</v>
      </c>
      <c r="AZ6" s="19">
        <v>2.1510516252390872E-3</v>
      </c>
      <c r="BA6" s="19">
        <v>1.3748854262145343E-3</v>
      </c>
      <c r="BQ6" s="9" t="s">
        <v>151</v>
      </c>
      <c r="BR6" s="19">
        <v>3.2959789057350037E-3</v>
      </c>
      <c r="BS6" s="19">
        <v>3.5637918745545258E-3</v>
      </c>
      <c r="BT6" s="19">
        <v>3.3921302578018993E-3</v>
      </c>
    </row>
    <row r="7" spans="1:72" x14ac:dyDescent="0.35">
      <c r="A7" s="9" t="s">
        <v>30</v>
      </c>
      <c r="B7" s="9" t="s">
        <v>51</v>
      </c>
      <c r="C7" s="9" t="s">
        <v>7</v>
      </c>
      <c r="D7" s="9">
        <v>124.1</v>
      </c>
      <c r="E7" s="9">
        <v>124.13333333333334</v>
      </c>
      <c r="F7" s="9">
        <v>124</v>
      </c>
      <c r="G7" s="9">
        <v>124.3</v>
      </c>
      <c r="H7" s="9">
        <v>124.4</v>
      </c>
      <c r="I7" s="9">
        <v>124.7</v>
      </c>
      <c r="J7" s="9">
        <v>125.1</v>
      </c>
      <c r="K7" s="9">
        <v>125.6</v>
      </c>
      <c r="L7" s="9">
        <v>126</v>
      </c>
      <c r="M7" s="9">
        <v>127.5</v>
      </c>
      <c r="N7" s="9">
        <v>132</v>
      </c>
      <c r="O7" s="9">
        <v>133.69999999999999</v>
      </c>
      <c r="P7" s="9">
        <v>133.30000000000001</v>
      </c>
      <c r="Q7" s="9">
        <v>137.1</v>
      </c>
      <c r="R7" s="9">
        <v>136.71666666666667</v>
      </c>
      <c r="S7" s="9">
        <v>138.19999999999999</v>
      </c>
      <c r="T7" s="9">
        <v>138.19999999999999</v>
      </c>
      <c r="U7" s="9">
        <v>139.80000000000001</v>
      </c>
      <c r="V7" s="9">
        <v>140.4</v>
      </c>
      <c r="W7" s="9">
        <v>142.6</v>
      </c>
      <c r="X7" s="9">
        <v>145.4</v>
      </c>
      <c r="Y7" s="9">
        <v>150</v>
      </c>
      <c r="Z7" s="9">
        <v>154.80000000000001</v>
      </c>
      <c r="AA7" s="9">
        <v>163</v>
      </c>
      <c r="AE7" s="9" t="s">
        <v>152</v>
      </c>
      <c r="AF7" s="11">
        <v>4.1600525480323851E-3</v>
      </c>
      <c r="AG7" s="11">
        <v>6.2991278130720609E-3</v>
      </c>
      <c r="AH7" s="11">
        <v>4.8979591836734691E-3</v>
      </c>
      <c r="AX7" s="9" t="s">
        <v>152</v>
      </c>
      <c r="AY7" s="19">
        <v>8.9067022934753335E-4</v>
      </c>
      <c r="AZ7" s="19">
        <v>2.1464345337466662E-3</v>
      </c>
      <c r="BA7" s="19">
        <v>1.3729977116705326E-3</v>
      </c>
      <c r="BQ7" s="9" t="s">
        <v>152</v>
      </c>
      <c r="BR7" s="19">
        <v>3.28515111695138E-3</v>
      </c>
      <c r="BS7" s="19">
        <v>4.9715909090908283E-3</v>
      </c>
      <c r="BT7" s="19">
        <v>4.0567951318458036E-3</v>
      </c>
    </row>
    <row r="8" spans="1:72" x14ac:dyDescent="0.35">
      <c r="A8" s="9" t="s">
        <v>30</v>
      </c>
      <c r="B8" s="9" t="s">
        <v>51</v>
      </c>
      <c r="C8" s="9" t="s">
        <v>8</v>
      </c>
      <c r="D8" s="9">
        <v>136.1</v>
      </c>
      <c r="E8" s="9">
        <v>140.13333333333333</v>
      </c>
      <c r="F8" s="9">
        <v>143.69999999999999</v>
      </c>
      <c r="G8" s="9">
        <v>143.30000000000001</v>
      </c>
      <c r="H8" s="9">
        <v>146.4</v>
      </c>
      <c r="I8" s="9">
        <v>145.5</v>
      </c>
      <c r="J8" s="9">
        <v>143.80000000000001</v>
      </c>
      <c r="K8" s="9">
        <v>145.69999999999999</v>
      </c>
      <c r="L8" s="9">
        <v>146.19999999999999</v>
      </c>
      <c r="M8" s="9">
        <v>144.30000000000001</v>
      </c>
      <c r="N8" s="9">
        <v>142.19999999999999</v>
      </c>
      <c r="O8" s="9">
        <v>140.69999999999999</v>
      </c>
      <c r="P8" s="9">
        <v>141.80000000000001</v>
      </c>
      <c r="Q8" s="9">
        <v>147.30000000000001</v>
      </c>
      <c r="R8" s="9">
        <v>143.85</v>
      </c>
      <c r="S8" s="9">
        <v>143.19999999999999</v>
      </c>
      <c r="T8" s="9">
        <v>143.19999999999999</v>
      </c>
      <c r="U8" s="9">
        <v>146.9</v>
      </c>
      <c r="V8" s="9">
        <v>147</v>
      </c>
      <c r="W8" s="9">
        <v>147.19999999999999</v>
      </c>
      <c r="X8" s="9">
        <v>146.5</v>
      </c>
      <c r="Y8" s="9">
        <v>145.9</v>
      </c>
      <c r="Z8" s="9">
        <v>147</v>
      </c>
      <c r="AA8" s="9">
        <v>147.80000000000001</v>
      </c>
      <c r="AE8" s="9" t="s">
        <v>153</v>
      </c>
      <c r="AF8" s="11">
        <v>7.7405287544288996E-3</v>
      </c>
      <c r="AG8" s="11">
        <v>3.1030977475791461E-3</v>
      </c>
      <c r="AH8" s="11">
        <v>6.0655293799078353E-3</v>
      </c>
      <c r="AX8" s="9" t="s">
        <v>153</v>
      </c>
      <c r="AY8" s="19">
        <v>-4.4493882091222576E-4</v>
      </c>
      <c r="AZ8" s="19">
        <v>1.4278914802475554E-3</v>
      </c>
      <c r="BA8" s="19">
        <v>2.285191956122236E-4</v>
      </c>
      <c r="BQ8" s="9" t="s">
        <v>153</v>
      </c>
      <c r="BR8" s="19">
        <v>4.5841519318927122E-3</v>
      </c>
      <c r="BS8" s="19">
        <v>2.8268551236749519E-3</v>
      </c>
      <c r="BT8" s="19">
        <v>3.3670033670033669E-3</v>
      </c>
    </row>
    <row r="9" spans="1:72" x14ac:dyDescent="0.35">
      <c r="A9" s="9" t="s">
        <v>30</v>
      </c>
      <c r="B9" s="9" t="s">
        <v>51</v>
      </c>
      <c r="C9" s="9" t="s">
        <v>9</v>
      </c>
      <c r="D9" s="9">
        <v>128.19999999999999</v>
      </c>
      <c r="E9" s="9">
        <v>135.45000000000002</v>
      </c>
      <c r="F9" s="9">
        <v>133.4</v>
      </c>
      <c r="G9" s="9">
        <v>140.6</v>
      </c>
      <c r="H9" s="9">
        <v>150.1</v>
      </c>
      <c r="I9" s="9">
        <v>156.19999999999999</v>
      </c>
      <c r="J9" s="9">
        <v>163.4</v>
      </c>
      <c r="K9" s="9">
        <v>178.8</v>
      </c>
      <c r="L9" s="9">
        <v>191.4</v>
      </c>
      <c r="M9" s="9">
        <v>209.5</v>
      </c>
      <c r="N9" s="9">
        <v>191.5</v>
      </c>
      <c r="O9" s="9">
        <v>165.1</v>
      </c>
      <c r="P9" s="9">
        <v>152.30000000000001</v>
      </c>
      <c r="Q9" s="9">
        <v>162.69999999999999</v>
      </c>
      <c r="R9" s="9">
        <v>158.15</v>
      </c>
      <c r="S9" s="9">
        <v>148.9</v>
      </c>
      <c r="T9" s="9">
        <v>148.9</v>
      </c>
      <c r="U9" s="9">
        <v>171</v>
      </c>
      <c r="V9" s="9">
        <v>178.8</v>
      </c>
      <c r="W9" s="9">
        <v>200.6</v>
      </c>
      <c r="X9" s="9">
        <v>222.2</v>
      </c>
      <c r="Y9" s="9">
        <v>225.2</v>
      </c>
      <c r="Z9" s="9">
        <v>187.8</v>
      </c>
      <c r="AA9" s="9">
        <v>149.69999999999999</v>
      </c>
      <c r="AE9" s="9" t="s">
        <v>154</v>
      </c>
      <c r="AF9" s="11">
        <v>1.5253962243738622E-2</v>
      </c>
      <c r="AG9" s="11">
        <v>1.4774121286468635E-2</v>
      </c>
      <c r="AH9" s="11">
        <v>1.501857135167135E-2</v>
      </c>
      <c r="AX9" s="9" t="s">
        <v>154</v>
      </c>
      <c r="AY9" s="19">
        <v>2.2256843979528767E-4</v>
      </c>
      <c r="AZ9" s="19">
        <v>3.3269961977187121E-3</v>
      </c>
      <c r="BA9" s="19">
        <v>1.5992689056433685E-3</v>
      </c>
      <c r="BQ9" s="9" t="s">
        <v>154</v>
      </c>
      <c r="BR9" s="19">
        <v>1.9556714471967596E-3</v>
      </c>
      <c r="BS9" s="19">
        <v>3.5236081747709652E-3</v>
      </c>
      <c r="BT9" s="19">
        <v>2.6845637583892998E-3</v>
      </c>
    </row>
    <row r="10" spans="1:72" x14ac:dyDescent="0.35">
      <c r="A10" s="9" t="s">
        <v>30</v>
      </c>
      <c r="B10" s="9" t="s">
        <v>51</v>
      </c>
      <c r="C10" s="9" t="s">
        <v>10</v>
      </c>
      <c r="D10" s="9">
        <v>122.3</v>
      </c>
      <c r="E10" s="9">
        <v>124.91666666666667</v>
      </c>
      <c r="F10" s="9">
        <v>125.1</v>
      </c>
      <c r="G10" s="9">
        <v>128.69999999999999</v>
      </c>
      <c r="H10" s="9">
        <v>130.6</v>
      </c>
      <c r="I10" s="9">
        <v>131.5</v>
      </c>
      <c r="J10" s="9">
        <v>132.19999999999999</v>
      </c>
      <c r="K10" s="9">
        <v>133.1</v>
      </c>
      <c r="L10" s="9">
        <v>136.19999999999999</v>
      </c>
      <c r="M10" s="9">
        <v>138.80000000000001</v>
      </c>
      <c r="N10" s="9">
        <v>141.1</v>
      </c>
      <c r="O10" s="9">
        <v>141.80000000000001</v>
      </c>
      <c r="P10" s="9">
        <v>141.80000000000001</v>
      </c>
      <c r="Q10" s="9">
        <v>150.19999999999999</v>
      </c>
      <c r="R10" s="9">
        <v>147.38333333333333</v>
      </c>
      <c r="S10" s="9">
        <v>150.30000000000001</v>
      </c>
      <c r="T10" s="9">
        <v>150.30000000000001</v>
      </c>
      <c r="U10" s="9">
        <v>149.9</v>
      </c>
      <c r="V10" s="9">
        <v>149.30000000000001</v>
      </c>
      <c r="W10" s="9">
        <v>150.30000000000001</v>
      </c>
      <c r="X10" s="9">
        <v>155.9</v>
      </c>
      <c r="Y10" s="9">
        <v>159.5</v>
      </c>
      <c r="Z10" s="9">
        <v>159.5</v>
      </c>
      <c r="AA10" s="9">
        <v>158.30000000000001</v>
      </c>
      <c r="AE10" s="9" t="s">
        <v>147</v>
      </c>
      <c r="AF10" s="11">
        <v>1.4758378176781132E-2</v>
      </c>
      <c r="AG10" s="11">
        <v>1.124776621465344E-2</v>
      </c>
      <c r="AH10" s="11">
        <v>1.3417479847263689E-2</v>
      </c>
      <c r="AX10" s="9" t="s">
        <v>147</v>
      </c>
      <c r="AY10" s="19">
        <v>3.1152647975078644E-3</v>
      </c>
      <c r="AZ10" s="19">
        <v>2.131691141638845E-3</v>
      </c>
      <c r="BA10" s="19">
        <v>2.5091240875911628E-3</v>
      </c>
      <c r="BQ10" s="9" t="s">
        <v>147</v>
      </c>
      <c r="BR10" s="19">
        <v>3.9037085230970905E-3</v>
      </c>
      <c r="BS10" s="19">
        <v>2.8089887640449836E-3</v>
      </c>
      <c r="BT10" s="19">
        <v>3.3467202141900937E-3</v>
      </c>
    </row>
    <row r="11" spans="1:72" x14ac:dyDescent="0.35">
      <c r="A11" s="9" t="s">
        <v>30</v>
      </c>
      <c r="B11" s="9" t="s">
        <v>51</v>
      </c>
      <c r="C11" s="9" t="s">
        <v>11</v>
      </c>
      <c r="D11" s="9">
        <v>108.3</v>
      </c>
      <c r="E11" s="9">
        <v>109.28333333333335</v>
      </c>
      <c r="F11" s="9">
        <v>109.3</v>
      </c>
      <c r="G11" s="9">
        <v>110.6</v>
      </c>
      <c r="H11" s="9">
        <v>110.8</v>
      </c>
      <c r="I11" s="9">
        <v>111.7</v>
      </c>
      <c r="J11" s="9">
        <v>112.8</v>
      </c>
      <c r="K11" s="9">
        <v>113.6</v>
      </c>
      <c r="L11" s="9">
        <v>113.8</v>
      </c>
      <c r="M11" s="9">
        <v>113.6</v>
      </c>
      <c r="N11" s="9">
        <v>113.8</v>
      </c>
      <c r="O11" s="9">
        <v>113.1</v>
      </c>
      <c r="P11" s="9">
        <v>112.6</v>
      </c>
      <c r="Q11" s="9">
        <v>119.8</v>
      </c>
      <c r="R11" s="9">
        <v>114.35000000000001</v>
      </c>
      <c r="S11" s="9">
        <v>113.2</v>
      </c>
      <c r="T11" s="9">
        <v>113.2</v>
      </c>
      <c r="U11" s="9">
        <v>114.2</v>
      </c>
      <c r="V11" s="9">
        <v>115.1</v>
      </c>
      <c r="W11" s="9">
        <v>115.3</v>
      </c>
      <c r="X11" s="9">
        <v>114.9</v>
      </c>
      <c r="Y11" s="9">
        <v>114.4</v>
      </c>
      <c r="Z11" s="9">
        <v>113.8</v>
      </c>
      <c r="AA11" s="9">
        <v>111.8</v>
      </c>
      <c r="AE11" s="9" t="s">
        <v>144</v>
      </c>
      <c r="AF11" s="11">
        <v>1.9111624488081177E-2</v>
      </c>
      <c r="AG11" s="11">
        <v>1.6995841995842139E-2</v>
      </c>
      <c r="AH11" s="11">
        <v>1.8420639489245928E-2</v>
      </c>
      <c r="AX11" s="9" t="s">
        <v>144</v>
      </c>
      <c r="AY11" s="19">
        <v>2.2182786157940175E-3</v>
      </c>
      <c r="AZ11" s="19">
        <v>2.5998581895534854E-3</v>
      </c>
      <c r="BA11" s="19">
        <v>2.5028441410694488E-3</v>
      </c>
      <c r="BQ11" s="9" t="s">
        <v>144</v>
      </c>
      <c r="BR11" s="19">
        <v>3.2404406999351908E-3</v>
      </c>
      <c r="BS11" s="19">
        <v>2.8011204481791121E-3</v>
      </c>
      <c r="BT11" s="19">
        <v>3.3355570380253501E-3</v>
      </c>
    </row>
    <row r="12" spans="1:72" x14ac:dyDescent="0.35">
      <c r="A12" s="9" t="s">
        <v>30</v>
      </c>
      <c r="B12" s="9" t="s">
        <v>51</v>
      </c>
      <c r="C12" s="9" t="s">
        <v>12</v>
      </c>
      <c r="D12" s="9">
        <v>138.9</v>
      </c>
      <c r="E12" s="9">
        <v>139.73333333333335</v>
      </c>
      <c r="F12" s="9">
        <v>139.30000000000001</v>
      </c>
      <c r="G12" s="9">
        <v>140.4</v>
      </c>
      <c r="H12" s="9">
        <v>141.69999999999999</v>
      </c>
      <c r="I12" s="9">
        <v>142.69999999999999</v>
      </c>
      <c r="J12" s="9">
        <v>144.19999999999999</v>
      </c>
      <c r="K12" s="9">
        <v>145.5</v>
      </c>
      <c r="L12" s="9">
        <v>147.30000000000001</v>
      </c>
      <c r="M12" s="9">
        <v>149.1</v>
      </c>
      <c r="N12" s="9">
        <v>151.6</v>
      </c>
      <c r="O12" s="9">
        <v>152.80000000000001</v>
      </c>
      <c r="P12" s="9">
        <v>154</v>
      </c>
      <c r="Q12" s="9">
        <v>158.69999999999999</v>
      </c>
      <c r="R12" s="9">
        <v>157.51666666666668</v>
      </c>
      <c r="S12" s="9">
        <v>159.80000000000001</v>
      </c>
      <c r="T12" s="9">
        <v>159.80000000000001</v>
      </c>
      <c r="U12" s="9">
        <v>160</v>
      </c>
      <c r="V12" s="9">
        <v>160</v>
      </c>
      <c r="W12" s="9">
        <v>160.9</v>
      </c>
      <c r="X12" s="9">
        <v>162</v>
      </c>
      <c r="Y12" s="9">
        <v>163.5</v>
      </c>
      <c r="Z12" s="9">
        <v>164.5</v>
      </c>
      <c r="AA12" s="9">
        <v>165</v>
      </c>
      <c r="AE12" s="9" t="s">
        <v>145</v>
      </c>
      <c r="AF12" s="11">
        <v>-1.2364760432764744E-3</v>
      </c>
      <c r="AG12" s="11">
        <v>-5.7750293862115715E-3</v>
      </c>
      <c r="AH12" s="11">
        <v>-2.9289347926623878E-3</v>
      </c>
      <c r="AX12" s="9" t="s">
        <v>145</v>
      </c>
      <c r="AY12" s="19">
        <v>1.1066843736168962E-3</v>
      </c>
      <c r="AZ12" s="19">
        <v>2.1216407355020678E-3</v>
      </c>
      <c r="BA12" s="19">
        <v>1.3617793917384609E-3</v>
      </c>
      <c r="BQ12" s="9" t="s">
        <v>145</v>
      </c>
      <c r="BR12" s="19">
        <v>5.8139534883719455E-3</v>
      </c>
      <c r="BS12" s="19">
        <v>4.1899441340783718E-3</v>
      </c>
      <c r="BT12" s="19">
        <v>5.319148936170099E-3</v>
      </c>
    </row>
    <row r="13" spans="1:72" x14ac:dyDescent="0.35">
      <c r="A13" s="9" t="s">
        <v>30</v>
      </c>
      <c r="B13" s="9" t="s">
        <v>51</v>
      </c>
      <c r="C13" s="9" t="s">
        <v>13</v>
      </c>
      <c r="D13" s="9">
        <v>137.4</v>
      </c>
      <c r="E13" s="9">
        <v>137.66666666666666</v>
      </c>
      <c r="F13" s="9">
        <v>137.69999999999999</v>
      </c>
      <c r="G13" s="9">
        <v>138</v>
      </c>
      <c r="H13" s="9">
        <v>138.5</v>
      </c>
      <c r="I13" s="9">
        <v>138.5</v>
      </c>
      <c r="J13" s="9">
        <v>138.5</v>
      </c>
      <c r="K13" s="9">
        <v>138.6</v>
      </c>
      <c r="L13" s="9">
        <v>138.69999999999999</v>
      </c>
      <c r="M13" s="9">
        <v>139.30000000000001</v>
      </c>
      <c r="N13" s="9">
        <v>139.69999999999999</v>
      </c>
      <c r="O13" s="9">
        <v>140.1</v>
      </c>
      <c r="P13" s="9">
        <v>140.1</v>
      </c>
      <c r="Q13" s="9">
        <v>139.19999999999999</v>
      </c>
      <c r="R13" s="9">
        <v>141.183333333333</v>
      </c>
      <c r="S13" s="9">
        <v>142.1</v>
      </c>
      <c r="T13" s="9">
        <v>142.1</v>
      </c>
      <c r="U13" s="9">
        <v>143.5</v>
      </c>
      <c r="V13" s="9">
        <v>145.4</v>
      </c>
      <c r="W13" s="9">
        <v>147.4</v>
      </c>
      <c r="X13" s="9">
        <v>150</v>
      </c>
      <c r="Y13" s="9">
        <v>153.4</v>
      </c>
      <c r="Z13" s="9">
        <v>156.1</v>
      </c>
      <c r="AA13" s="9">
        <v>160</v>
      </c>
      <c r="AE13" s="9" t="s">
        <v>146</v>
      </c>
      <c r="AF13" s="11">
        <v>-1.485608170844949E-2</v>
      </c>
      <c r="AG13" s="11">
        <v>-1.4804153387478132E-2</v>
      </c>
      <c r="AH13" s="11">
        <v>-1.4842300556586249E-2</v>
      </c>
      <c r="AX13" s="9" t="s">
        <v>146</v>
      </c>
      <c r="AY13" s="19">
        <v>1.105460977227378E-3</v>
      </c>
      <c r="AZ13" s="19">
        <v>2.1171489061396782E-3</v>
      </c>
      <c r="BA13" s="19">
        <v>1.8132366273798989E-3</v>
      </c>
      <c r="BQ13" s="9" t="s">
        <v>146</v>
      </c>
      <c r="BR13" s="19">
        <v>3.2113037893384717E-3</v>
      </c>
      <c r="BS13" s="19">
        <v>4.1724617524338961E-3</v>
      </c>
      <c r="BT13" s="19">
        <v>3.3068783068783071E-3</v>
      </c>
    </row>
    <row r="14" spans="1:72" x14ac:dyDescent="0.35">
      <c r="A14" s="9" t="s">
        <v>30</v>
      </c>
      <c r="B14" s="9" t="s">
        <v>51</v>
      </c>
      <c r="C14" s="9" t="s">
        <v>14</v>
      </c>
      <c r="D14" s="9">
        <v>156.4</v>
      </c>
      <c r="E14" s="9">
        <v>156.35</v>
      </c>
      <c r="F14" s="9">
        <v>156.4</v>
      </c>
      <c r="G14" s="9">
        <v>156.6</v>
      </c>
      <c r="H14" s="9">
        <v>156.69999999999999</v>
      </c>
      <c r="I14" s="9">
        <v>156.9</v>
      </c>
      <c r="J14" s="9">
        <v>157.19999999999999</v>
      </c>
      <c r="K14" s="9">
        <v>157.4</v>
      </c>
      <c r="L14" s="9">
        <v>157.69999999999999</v>
      </c>
      <c r="M14" s="9">
        <v>158.30000000000001</v>
      </c>
      <c r="N14" s="9">
        <v>158.69999999999999</v>
      </c>
      <c r="O14" s="9">
        <v>159.19999999999999</v>
      </c>
      <c r="P14" s="9">
        <v>160</v>
      </c>
      <c r="Q14" s="9">
        <v>155.92499999999998</v>
      </c>
      <c r="R14" s="9">
        <v>134.04999999999998</v>
      </c>
      <c r="S14" s="9">
        <v>161.80000000000001</v>
      </c>
      <c r="T14" s="9">
        <v>161.80000000000001</v>
      </c>
      <c r="U14" s="9">
        <v>161.5</v>
      </c>
      <c r="V14" s="9">
        <v>161.6</v>
      </c>
      <c r="W14" s="9">
        <v>161.9</v>
      </c>
      <c r="X14" s="9">
        <v>162.69999999999999</v>
      </c>
      <c r="Y14" s="9">
        <v>163.6</v>
      </c>
      <c r="Z14" s="9">
        <v>164.3</v>
      </c>
      <c r="AA14" s="9">
        <v>165.8</v>
      </c>
      <c r="AE14" s="9" t="s">
        <v>139</v>
      </c>
      <c r="AF14" s="11">
        <v>-7.9589485810032719E-3</v>
      </c>
      <c r="AG14" s="11">
        <v>-9.4438067411039914E-3</v>
      </c>
      <c r="AH14" s="11">
        <v>-8.4745762711863452E-3</v>
      </c>
      <c r="AX14" s="9" t="s">
        <v>139</v>
      </c>
      <c r="AY14" s="19">
        <v>1.5459363957596921E-3</v>
      </c>
      <c r="AZ14" s="19">
        <v>2.5821596244131988E-3</v>
      </c>
      <c r="BA14" s="19">
        <v>2.0361990950227018E-3</v>
      </c>
      <c r="BQ14" s="9" t="s">
        <v>139</v>
      </c>
      <c r="BR14" s="19">
        <v>3.2010243277848915E-3</v>
      </c>
      <c r="BS14" s="19">
        <v>4.1551246537395725E-3</v>
      </c>
      <c r="BT14" s="19">
        <v>3.9551746868821541E-3</v>
      </c>
    </row>
    <row r="15" spans="1:72" x14ac:dyDescent="0.35">
      <c r="A15" s="9" t="s">
        <v>30</v>
      </c>
      <c r="B15" s="9" t="s">
        <v>51</v>
      </c>
      <c r="C15" s="9" t="s">
        <v>15</v>
      </c>
      <c r="D15" s="9">
        <v>137.30000000000001</v>
      </c>
      <c r="E15" s="9">
        <v>139.18333333333334</v>
      </c>
      <c r="F15" s="9">
        <v>139.19999999999999</v>
      </c>
      <c r="G15" s="9">
        <v>141</v>
      </c>
      <c r="H15" s="9">
        <v>143</v>
      </c>
      <c r="I15" s="9">
        <v>144</v>
      </c>
      <c r="J15" s="9">
        <v>145.5</v>
      </c>
      <c r="K15" s="9">
        <v>148.30000000000001</v>
      </c>
      <c r="L15" s="9">
        <v>150.9</v>
      </c>
      <c r="M15" s="9">
        <v>154.30000000000001</v>
      </c>
      <c r="N15" s="9">
        <v>153</v>
      </c>
      <c r="O15" s="9">
        <v>149.80000000000001</v>
      </c>
      <c r="P15" s="9">
        <v>148.19999999999999</v>
      </c>
      <c r="Q15" s="9">
        <v>150.1</v>
      </c>
      <c r="R15" s="9">
        <v>151.33333333333334</v>
      </c>
      <c r="S15" s="9">
        <v>152.30000000000001</v>
      </c>
      <c r="T15" s="9">
        <v>152.30000000000001</v>
      </c>
      <c r="U15" s="9">
        <v>155.30000000000001</v>
      </c>
      <c r="V15" s="9">
        <v>156.1</v>
      </c>
      <c r="W15" s="9">
        <v>159.6</v>
      </c>
      <c r="X15" s="9">
        <v>163.4</v>
      </c>
      <c r="Y15" s="9">
        <v>164.5</v>
      </c>
      <c r="Z15" s="9">
        <v>159.6</v>
      </c>
      <c r="AA15" s="9">
        <v>154.69999999999999</v>
      </c>
      <c r="AE15" s="9" t="s">
        <v>99</v>
      </c>
      <c r="AF15" s="11">
        <v>2.5449523206305901E-2</v>
      </c>
      <c r="AG15" s="11">
        <v>3.6389839932110202E-2</v>
      </c>
      <c r="AH15" s="11">
        <v>2.9712285885125238E-2</v>
      </c>
      <c r="AX15" s="9" t="s">
        <v>99</v>
      </c>
      <c r="AY15" s="19">
        <v>-2.3655518804361102E-2</v>
      </c>
      <c r="AZ15" s="19">
        <v>-2.3394209006477814E-2</v>
      </c>
      <c r="BA15" s="19">
        <v>-2.3738742128897847E-2</v>
      </c>
      <c r="BQ15" s="9" t="s">
        <v>99</v>
      </c>
      <c r="BR15" s="19">
        <v>-1.5315890236119831E-2</v>
      </c>
      <c r="BS15" s="19">
        <v>-1.3793103448275078E-3</v>
      </c>
      <c r="BT15" s="19">
        <v>-1.0505581089954186E-2</v>
      </c>
    </row>
    <row r="16" spans="1:72" x14ac:dyDescent="0.35">
      <c r="A16" s="9"/>
      <c r="B16" s="9"/>
      <c r="C16" s="9"/>
      <c r="D16" s="9">
        <f>SUM(D3:D15)</f>
        <v>1761.2000000000003</v>
      </c>
      <c r="E16" s="9">
        <f>SUM(E3:E15)</f>
        <v>1782.3000000000002</v>
      </c>
      <c r="F16" s="9">
        <f t="shared" ref="F16:AA16" si="0">SUM(F3:F15)</f>
        <v>1782.1000000000001</v>
      </c>
      <c r="G16" s="9">
        <f t="shared" si="0"/>
        <v>1804.1999999999998</v>
      </c>
      <c r="H16" s="9">
        <f t="shared" si="0"/>
        <v>1826.8999999999999</v>
      </c>
      <c r="I16" s="9">
        <f t="shared" si="0"/>
        <v>1834.5000000000002</v>
      </c>
      <c r="J16" s="9">
        <f t="shared" si="0"/>
        <v>1848.7</v>
      </c>
      <c r="K16" s="9">
        <f t="shared" si="0"/>
        <v>1876.8999999999996</v>
      </c>
      <c r="L16" s="9">
        <f t="shared" si="0"/>
        <v>1904.6000000000001</v>
      </c>
      <c r="M16" s="9">
        <f t="shared" si="0"/>
        <v>1940.9999999999995</v>
      </c>
      <c r="N16" s="9">
        <f t="shared" si="0"/>
        <v>1938.6</v>
      </c>
      <c r="O16" s="9">
        <f t="shared" si="0"/>
        <v>1909.7999999999997</v>
      </c>
      <c r="P16" s="9">
        <f t="shared" si="0"/>
        <v>1894.5999999999997</v>
      </c>
      <c r="Q16" s="9">
        <f t="shared" si="0"/>
        <v>1942.8166666666668</v>
      </c>
      <c r="R16" s="9">
        <f t="shared" si="0"/>
        <v>1883.2999999999995</v>
      </c>
      <c r="S16" s="9">
        <f t="shared" si="0"/>
        <v>1951</v>
      </c>
      <c r="T16" s="9">
        <f t="shared" si="0"/>
        <v>1951</v>
      </c>
      <c r="U16" s="9">
        <f t="shared" si="0"/>
        <v>1978.6</v>
      </c>
      <c r="V16" s="9">
        <f t="shared" si="0"/>
        <v>1987.3999999999999</v>
      </c>
      <c r="W16" s="9">
        <f t="shared" si="0"/>
        <v>2030.9</v>
      </c>
      <c r="X16" s="9">
        <f t="shared" si="0"/>
        <v>2082.4</v>
      </c>
      <c r="Y16" s="9">
        <f t="shared" si="0"/>
        <v>2100.5</v>
      </c>
      <c r="Z16" s="9">
        <f t="shared" si="0"/>
        <v>2065.6999999999998</v>
      </c>
      <c r="AA16" s="9">
        <f t="shared" si="0"/>
        <v>2025.3</v>
      </c>
      <c r="AE16" s="9" t="s">
        <v>100</v>
      </c>
      <c r="AF16" s="11">
        <v>-3.0634216644219645E-2</v>
      </c>
      <c r="AG16" s="11">
        <v>-2.8699859246595506E-2</v>
      </c>
      <c r="AH16" s="11">
        <v>-3.0041928900199029E-2</v>
      </c>
      <c r="AX16" s="9" t="s">
        <v>100</v>
      </c>
      <c r="AY16" s="19">
        <v>-0.14079223076826564</v>
      </c>
      <c r="AZ16" s="19">
        <v>-0.14015143947415734</v>
      </c>
      <c r="BA16" s="19">
        <v>-0.14054439512010239</v>
      </c>
      <c r="BQ16" s="9" t="s">
        <v>100</v>
      </c>
      <c r="BR16" s="19">
        <v>1.7930438539641293E-2</v>
      </c>
      <c r="BS16" s="19">
        <v>1.1855432780846961E-2</v>
      </c>
      <c r="BT16" s="19">
        <v>1.5815085158150992E-2</v>
      </c>
    </row>
    <row r="17" spans="1:72" x14ac:dyDescent="0.35">
      <c r="A17" s="9"/>
      <c r="B17" s="9"/>
      <c r="C17" s="9"/>
      <c r="D17" s="9"/>
      <c r="E17" s="11">
        <f>(E16-D16)/D16</f>
        <v>1.198046786282075E-2</v>
      </c>
      <c r="F17" s="11">
        <f>(F16-E16)/E16</f>
        <v>-1.1221455422770883E-4</v>
      </c>
      <c r="G17" s="11">
        <f t="shared" ref="G17:AA17" si="1">(G16-F16)/F16</f>
        <v>1.2401099826047741E-2</v>
      </c>
      <c r="H17" s="11">
        <f t="shared" si="1"/>
        <v>1.2581753685844167E-2</v>
      </c>
      <c r="I17" s="11">
        <f t="shared" si="1"/>
        <v>4.1600525480323851E-3</v>
      </c>
      <c r="J17" s="11">
        <f t="shared" si="1"/>
        <v>7.7405287544288996E-3</v>
      </c>
      <c r="K17" s="11">
        <f t="shared" si="1"/>
        <v>1.5253962243738622E-2</v>
      </c>
      <c r="L17" s="11">
        <f t="shared" si="1"/>
        <v>1.4758378176781132E-2</v>
      </c>
      <c r="M17" s="11">
        <f t="shared" si="1"/>
        <v>1.9111624488081177E-2</v>
      </c>
      <c r="N17" s="11">
        <f t="shared" si="1"/>
        <v>-1.2364760432764744E-3</v>
      </c>
      <c r="O17" s="11">
        <f t="shared" si="1"/>
        <v>-1.485608170844949E-2</v>
      </c>
      <c r="P17" s="11">
        <f t="shared" si="1"/>
        <v>-7.9589485810032719E-3</v>
      </c>
      <c r="Q17" s="11">
        <f t="shared" si="1"/>
        <v>2.5449523206305901E-2</v>
      </c>
      <c r="R17" s="11">
        <f t="shared" si="1"/>
        <v>-3.0634216644219645E-2</v>
      </c>
      <c r="S17" s="11">
        <f t="shared" si="1"/>
        <v>3.594753889449398E-2</v>
      </c>
      <c r="T17" s="11">
        <f t="shared" si="1"/>
        <v>0</v>
      </c>
      <c r="U17" s="11">
        <f t="shared" si="1"/>
        <v>1.4146591491542753E-2</v>
      </c>
      <c r="V17" s="11">
        <f t="shared" si="1"/>
        <v>4.4475892044879986E-3</v>
      </c>
      <c r="W17" s="11">
        <f t="shared" si="1"/>
        <v>2.1887893730502279E-2</v>
      </c>
      <c r="X17" s="11">
        <f>(X16-W16)/W16</f>
        <v>2.5358215569451965E-2</v>
      </c>
      <c r="Y17" s="11">
        <f t="shared" si="1"/>
        <v>8.6918939684978436E-3</v>
      </c>
      <c r="Z17" s="11">
        <f t="shared" si="1"/>
        <v>-1.6567483932397136E-2</v>
      </c>
      <c r="AA17" s="11">
        <f t="shared" si="1"/>
        <v>-1.9557534976037114E-2</v>
      </c>
      <c r="AE17" s="9" t="s">
        <v>101</v>
      </c>
      <c r="AF17" s="11">
        <v>3.594753889449398E-2</v>
      </c>
      <c r="AG17" s="11">
        <v>4.3892314266528482E-2</v>
      </c>
      <c r="AH17" s="11">
        <v>3.8940000880398201E-2</v>
      </c>
      <c r="AX17" s="9" t="s">
        <v>101</v>
      </c>
      <c r="AY17" s="19">
        <v>0.2059931656882501</v>
      </c>
      <c r="AZ17" s="19">
        <v>0.20702634880802995</v>
      </c>
      <c r="BA17" s="19">
        <v>0.20635063012961372</v>
      </c>
      <c r="BQ17" s="9" t="s">
        <v>101</v>
      </c>
      <c r="BR17" s="19">
        <v>7.2156196943972354E-3</v>
      </c>
      <c r="BS17" s="19">
        <v>1.080650665453311E-2</v>
      </c>
      <c r="BT17" s="19">
        <v>8.6009798584648633E-3</v>
      </c>
    </row>
    <row r="18" spans="1:72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E18" s="9" t="s">
        <v>102</v>
      </c>
      <c r="AF18" s="11">
        <v>0</v>
      </c>
      <c r="AG18" s="11">
        <v>0</v>
      </c>
      <c r="AH18" s="11">
        <v>0</v>
      </c>
      <c r="AX18" s="9" t="s">
        <v>102</v>
      </c>
      <c r="AY18" s="19">
        <v>0</v>
      </c>
      <c r="AZ18" s="19">
        <v>0</v>
      </c>
      <c r="BA18" s="19">
        <v>0</v>
      </c>
      <c r="BQ18" s="9" t="s">
        <v>102</v>
      </c>
      <c r="BR18" s="19">
        <v>0</v>
      </c>
      <c r="BS18" s="19">
        <v>0</v>
      </c>
      <c r="BT18" s="19">
        <v>0</v>
      </c>
    </row>
    <row r="19" spans="1:72" x14ac:dyDescent="0.35">
      <c r="A19" s="9" t="s">
        <v>30</v>
      </c>
      <c r="B19" s="9" t="s">
        <v>53</v>
      </c>
      <c r="C19" s="9" t="s">
        <v>17</v>
      </c>
      <c r="D19" s="9">
        <v>150.80000000000001</v>
      </c>
      <c r="E19" s="9">
        <v>151.03333333333333</v>
      </c>
      <c r="F19" s="9">
        <v>151.30000000000001</v>
      </c>
      <c r="G19" s="9">
        <v>151.4</v>
      </c>
      <c r="H19" s="9">
        <v>151.6</v>
      </c>
      <c r="I19" s="9">
        <v>151.80000000000001</v>
      </c>
      <c r="J19" s="9">
        <v>151.69999999999999</v>
      </c>
      <c r="K19" s="9">
        <v>151.69999999999999</v>
      </c>
      <c r="L19" s="9">
        <v>152.30000000000001</v>
      </c>
      <c r="M19" s="9">
        <v>152.6</v>
      </c>
      <c r="N19" s="9">
        <v>152.80000000000001</v>
      </c>
      <c r="O19" s="9">
        <v>153</v>
      </c>
      <c r="P19" s="9">
        <v>153.4</v>
      </c>
      <c r="Q19" s="9">
        <v>149.51388888888889</v>
      </c>
      <c r="R19" s="9">
        <v>128.48333333333332</v>
      </c>
      <c r="S19" s="9">
        <v>154.69999999999999</v>
      </c>
      <c r="T19" s="9">
        <v>154.69999999999999</v>
      </c>
      <c r="U19" s="9">
        <v>155.1</v>
      </c>
      <c r="V19" s="9">
        <v>155.4</v>
      </c>
      <c r="W19" s="9">
        <v>155.69999999999999</v>
      </c>
      <c r="X19" s="9">
        <v>156.30000000000001</v>
      </c>
      <c r="Y19" s="9">
        <v>157</v>
      </c>
      <c r="Z19" s="9">
        <v>157.5</v>
      </c>
      <c r="AA19" s="9">
        <v>159.1</v>
      </c>
      <c r="AE19" s="9" t="s">
        <v>103</v>
      </c>
      <c r="AF19" s="11">
        <v>1.4146591491542753E-2</v>
      </c>
      <c r="AG19" s="11">
        <v>1.4987468671679246E-2</v>
      </c>
      <c r="AH19" s="11">
        <v>1.4439699003457207E-2</v>
      </c>
      <c r="AX19" s="9" t="s">
        <v>103</v>
      </c>
      <c r="AY19" s="19">
        <v>-2.179598953791759E-4</v>
      </c>
      <c r="AZ19" s="19">
        <v>2.3100023100028355E-4</v>
      </c>
      <c r="BA19" s="19">
        <v>-2.2306491188928376E-4</v>
      </c>
      <c r="BQ19" s="9" t="s">
        <v>103</v>
      </c>
      <c r="BR19" s="19">
        <v>3.7926675094818126E-3</v>
      </c>
      <c r="BS19" s="19">
        <v>4.051316677920286E-3</v>
      </c>
      <c r="BT19" s="19">
        <v>3.8860103626942636E-3</v>
      </c>
    </row>
    <row r="20" spans="1:72" x14ac:dyDescent="0.35">
      <c r="A20" s="9" t="s">
        <v>30</v>
      </c>
      <c r="B20" s="9" t="s">
        <v>53</v>
      </c>
      <c r="C20" s="9" t="s">
        <v>18</v>
      </c>
      <c r="D20" s="9">
        <v>146.1</v>
      </c>
      <c r="E20" s="9">
        <v>146.16666666666666</v>
      </c>
      <c r="F20" s="9">
        <v>146.6</v>
      </c>
      <c r="G20" s="9">
        <v>146.5</v>
      </c>
      <c r="H20" s="9">
        <v>146.6</v>
      </c>
      <c r="I20" s="9">
        <v>146.6</v>
      </c>
      <c r="J20" s="9">
        <v>146.6</v>
      </c>
      <c r="K20" s="9">
        <v>146.69999999999999</v>
      </c>
      <c r="L20" s="9">
        <v>147</v>
      </c>
      <c r="M20" s="9">
        <v>147.30000000000001</v>
      </c>
      <c r="N20" s="9">
        <v>147.4</v>
      </c>
      <c r="O20" s="9">
        <v>147.5</v>
      </c>
      <c r="P20" s="9">
        <v>147.6</v>
      </c>
      <c r="Q20" s="9">
        <v>144.42777777777778</v>
      </c>
      <c r="R20" s="9">
        <v>124.06666666666668</v>
      </c>
      <c r="S20" s="9">
        <v>150</v>
      </c>
      <c r="T20" s="9">
        <v>150</v>
      </c>
      <c r="U20" s="9">
        <v>149.30000000000001</v>
      </c>
      <c r="V20" s="9">
        <v>149.9</v>
      </c>
      <c r="W20" s="9">
        <v>150.6</v>
      </c>
      <c r="X20" s="9">
        <v>151</v>
      </c>
      <c r="Y20" s="9">
        <v>151.6</v>
      </c>
      <c r="Z20" s="9">
        <v>152.4</v>
      </c>
      <c r="AA20" s="9">
        <v>153.9</v>
      </c>
      <c r="AE20" s="9" t="s">
        <v>104</v>
      </c>
      <c r="AF20" s="11">
        <v>4.4475892044879986E-3</v>
      </c>
      <c r="AG20" s="11">
        <v>8.2473208553510164E-3</v>
      </c>
      <c r="AH20" s="11">
        <v>5.9141940657579106E-3</v>
      </c>
      <c r="AX20" s="9" t="s">
        <v>104</v>
      </c>
      <c r="AY20" s="19">
        <v>2.6160889470241743E-3</v>
      </c>
      <c r="AZ20" s="19">
        <v>3.6951501154734935E-3</v>
      </c>
      <c r="BA20" s="19">
        <v>3.3467202141902208E-3</v>
      </c>
      <c r="BQ20" s="9" t="s">
        <v>104</v>
      </c>
      <c r="BR20" s="19">
        <v>1.8891687657429654E-3</v>
      </c>
      <c r="BS20" s="19">
        <v>8.7424344317418388E-3</v>
      </c>
      <c r="BT20" s="19">
        <v>3.870967741935447E-3</v>
      </c>
    </row>
    <row r="21" spans="1:72" x14ac:dyDescent="0.35">
      <c r="A21" s="9" t="s">
        <v>30</v>
      </c>
      <c r="B21" s="9" t="s">
        <v>53</v>
      </c>
      <c r="C21" s="9" t="s">
        <v>19</v>
      </c>
      <c r="D21" s="9">
        <v>150.1</v>
      </c>
      <c r="E21" s="9">
        <v>150.36666666666665</v>
      </c>
      <c r="F21" s="9">
        <v>150.69999999999999</v>
      </c>
      <c r="G21" s="9">
        <v>150.69999999999999</v>
      </c>
      <c r="H21" s="9">
        <v>150.9</v>
      </c>
      <c r="I21" s="9">
        <v>151.1</v>
      </c>
      <c r="J21" s="9">
        <v>151</v>
      </c>
      <c r="K21" s="9">
        <v>151</v>
      </c>
      <c r="L21" s="9">
        <v>151.5</v>
      </c>
      <c r="M21" s="9">
        <v>151.9</v>
      </c>
      <c r="N21" s="9">
        <v>152.1</v>
      </c>
      <c r="O21" s="9">
        <v>152.30000000000001</v>
      </c>
      <c r="P21" s="9">
        <v>152.5</v>
      </c>
      <c r="Q21" s="9">
        <v>148.83055555555555</v>
      </c>
      <c r="R21" s="9">
        <v>127.88333333333333</v>
      </c>
      <c r="S21" s="9">
        <v>154.1</v>
      </c>
      <c r="T21" s="9">
        <v>154.1</v>
      </c>
      <c r="U21" s="9">
        <v>154.30000000000001</v>
      </c>
      <c r="V21" s="9">
        <v>154.6</v>
      </c>
      <c r="W21" s="9">
        <v>155</v>
      </c>
      <c r="X21" s="9">
        <v>155.5</v>
      </c>
      <c r="Y21" s="9">
        <v>156.30000000000001</v>
      </c>
      <c r="Z21" s="9">
        <v>156.80000000000001</v>
      </c>
      <c r="AA21" s="9">
        <v>158.4</v>
      </c>
      <c r="AE21" s="9" t="s">
        <v>105</v>
      </c>
      <c r="AF21" s="11">
        <v>2.1887893730502279E-2</v>
      </c>
      <c r="AG21" s="11">
        <v>1.8906739811912068E-2</v>
      </c>
      <c r="AH21" s="11">
        <v>2.0727453911310596E-2</v>
      </c>
      <c r="AX21" s="9" t="s">
        <v>105</v>
      </c>
      <c r="AY21" s="19">
        <v>3.0441400304413511E-3</v>
      </c>
      <c r="AZ21" s="19">
        <v>6.9028992176716831E-4</v>
      </c>
      <c r="BA21" s="19">
        <v>2.0013342228150329E-3</v>
      </c>
      <c r="BQ21" s="9" t="s">
        <v>105</v>
      </c>
      <c r="BR21" s="19">
        <v>2.5141420490258056E-3</v>
      </c>
      <c r="BS21" s="19">
        <v>6.6666666666666671E-3</v>
      </c>
      <c r="BT21" s="19">
        <v>4.4987146529564077E-3</v>
      </c>
    </row>
    <row r="22" spans="1:72" x14ac:dyDescent="0.35">
      <c r="A22" s="9"/>
      <c r="B22" s="9"/>
      <c r="C22" s="9"/>
      <c r="D22" s="9">
        <f>SUM(D19:D21)</f>
        <v>447</v>
      </c>
      <c r="E22" s="9">
        <f>SUM(E19:E21)</f>
        <v>447.56666666666661</v>
      </c>
      <c r="F22" s="9">
        <f t="shared" ref="F22:AA22" si="2">SUM(F19:F21)</f>
        <v>448.59999999999997</v>
      </c>
      <c r="G22" s="9">
        <f t="shared" si="2"/>
        <v>448.59999999999997</v>
      </c>
      <c r="H22" s="9">
        <f t="shared" si="2"/>
        <v>449.1</v>
      </c>
      <c r="I22" s="9">
        <f t="shared" si="2"/>
        <v>449.5</v>
      </c>
      <c r="J22" s="9">
        <f t="shared" si="2"/>
        <v>449.29999999999995</v>
      </c>
      <c r="K22" s="9">
        <f t="shared" si="2"/>
        <v>449.4</v>
      </c>
      <c r="L22" s="9">
        <f t="shared" si="2"/>
        <v>450.8</v>
      </c>
      <c r="M22" s="9">
        <f t="shared" si="2"/>
        <v>451.79999999999995</v>
      </c>
      <c r="N22" s="9">
        <f t="shared" si="2"/>
        <v>452.30000000000007</v>
      </c>
      <c r="O22" s="9">
        <f t="shared" si="2"/>
        <v>452.8</v>
      </c>
      <c r="P22" s="9">
        <f t="shared" si="2"/>
        <v>453.5</v>
      </c>
      <c r="Q22" s="9">
        <f t="shared" si="2"/>
        <v>442.77222222222224</v>
      </c>
      <c r="R22" s="9">
        <f t="shared" si="2"/>
        <v>380.43333333333334</v>
      </c>
      <c r="S22" s="9">
        <f t="shared" si="2"/>
        <v>458.79999999999995</v>
      </c>
      <c r="T22" s="9">
        <f t="shared" si="2"/>
        <v>458.79999999999995</v>
      </c>
      <c r="U22" s="9">
        <f t="shared" si="2"/>
        <v>458.7</v>
      </c>
      <c r="V22" s="9">
        <f t="shared" si="2"/>
        <v>459.9</v>
      </c>
      <c r="W22" s="9">
        <f t="shared" si="2"/>
        <v>461.29999999999995</v>
      </c>
      <c r="X22" s="9">
        <f t="shared" si="2"/>
        <v>462.8</v>
      </c>
      <c r="Y22" s="9">
        <f t="shared" si="2"/>
        <v>464.90000000000003</v>
      </c>
      <c r="Z22" s="9">
        <f t="shared" si="2"/>
        <v>466.7</v>
      </c>
      <c r="AA22" s="9">
        <f t="shared" si="2"/>
        <v>471.4</v>
      </c>
      <c r="AE22" s="9" t="s">
        <v>106</v>
      </c>
      <c r="AF22" s="11">
        <v>2.5358215569451965E-2</v>
      </c>
      <c r="AG22" s="11">
        <v>1.9469281799826942E-2</v>
      </c>
      <c r="AH22" s="11">
        <v>2.2942497315239448E-2</v>
      </c>
      <c r="AX22" s="9" t="s">
        <v>106</v>
      </c>
      <c r="AY22" s="19">
        <v>3.2516800346847107E-3</v>
      </c>
      <c r="AZ22" s="19">
        <v>3.2191308346745853E-3</v>
      </c>
      <c r="BA22" s="19">
        <v>3.1069684864626964E-3</v>
      </c>
      <c r="BQ22" s="9" t="s">
        <v>106</v>
      </c>
      <c r="BR22" s="19">
        <v>5.6426332288401614E-3</v>
      </c>
      <c r="BS22" s="19">
        <v>6.6225165562913907E-3</v>
      </c>
      <c r="BT22" s="19">
        <v>5.7581573896351712E-3</v>
      </c>
    </row>
    <row r="23" spans="1:72" x14ac:dyDescent="0.35">
      <c r="A23" s="9"/>
      <c r="B23" s="9"/>
      <c r="C23" s="9"/>
      <c r="D23" s="9"/>
      <c r="E23" s="11">
        <f>(E22-D22)/D22</f>
        <v>1.2677106636836825E-3</v>
      </c>
      <c r="F23" s="11">
        <f>(F22-E22)/E22</f>
        <v>2.3087808147762567E-3</v>
      </c>
      <c r="G23" s="11">
        <f t="shared" ref="G23:AA23" si="3">(G22-F22)/F22</f>
        <v>0</v>
      </c>
      <c r="H23" s="11">
        <f t="shared" si="3"/>
        <v>1.1145786892555883E-3</v>
      </c>
      <c r="I23" s="11">
        <f t="shared" si="3"/>
        <v>8.9067022934753335E-4</v>
      </c>
      <c r="J23" s="11">
        <f t="shared" si="3"/>
        <v>-4.4493882091222576E-4</v>
      </c>
      <c r="K23" s="11">
        <f t="shared" si="3"/>
        <v>2.2256843979528767E-4</v>
      </c>
      <c r="L23" s="11">
        <f t="shared" si="3"/>
        <v>3.1152647975078644E-3</v>
      </c>
      <c r="M23" s="11">
        <f t="shared" si="3"/>
        <v>2.2182786157940175E-3</v>
      </c>
      <c r="N23" s="11">
        <f t="shared" si="3"/>
        <v>1.1066843736168962E-3</v>
      </c>
      <c r="O23" s="11">
        <f t="shared" si="3"/>
        <v>1.105460977227378E-3</v>
      </c>
      <c r="P23" s="11">
        <f t="shared" si="3"/>
        <v>1.5459363957596921E-3</v>
      </c>
      <c r="Q23" s="11">
        <f t="shared" si="3"/>
        <v>-2.3655518804361102E-2</v>
      </c>
      <c r="R23" s="11">
        <f t="shared" si="3"/>
        <v>-0.14079223076826564</v>
      </c>
      <c r="S23" s="11">
        <f t="shared" si="3"/>
        <v>0.2059931656882501</v>
      </c>
      <c r="T23" s="11">
        <f t="shared" si="3"/>
        <v>0</v>
      </c>
      <c r="U23" s="11">
        <f t="shared" si="3"/>
        <v>-2.179598953791759E-4</v>
      </c>
      <c r="V23" s="11">
        <f t="shared" si="3"/>
        <v>2.6160889470241743E-3</v>
      </c>
      <c r="W23" s="11">
        <f t="shared" si="3"/>
        <v>3.0441400304413511E-3</v>
      </c>
      <c r="X23" s="11">
        <f t="shared" si="3"/>
        <v>3.2516800346847107E-3</v>
      </c>
      <c r="Y23" s="11">
        <f t="shared" si="3"/>
        <v>4.5375972342264967E-3</v>
      </c>
      <c r="Z23" s="11">
        <f t="shared" si="3"/>
        <v>3.8718003871799408E-3</v>
      </c>
      <c r="AA23" s="11">
        <f t="shared" si="3"/>
        <v>1.0070709235054615E-2</v>
      </c>
      <c r="AE23" s="9" t="s">
        <v>107</v>
      </c>
      <c r="AF23" s="11">
        <v>8.6918939684978436E-3</v>
      </c>
      <c r="AG23" s="11">
        <v>2.2162493516293077E-3</v>
      </c>
      <c r="AH23" s="11">
        <v>6.4420690971559464E-3</v>
      </c>
      <c r="AX23" s="9" t="s">
        <v>107</v>
      </c>
      <c r="AY23" s="19">
        <v>4.5375972342264967E-3</v>
      </c>
      <c r="AZ23" s="19">
        <v>4.354801741920775E-3</v>
      </c>
      <c r="BA23" s="19">
        <v>4.4247787610618202E-3</v>
      </c>
      <c r="BQ23" s="9" t="s">
        <v>107</v>
      </c>
      <c r="BR23" s="19">
        <v>7.4812967581046668E-3</v>
      </c>
      <c r="BS23" s="19">
        <v>5.9210526315789849E-3</v>
      </c>
      <c r="BT23" s="19">
        <v>6.9974554707380584E-3</v>
      </c>
    </row>
    <row r="24" spans="1:72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E24" s="9" t="s">
        <v>108</v>
      </c>
      <c r="AF24" s="11">
        <v>-1.6567483932397136E-2</v>
      </c>
      <c r="AG24" s="11">
        <v>-1.336219064646659E-2</v>
      </c>
      <c r="AH24" s="11">
        <v>-1.5456829927457167E-2</v>
      </c>
      <c r="AJ24" s="30" t="s">
        <v>131</v>
      </c>
      <c r="AX24" s="9" t="s">
        <v>108</v>
      </c>
      <c r="AY24" s="19">
        <v>3.8718003871799408E-3</v>
      </c>
      <c r="AZ24" s="19">
        <v>4.1077133728889877E-3</v>
      </c>
      <c r="BA24" s="19">
        <v>3.9647577092511268E-3</v>
      </c>
      <c r="BQ24" s="9" t="s">
        <v>108</v>
      </c>
      <c r="BR24" s="19">
        <v>5.5693069306931046E-3</v>
      </c>
      <c r="BS24" s="19">
        <v>7.848266841072522E-3</v>
      </c>
      <c r="BT24" s="19">
        <v>6.3171193935565376E-3</v>
      </c>
    </row>
    <row r="25" spans="1:72" x14ac:dyDescent="0.35">
      <c r="A25" s="9" t="s">
        <v>30</v>
      </c>
      <c r="B25" s="9" t="s">
        <v>23</v>
      </c>
      <c r="C25" s="9" t="s">
        <v>23</v>
      </c>
      <c r="D25" s="9">
        <v>150.4</v>
      </c>
      <c r="E25" s="9">
        <v>150.85</v>
      </c>
      <c r="F25" s="9">
        <v>151.30000000000001</v>
      </c>
      <c r="G25" s="9">
        <v>151.69999999999999</v>
      </c>
      <c r="H25" s="9">
        <v>152.19999999999999</v>
      </c>
      <c r="I25" s="9">
        <v>152.69999999999999</v>
      </c>
      <c r="J25" s="9">
        <v>153.4</v>
      </c>
      <c r="K25" s="9">
        <v>153.69999999999999</v>
      </c>
      <c r="L25" s="9">
        <v>154.30000000000001</v>
      </c>
      <c r="M25" s="9">
        <v>154.80000000000001</v>
      </c>
      <c r="N25" s="9">
        <v>155.69999999999999</v>
      </c>
      <c r="O25" s="9">
        <v>156.19999999999999</v>
      </c>
      <c r="P25" s="9">
        <v>156.69999999999999</v>
      </c>
      <c r="Q25" s="9">
        <v>154.30000000000001</v>
      </c>
      <c r="R25" s="9">
        <v>157.06666666666666</v>
      </c>
      <c r="S25" s="9">
        <v>158.19999999999999</v>
      </c>
      <c r="T25" s="9">
        <v>158.19999999999999</v>
      </c>
      <c r="U25" s="9">
        <v>158.80000000000001</v>
      </c>
      <c r="V25" s="9">
        <v>159.1</v>
      </c>
      <c r="W25" s="9">
        <v>159.5</v>
      </c>
      <c r="X25" s="9">
        <v>160.4</v>
      </c>
      <c r="Y25" s="9">
        <v>161.6</v>
      </c>
      <c r="Z25" s="9">
        <v>162.5</v>
      </c>
      <c r="AA25" s="9">
        <v>164.3</v>
      </c>
      <c r="AE25" s="9" t="s">
        <v>109</v>
      </c>
      <c r="AF25" s="11">
        <v>-1.9557534976037114E-2</v>
      </c>
      <c r="AG25" s="11">
        <v>-1.4783023366714354E-2</v>
      </c>
      <c r="AH25" s="11">
        <v>-1.7914760414158352E-2</v>
      </c>
      <c r="AJ25" t="s">
        <v>155</v>
      </c>
      <c r="AX25" s="9" t="s">
        <v>109</v>
      </c>
      <c r="AY25" s="19">
        <v>1.0070709235054615E-2</v>
      </c>
      <c r="AZ25" s="19">
        <v>9.5454545454545202E-3</v>
      </c>
      <c r="BA25" s="19">
        <v>1.0092145677928965E-2</v>
      </c>
      <c r="BD25" s="30" t="s">
        <v>161</v>
      </c>
      <c r="BQ25" s="9" t="s">
        <v>109</v>
      </c>
      <c r="BR25" s="19">
        <v>1.1076923076923147E-2</v>
      </c>
      <c r="BS25" s="19">
        <v>1.4276443867618541E-2</v>
      </c>
      <c r="BT25" s="19">
        <v>1.2554927809165096E-2</v>
      </c>
    </row>
    <row r="26" spans="1:72" x14ac:dyDescent="0.35">
      <c r="A26" s="9"/>
      <c r="B26" s="9"/>
      <c r="C26" s="9"/>
      <c r="D26" s="9"/>
      <c r="E26" s="11">
        <f>(E25-D25)/D25</f>
        <v>2.9920212765956688E-3</v>
      </c>
      <c r="F26" s="11">
        <f>(F25-E25)/E25</f>
        <v>2.9830957905204974E-3</v>
      </c>
      <c r="G26" s="11">
        <f t="shared" ref="G26:AA26" si="4">(G25-F25)/F25</f>
        <v>2.6437541308656789E-3</v>
      </c>
      <c r="H26" s="11">
        <f t="shared" si="4"/>
        <v>3.2959789057350037E-3</v>
      </c>
      <c r="I26" s="11">
        <f t="shared" si="4"/>
        <v>3.28515111695138E-3</v>
      </c>
      <c r="J26" s="11">
        <f t="shared" si="4"/>
        <v>4.5841519318927122E-3</v>
      </c>
      <c r="K26" s="11">
        <f t="shared" si="4"/>
        <v>1.9556714471967596E-3</v>
      </c>
      <c r="L26" s="11">
        <f t="shared" si="4"/>
        <v>3.9037085230970905E-3</v>
      </c>
      <c r="M26" s="11">
        <f t="shared" si="4"/>
        <v>3.2404406999351908E-3</v>
      </c>
      <c r="N26" s="11">
        <f t="shared" si="4"/>
        <v>5.8139534883719455E-3</v>
      </c>
      <c r="O26" s="11">
        <f t="shared" si="4"/>
        <v>3.2113037893384717E-3</v>
      </c>
      <c r="P26" s="11">
        <f t="shared" si="4"/>
        <v>3.2010243277848915E-3</v>
      </c>
      <c r="Q26" s="11">
        <f t="shared" si="4"/>
        <v>-1.5315890236119831E-2</v>
      </c>
      <c r="R26" s="11">
        <f t="shared" si="4"/>
        <v>1.7930438539641293E-2</v>
      </c>
      <c r="S26" s="11">
        <f t="shared" si="4"/>
        <v>7.2156196943972354E-3</v>
      </c>
      <c r="T26" s="11">
        <f t="shared" si="4"/>
        <v>0</v>
      </c>
      <c r="U26" s="11">
        <f t="shared" si="4"/>
        <v>3.7926675094818126E-3</v>
      </c>
      <c r="V26" s="11">
        <f t="shared" si="4"/>
        <v>1.8891687657429654E-3</v>
      </c>
      <c r="W26" s="11">
        <f t="shared" si="4"/>
        <v>2.5141420490258056E-3</v>
      </c>
      <c r="X26" s="11">
        <f t="shared" si="4"/>
        <v>5.6426332288401614E-3</v>
      </c>
      <c r="Y26" s="11">
        <f t="shared" si="4"/>
        <v>7.4812967581046668E-3</v>
      </c>
      <c r="Z26" s="11">
        <f t="shared" si="4"/>
        <v>5.5693069306931046E-3</v>
      </c>
      <c r="AA26" s="11">
        <f t="shared" si="4"/>
        <v>1.1076923076923147E-2</v>
      </c>
      <c r="AJ26" t="s">
        <v>156</v>
      </c>
      <c r="BD26" t="s">
        <v>162</v>
      </c>
    </row>
    <row r="27" spans="1:72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BD27" t="s">
        <v>163</v>
      </c>
    </row>
    <row r="28" spans="1:72" x14ac:dyDescent="0.35">
      <c r="A28" s="9" t="s">
        <v>33</v>
      </c>
      <c r="B28" s="9" t="s">
        <v>51</v>
      </c>
      <c r="C28" s="9" t="s">
        <v>3</v>
      </c>
      <c r="D28" s="9">
        <f>SUMIFS(march19,Subcategories,$C28,SECTOR,$A$28)</f>
        <v>139.69999999999999</v>
      </c>
      <c r="E28" s="9">
        <v>139.98333333333335</v>
      </c>
      <c r="F28" s="9">
        <v>140.4</v>
      </c>
      <c r="G28" s="9">
        <v>140.69999999999999</v>
      </c>
      <c r="H28" s="9">
        <v>141.4</v>
      </c>
      <c r="I28" s="9">
        <v>142.1</v>
      </c>
      <c r="J28" s="9">
        <v>142.69999999999999</v>
      </c>
      <c r="K28" s="9">
        <v>143.5</v>
      </c>
      <c r="L28" s="9">
        <v>144.1</v>
      </c>
      <c r="M28" s="9">
        <v>144.9</v>
      </c>
      <c r="N28" s="9">
        <v>145.6</v>
      </c>
      <c r="O28" s="9">
        <v>146.19999999999999</v>
      </c>
      <c r="P28" s="9">
        <v>146.5</v>
      </c>
      <c r="Q28" s="9">
        <v>151.80000000000001</v>
      </c>
      <c r="R28" s="9">
        <v>150.25</v>
      </c>
      <c r="S28" s="9">
        <v>152.69999999999999</v>
      </c>
      <c r="T28" s="9">
        <v>152.69999999999999</v>
      </c>
      <c r="U28" s="9">
        <v>151.6</v>
      </c>
      <c r="V28" s="9">
        <v>151.5</v>
      </c>
      <c r="W28" s="9">
        <v>150.6</v>
      </c>
      <c r="X28" s="9">
        <v>149.69999999999999</v>
      </c>
      <c r="Y28" s="9">
        <v>149</v>
      </c>
      <c r="Z28" s="9">
        <v>148</v>
      </c>
      <c r="AA28" s="9">
        <v>147.6</v>
      </c>
      <c r="AJ28" s="30" t="s">
        <v>157</v>
      </c>
    </row>
    <row r="29" spans="1:72" x14ac:dyDescent="0.35">
      <c r="A29" s="9" t="s">
        <v>33</v>
      </c>
      <c r="B29" s="9" t="s">
        <v>51</v>
      </c>
      <c r="C29" s="9" t="s">
        <v>4</v>
      </c>
      <c r="D29" s="9">
        <v>151.1</v>
      </c>
      <c r="E29" s="9">
        <v>154.51666666666665</v>
      </c>
      <c r="F29" s="9">
        <v>156.69999999999999</v>
      </c>
      <c r="G29" s="9">
        <v>159.6</v>
      </c>
      <c r="H29" s="9">
        <v>160.19999999999999</v>
      </c>
      <c r="I29" s="9">
        <v>158.30000000000001</v>
      </c>
      <c r="J29" s="9">
        <v>158.69999999999999</v>
      </c>
      <c r="K29" s="9">
        <v>159.80000000000001</v>
      </c>
      <c r="L29" s="9">
        <v>162.4</v>
      </c>
      <c r="M29" s="9">
        <v>164.5</v>
      </c>
      <c r="N29" s="9">
        <v>167.6</v>
      </c>
      <c r="O29" s="9">
        <v>167.6</v>
      </c>
      <c r="P29" s="9">
        <v>167.5</v>
      </c>
      <c r="Q29" s="9">
        <v>175.19722222222222</v>
      </c>
      <c r="R29" s="9">
        <v>154.48333333333332</v>
      </c>
      <c r="S29" s="9">
        <v>197</v>
      </c>
      <c r="T29" s="9">
        <v>197</v>
      </c>
      <c r="U29" s="9">
        <v>197.8</v>
      </c>
      <c r="V29" s="9">
        <v>193.1</v>
      </c>
      <c r="W29" s="9">
        <v>193.7</v>
      </c>
      <c r="X29" s="9">
        <v>195.5</v>
      </c>
      <c r="Y29" s="9">
        <v>195.7</v>
      </c>
      <c r="Z29" s="9">
        <v>194.8</v>
      </c>
      <c r="AA29" s="9">
        <v>191.2</v>
      </c>
      <c r="AJ29" t="s">
        <v>158</v>
      </c>
      <c r="BD29" s="30" t="s">
        <v>164</v>
      </c>
    </row>
    <row r="30" spans="1:72" x14ac:dyDescent="0.35">
      <c r="A30" s="9" t="s">
        <v>33</v>
      </c>
      <c r="B30" s="9" t="s">
        <v>51</v>
      </c>
      <c r="C30" s="9" t="s">
        <v>5</v>
      </c>
      <c r="D30" s="9">
        <v>142.9</v>
      </c>
      <c r="E30" s="9">
        <v>142.15</v>
      </c>
      <c r="F30" s="9">
        <v>138.30000000000001</v>
      </c>
      <c r="G30" s="9">
        <v>140.4</v>
      </c>
      <c r="H30" s="9">
        <v>142.5</v>
      </c>
      <c r="I30" s="9">
        <v>140.80000000000001</v>
      </c>
      <c r="J30" s="9">
        <v>141.6</v>
      </c>
      <c r="K30" s="9">
        <v>144.69999999999999</v>
      </c>
      <c r="L30" s="9">
        <v>148.4</v>
      </c>
      <c r="M30" s="9">
        <v>153.69999999999999</v>
      </c>
      <c r="N30" s="9">
        <v>157</v>
      </c>
      <c r="O30" s="9">
        <v>153.1</v>
      </c>
      <c r="P30" s="9">
        <v>148.9</v>
      </c>
      <c r="Q30" s="9">
        <v>151.9</v>
      </c>
      <c r="R30" s="9">
        <v>152.93333333333331</v>
      </c>
      <c r="S30" s="9">
        <v>154.6</v>
      </c>
      <c r="T30" s="9">
        <v>154.6</v>
      </c>
      <c r="U30" s="9">
        <v>154.5</v>
      </c>
      <c r="V30" s="9">
        <v>157.30000000000001</v>
      </c>
      <c r="W30" s="9">
        <v>164.8</v>
      </c>
      <c r="X30" s="9">
        <v>176.9</v>
      </c>
      <c r="Y30" s="9">
        <v>178.3</v>
      </c>
      <c r="Z30" s="9">
        <v>178.4</v>
      </c>
      <c r="AA30" s="9">
        <v>169.9</v>
      </c>
      <c r="AJ30" t="s">
        <v>159</v>
      </c>
      <c r="BD30" t="s">
        <v>165</v>
      </c>
    </row>
    <row r="31" spans="1:72" x14ac:dyDescent="0.35">
      <c r="A31" s="9" t="s">
        <v>33</v>
      </c>
      <c r="B31" s="9" t="s">
        <v>51</v>
      </c>
      <c r="C31" s="9" t="s">
        <v>6</v>
      </c>
      <c r="D31" s="9">
        <v>141.9</v>
      </c>
      <c r="E31" s="9">
        <v>142.53333333333333</v>
      </c>
      <c r="F31" s="9">
        <v>142.4</v>
      </c>
      <c r="G31" s="9">
        <v>143.4</v>
      </c>
      <c r="H31" s="9">
        <v>144.1</v>
      </c>
      <c r="I31" s="9">
        <v>144.9</v>
      </c>
      <c r="J31" s="9">
        <v>144.9</v>
      </c>
      <c r="K31" s="9">
        <v>145.6</v>
      </c>
      <c r="L31" s="9">
        <v>145.9</v>
      </c>
      <c r="M31" s="9">
        <v>147.5</v>
      </c>
      <c r="N31" s="9">
        <v>149.30000000000001</v>
      </c>
      <c r="O31" s="9">
        <v>150.69999999999999</v>
      </c>
      <c r="P31" s="9">
        <v>151.1</v>
      </c>
      <c r="Q31" s="9">
        <v>155.5</v>
      </c>
      <c r="R31" s="9">
        <v>152.91666666666666</v>
      </c>
      <c r="S31" s="9">
        <v>153.4</v>
      </c>
      <c r="T31" s="9">
        <v>153.4</v>
      </c>
      <c r="U31" s="9">
        <v>153.4</v>
      </c>
      <c r="V31" s="9">
        <v>153.9</v>
      </c>
      <c r="W31" s="9">
        <v>153.69999999999999</v>
      </c>
      <c r="X31" s="9">
        <v>153.9</v>
      </c>
      <c r="Y31" s="9">
        <v>154.19999999999999</v>
      </c>
      <c r="Z31" s="9">
        <v>154.4</v>
      </c>
      <c r="AA31" s="9">
        <v>155.1</v>
      </c>
      <c r="AJ31" t="s">
        <v>160</v>
      </c>
      <c r="BD31" t="s">
        <v>158</v>
      </c>
    </row>
    <row r="32" spans="1:72" x14ac:dyDescent="0.35">
      <c r="A32" s="9" t="s">
        <v>33</v>
      </c>
      <c r="B32" s="9" t="s">
        <v>51</v>
      </c>
      <c r="C32" s="9" t="s">
        <v>7</v>
      </c>
      <c r="D32" s="9">
        <v>118.4</v>
      </c>
      <c r="E32" s="9">
        <v>118.56666666666666</v>
      </c>
      <c r="F32" s="9">
        <v>118.6</v>
      </c>
      <c r="G32" s="9">
        <v>118.6</v>
      </c>
      <c r="H32" s="9">
        <v>119.3</v>
      </c>
      <c r="I32" s="9">
        <v>119.9</v>
      </c>
      <c r="J32" s="9">
        <v>120.8</v>
      </c>
      <c r="K32" s="9">
        <v>121.1</v>
      </c>
      <c r="L32" s="9">
        <v>121.5</v>
      </c>
      <c r="M32" s="9">
        <v>122.7</v>
      </c>
      <c r="N32" s="9">
        <v>126.3</v>
      </c>
      <c r="O32" s="9">
        <v>127.4</v>
      </c>
      <c r="P32" s="9">
        <v>127.5</v>
      </c>
      <c r="Q32" s="9">
        <v>131.6</v>
      </c>
      <c r="R32" s="9">
        <v>130.95000000000002</v>
      </c>
      <c r="S32" s="9">
        <v>132.9</v>
      </c>
      <c r="T32" s="9">
        <v>132.9</v>
      </c>
      <c r="U32" s="9">
        <v>133.4</v>
      </c>
      <c r="V32" s="9">
        <v>134.4</v>
      </c>
      <c r="W32" s="9">
        <v>135.69999999999999</v>
      </c>
      <c r="X32" s="9">
        <v>138</v>
      </c>
      <c r="Y32" s="9">
        <v>140.69999999999999</v>
      </c>
      <c r="Z32" s="9">
        <v>144.1</v>
      </c>
      <c r="AA32" s="9">
        <v>151.4</v>
      </c>
    </row>
    <row r="33" spans="1:27" x14ac:dyDescent="0.35">
      <c r="A33" s="9" t="s">
        <v>33</v>
      </c>
      <c r="B33" s="9" t="s">
        <v>51</v>
      </c>
      <c r="C33" s="9" t="s">
        <v>8</v>
      </c>
      <c r="D33" s="9">
        <v>139.4</v>
      </c>
      <c r="E33" s="9">
        <v>144.48333333333335</v>
      </c>
      <c r="F33" s="9">
        <v>149.69999999999999</v>
      </c>
      <c r="G33" s="9">
        <v>150.9</v>
      </c>
      <c r="H33" s="9">
        <v>154.69999999999999</v>
      </c>
      <c r="I33" s="9">
        <v>153.9</v>
      </c>
      <c r="J33" s="9">
        <v>149.80000000000001</v>
      </c>
      <c r="K33" s="9">
        <v>150.6</v>
      </c>
      <c r="L33" s="9">
        <v>148.80000000000001</v>
      </c>
      <c r="M33" s="9">
        <v>147.19999999999999</v>
      </c>
      <c r="N33" s="9">
        <v>144.4</v>
      </c>
      <c r="O33" s="9">
        <v>143.1</v>
      </c>
      <c r="P33" s="9">
        <v>143.30000000000001</v>
      </c>
      <c r="Q33" s="9">
        <v>152.9</v>
      </c>
      <c r="R33" s="9">
        <v>149.56666666666666</v>
      </c>
      <c r="S33" s="9">
        <v>151.80000000000001</v>
      </c>
      <c r="T33" s="9">
        <v>151.80000000000001</v>
      </c>
      <c r="U33" s="9">
        <v>154.5</v>
      </c>
      <c r="V33" s="9">
        <v>155.4</v>
      </c>
      <c r="W33" s="9">
        <v>155.69999999999999</v>
      </c>
      <c r="X33" s="9">
        <v>150.5</v>
      </c>
      <c r="Y33" s="9">
        <v>149.69999999999999</v>
      </c>
      <c r="Z33" s="9">
        <v>152.6</v>
      </c>
      <c r="AA33" s="9">
        <v>154</v>
      </c>
    </row>
    <row r="34" spans="1:27" x14ac:dyDescent="0.35">
      <c r="A34" s="9" t="s">
        <v>33</v>
      </c>
      <c r="B34" s="9" t="s">
        <v>51</v>
      </c>
      <c r="C34" s="9" t="s">
        <v>9</v>
      </c>
      <c r="D34" s="9">
        <v>141.19999999999999</v>
      </c>
      <c r="E34" s="9">
        <v>152.46666666666667</v>
      </c>
      <c r="F34" s="9">
        <v>161.6</v>
      </c>
      <c r="G34" s="9">
        <v>169.8</v>
      </c>
      <c r="H34" s="9">
        <v>180.1</v>
      </c>
      <c r="I34" s="9">
        <v>189.1</v>
      </c>
      <c r="J34" s="9">
        <v>192.4</v>
      </c>
      <c r="K34" s="9">
        <v>207.2</v>
      </c>
      <c r="L34" s="9">
        <v>215.7</v>
      </c>
      <c r="M34" s="9">
        <v>231.5</v>
      </c>
      <c r="N34" s="9">
        <v>207.8</v>
      </c>
      <c r="O34" s="9">
        <v>181.7</v>
      </c>
      <c r="P34" s="9">
        <v>167</v>
      </c>
      <c r="Q34" s="9">
        <v>180</v>
      </c>
      <c r="R34" s="9">
        <v>177.16666666666666</v>
      </c>
      <c r="S34" s="9">
        <v>171.2</v>
      </c>
      <c r="T34" s="9">
        <v>171.2</v>
      </c>
      <c r="U34" s="9">
        <v>191.9</v>
      </c>
      <c r="V34" s="9">
        <v>202</v>
      </c>
      <c r="W34" s="9">
        <v>226</v>
      </c>
      <c r="X34" s="9">
        <v>245.3</v>
      </c>
      <c r="Y34" s="9">
        <v>240.9</v>
      </c>
      <c r="Z34" s="9">
        <v>206.8</v>
      </c>
      <c r="AA34" s="9">
        <v>180.2</v>
      </c>
    </row>
    <row r="35" spans="1:27" x14ac:dyDescent="0.35">
      <c r="A35" s="9" t="s">
        <v>33</v>
      </c>
      <c r="B35" s="9" t="s">
        <v>51</v>
      </c>
      <c r="C35" s="9" t="s">
        <v>10</v>
      </c>
      <c r="D35" s="9">
        <v>120.7</v>
      </c>
      <c r="E35" s="9">
        <v>123.25</v>
      </c>
      <c r="F35" s="9">
        <v>124.4</v>
      </c>
      <c r="G35" s="9">
        <v>127.4</v>
      </c>
      <c r="H35" s="9">
        <v>128.9</v>
      </c>
      <c r="I35" s="9">
        <v>129.80000000000001</v>
      </c>
      <c r="J35" s="9">
        <v>130.30000000000001</v>
      </c>
      <c r="K35" s="9">
        <v>131.19999999999999</v>
      </c>
      <c r="L35" s="9">
        <v>134.6</v>
      </c>
      <c r="M35" s="9">
        <v>137.19999999999999</v>
      </c>
      <c r="N35" s="9">
        <v>139.1</v>
      </c>
      <c r="O35" s="9">
        <v>139.6</v>
      </c>
      <c r="P35" s="9">
        <v>139.69999999999999</v>
      </c>
      <c r="Q35" s="9">
        <v>150.80000000000001</v>
      </c>
      <c r="R35" s="9">
        <v>147.56666666666666</v>
      </c>
      <c r="S35" s="9">
        <v>152</v>
      </c>
      <c r="T35" s="9">
        <v>152</v>
      </c>
      <c r="U35" s="9">
        <v>151.30000000000001</v>
      </c>
      <c r="V35" s="9">
        <v>150.80000000000001</v>
      </c>
      <c r="W35" s="9">
        <v>152.19999999999999</v>
      </c>
      <c r="X35" s="9">
        <v>158.69999999999999</v>
      </c>
      <c r="Y35" s="9">
        <v>161.5</v>
      </c>
      <c r="Z35" s="9">
        <v>162.1</v>
      </c>
      <c r="AA35" s="9">
        <v>159.80000000000001</v>
      </c>
    </row>
    <row r="36" spans="1:27" x14ac:dyDescent="0.35">
      <c r="A36" s="9" t="s">
        <v>33</v>
      </c>
      <c r="B36" s="9" t="s">
        <v>51</v>
      </c>
      <c r="C36" s="9" t="s">
        <v>11</v>
      </c>
      <c r="D36" s="9">
        <v>110.4</v>
      </c>
      <c r="E36" s="9">
        <v>111</v>
      </c>
      <c r="F36" s="9">
        <v>111.2</v>
      </c>
      <c r="G36" s="9">
        <v>111.8</v>
      </c>
      <c r="H36" s="9">
        <v>111.8</v>
      </c>
      <c r="I36" s="9">
        <v>112.7</v>
      </c>
      <c r="J36" s="9">
        <v>114</v>
      </c>
      <c r="K36" s="9">
        <v>114.8</v>
      </c>
      <c r="L36" s="9">
        <v>115</v>
      </c>
      <c r="M36" s="9">
        <v>114.7</v>
      </c>
      <c r="N36" s="9">
        <v>114.8</v>
      </c>
      <c r="O36" s="9">
        <v>114.6</v>
      </c>
      <c r="P36" s="9">
        <v>114.4</v>
      </c>
      <c r="Q36" s="9">
        <v>121.2</v>
      </c>
      <c r="R36" s="9">
        <v>116.59999999999998</v>
      </c>
      <c r="S36" s="9">
        <v>116.3</v>
      </c>
      <c r="T36" s="9">
        <v>116.3</v>
      </c>
      <c r="U36" s="9">
        <v>116.8</v>
      </c>
      <c r="V36" s="9">
        <v>118.9</v>
      </c>
      <c r="W36" s="9">
        <v>118.1</v>
      </c>
      <c r="X36" s="9">
        <v>117.2</v>
      </c>
      <c r="Y36" s="9">
        <v>117.1</v>
      </c>
      <c r="Z36" s="9">
        <v>116.3</v>
      </c>
      <c r="AA36" s="9">
        <v>114.9</v>
      </c>
    </row>
    <row r="37" spans="1:27" x14ac:dyDescent="0.35">
      <c r="A37" s="9" t="s">
        <v>33</v>
      </c>
      <c r="B37" s="9" t="s">
        <v>51</v>
      </c>
      <c r="C37" s="9" t="s">
        <v>12</v>
      </c>
      <c r="D37" s="9">
        <v>140.69999999999999</v>
      </c>
      <c r="E37" s="9">
        <v>140.91666666666666</v>
      </c>
      <c r="F37" s="9">
        <v>141</v>
      </c>
      <c r="G37" s="9">
        <v>141</v>
      </c>
      <c r="H37" s="9">
        <v>141.6</v>
      </c>
      <c r="I37" s="9">
        <v>142.5</v>
      </c>
      <c r="J37" s="9">
        <v>143.80000000000001</v>
      </c>
      <c r="K37" s="9">
        <v>145.19999999999999</v>
      </c>
      <c r="L37" s="9">
        <v>146.30000000000001</v>
      </c>
      <c r="M37" s="9">
        <v>148</v>
      </c>
      <c r="N37" s="9">
        <v>149.5</v>
      </c>
      <c r="O37" s="9">
        <v>150.4</v>
      </c>
      <c r="P37" s="9">
        <v>151.5</v>
      </c>
      <c r="Q37" s="9">
        <v>154</v>
      </c>
      <c r="R37" s="9">
        <v>155.58333333333334</v>
      </c>
      <c r="S37" s="9">
        <v>158.80000000000001</v>
      </c>
      <c r="T37" s="9">
        <v>158.80000000000001</v>
      </c>
      <c r="U37" s="9">
        <v>160</v>
      </c>
      <c r="V37" s="9">
        <v>160.9</v>
      </c>
      <c r="W37" s="9">
        <v>161.30000000000001</v>
      </c>
      <c r="X37" s="9">
        <v>161.4</v>
      </c>
      <c r="Y37" s="9">
        <v>161.9</v>
      </c>
      <c r="Z37" s="9">
        <v>163</v>
      </c>
      <c r="AA37" s="9">
        <v>162.5</v>
      </c>
    </row>
    <row r="38" spans="1:27" x14ac:dyDescent="0.35">
      <c r="A38" s="9" t="s">
        <v>33</v>
      </c>
      <c r="B38" s="9" t="s">
        <v>51</v>
      </c>
      <c r="C38" s="9" t="s">
        <v>13</v>
      </c>
      <c r="D38" s="9">
        <v>128.5</v>
      </c>
      <c r="E38" s="9">
        <v>128.71666666666667</v>
      </c>
      <c r="F38" s="9">
        <v>128.9</v>
      </c>
      <c r="G38" s="9">
        <v>129</v>
      </c>
      <c r="H38" s="9">
        <v>129.5</v>
      </c>
      <c r="I38" s="9">
        <v>129.80000000000001</v>
      </c>
      <c r="J38" s="9">
        <v>130</v>
      </c>
      <c r="K38" s="9">
        <v>130.19999999999999</v>
      </c>
      <c r="L38" s="9">
        <v>130.5</v>
      </c>
      <c r="M38" s="9">
        <v>130.80000000000001</v>
      </c>
      <c r="N38" s="9">
        <v>131.1</v>
      </c>
      <c r="O38" s="9">
        <v>131.5</v>
      </c>
      <c r="P38" s="9">
        <v>131.9</v>
      </c>
      <c r="Q38" s="9">
        <v>133.5</v>
      </c>
      <c r="R38" s="9">
        <v>134.1</v>
      </c>
      <c r="S38" s="9">
        <v>135.6</v>
      </c>
      <c r="T38" s="9">
        <v>135.6</v>
      </c>
      <c r="U38" s="9">
        <v>136.5</v>
      </c>
      <c r="V38" s="9">
        <v>137.69999999999999</v>
      </c>
      <c r="W38" s="9">
        <v>139.19999999999999</v>
      </c>
      <c r="X38" s="9">
        <v>141.5</v>
      </c>
      <c r="Y38" s="9">
        <v>143.30000000000001</v>
      </c>
      <c r="Z38" s="9">
        <v>145.9</v>
      </c>
      <c r="AA38" s="9">
        <v>149.19999999999999</v>
      </c>
    </row>
    <row r="39" spans="1:27" x14ac:dyDescent="0.35">
      <c r="A39" s="9" t="s">
        <v>33</v>
      </c>
      <c r="B39" s="9" t="s">
        <v>51</v>
      </c>
      <c r="C39" s="9" t="s">
        <v>14</v>
      </c>
      <c r="D39" s="9">
        <v>153.9</v>
      </c>
      <c r="E39" s="9">
        <v>154.30000000000001</v>
      </c>
      <c r="F39" s="9">
        <v>154.5</v>
      </c>
      <c r="G39" s="9">
        <v>155.1</v>
      </c>
      <c r="H39" s="9">
        <v>155.6</v>
      </c>
      <c r="I39" s="9">
        <v>156.19999999999999</v>
      </c>
      <c r="J39" s="9">
        <v>156.4</v>
      </c>
      <c r="K39" s="9">
        <v>156.80000000000001</v>
      </c>
      <c r="L39" s="9">
        <v>157.19999999999999</v>
      </c>
      <c r="M39" s="9">
        <v>157.69999999999999</v>
      </c>
      <c r="N39" s="9">
        <v>158.5</v>
      </c>
      <c r="O39" s="9">
        <v>159</v>
      </c>
      <c r="P39" s="9">
        <v>159.1</v>
      </c>
      <c r="Q39" s="9">
        <v>155.6888888888889</v>
      </c>
      <c r="R39" s="9">
        <v>134.13333333333333</v>
      </c>
      <c r="S39" s="9">
        <v>161.69999999999999</v>
      </c>
      <c r="T39" s="9">
        <v>161.69999999999999</v>
      </c>
      <c r="U39" s="9">
        <v>163.30000000000001</v>
      </c>
      <c r="V39" s="9">
        <v>164.4</v>
      </c>
      <c r="W39" s="9">
        <v>164.8</v>
      </c>
      <c r="X39" s="9">
        <v>165.1</v>
      </c>
      <c r="Y39" s="9">
        <v>166.1</v>
      </c>
      <c r="Z39" s="9">
        <v>167.2</v>
      </c>
      <c r="AA39" s="9">
        <v>169.4</v>
      </c>
    </row>
    <row r="40" spans="1:27" x14ac:dyDescent="0.35">
      <c r="A40" s="9" t="s">
        <v>33</v>
      </c>
      <c r="B40" s="9" t="s">
        <v>51</v>
      </c>
      <c r="C40" s="9" t="s">
        <v>15</v>
      </c>
      <c r="D40" s="9">
        <v>139.6</v>
      </c>
      <c r="E40" s="9">
        <v>142</v>
      </c>
      <c r="F40" s="9">
        <v>143.80000000000001</v>
      </c>
      <c r="G40" s="9">
        <v>145.6</v>
      </c>
      <c r="H40" s="9">
        <v>147.69999999999999</v>
      </c>
      <c r="I40" s="9">
        <v>149.1</v>
      </c>
      <c r="J40" s="9">
        <v>149.5</v>
      </c>
      <c r="K40" s="9">
        <v>151.9</v>
      </c>
      <c r="L40" s="9">
        <v>153.6</v>
      </c>
      <c r="M40" s="9">
        <v>156.30000000000001</v>
      </c>
      <c r="N40" s="9">
        <v>154.4</v>
      </c>
      <c r="O40" s="9">
        <v>151.69999999999999</v>
      </c>
      <c r="P40" s="9">
        <v>150.1</v>
      </c>
      <c r="Q40" s="9">
        <v>153.5</v>
      </c>
      <c r="R40" s="9">
        <v>154.86666666666665</v>
      </c>
      <c r="S40" s="9">
        <v>157</v>
      </c>
      <c r="T40" s="9">
        <v>157</v>
      </c>
      <c r="U40" s="9">
        <v>159.9</v>
      </c>
      <c r="V40" s="9">
        <v>161.30000000000001</v>
      </c>
      <c r="W40" s="9">
        <v>164.4</v>
      </c>
      <c r="X40" s="9">
        <v>167</v>
      </c>
      <c r="Y40" s="9">
        <v>167</v>
      </c>
      <c r="Z40" s="9">
        <v>163.4</v>
      </c>
      <c r="AA40" s="9">
        <v>160.80000000000001</v>
      </c>
    </row>
    <row r="41" spans="1:27" x14ac:dyDescent="0.35">
      <c r="A41" s="9"/>
      <c r="B41" s="9"/>
      <c r="C41" s="9"/>
      <c r="D41" s="9">
        <f>SUM(D28:D40)</f>
        <v>1768.4</v>
      </c>
      <c r="E41" s="9">
        <f>SUM(E28:E40)</f>
        <v>1794.8833333333334</v>
      </c>
      <c r="F41" s="9">
        <f t="shared" ref="F41:AA41" si="5">SUM(F28:F40)</f>
        <v>1811.5000000000002</v>
      </c>
      <c r="G41" s="9">
        <f t="shared" si="5"/>
        <v>1833.2999999999997</v>
      </c>
      <c r="H41" s="9">
        <f t="shared" si="5"/>
        <v>1857.3999999999999</v>
      </c>
      <c r="I41" s="9">
        <f t="shared" si="5"/>
        <v>1869.1</v>
      </c>
      <c r="J41" s="9">
        <f t="shared" si="5"/>
        <v>1874.9</v>
      </c>
      <c r="K41" s="9">
        <f t="shared" si="5"/>
        <v>1902.6000000000001</v>
      </c>
      <c r="L41" s="9">
        <f t="shared" si="5"/>
        <v>1923.9999999999998</v>
      </c>
      <c r="M41" s="9">
        <f t="shared" si="5"/>
        <v>1956.7</v>
      </c>
      <c r="N41" s="9">
        <f t="shared" si="5"/>
        <v>1945.3999999999999</v>
      </c>
      <c r="O41" s="9">
        <f t="shared" si="5"/>
        <v>1916.6</v>
      </c>
      <c r="P41" s="9">
        <f t="shared" si="5"/>
        <v>1898.5</v>
      </c>
      <c r="Q41" s="9">
        <f t="shared" si="5"/>
        <v>1967.5861111111112</v>
      </c>
      <c r="R41" s="9">
        <f t="shared" si="5"/>
        <v>1911.1166666666661</v>
      </c>
      <c r="S41" s="9">
        <f t="shared" si="5"/>
        <v>1994.9999999999998</v>
      </c>
      <c r="T41" s="9">
        <f t="shared" si="5"/>
        <v>1994.9999999999998</v>
      </c>
      <c r="U41" s="9">
        <f t="shared" si="5"/>
        <v>2024.8999999999999</v>
      </c>
      <c r="V41" s="9">
        <f t="shared" si="5"/>
        <v>2041.6000000000001</v>
      </c>
      <c r="W41" s="9">
        <f t="shared" si="5"/>
        <v>2080.1999999999998</v>
      </c>
      <c r="X41" s="9">
        <f t="shared" si="5"/>
        <v>2120.6999999999998</v>
      </c>
      <c r="Y41" s="9">
        <f t="shared" si="5"/>
        <v>2125.4</v>
      </c>
      <c r="Z41" s="9">
        <f t="shared" si="5"/>
        <v>2097</v>
      </c>
      <c r="AA41" s="9">
        <f t="shared" si="5"/>
        <v>2066</v>
      </c>
    </row>
    <row r="42" spans="1:27" x14ac:dyDescent="0.35">
      <c r="A42" s="9"/>
      <c r="B42" s="9"/>
      <c r="C42" s="9"/>
      <c r="D42" s="9"/>
      <c r="E42" s="11">
        <f>(E41-D41)/D41</f>
        <v>1.4975872728643603E-2</v>
      </c>
      <c r="F42" s="11">
        <f>(F41-E41)/E41</f>
        <v>9.2577976284438836E-3</v>
      </c>
      <c r="G42" s="11">
        <f t="shared" ref="G42:AA42" si="6">(G41-F41)/F41</f>
        <v>1.203422577974027E-2</v>
      </c>
      <c r="H42" s="11">
        <f t="shared" si="6"/>
        <v>1.3145693558064768E-2</v>
      </c>
      <c r="I42" s="11">
        <f t="shared" si="6"/>
        <v>6.2991278130720609E-3</v>
      </c>
      <c r="J42" s="11">
        <f t="shared" si="6"/>
        <v>3.1030977475791461E-3</v>
      </c>
      <c r="K42" s="11">
        <f t="shared" si="6"/>
        <v>1.4774121286468635E-2</v>
      </c>
      <c r="L42" s="11">
        <f t="shared" si="6"/>
        <v>1.124776621465344E-2</v>
      </c>
      <c r="M42" s="11">
        <f t="shared" si="6"/>
        <v>1.6995841995842139E-2</v>
      </c>
      <c r="N42" s="11">
        <f t="shared" si="6"/>
        <v>-5.7750293862115715E-3</v>
      </c>
      <c r="O42" s="11">
        <f t="shared" si="6"/>
        <v>-1.4804153387478132E-2</v>
      </c>
      <c r="P42" s="11">
        <f t="shared" si="6"/>
        <v>-9.4438067411039914E-3</v>
      </c>
      <c r="Q42" s="11">
        <f t="shared" si="6"/>
        <v>3.6389839932110202E-2</v>
      </c>
      <c r="R42" s="11">
        <f t="shared" si="6"/>
        <v>-2.8699859246595506E-2</v>
      </c>
      <c r="S42" s="11">
        <f t="shared" si="6"/>
        <v>4.3892314266528482E-2</v>
      </c>
      <c r="T42" s="11">
        <f t="shared" si="6"/>
        <v>0</v>
      </c>
      <c r="U42" s="11">
        <f t="shared" si="6"/>
        <v>1.4987468671679246E-2</v>
      </c>
      <c r="V42" s="11">
        <f t="shared" si="6"/>
        <v>8.2473208553510164E-3</v>
      </c>
      <c r="W42" s="11">
        <f t="shared" si="6"/>
        <v>1.8906739811912068E-2</v>
      </c>
      <c r="X42" s="11">
        <f t="shared" si="6"/>
        <v>1.9469281799826942E-2</v>
      </c>
      <c r="Y42" s="11">
        <f t="shared" si="6"/>
        <v>2.2162493516293077E-3</v>
      </c>
      <c r="Z42" s="11">
        <f t="shared" si="6"/>
        <v>-1.336219064646659E-2</v>
      </c>
      <c r="AA42" s="11">
        <f t="shared" si="6"/>
        <v>-1.4783023366714354E-2</v>
      </c>
    </row>
    <row r="43" spans="1:27" x14ac:dyDescent="0.3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x14ac:dyDescent="0.35">
      <c r="A44" s="9" t="s">
        <v>33</v>
      </c>
      <c r="B44" s="9" t="s">
        <v>53</v>
      </c>
      <c r="C44" s="9" t="s">
        <v>17</v>
      </c>
      <c r="D44" s="9">
        <v>143.5</v>
      </c>
      <c r="E44" s="9">
        <v>143.79999999999998</v>
      </c>
      <c r="F44" s="9">
        <v>144</v>
      </c>
      <c r="G44" s="9">
        <v>144.30000000000001</v>
      </c>
      <c r="H44" s="9">
        <v>144.69999999999999</v>
      </c>
      <c r="I44" s="9">
        <v>145</v>
      </c>
      <c r="J44" s="9">
        <v>145.30000000000001</v>
      </c>
      <c r="K44" s="9">
        <v>145.9</v>
      </c>
      <c r="L44" s="9">
        <v>146.30000000000001</v>
      </c>
      <c r="M44" s="9">
        <v>146.80000000000001</v>
      </c>
      <c r="N44" s="9">
        <v>147</v>
      </c>
      <c r="O44" s="9">
        <v>147.30000000000001</v>
      </c>
      <c r="P44" s="9">
        <v>147.69999999999999</v>
      </c>
      <c r="Q44" s="9">
        <v>144.01111111111112</v>
      </c>
      <c r="R44" s="9">
        <v>123.86666666666667</v>
      </c>
      <c r="S44" s="9">
        <v>149.1</v>
      </c>
      <c r="T44" s="9">
        <v>149.1</v>
      </c>
      <c r="U44" s="9">
        <v>150</v>
      </c>
      <c r="V44" s="9">
        <v>150.19999999999999</v>
      </c>
      <c r="W44" s="9">
        <v>150.5</v>
      </c>
      <c r="X44" s="9">
        <v>151.1</v>
      </c>
      <c r="Y44" s="9">
        <v>151.9</v>
      </c>
      <c r="Z44" s="9">
        <v>152.5</v>
      </c>
      <c r="AA44" s="9">
        <v>154.19999999999999</v>
      </c>
    </row>
    <row r="45" spans="1:27" x14ac:dyDescent="0.35">
      <c r="A45" s="9" t="s">
        <v>33</v>
      </c>
      <c r="B45" s="9" t="s">
        <v>53</v>
      </c>
      <c r="C45" s="9" t="s">
        <v>18</v>
      </c>
      <c r="D45" s="9">
        <v>131.19999999999999</v>
      </c>
      <c r="E45" s="9">
        <v>131.28333333333333</v>
      </c>
      <c r="F45" s="9">
        <v>131.69999999999999</v>
      </c>
      <c r="G45" s="9">
        <v>131.69999999999999</v>
      </c>
      <c r="H45" s="9">
        <v>131.9</v>
      </c>
      <c r="I45" s="9">
        <v>132.19999999999999</v>
      </c>
      <c r="J45" s="9">
        <v>132.19999999999999</v>
      </c>
      <c r="K45" s="9">
        <v>132.4</v>
      </c>
      <c r="L45" s="9">
        <v>132.6</v>
      </c>
      <c r="M45" s="9">
        <v>132.80000000000001</v>
      </c>
      <c r="N45" s="9">
        <v>133.19999999999999</v>
      </c>
      <c r="O45" s="9">
        <v>133.5</v>
      </c>
      <c r="P45" s="9">
        <v>133.80000000000001</v>
      </c>
      <c r="Q45" s="9">
        <v>131.05277777777778</v>
      </c>
      <c r="R45" s="9">
        <v>112.61666666666667</v>
      </c>
      <c r="S45" s="9">
        <v>136.6</v>
      </c>
      <c r="T45" s="9">
        <v>136.6</v>
      </c>
      <c r="U45" s="9">
        <v>135.19999999999999</v>
      </c>
      <c r="V45" s="9">
        <v>136.30000000000001</v>
      </c>
      <c r="W45" s="9">
        <v>136.1</v>
      </c>
      <c r="X45" s="9">
        <v>136.4</v>
      </c>
      <c r="Y45" s="9">
        <v>136.69999999999999</v>
      </c>
      <c r="Z45" s="9">
        <v>137.30000000000001</v>
      </c>
      <c r="AA45" s="9">
        <v>138.19999999999999</v>
      </c>
    </row>
    <row r="46" spans="1:27" x14ac:dyDescent="0.35">
      <c r="A46" s="9" t="s">
        <v>33</v>
      </c>
      <c r="B46" s="9" t="s">
        <v>53</v>
      </c>
      <c r="C46" s="9" t="s">
        <v>19</v>
      </c>
      <c r="D46" s="9">
        <v>141.6</v>
      </c>
      <c r="E46" s="9">
        <v>141.9</v>
      </c>
      <c r="F46" s="9">
        <v>142.19999999999999</v>
      </c>
      <c r="G46" s="9">
        <v>142.4</v>
      </c>
      <c r="H46" s="9">
        <v>142.69999999999999</v>
      </c>
      <c r="I46" s="9">
        <v>143</v>
      </c>
      <c r="J46" s="9">
        <v>143.30000000000001</v>
      </c>
      <c r="K46" s="9">
        <v>143.9</v>
      </c>
      <c r="L46" s="9">
        <v>144.19999999999999</v>
      </c>
      <c r="M46" s="9">
        <v>144.6</v>
      </c>
      <c r="N46" s="9">
        <v>144.9</v>
      </c>
      <c r="O46" s="9">
        <v>145.19999999999999</v>
      </c>
      <c r="P46" s="9">
        <v>145.6</v>
      </c>
      <c r="Q46" s="9">
        <v>142.04444444444445</v>
      </c>
      <c r="R46" s="9">
        <v>122.16666666666667</v>
      </c>
      <c r="S46" s="9">
        <v>147.19999999999999</v>
      </c>
      <c r="T46" s="9">
        <v>147.19999999999999</v>
      </c>
      <c r="U46" s="9">
        <v>147.80000000000001</v>
      </c>
      <c r="V46" s="9">
        <v>148.1</v>
      </c>
      <c r="W46" s="9">
        <v>148.30000000000001</v>
      </c>
      <c r="X46" s="9">
        <v>148.80000000000001</v>
      </c>
      <c r="Y46" s="9">
        <v>149.6</v>
      </c>
      <c r="Z46" s="9">
        <v>150.19999999999999</v>
      </c>
      <c r="AA46" s="9">
        <v>151.80000000000001</v>
      </c>
    </row>
    <row r="47" spans="1:27" x14ac:dyDescent="0.35">
      <c r="A47" s="9"/>
      <c r="B47" s="9"/>
      <c r="C47" s="9"/>
      <c r="D47" s="9">
        <f>SUM(D44:D46)</f>
        <v>416.29999999999995</v>
      </c>
      <c r="E47" s="9">
        <f>SUM(E44:E46)</f>
        <v>416.98333333333335</v>
      </c>
      <c r="F47" s="9">
        <f t="shared" ref="F47:AA47" si="7">SUM(F44:F46)</f>
        <v>417.9</v>
      </c>
      <c r="G47" s="9">
        <f t="shared" si="7"/>
        <v>418.4</v>
      </c>
      <c r="H47" s="9">
        <f t="shared" si="7"/>
        <v>419.3</v>
      </c>
      <c r="I47" s="9">
        <f t="shared" si="7"/>
        <v>420.2</v>
      </c>
      <c r="J47" s="9">
        <f t="shared" si="7"/>
        <v>420.8</v>
      </c>
      <c r="K47" s="9">
        <f t="shared" si="7"/>
        <v>422.20000000000005</v>
      </c>
      <c r="L47" s="9">
        <f t="shared" si="7"/>
        <v>423.09999999999997</v>
      </c>
      <c r="M47" s="9">
        <f t="shared" si="7"/>
        <v>424.20000000000005</v>
      </c>
      <c r="N47" s="9">
        <f t="shared" si="7"/>
        <v>425.1</v>
      </c>
      <c r="O47" s="9">
        <f t="shared" si="7"/>
        <v>426</v>
      </c>
      <c r="P47" s="9">
        <f t="shared" si="7"/>
        <v>427.1</v>
      </c>
      <c r="Q47" s="9">
        <f t="shared" si="7"/>
        <v>417.10833333333335</v>
      </c>
      <c r="R47" s="9">
        <f t="shared" si="7"/>
        <v>358.65000000000003</v>
      </c>
      <c r="S47" s="9">
        <f t="shared" si="7"/>
        <v>432.9</v>
      </c>
      <c r="T47" s="9">
        <f t="shared" si="7"/>
        <v>432.9</v>
      </c>
      <c r="U47" s="9">
        <f t="shared" si="7"/>
        <v>433</v>
      </c>
      <c r="V47" s="9">
        <f t="shared" si="7"/>
        <v>434.6</v>
      </c>
      <c r="W47" s="9">
        <f t="shared" si="7"/>
        <v>434.90000000000003</v>
      </c>
      <c r="X47" s="9">
        <f t="shared" si="7"/>
        <v>436.3</v>
      </c>
      <c r="Y47" s="9">
        <f t="shared" si="7"/>
        <v>438.20000000000005</v>
      </c>
      <c r="Z47" s="9">
        <f t="shared" si="7"/>
        <v>440</v>
      </c>
      <c r="AA47" s="9">
        <f t="shared" si="7"/>
        <v>444.2</v>
      </c>
    </row>
    <row r="48" spans="1:27" x14ac:dyDescent="0.35">
      <c r="A48" s="9"/>
      <c r="B48" s="9"/>
      <c r="C48" s="9"/>
      <c r="D48" s="9"/>
      <c r="E48" s="11">
        <f>(E47-D47)/D47</f>
        <v>1.6414444711347442E-3</v>
      </c>
      <c r="F48" s="11">
        <f>(F47-E47)/E47</f>
        <v>2.1983292697548952E-3</v>
      </c>
      <c r="G48" s="11">
        <f t="shared" ref="G48:AA48" si="8">(G47-F47)/F47</f>
        <v>1.1964584828906438E-3</v>
      </c>
      <c r="H48" s="11">
        <f t="shared" si="8"/>
        <v>2.1510516252390872E-3</v>
      </c>
      <c r="I48" s="11">
        <f t="shared" si="8"/>
        <v>2.1464345337466662E-3</v>
      </c>
      <c r="J48" s="11">
        <f t="shared" si="8"/>
        <v>1.4278914802475554E-3</v>
      </c>
      <c r="K48" s="11">
        <f t="shared" si="8"/>
        <v>3.3269961977187121E-3</v>
      </c>
      <c r="L48" s="11">
        <f t="shared" si="8"/>
        <v>2.131691141638845E-3</v>
      </c>
      <c r="M48" s="11">
        <f t="shared" si="8"/>
        <v>2.5998581895534854E-3</v>
      </c>
      <c r="N48" s="11">
        <f t="shared" si="8"/>
        <v>2.1216407355020678E-3</v>
      </c>
      <c r="O48" s="11">
        <f t="shared" si="8"/>
        <v>2.1171489061396782E-3</v>
      </c>
      <c r="P48" s="11">
        <f t="shared" si="8"/>
        <v>2.5821596244131988E-3</v>
      </c>
      <c r="Q48" s="11">
        <f t="shared" si="8"/>
        <v>-2.3394209006477814E-2</v>
      </c>
      <c r="R48" s="11">
        <f t="shared" si="8"/>
        <v>-0.14015143947415734</v>
      </c>
      <c r="S48" s="11">
        <f t="shared" si="8"/>
        <v>0.20702634880802995</v>
      </c>
      <c r="T48" s="11">
        <f t="shared" si="8"/>
        <v>0</v>
      </c>
      <c r="U48" s="11">
        <f t="shared" si="8"/>
        <v>2.3100023100028355E-4</v>
      </c>
      <c r="V48" s="11">
        <f t="shared" si="8"/>
        <v>3.6951501154734935E-3</v>
      </c>
      <c r="W48" s="11">
        <f t="shared" si="8"/>
        <v>6.9028992176716831E-4</v>
      </c>
      <c r="X48" s="11">
        <f t="shared" si="8"/>
        <v>3.2191308346745853E-3</v>
      </c>
      <c r="Y48" s="11">
        <f t="shared" si="8"/>
        <v>4.354801741920775E-3</v>
      </c>
      <c r="Z48" s="11">
        <f t="shared" si="8"/>
        <v>4.1077133728889877E-3</v>
      </c>
      <c r="AA48" s="11">
        <f t="shared" si="8"/>
        <v>9.5454545454545202E-3</v>
      </c>
    </row>
    <row r="49" spans="1:27" x14ac:dyDescent="0.3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x14ac:dyDescent="0.35">
      <c r="A50" s="9" t="s">
        <v>33</v>
      </c>
      <c r="B50" s="9" t="s">
        <v>23</v>
      </c>
      <c r="C50" s="9" t="s">
        <v>23</v>
      </c>
      <c r="D50" s="9">
        <v>139.19999999999999</v>
      </c>
      <c r="E50" s="9">
        <v>139.4</v>
      </c>
      <c r="F50" s="9">
        <v>139.80000000000001</v>
      </c>
      <c r="G50" s="9">
        <v>140.30000000000001</v>
      </c>
      <c r="H50" s="9">
        <v>140.80000000000001</v>
      </c>
      <c r="I50" s="9">
        <v>141.5</v>
      </c>
      <c r="J50" s="9">
        <v>141.9</v>
      </c>
      <c r="K50" s="9">
        <v>142.4</v>
      </c>
      <c r="L50" s="9">
        <v>142.80000000000001</v>
      </c>
      <c r="M50" s="9">
        <v>143.19999999999999</v>
      </c>
      <c r="N50" s="9">
        <v>143.80000000000001</v>
      </c>
      <c r="O50" s="9">
        <v>144.4</v>
      </c>
      <c r="P50" s="9">
        <v>145</v>
      </c>
      <c r="Q50" s="9">
        <v>144.80000000000001</v>
      </c>
      <c r="R50" s="9">
        <v>146.51666666666665</v>
      </c>
      <c r="S50" s="9">
        <v>148.1</v>
      </c>
      <c r="T50" s="9">
        <v>148.1</v>
      </c>
      <c r="U50" s="9">
        <v>148.69999999999999</v>
      </c>
      <c r="V50" s="9">
        <v>150</v>
      </c>
      <c r="W50" s="9">
        <v>151</v>
      </c>
      <c r="X50" s="9">
        <v>152</v>
      </c>
      <c r="Y50" s="9">
        <v>152.9</v>
      </c>
      <c r="Z50" s="9">
        <v>154.1</v>
      </c>
      <c r="AA50" s="9">
        <v>156.30000000000001</v>
      </c>
    </row>
    <row r="51" spans="1:27" x14ac:dyDescent="0.35">
      <c r="A51" s="9"/>
      <c r="B51" s="9"/>
      <c r="C51" s="9"/>
      <c r="D51" s="9"/>
      <c r="E51" s="11">
        <f>(E50-D50)/D50</f>
        <v>1.436781609195525E-3</v>
      </c>
      <c r="F51" s="11">
        <f>(F50-E50)/E50</f>
        <v>2.8694404591105139E-3</v>
      </c>
      <c r="G51" s="11">
        <f t="shared" ref="G51:AA51" si="9">(G50-F50)/F50</f>
        <v>3.5765379113018594E-3</v>
      </c>
      <c r="H51" s="11">
        <f t="shared" si="9"/>
        <v>3.5637918745545258E-3</v>
      </c>
      <c r="I51" s="11">
        <f t="shared" si="9"/>
        <v>4.9715909090908283E-3</v>
      </c>
      <c r="J51" s="11">
        <f t="shared" si="9"/>
        <v>2.8268551236749519E-3</v>
      </c>
      <c r="K51" s="11">
        <f t="shared" si="9"/>
        <v>3.5236081747709652E-3</v>
      </c>
      <c r="L51" s="11">
        <f t="shared" si="9"/>
        <v>2.8089887640449836E-3</v>
      </c>
      <c r="M51" s="11">
        <f t="shared" si="9"/>
        <v>2.8011204481791121E-3</v>
      </c>
      <c r="N51" s="11">
        <f t="shared" si="9"/>
        <v>4.1899441340783718E-3</v>
      </c>
      <c r="O51" s="11">
        <f t="shared" si="9"/>
        <v>4.1724617524338961E-3</v>
      </c>
      <c r="P51" s="11">
        <f t="shared" si="9"/>
        <v>4.1551246537395725E-3</v>
      </c>
      <c r="Q51" s="11">
        <f t="shared" si="9"/>
        <v>-1.3793103448275078E-3</v>
      </c>
      <c r="R51" s="11">
        <f t="shared" si="9"/>
        <v>1.1855432780846961E-2</v>
      </c>
      <c r="S51" s="11">
        <f t="shared" si="9"/>
        <v>1.080650665453311E-2</v>
      </c>
      <c r="T51" s="11">
        <f t="shared" si="9"/>
        <v>0</v>
      </c>
      <c r="U51" s="11">
        <f t="shared" si="9"/>
        <v>4.051316677920286E-3</v>
      </c>
      <c r="V51" s="11">
        <f t="shared" si="9"/>
        <v>8.7424344317418388E-3</v>
      </c>
      <c r="W51" s="11">
        <f t="shared" si="9"/>
        <v>6.6666666666666671E-3</v>
      </c>
      <c r="X51" s="11">
        <f t="shared" si="9"/>
        <v>6.6225165562913907E-3</v>
      </c>
      <c r="Y51" s="11">
        <f t="shared" si="9"/>
        <v>5.9210526315789849E-3</v>
      </c>
      <c r="Z51" s="11">
        <f t="shared" si="9"/>
        <v>7.848266841072522E-3</v>
      </c>
      <c r="AA51" s="11">
        <f t="shared" si="9"/>
        <v>1.4276443867618541E-2</v>
      </c>
    </row>
    <row r="52" spans="1:27" x14ac:dyDescent="0.3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x14ac:dyDescent="0.35">
      <c r="A53" s="9" t="s">
        <v>34</v>
      </c>
      <c r="B53" s="9" t="s">
        <v>51</v>
      </c>
      <c r="C53" s="9" t="s">
        <v>3</v>
      </c>
      <c r="D53" s="9">
        <f>SUMIFS(march19,Subcategories,$C53,SECTOR,$A$53)</f>
        <v>137.80000000000001</v>
      </c>
      <c r="E53" s="9">
        <v>138.13333333333333</v>
      </c>
      <c r="F53" s="9">
        <v>138.30000000000001</v>
      </c>
      <c r="G53" s="9">
        <v>138.69999999999999</v>
      </c>
      <c r="H53" s="9">
        <v>139.30000000000001</v>
      </c>
      <c r="I53" s="9">
        <v>140.1</v>
      </c>
      <c r="J53" s="9">
        <v>140.9</v>
      </c>
      <c r="K53" s="9">
        <v>141.80000000000001</v>
      </c>
      <c r="L53" s="9">
        <v>142.5</v>
      </c>
      <c r="M53" s="9">
        <v>143.5</v>
      </c>
      <c r="N53" s="9">
        <v>144.30000000000001</v>
      </c>
      <c r="O53" s="9">
        <v>144.80000000000001</v>
      </c>
      <c r="P53" s="9">
        <v>145.1</v>
      </c>
      <c r="Q53" s="9">
        <v>148.69999999999999</v>
      </c>
      <c r="R53" s="9">
        <v>147.78333333333333</v>
      </c>
      <c r="S53" s="9">
        <v>149.6</v>
      </c>
      <c r="T53" s="9">
        <v>149.6</v>
      </c>
      <c r="U53" s="9">
        <v>148.9</v>
      </c>
      <c r="V53" s="9">
        <v>148.4</v>
      </c>
      <c r="W53" s="9">
        <v>147.5</v>
      </c>
      <c r="X53" s="9">
        <v>146.80000000000001</v>
      </c>
      <c r="Y53" s="9">
        <v>146</v>
      </c>
      <c r="Z53" s="9">
        <v>144.9</v>
      </c>
      <c r="AA53" s="9">
        <v>144.30000000000001</v>
      </c>
    </row>
    <row r="54" spans="1:27" x14ac:dyDescent="0.35">
      <c r="A54" s="9" t="s">
        <v>34</v>
      </c>
      <c r="B54" s="9" t="s">
        <v>51</v>
      </c>
      <c r="C54" s="9" t="s">
        <v>4</v>
      </c>
      <c r="D54" s="9">
        <v>153</v>
      </c>
      <c r="E54" s="9">
        <v>156.61666666666667</v>
      </c>
      <c r="F54" s="9">
        <v>158.5</v>
      </c>
      <c r="G54" s="9">
        <v>162.1</v>
      </c>
      <c r="H54" s="9">
        <v>162.69999999999999</v>
      </c>
      <c r="I54" s="9">
        <v>160.6</v>
      </c>
      <c r="J54" s="9">
        <v>160.80000000000001</v>
      </c>
      <c r="K54" s="9">
        <v>161</v>
      </c>
      <c r="L54" s="9">
        <v>163.19999999999999</v>
      </c>
      <c r="M54" s="9">
        <v>165</v>
      </c>
      <c r="N54" s="9">
        <v>167.4</v>
      </c>
      <c r="O54" s="9">
        <v>167.5</v>
      </c>
      <c r="P54" s="9">
        <v>167</v>
      </c>
      <c r="Q54" s="9">
        <v>173.18333333333331</v>
      </c>
      <c r="R54" s="9">
        <v>151.79999999999998</v>
      </c>
      <c r="S54" s="9">
        <v>192.7</v>
      </c>
      <c r="T54" s="9">
        <v>192.7</v>
      </c>
      <c r="U54" s="9">
        <v>190.9</v>
      </c>
      <c r="V54" s="9">
        <v>187.1</v>
      </c>
      <c r="W54" s="9">
        <v>188.9</v>
      </c>
      <c r="X54" s="9">
        <v>191</v>
      </c>
      <c r="Y54" s="9">
        <v>191</v>
      </c>
      <c r="Z54" s="9">
        <v>190.1</v>
      </c>
      <c r="AA54" s="9">
        <v>186.5</v>
      </c>
    </row>
    <row r="55" spans="1:27" x14ac:dyDescent="0.35">
      <c r="A55" s="9" t="s">
        <v>34</v>
      </c>
      <c r="B55" s="9" t="s">
        <v>51</v>
      </c>
      <c r="C55" s="9" t="s">
        <v>5</v>
      </c>
      <c r="D55" s="9">
        <v>140.30000000000001</v>
      </c>
      <c r="E55" s="9">
        <v>139.29999999999998</v>
      </c>
      <c r="F55" s="9">
        <v>136</v>
      </c>
      <c r="G55" s="9">
        <v>137.80000000000001</v>
      </c>
      <c r="H55" s="9">
        <v>140</v>
      </c>
      <c r="I55" s="9">
        <v>138.5</v>
      </c>
      <c r="J55" s="9">
        <v>139.6</v>
      </c>
      <c r="K55" s="9">
        <v>142.6</v>
      </c>
      <c r="L55" s="9">
        <v>145.6</v>
      </c>
      <c r="M55" s="9">
        <v>151.1</v>
      </c>
      <c r="N55" s="9">
        <v>154.9</v>
      </c>
      <c r="O55" s="9">
        <v>151.80000000000001</v>
      </c>
      <c r="P55" s="9">
        <v>148.1</v>
      </c>
      <c r="Q55" s="9">
        <v>148.80000000000001</v>
      </c>
      <c r="R55" s="9">
        <v>150.38333333333333</v>
      </c>
      <c r="S55" s="9">
        <v>151.4</v>
      </c>
      <c r="T55" s="9">
        <v>151.4</v>
      </c>
      <c r="U55" s="9">
        <v>150.80000000000001</v>
      </c>
      <c r="V55" s="9">
        <v>152.5</v>
      </c>
      <c r="W55" s="9">
        <v>161.4</v>
      </c>
      <c r="X55" s="9">
        <v>173.6</v>
      </c>
      <c r="Y55" s="9">
        <v>175.3</v>
      </c>
      <c r="Z55" s="9">
        <v>175.3</v>
      </c>
      <c r="AA55" s="9">
        <v>168.7</v>
      </c>
    </row>
    <row r="56" spans="1:27" x14ac:dyDescent="0.35">
      <c r="A56" s="9" t="s">
        <v>34</v>
      </c>
      <c r="B56" s="9" t="s">
        <v>51</v>
      </c>
      <c r="C56" s="9" t="s">
        <v>6</v>
      </c>
      <c r="D56" s="9">
        <v>142.30000000000001</v>
      </c>
      <c r="E56" s="9">
        <v>142.73333333333332</v>
      </c>
      <c r="F56" s="9">
        <v>142.5</v>
      </c>
      <c r="G56" s="9">
        <v>143.30000000000001</v>
      </c>
      <c r="H56" s="9">
        <v>144</v>
      </c>
      <c r="I56" s="9">
        <v>144.69999999999999</v>
      </c>
      <c r="J56" s="9">
        <v>145.4</v>
      </c>
      <c r="K56" s="9">
        <v>146.19999999999999</v>
      </c>
      <c r="L56" s="9">
        <v>146.69999999999999</v>
      </c>
      <c r="M56" s="9">
        <v>148.30000000000001</v>
      </c>
      <c r="N56" s="9">
        <v>150.1</v>
      </c>
      <c r="O56" s="9">
        <v>150.80000000000001</v>
      </c>
      <c r="P56" s="9">
        <v>151.5</v>
      </c>
      <c r="Q56" s="9">
        <v>155.6</v>
      </c>
      <c r="R56" s="9">
        <v>152.96666666666667</v>
      </c>
      <c r="S56" s="9">
        <v>153.30000000000001</v>
      </c>
      <c r="T56" s="9">
        <v>153.30000000000001</v>
      </c>
      <c r="U56" s="9">
        <v>153.30000000000001</v>
      </c>
      <c r="V56" s="9">
        <v>153.6</v>
      </c>
      <c r="W56" s="9">
        <v>153.6</v>
      </c>
      <c r="X56" s="9">
        <v>153.80000000000001</v>
      </c>
      <c r="Y56" s="9">
        <v>154.1</v>
      </c>
      <c r="Z56" s="9">
        <v>154.1</v>
      </c>
      <c r="AA56" s="9">
        <v>154.69999999999999</v>
      </c>
    </row>
    <row r="57" spans="1:27" x14ac:dyDescent="0.35">
      <c r="A57" s="9" t="s">
        <v>34</v>
      </c>
      <c r="B57" s="9" t="s">
        <v>51</v>
      </c>
      <c r="C57" s="9" t="s">
        <v>7</v>
      </c>
      <c r="D57" s="9">
        <v>122</v>
      </c>
      <c r="E57" s="9">
        <v>122.08333333333333</v>
      </c>
      <c r="F57" s="9">
        <v>122</v>
      </c>
      <c r="G57" s="9">
        <v>122.2</v>
      </c>
      <c r="H57" s="9">
        <v>122.5</v>
      </c>
      <c r="I57" s="9">
        <v>122.9</v>
      </c>
      <c r="J57" s="9">
        <v>123.5</v>
      </c>
      <c r="K57" s="9">
        <v>123.9</v>
      </c>
      <c r="L57" s="9">
        <v>124.3</v>
      </c>
      <c r="M57" s="9">
        <v>125.7</v>
      </c>
      <c r="N57" s="9">
        <v>129.9</v>
      </c>
      <c r="O57" s="9">
        <v>131.4</v>
      </c>
      <c r="P57" s="9">
        <v>131.19999999999999</v>
      </c>
      <c r="Q57" s="9">
        <v>135.1</v>
      </c>
      <c r="R57" s="9">
        <v>134.61666666666667</v>
      </c>
      <c r="S57" s="9">
        <v>136.30000000000001</v>
      </c>
      <c r="T57" s="9">
        <v>136.30000000000001</v>
      </c>
      <c r="U57" s="9">
        <v>137.4</v>
      </c>
      <c r="V57" s="9">
        <v>138.19999999999999</v>
      </c>
      <c r="W57" s="9">
        <v>140.1</v>
      </c>
      <c r="X57" s="9">
        <v>142.69999999999999</v>
      </c>
      <c r="Y57" s="9">
        <v>146.6</v>
      </c>
      <c r="Z57" s="9">
        <v>150.9</v>
      </c>
      <c r="AA57" s="9">
        <v>158.69999999999999</v>
      </c>
    </row>
    <row r="58" spans="1:27" x14ac:dyDescent="0.35">
      <c r="A58" s="9" t="s">
        <v>34</v>
      </c>
      <c r="B58" s="9" t="s">
        <v>51</v>
      </c>
      <c r="C58" s="9" t="s">
        <v>8</v>
      </c>
      <c r="D58" s="9">
        <v>137.6</v>
      </c>
      <c r="E58" s="9">
        <v>142.16666666666666</v>
      </c>
      <c r="F58" s="9">
        <v>146.5</v>
      </c>
      <c r="G58" s="9">
        <v>146.80000000000001</v>
      </c>
      <c r="H58" s="9">
        <v>150.30000000000001</v>
      </c>
      <c r="I58" s="9">
        <v>149.4</v>
      </c>
      <c r="J58" s="9">
        <v>146.6</v>
      </c>
      <c r="K58" s="9">
        <v>148</v>
      </c>
      <c r="L58" s="9">
        <v>147.4</v>
      </c>
      <c r="M58" s="9">
        <v>145.69999999999999</v>
      </c>
      <c r="N58" s="9">
        <v>143.19999999999999</v>
      </c>
      <c r="O58" s="9">
        <v>141.80000000000001</v>
      </c>
      <c r="P58" s="9">
        <v>142.5</v>
      </c>
      <c r="Q58" s="9">
        <v>149.9</v>
      </c>
      <c r="R58" s="9">
        <v>146.5</v>
      </c>
      <c r="S58" s="9">
        <v>147.19999999999999</v>
      </c>
      <c r="T58" s="9">
        <v>147.19999999999999</v>
      </c>
      <c r="U58" s="9">
        <v>150.4</v>
      </c>
      <c r="V58" s="9">
        <v>150.9</v>
      </c>
      <c r="W58" s="9">
        <v>151.19999999999999</v>
      </c>
      <c r="X58" s="9">
        <v>148.4</v>
      </c>
      <c r="Y58" s="9">
        <v>147.69999999999999</v>
      </c>
      <c r="Z58" s="9">
        <v>149.6</v>
      </c>
      <c r="AA58" s="9">
        <v>150.69999999999999</v>
      </c>
    </row>
    <row r="59" spans="1:27" x14ac:dyDescent="0.35">
      <c r="A59" s="9" t="s">
        <v>34</v>
      </c>
      <c r="B59" s="9" t="s">
        <v>51</v>
      </c>
      <c r="C59" s="9" t="s">
        <v>9</v>
      </c>
      <c r="D59" s="9">
        <v>132.6</v>
      </c>
      <c r="E59" s="9">
        <v>141.23333333333335</v>
      </c>
      <c r="F59" s="9">
        <v>143</v>
      </c>
      <c r="G59" s="9">
        <v>150.5</v>
      </c>
      <c r="H59" s="9">
        <v>160.30000000000001</v>
      </c>
      <c r="I59" s="9">
        <v>167.4</v>
      </c>
      <c r="J59" s="9">
        <v>173.2</v>
      </c>
      <c r="K59" s="9">
        <v>188.4</v>
      </c>
      <c r="L59" s="9">
        <v>199.6</v>
      </c>
      <c r="M59" s="9">
        <v>217</v>
      </c>
      <c r="N59" s="9">
        <v>197</v>
      </c>
      <c r="O59" s="9">
        <v>170.7</v>
      </c>
      <c r="P59" s="9">
        <v>157.30000000000001</v>
      </c>
      <c r="Q59" s="9">
        <v>168.6</v>
      </c>
      <c r="R59" s="9">
        <v>164.61666666666667</v>
      </c>
      <c r="S59" s="9">
        <v>156.5</v>
      </c>
      <c r="T59" s="9">
        <v>156.5</v>
      </c>
      <c r="U59" s="9">
        <v>178.1</v>
      </c>
      <c r="V59" s="9">
        <v>186.7</v>
      </c>
      <c r="W59" s="9">
        <v>209.2</v>
      </c>
      <c r="X59" s="9">
        <v>230</v>
      </c>
      <c r="Y59" s="9">
        <v>230.5</v>
      </c>
      <c r="Z59" s="9">
        <v>194.2</v>
      </c>
      <c r="AA59" s="9">
        <v>160</v>
      </c>
    </row>
    <row r="60" spans="1:27" x14ac:dyDescent="0.35">
      <c r="A60" s="9" t="s">
        <v>34</v>
      </c>
      <c r="B60" s="9" t="s">
        <v>51</v>
      </c>
      <c r="C60" s="9" t="s">
        <v>10</v>
      </c>
      <c r="D60" s="9">
        <v>121.8</v>
      </c>
      <c r="E60" s="9">
        <v>124.38333333333334</v>
      </c>
      <c r="F60" s="9">
        <v>124.9</v>
      </c>
      <c r="G60" s="9">
        <v>128.30000000000001</v>
      </c>
      <c r="H60" s="9">
        <v>130</v>
      </c>
      <c r="I60" s="9">
        <v>130.9</v>
      </c>
      <c r="J60" s="9">
        <v>131.6</v>
      </c>
      <c r="K60" s="9">
        <v>132.5</v>
      </c>
      <c r="L60" s="9">
        <v>135.69999999999999</v>
      </c>
      <c r="M60" s="9">
        <v>138.30000000000001</v>
      </c>
      <c r="N60" s="9">
        <v>140.4</v>
      </c>
      <c r="O60" s="9">
        <v>141.1</v>
      </c>
      <c r="P60" s="9">
        <v>141.1</v>
      </c>
      <c r="Q60" s="9">
        <v>150.4</v>
      </c>
      <c r="R60" s="9">
        <v>147.46666666666667</v>
      </c>
      <c r="S60" s="9">
        <v>150.9</v>
      </c>
      <c r="T60" s="9">
        <v>150.9</v>
      </c>
      <c r="U60" s="9">
        <v>150.4</v>
      </c>
      <c r="V60" s="9">
        <v>149.80000000000001</v>
      </c>
      <c r="W60" s="9">
        <v>150.9</v>
      </c>
      <c r="X60" s="9">
        <v>156.80000000000001</v>
      </c>
      <c r="Y60" s="9">
        <v>160.19999999999999</v>
      </c>
      <c r="Z60" s="9">
        <v>160.4</v>
      </c>
      <c r="AA60" s="9">
        <v>158.80000000000001</v>
      </c>
    </row>
    <row r="61" spans="1:27" x14ac:dyDescent="0.35">
      <c r="A61" s="9" t="s">
        <v>34</v>
      </c>
      <c r="B61" s="9" t="s">
        <v>51</v>
      </c>
      <c r="C61" s="9" t="s">
        <v>11</v>
      </c>
      <c r="D61" s="9">
        <v>109</v>
      </c>
      <c r="E61" s="9">
        <v>109.85000000000001</v>
      </c>
      <c r="F61" s="9">
        <v>109.9</v>
      </c>
      <c r="G61" s="9">
        <v>111</v>
      </c>
      <c r="H61" s="9">
        <v>111.1</v>
      </c>
      <c r="I61" s="9">
        <v>112</v>
      </c>
      <c r="J61" s="9">
        <v>113.2</v>
      </c>
      <c r="K61" s="9">
        <v>114</v>
      </c>
      <c r="L61" s="9">
        <v>114.2</v>
      </c>
      <c r="M61" s="9">
        <v>114</v>
      </c>
      <c r="N61" s="9">
        <v>114.1</v>
      </c>
      <c r="O61" s="9">
        <v>113.6</v>
      </c>
      <c r="P61" s="9">
        <v>113.2</v>
      </c>
      <c r="Q61" s="9">
        <v>120.3</v>
      </c>
      <c r="R61" s="9">
        <v>115.10000000000001</v>
      </c>
      <c r="S61" s="9">
        <v>114.2</v>
      </c>
      <c r="T61" s="9">
        <v>114.2</v>
      </c>
      <c r="U61" s="9">
        <v>115.1</v>
      </c>
      <c r="V61" s="9">
        <v>116.4</v>
      </c>
      <c r="W61" s="9">
        <v>116.2</v>
      </c>
      <c r="X61" s="9">
        <v>115.7</v>
      </c>
      <c r="Y61" s="9">
        <v>115.3</v>
      </c>
      <c r="Z61" s="9">
        <v>114.6</v>
      </c>
      <c r="AA61" s="9">
        <v>112.8</v>
      </c>
    </row>
    <row r="62" spans="1:27" x14ac:dyDescent="0.35">
      <c r="A62" s="9" t="s">
        <v>34</v>
      </c>
      <c r="B62" s="9" t="s">
        <v>51</v>
      </c>
      <c r="C62" s="9" t="s">
        <v>12</v>
      </c>
      <c r="D62" s="9">
        <v>139.5</v>
      </c>
      <c r="E62" s="9">
        <v>140.13333333333333</v>
      </c>
      <c r="F62" s="9">
        <v>139.9</v>
      </c>
      <c r="G62" s="9">
        <v>140.6</v>
      </c>
      <c r="H62" s="9">
        <v>141.69999999999999</v>
      </c>
      <c r="I62" s="9">
        <v>142.6</v>
      </c>
      <c r="J62" s="9">
        <v>144.1</v>
      </c>
      <c r="K62" s="9">
        <v>145.4</v>
      </c>
      <c r="L62" s="9">
        <v>147</v>
      </c>
      <c r="M62" s="9">
        <v>148.69999999999999</v>
      </c>
      <c r="N62" s="9">
        <v>150.9</v>
      </c>
      <c r="O62" s="9">
        <v>152</v>
      </c>
      <c r="P62" s="9">
        <v>153.19999999999999</v>
      </c>
      <c r="Q62" s="9">
        <v>157.1</v>
      </c>
      <c r="R62" s="9">
        <v>156.88333333333333</v>
      </c>
      <c r="S62" s="9">
        <v>159.5</v>
      </c>
      <c r="T62" s="9">
        <v>159.5</v>
      </c>
      <c r="U62" s="9">
        <v>160</v>
      </c>
      <c r="V62" s="9">
        <v>160.30000000000001</v>
      </c>
      <c r="W62" s="9">
        <v>161</v>
      </c>
      <c r="X62" s="9">
        <v>161.80000000000001</v>
      </c>
      <c r="Y62" s="9">
        <v>163</v>
      </c>
      <c r="Z62" s="9">
        <v>164</v>
      </c>
      <c r="AA62" s="9">
        <v>164.2</v>
      </c>
    </row>
    <row r="63" spans="1:27" x14ac:dyDescent="0.35">
      <c r="A63" s="9" t="s">
        <v>34</v>
      </c>
      <c r="B63" s="9" t="s">
        <v>51</v>
      </c>
      <c r="C63" s="9" t="s">
        <v>13</v>
      </c>
      <c r="D63" s="9">
        <v>133.69999999999999</v>
      </c>
      <c r="E63" s="9">
        <v>133.91666666666666</v>
      </c>
      <c r="F63" s="9">
        <v>134</v>
      </c>
      <c r="G63" s="9">
        <v>134.19999999999999</v>
      </c>
      <c r="H63" s="9">
        <v>134.69999999999999</v>
      </c>
      <c r="I63" s="9">
        <v>134.9</v>
      </c>
      <c r="J63" s="9">
        <v>135</v>
      </c>
      <c r="K63" s="9">
        <v>135.1</v>
      </c>
      <c r="L63" s="9">
        <v>135.30000000000001</v>
      </c>
      <c r="M63" s="9">
        <v>135.80000000000001</v>
      </c>
      <c r="N63" s="9">
        <v>136.1</v>
      </c>
      <c r="O63" s="9">
        <v>136.5</v>
      </c>
      <c r="P63" s="9">
        <v>136.69999999999999</v>
      </c>
      <c r="Q63" s="9">
        <v>136.80000000000001</v>
      </c>
      <c r="R63" s="9">
        <v>138.23333333333332</v>
      </c>
      <c r="S63" s="9">
        <v>139.4</v>
      </c>
      <c r="T63" s="9">
        <v>139.4</v>
      </c>
      <c r="U63" s="9">
        <v>140.6</v>
      </c>
      <c r="V63" s="9">
        <v>142.19999999999999</v>
      </c>
      <c r="W63" s="9">
        <v>144</v>
      </c>
      <c r="X63" s="9">
        <v>146.5</v>
      </c>
      <c r="Y63" s="9">
        <v>149.19999999999999</v>
      </c>
      <c r="Z63" s="9">
        <v>151.80000000000001</v>
      </c>
      <c r="AA63" s="9">
        <v>155.5</v>
      </c>
    </row>
    <row r="64" spans="1:27" x14ac:dyDescent="0.35">
      <c r="A64" s="9" t="s">
        <v>34</v>
      </c>
      <c r="B64" s="9" t="s">
        <v>51</v>
      </c>
      <c r="C64" s="9" t="s">
        <v>14</v>
      </c>
      <c r="D64" s="9">
        <v>155.19999999999999</v>
      </c>
      <c r="E64" s="9">
        <v>155.38333333333333</v>
      </c>
      <c r="F64" s="9">
        <v>155.5</v>
      </c>
      <c r="G64" s="9">
        <v>155.9</v>
      </c>
      <c r="H64" s="9">
        <v>156.19999999999999</v>
      </c>
      <c r="I64" s="9">
        <v>156.6</v>
      </c>
      <c r="J64" s="9">
        <v>156.80000000000001</v>
      </c>
      <c r="K64" s="9">
        <v>157.1</v>
      </c>
      <c r="L64" s="9">
        <v>157.5</v>
      </c>
      <c r="M64" s="9">
        <v>158</v>
      </c>
      <c r="N64" s="9">
        <v>158.6</v>
      </c>
      <c r="O64" s="9">
        <v>159.1</v>
      </c>
      <c r="P64" s="9">
        <v>159.6</v>
      </c>
      <c r="Q64" s="9">
        <v>155.83333333333334</v>
      </c>
      <c r="R64" s="9">
        <v>134.1</v>
      </c>
      <c r="S64" s="9">
        <v>161.80000000000001</v>
      </c>
      <c r="T64" s="9">
        <v>161.80000000000001</v>
      </c>
      <c r="U64" s="9">
        <v>162.30000000000001</v>
      </c>
      <c r="V64" s="9">
        <v>162.9</v>
      </c>
      <c r="W64" s="9">
        <v>163.19999999999999</v>
      </c>
      <c r="X64" s="9">
        <v>163.80000000000001</v>
      </c>
      <c r="Y64" s="9">
        <v>164.8</v>
      </c>
      <c r="Z64" s="9">
        <v>165.6</v>
      </c>
      <c r="AA64" s="9">
        <v>167.5</v>
      </c>
    </row>
    <row r="65" spans="1:27" x14ac:dyDescent="0.35">
      <c r="A65" s="9" t="s">
        <v>34</v>
      </c>
      <c r="B65" s="9" t="s">
        <v>51</v>
      </c>
      <c r="C65" s="9" t="s">
        <v>15</v>
      </c>
      <c r="D65" s="9">
        <v>138.1</v>
      </c>
      <c r="E65" s="9">
        <v>140.21666666666667</v>
      </c>
      <c r="F65" s="9">
        <v>140.9</v>
      </c>
      <c r="G65" s="9">
        <v>142.69999999999999</v>
      </c>
      <c r="H65" s="9">
        <v>144.69999999999999</v>
      </c>
      <c r="I65" s="9">
        <v>145.9</v>
      </c>
      <c r="J65" s="9">
        <v>147</v>
      </c>
      <c r="K65" s="9">
        <v>149.6</v>
      </c>
      <c r="L65" s="9">
        <v>151.9</v>
      </c>
      <c r="M65" s="9">
        <v>155</v>
      </c>
      <c r="N65" s="9">
        <v>153.5</v>
      </c>
      <c r="O65" s="9">
        <v>150.5</v>
      </c>
      <c r="P65" s="9">
        <v>148.9</v>
      </c>
      <c r="Q65" s="9">
        <v>151.4</v>
      </c>
      <c r="R65" s="9">
        <v>152.63333333333333</v>
      </c>
      <c r="S65" s="9">
        <v>154</v>
      </c>
      <c r="T65" s="9">
        <v>154</v>
      </c>
      <c r="U65" s="9">
        <v>157</v>
      </c>
      <c r="V65" s="9">
        <v>158</v>
      </c>
      <c r="W65" s="9">
        <v>161.4</v>
      </c>
      <c r="X65" s="9">
        <v>164.7</v>
      </c>
      <c r="Y65" s="9">
        <v>165.4</v>
      </c>
      <c r="Z65" s="9">
        <v>161</v>
      </c>
      <c r="AA65" s="9">
        <v>156.9</v>
      </c>
    </row>
    <row r="66" spans="1:27" x14ac:dyDescent="0.35">
      <c r="A66" s="9"/>
      <c r="B66" s="9"/>
      <c r="C66" s="9"/>
      <c r="D66" s="9">
        <f>SUM(D53:D65)</f>
        <v>1762.9</v>
      </c>
      <c r="E66" s="9">
        <f>SUM(E53:E65)</f>
        <v>1786.15</v>
      </c>
      <c r="F66" s="9">
        <f t="shared" ref="F66:AA66" si="10">SUM(F53:F65)</f>
        <v>1791.9000000000003</v>
      </c>
      <c r="G66" s="9">
        <f t="shared" si="10"/>
        <v>1814.1000000000001</v>
      </c>
      <c r="H66" s="9">
        <f t="shared" si="10"/>
        <v>1837.5</v>
      </c>
      <c r="I66" s="9">
        <f t="shared" si="10"/>
        <v>1846.5</v>
      </c>
      <c r="J66" s="9">
        <f t="shared" si="10"/>
        <v>1857.6999999999998</v>
      </c>
      <c r="K66" s="9">
        <f t="shared" si="10"/>
        <v>1885.5999999999997</v>
      </c>
      <c r="L66" s="9">
        <f t="shared" si="10"/>
        <v>1910.9</v>
      </c>
      <c r="M66" s="9">
        <f t="shared" si="10"/>
        <v>1946.1000000000001</v>
      </c>
      <c r="N66" s="9">
        <f t="shared" si="10"/>
        <v>1940.3999999999999</v>
      </c>
      <c r="O66" s="9">
        <f t="shared" si="10"/>
        <v>1911.6</v>
      </c>
      <c r="P66" s="9">
        <f t="shared" si="10"/>
        <v>1895.4</v>
      </c>
      <c r="Q66" s="9">
        <f t="shared" si="10"/>
        <v>1951.7166666666665</v>
      </c>
      <c r="R66" s="9">
        <f t="shared" si="10"/>
        <v>1893.083333333333</v>
      </c>
      <c r="S66" s="9">
        <f t="shared" si="10"/>
        <v>1966.8000000000002</v>
      </c>
      <c r="T66" s="9">
        <f t="shared" si="10"/>
        <v>1966.8000000000002</v>
      </c>
      <c r="U66" s="9">
        <f t="shared" si="10"/>
        <v>1995.1999999999998</v>
      </c>
      <c r="V66" s="9">
        <f t="shared" si="10"/>
        <v>2007</v>
      </c>
      <c r="W66" s="9">
        <f t="shared" si="10"/>
        <v>2048.6000000000004</v>
      </c>
      <c r="X66" s="9">
        <f t="shared" si="10"/>
        <v>2095.6</v>
      </c>
      <c r="Y66" s="9">
        <f t="shared" si="10"/>
        <v>2109.1</v>
      </c>
      <c r="Z66" s="9">
        <f t="shared" si="10"/>
        <v>2076.5</v>
      </c>
      <c r="AA66" s="9">
        <f t="shared" si="10"/>
        <v>2039.3000000000002</v>
      </c>
    </row>
    <row r="67" spans="1:27" x14ac:dyDescent="0.35">
      <c r="A67" s="9"/>
      <c r="B67" s="9"/>
      <c r="C67" s="9"/>
      <c r="D67" s="9"/>
      <c r="E67" s="11">
        <f>(E66-D66)/D66</f>
        <v>1.3188496227806455E-2</v>
      </c>
      <c r="F67" s="11">
        <f>(F66-E66)/E66</f>
        <v>3.2192145116592824E-3</v>
      </c>
      <c r="G67" s="11">
        <f t="shared" ref="G67:AA67" si="11">(G66-F66)/F66</f>
        <v>1.2389084212288529E-2</v>
      </c>
      <c r="H67" s="11">
        <f t="shared" si="11"/>
        <v>1.289895816107153E-2</v>
      </c>
      <c r="I67" s="11">
        <f t="shared" si="11"/>
        <v>4.8979591836734691E-3</v>
      </c>
      <c r="J67" s="11">
        <f t="shared" si="11"/>
        <v>6.0655293799078353E-3</v>
      </c>
      <c r="K67" s="11">
        <f t="shared" si="11"/>
        <v>1.501857135167135E-2</v>
      </c>
      <c r="L67" s="11">
        <f t="shared" si="11"/>
        <v>1.3417479847263689E-2</v>
      </c>
      <c r="M67" s="11">
        <f t="shared" si="11"/>
        <v>1.8420639489245928E-2</v>
      </c>
      <c r="N67" s="11">
        <f t="shared" si="11"/>
        <v>-2.9289347926623878E-3</v>
      </c>
      <c r="O67" s="11">
        <f t="shared" si="11"/>
        <v>-1.4842300556586249E-2</v>
      </c>
      <c r="P67" s="11">
        <f t="shared" si="11"/>
        <v>-8.4745762711863452E-3</v>
      </c>
      <c r="Q67" s="11">
        <f t="shared" si="11"/>
        <v>2.9712285885125238E-2</v>
      </c>
      <c r="R67" s="11">
        <f t="shared" si="11"/>
        <v>-3.0041928900199029E-2</v>
      </c>
      <c r="S67" s="11">
        <f t="shared" si="11"/>
        <v>3.8940000880398201E-2</v>
      </c>
      <c r="T67" s="11">
        <f t="shared" si="11"/>
        <v>0</v>
      </c>
      <c r="U67" s="11">
        <f t="shared" si="11"/>
        <v>1.4439699003457207E-2</v>
      </c>
      <c r="V67" s="11">
        <f t="shared" si="11"/>
        <v>5.9141940657579106E-3</v>
      </c>
      <c r="W67" s="11">
        <f t="shared" si="11"/>
        <v>2.0727453911310596E-2</v>
      </c>
      <c r="X67" s="11">
        <f t="shared" si="11"/>
        <v>2.2942497315239448E-2</v>
      </c>
      <c r="Y67" s="11">
        <f t="shared" si="11"/>
        <v>6.4420690971559464E-3</v>
      </c>
      <c r="Z67" s="11">
        <f t="shared" si="11"/>
        <v>-1.5456829927457167E-2</v>
      </c>
      <c r="AA67" s="11">
        <f t="shared" si="11"/>
        <v>-1.7914760414158352E-2</v>
      </c>
    </row>
    <row r="68" spans="1:27" x14ac:dyDescent="0.3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x14ac:dyDescent="0.35">
      <c r="A69" s="9" t="s">
        <v>34</v>
      </c>
      <c r="B69" s="9" t="s">
        <v>53</v>
      </c>
      <c r="C69" s="9" t="s">
        <v>17</v>
      </c>
      <c r="D69" s="9">
        <v>147.9</v>
      </c>
      <c r="E69" s="9">
        <v>148.18333333333331</v>
      </c>
      <c r="F69" s="9">
        <v>148.4</v>
      </c>
      <c r="G69" s="9">
        <v>148.6</v>
      </c>
      <c r="H69" s="9">
        <v>148.9</v>
      </c>
      <c r="I69" s="9">
        <v>149.1</v>
      </c>
      <c r="J69" s="9">
        <v>149.19999999999999</v>
      </c>
      <c r="K69" s="9">
        <v>149.4</v>
      </c>
      <c r="L69" s="9">
        <v>149.9</v>
      </c>
      <c r="M69" s="9">
        <v>150.30000000000001</v>
      </c>
      <c r="N69" s="9">
        <v>150.5</v>
      </c>
      <c r="O69" s="9">
        <v>150.80000000000001</v>
      </c>
      <c r="P69" s="9">
        <v>151.19999999999999</v>
      </c>
      <c r="Q69" s="9">
        <v>147.36388888888891</v>
      </c>
      <c r="R69" s="9">
        <v>126.68333333333334</v>
      </c>
      <c r="S69" s="9">
        <v>152.5</v>
      </c>
      <c r="T69" s="9">
        <v>152.5</v>
      </c>
      <c r="U69" s="9">
        <v>153.1</v>
      </c>
      <c r="V69" s="9">
        <v>153.4</v>
      </c>
      <c r="W69" s="9">
        <v>153.69999999999999</v>
      </c>
      <c r="X69" s="9">
        <v>154.30000000000001</v>
      </c>
      <c r="Y69" s="9">
        <v>155</v>
      </c>
      <c r="Z69" s="9">
        <v>155.5</v>
      </c>
      <c r="AA69" s="9">
        <v>157.19999999999999</v>
      </c>
    </row>
    <row r="70" spans="1:27" x14ac:dyDescent="0.35">
      <c r="A70" s="9" t="s">
        <v>34</v>
      </c>
      <c r="B70" s="9" t="s">
        <v>53</v>
      </c>
      <c r="C70" s="9" t="s">
        <v>18</v>
      </c>
      <c r="D70" s="9">
        <v>139.9</v>
      </c>
      <c r="E70" s="9">
        <v>139.98333333333335</v>
      </c>
      <c r="F70" s="9">
        <v>140.4</v>
      </c>
      <c r="G70" s="9">
        <v>140.4</v>
      </c>
      <c r="H70" s="9">
        <v>140.5</v>
      </c>
      <c r="I70" s="9">
        <v>140.6</v>
      </c>
      <c r="J70" s="9">
        <v>140.6</v>
      </c>
      <c r="K70" s="9">
        <v>140.80000000000001</v>
      </c>
      <c r="L70" s="9">
        <v>141</v>
      </c>
      <c r="M70" s="9">
        <v>141.30000000000001</v>
      </c>
      <c r="N70" s="9">
        <v>141.5</v>
      </c>
      <c r="O70" s="9">
        <v>141.69999999999999</v>
      </c>
      <c r="P70" s="9">
        <v>141.9</v>
      </c>
      <c r="Q70" s="9">
        <v>138.86666666666667</v>
      </c>
      <c r="R70" s="9">
        <v>119.30000000000001</v>
      </c>
      <c r="S70" s="9">
        <v>144.4</v>
      </c>
      <c r="T70" s="9">
        <v>144.4</v>
      </c>
      <c r="U70" s="9">
        <v>143.4</v>
      </c>
      <c r="V70" s="9">
        <v>144.30000000000001</v>
      </c>
      <c r="W70" s="9">
        <v>144.6</v>
      </c>
      <c r="X70" s="9">
        <v>144.9</v>
      </c>
      <c r="Y70" s="9">
        <v>145.4</v>
      </c>
      <c r="Z70" s="9">
        <v>146.1</v>
      </c>
      <c r="AA70" s="9">
        <v>147.4</v>
      </c>
    </row>
    <row r="71" spans="1:27" x14ac:dyDescent="0.35">
      <c r="A71" s="9" t="s">
        <v>34</v>
      </c>
      <c r="B71" s="9" t="s">
        <v>53</v>
      </c>
      <c r="C71" s="9" t="s">
        <v>19</v>
      </c>
      <c r="D71" s="9">
        <v>146.69999999999999</v>
      </c>
      <c r="E71" s="9">
        <v>146.98333333333335</v>
      </c>
      <c r="F71" s="9">
        <v>147.30000000000001</v>
      </c>
      <c r="G71" s="9">
        <v>147.4</v>
      </c>
      <c r="H71" s="9">
        <v>147.6</v>
      </c>
      <c r="I71" s="9">
        <v>147.9</v>
      </c>
      <c r="J71" s="9">
        <v>147.9</v>
      </c>
      <c r="K71" s="9">
        <v>148.19999999999999</v>
      </c>
      <c r="L71" s="9">
        <v>148.6</v>
      </c>
      <c r="M71" s="9">
        <v>149</v>
      </c>
      <c r="N71" s="9">
        <v>149.19999999999999</v>
      </c>
      <c r="O71" s="9">
        <v>149.5</v>
      </c>
      <c r="P71" s="9">
        <v>149.80000000000001</v>
      </c>
      <c r="Q71" s="9">
        <v>146.15555555555554</v>
      </c>
      <c r="R71" s="9">
        <v>125.63333333333333</v>
      </c>
      <c r="S71" s="9">
        <v>151.4</v>
      </c>
      <c r="T71" s="9">
        <v>151.4</v>
      </c>
      <c r="U71" s="9">
        <v>151.69999999999999</v>
      </c>
      <c r="V71" s="9">
        <v>152</v>
      </c>
      <c r="W71" s="9">
        <v>152.30000000000001</v>
      </c>
      <c r="X71" s="9">
        <v>152.80000000000001</v>
      </c>
      <c r="Y71" s="9">
        <v>153.6</v>
      </c>
      <c r="Z71" s="9">
        <v>154.19999999999999</v>
      </c>
      <c r="AA71" s="9">
        <v>155.80000000000001</v>
      </c>
    </row>
    <row r="72" spans="1:27" x14ac:dyDescent="0.35">
      <c r="A72" s="9"/>
      <c r="B72" s="9"/>
      <c r="C72" s="9"/>
      <c r="D72" s="9">
        <f>SUM(D69:D71)</f>
        <v>434.5</v>
      </c>
      <c r="E72" s="9">
        <f>SUM(E69:E71)</f>
        <v>435.15</v>
      </c>
      <c r="F72" s="9">
        <f t="shared" ref="F72:AA72" si="12">SUM(F69:F71)</f>
        <v>436.1</v>
      </c>
      <c r="G72" s="9">
        <f t="shared" si="12"/>
        <v>436.4</v>
      </c>
      <c r="H72" s="9">
        <f t="shared" si="12"/>
        <v>437</v>
      </c>
      <c r="I72" s="9">
        <f t="shared" si="12"/>
        <v>437.6</v>
      </c>
      <c r="J72" s="9">
        <f t="shared" si="12"/>
        <v>437.69999999999993</v>
      </c>
      <c r="K72" s="9">
        <f t="shared" si="12"/>
        <v>438.40000000000003</v>
      </c>
      <c r="L72" s="9">
        <f t="shared" si="12"/>
        <v>439.5</v>
      </c>
      <c r="M72" s="9">
        <f t="shared" si="12"/>
        <v>440.6</v>
      </c>
      <c r="N72" s="9">
        <f t="shared" si="12"/>
        <v>441.2</v>
      </c>
      <c r="O72" s="9">
        <f t="shared" si="12"/>
        <v>442</v>
      </c>
      <c r="P72" s="9">
        <f t="shared" si="12"/>
        <v>442.90000000000003</v>
      </c>
      <c r="Q72" s="9">
        <f t="shared" si="12"/>
        <v>432.38611111111118</v>
      </c>
      <c r="R72" s="9">
        <f t="shared" si="12"/>
        <v>371.61666666666667</v>
      </c>
      <c r="S72" s="9">
        <f t="shared" si="12"/>
        <v>448.29999999999995</v>
      </c>
      <c r="T72" s="9">
        <f t="shared" si="12"/>
        <v>448.29999999999995</v>
      </c>
      <c r="U72" s="9">
        <f t="shared" si="12"/>
        <v>448.2</v>
      </c>
      <c r="V72" s="9">
        <f t="shared" si="12"/>
        <v>449.70000000000005</v>
      </c>
      <c r="W72" s="9">
        <f t="shared" si="12"/>
        <v>450.59999999999997</v>
      </c>
      <c r="X72" s="9">
        <f t="shared" si="12"/>
        <v>452.00000000000006</v>
      </c>
      <c r="Y72" s="9">
        <f t="shared" si="12"/>
        <v>454</v>
      </c>
      <c r="Z72" s="9">
        <f t="shared" si="12"/>
        <v>455.8</v>
      </c>
      <c r="AA72" s="9">
        <f t="shared" si="12"/>
        <v>460.40000000000003</v>
      </c>
    </row>
    <row r="73" spans="1:27" x14ac:dyDescent="0.35">
      <c r="A73" s="9"/>
      <c r="B73" s="9"/>
      <c r="C73" s="9"/>
      <c r="D73" s="9"/>
      <c r="E73" s="11">
        <f>(E72-D72)/D72</f>
        <v>1.495972382048279E-3</v>
      </c>
      <c r="F73" s="11">
        <f>(F72-E72)/E72</f>
        <v>2.1831552338275203E-3</v>
      </c>
      <c r="G73" s="11">
        <f t="shared" ref="G73:AA73" si="13">(G72-F72)/F72</f>
        <v>6.8791561568437175E-4</v>
      </c>
      <c r="H73" s="11">
        <f t="shared" si="13"/>
        <v>1.3748854262145343E-3</v>
      </c>
      <c r="I73" s="11">
        <f t="shared" si="13"/>
        <v>1.3729977116705326E-3</v>
      </c>
      <c r="J73" s="11">
        <f t="shared" si="13"/>
        <v>2.285191956122236E-4</v>
      </c>
      <c r="K73" s="11">
        <f t="shared" si="13"/>
        <v>1.5992689056433685E-3</v>
      </c>
      <c r="L73" s="11">
        <f t="shared" si="13"/>
        <v>2.5091240875911628E-3</v>
      </c>
      <c r="M73" s="11">
        <f t="shared" si="13"/>
        <v>2.5028441410694488E-3</v>
      </c>
      <c r="N73" s="11">
        <f t="shared" si="13"/>
        <v>1.3617793917384609E-3</v>
      </c>
      <c r="O73" s="11">
        <f t="shared" si="13"/>
        <v>1.8132366273798989E-3</v>
      </c>
      <c r="P73" s="11">
        <f t="shared" si="13"/>
        <v>2.0361990950227018E-3</v>
      </c>
      <c r="Q73" s="11">
        <f t="shared" si="13"/>
        <v>-2.3738742128897847E-2</v>
      </c>
      <c r="R73" s="11">
        <f t="shared" si="13"/>
        <v>-0.14054439512010239</v>
      </c>
      <c r="S73" s="11">
        <f t="shared" si="13"/>
        <v>0.20635063012961372</v>
      </c>
      <c r="T73" s="11">
        <f t="shared" si="13"/>
        <v>0</v>
      </c>
      <c r="U73" s="11">
        <f t="shared" si="13"/>
        <v>-2.2306491188928376E-4</v>
      </c>
      <c r="V73" s="11">
        <f t="shared" si="13"/>
        <v>3.3467202141902208E-3</v>
      </c>
      <c r="W73" s="11">
        <f t="shared" si="13"/>
        <v>2.0013342228150329E-3</v>
      </c>
      <c r="X73" s="11">
        <f t="shared" si="13"/>
        <v>3.1069684864626964E-3</v>
      </c>
      <c r="Y73" s="11">
        <f t="shared" si="13"/>
        <v>4.4247787610618202E-3</v>
      </c>
      <c r="Z73" s="11">
        <f t="shared" si="13"/>
        <v>3.9647577092511268E-3</v>
      </c>
      <c r="AA73" s="11">
        <f t="shared" si="13"/>
        <v>1.0092145677928965E-2</v>
      </c>
    </row>
    <row r="74" spans="1:27" x14ac:dyDescent="0.3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x14ac:dyDescent="0.35">
      <c r="A75" s="9" t="s">
        <v>34</v>
      </c>
      <c r="B75" s="9" t="s">
        <v>23</v>
      </c>
      <c r="C75" s="9" t="s">
        <v>23</v>
      </c>
      <c r="D75" s="9">
        <v>146.19999999999999</v>
      </c>
      <c r="E75" s="9">
        <v>146.51666666666668</v>
      </c>
      <c r="F75" s="9">
        <v>146.9</v>
      </c>
      <c r="G75" s="9">
        <v>147.4</v>
      </c>
      <c r="H75" s="9">
        <v>147.9</v>
      </c>
      <c r="I75" s="9">
        <v>148.5</v>
      </c>
      <c r="J75" s="9">
        <v>149</v>
      </c>
      <c r="K75" s="9">
        <v>149.4</v>
      </c>
      <c r="L75" s="9">
        <v>149.9</v>
      </c>
      <c r="M75" s="9">
        <v>150.4</v>
      </c>
      <c r="N75" s="9">
        <v>151.19999999999999</v>
      </c>
      <c r="O75" s="9">
        <v>151.69999999999999</v>
      </c>
      <c r="P75" s="9">
        <v>152.30000000000001</v>
      </c>
      <c r="Q75" s="9">
        <v>150.69999999999999</v>
      </c>
      <c r="R75" s="9">
        <v>153.08333333333334</v>
      </c>
      <c r="S75" s="9">
        <v>154.4</v>
      </c>
      <c r="T75" s="9">
        <v>154.4</v>
      </c>
      <c r="U75" s="9">
        <v>155</v>
      </c>
      <c r="V75" s="9">
        <v>155.6</v>
      </c>
      <c r="W75" s="9">
        <v>156.30000000000001</v>
      </c>
      <c r="X75" s="9">
        <v>157.19999999999999</v>
      </c>
      <c r="Y75" s="9">
        <v>158.30000000000001</v>
      </c>
      <c r="Z75" s="9">
        <v>159.30000000000001</v>
      </c>
      <c r="AA75" s="9">
        <v>161.30000000000001</v>
      </c>
    </row>
    <row r="76" spans="1:27" x14ac:dyDescent="0.35">
      <c r="A76" s="9"/>
      <c r="B76" s="9"/>
      <c r="C76" s="9"/>
      <c r="D76" s="9"/>
      <c r="E76" s="11">
        <f>(E75-D75)/D75</f>
        <v>2.1659826721387916E-3</v>
      </c>
      <c r="F76" s="11">
        <f>(F75-E75)/E75</f>
        <v>2.6163121374132114E-3</v>
      </c>
      <c r="G76" s="11">
        <f t="shared" ref="G76:AA76" si="14">(G75-F75)/F75</f>
        <v>3.4036759700476512E-3</v>
      </c>
      <c r="H76" s="11">
        <f t="shared" si="14"/>
        <v>3.3921302578018993E-3</v>
      </c>
      <c r="I76" s="11">
        <f t="shared" si="14"/>
        <v>4.0567951318458036E-3</v>
      </c>
      <c r="J76" s="11">
        <f t="shared" si="14"/>
        <v>3.3670033670033669E-3</v>
      </c>
      <c r="K76" s="11">
        <f t="shared" si="14"/>
        <v>2.6845637583892998E-3</v>
      </c>
      <c r="L76" s="11">
        <f t="shared" si="14"/>
        <v>3.3467202141900937E-3</v>
      </c>
      <c r="M76" s="11">
        <f t="shared" si="14"/>
        <v>3.3355570380253501E-3</v>
      </c>
      <c r="N76" s="11">
        <f t="shared" si="14"/>
        <v>5.319148936170099E-3</v>
      </c>
      <c r="O76" s="11">
        <f t="shared" si="14"/>
        <v>3.3068783068783071E-3</v>
      </c>
      <c r="P76" s="11">
        <f t="shared" si="14"/>
        <v>3.9551746868821541E-3</v>
      </c>
      <c r="Q76" s="11">
        <f t="shared" si="14"/>
        <v>-1.0505581089954186E-2</v>
      </c>
      <c r="R76" s="11">
        <f t="shared" si="14"/>
        <v>1.5815085158150992E-2</v>
      </c>
      <c r="S76" s="11">
        <f t="shared" si="14"/>
        <v>8.6009798584648633E-3</v>
      </c>
      <c r="T76" s="11">
        <f t="shared" si="14"/>
        <v>0</v>
      </c>
      <c r="U76" s="11">
        <f t="shared" si="14"/>
        <v>3.8860103626942636E-3</v>
      </c>
      <c r="V76" s="11">
        <f t="shared" si="14"/>
        <v>3.870967741935447E-3</v>
      </c>
      <c r="W76" s="11">
        <f t="shared" si="14"/>
        <v>4.4987146529564077E-3</v>
      </c>
      <c r="X76" s="11">
        <f t="shared" si="14"/>
        <v>5.7581573896351712E-3</v>
      </c>
      <c r="Y76" s="11">
        <f t="shared" si="14"/>
        <v>6.9974554707380584E-3</v>
      </c>
      <c r="Z76" s="11">
        <f t="shared" si="14"/>
        <v>6.3171193935565376E-3</v>
      </c>
      <c r="AA76" s="11">
        <f t="shared" si="14"/>
        <v>1.2554927809165096E-2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6DB1-4777-4C1E-8699-1118983EF2A9}">
  <dimension ref="B1:BL44"/>
  <sheetViews>
    <sheetView showGridLines="0" topLeftCell="P1" workbookViewId="0">
      <selection activeCell="AD31" sqref="AD31"/>
    </sheetView>
  </sheetViews>
  <sheetFormatPr defaultRowHeight="14.5" x14ac:dyDescent="0.35"/>
  <cols>
    <col min="2" max="2" width="14.6328125" bestFit="1" customWidth="1"/>
    <col min="3" max="3" width="14.6328125" customWidth="1"/>
    <col min="4" max="4" width="18.54296875" bestFit="1" customWidth="1"/>
    <col min="5" max="5" width="12.26953125" bestFit="1" customWidth="1"/>
    <col min="6" max="6" width="12.453125" bestFit="1" customWidth="1"/>
    <col min="7" max="7" width="15.90625" bestFit="1" customWidth="1"/>
    <col min="8" max="8" width="11.08984375" bestFit="1" customWidth="1"/>
    <col min="9" max="9" width="5.453125" bestFit="1" customWidth="1"/>
    <col min="10" max="10" width="9.81640625" bestFit="1" customWidth="1"/>
    <col min="11" max="11" width="17.6328125" bestFit="1" customWidth="1"/>
    <col min="12" max="12" width="21.453125" bestFit="1" customWidth="1"/>
    <col min="13" max="13" width="5.90625" bestFit="1" customWidth="1"/>
    <col min="14" max="14" width="21.36328125" bestFit="1" customWidth="1"/>
    <col min="15" max="15" width="30.7265625" bestFit="1" customWidth="1"/>
    <col min="16" max="16" width="17.7265625" bestFit="1" customWidth="1"/>
    <col min="17" max="17" width="24.7265625" bestFit="1" customWidth="1"/>
    <col min="18" max="18" width="7.6328125" bestFit="1" customWidth="1"/>
    <col min="20" max="20" width="19.54296875" bestFit="1" customWidth="1"/>
    <col min="21" max="21" width="7.54296875" bestFit="1" customWidth="1"/>
    <col min="22" max="22" width="11.90625" bestFit="1" customWidth="1"/>
    <col min="23" max="23" width="26.26953125" bestFit="1" customWidth="1"/>
    <col min="24" max="24" width="6.26953125" bestFit="1" customWidth="1"/>
    <col min="25" max="25" width="26.36328125" bestFit="1" customWidth="1"/>
    <col min="26" max="26" width="24" bestFit="1" customWidth="1"/>
    <col min="27" max="27" width="9.08984375" bestFit="1" customWidth="1"/>
    <col min="28" max="28" width="21.90625" bestFit="1" customWidth="1"/>
    <col min="29" max="29" width="12.6328125" bestFit="1" customWidth="1"/>
    <col min="32" max="32" width="30.7265625" bestFit="1" customWidth="1"/>
    <col min="33" max="33" width="10.1796875" bestFit="1" customWidth="1"/>
    <col min="34" max="34" width="6.81640625" bestFit="1" customWidth="1"/>
    <col min="35" max="35" width="7.7265625" bestFit="1" customWidth="1"/>
    <col min="38" max="38" width="10.6328125" bestFit="1" customWidth="1"/>
    <col min="39" max="39" width="18.54296875" bestFit="1" customWidth="1"/>
    <col min="40" max="40" width="12.26953125" bestFit="1" customWidth="1"/>
    <col min="41" max="41" width="5.36328125" bestFit="1" customWidth="1"/>
    <col min="42" max="42" width="15.90625" bestFit="1" customWidth="1"/>
    <col min="43" max="43" width="11.08984375" bestFit="1" customWidth="1"/>
    <col min="44" max="44" width="5.453125" bestFit="1" customWidth="1"/>
    <col min="45" max="45" width="9.81640625" bestFit="1" customWidth="1"/>
    <col min="46" max="46" width="17.6328125" bestFit="1" customWidth="1"/>
    <col min="47" max="47" width="21.453125" bestFit="1" customWidth="1"/>
    <col min="48" max="48" width="5.90625" bestFit="1" customWidth="1"/>
    <col min="49" max="49" width="21.36328125" bestFit="1" customWidth="1"/>
    <col min="50" max="50" width="30.7265625" bestFit="1" customWidth="1"/>
    <col min="51" max="51" width="17.7265625" bestFit="1" customWidth="1"/>
    <col min="52" max="52" width="24.7265625" bestFit="1" customWidth="1"/>
    <col min="53" max="53" width="7.6328125" bestFit="1" customWidth="1"/>
    <col min="55" max="55" width="19.54296875" bestFit="1" customWidth="1"/>
    <col min="56" max="56" width="7.54296875" bestFit="1" customWidth="1"/>
    <col min="57" max="57" width="11.90625" bestFit="1" customWidth="1"/>
    <col min="58" max="58" width="26.26953125" bestFit="1" customWidth="1"/>
    <col min="59" max="59" width="6.26953125" bestFit="1" customWidth="1"/>
    <col min="60" max="60" width="26.36328125" bestFit="1" customWidth="1"/>
    <col min="61" max="61" width="24" bestFit="1" customWidth="1"/>
    <col min="62" max="62" width="9.08984375" bestFit="1" customWidth="1"/>
    <col min="63" max="63" width="21.90625" bestFit="1" customWidth="1"/>
    <col min="64" max="64" width="12.6328125" bestFit="1" customWidth="1"/>
  </cols>
  <sheetData>
    <row r="1" spans="2:64" x14ac:dyDescent="0.35">
      <c r="D1" t="s">
        <v>34</v>
      </c>
    </row>
    <row r="2" spans="2:64" x14ac:dyDescent="0.35">
      <c r="B2" s="24" t="s">
        <v>130</v>
      </c>
      <c r="C2" s="24" t="s">
        <v>178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4" t="s">
        <v>21</v>
      </c>
      <c r="W2" s="24" t="s">
        <v>22</v>
      </c>
      <c r="X2" s="24" t="s">
        <v>23</v>
      </c>
      <c r="Y2" s="24" t="s">
        <v>24</v>
      </c>
      <c r="Z2" s="24" t="s">
        <v>25</v>
      </c>
      <c r="AA2" s="24" t="s">
        <v>26</v>
      </c>
      <c r="AB2" s="24" t="s">
        <v>27</v>
      </c>
      <c r="AC2" s="24" t="s">
        <v>28</v>
      </c>
      <c r="AF2" s="23" t="s">
        <v>141</v>
      </c>
      <c r="AG2" s="23" t="s">
        <v>96</v>
      </c>
      <c r="AH2" s="23" t="s">
        <v>97</v>
      </c>
      <c r="AI2" s="23" t="s">
        <v>98</v>
      </c>
      <c r="AJ2" s="26" t="s">
        <v>140</v>
      </c>
      <c r="AL2" s="9" t="s">
        <v>2</v>
      </c>
      <c r="AM2" s="24" t="s">
        <v>3</v>
      </c>
      <c r="AN2" s="24" t="s">
        <v>4</v>
      </c>
      <c r="AO2" s="24" t="s">
        <v>5</v>
      </c>
      <c r="AP2" s="24" t="s">
        <v>6</v>
      </c>
      <c r="AQ2" s="24" t="s">
        <v>7</v>
      </c>
      <c r="AR2" s="24" t="s">
        <v>8</v>
      </c>
      <c r="AS2" s="24" t="s">
        <v>9</v>
      </c>
      <c r="AT2" s="24" t="s">
        <v>10</v>
      </c>
      <c r="AU2" s="24" t="s">
        <v>11</v>
      </c>
      <c r="AV2" s="24" t="s">
        <v>12</v>
      </c>
      <c r="AW2" s="24" t="s">
        <v>13</v>
      </c>
      <c r="AX2" s="24" t="s">
        <v>14</v>
      </c>
      <c r="AY2" s="24" t="s">
        <v>15</v>
      </c>
      <c r="AZ2" s="24" t="s">
        <v>16</v>
      </c>
      <c r="BA2" s="24" t="s">
        <v>17</v>
      </c>
      <c r="BB2" s="24" t="s">
        <v>18</v>
      </c>
      <c r="BC2" s="24" t="s">
        <v>19</v>
      </c>
      <c r="BD2" s="24" t="s">
        <v>20</v>
      </c>
      <c r="BE2" s="24" t="s">
        <v>21</v>
      </c>
      <c r="BF2" s="24" t="s">
        <v>22</v>
      </c>
      <c r="BG2" s="24" t="s">
        <v>23</v>
      </c>
      <c r="BH2" s="24" t="s">
        <v>24</v>
      </c>
      <c r="BI2" s="24" t="s">
        <v>25</v>
      </c>
      <c r="BJ2" s="24" t="s">
        <v>26</v>
      </c>
      <c r="BK2" s="24" t="s">
        <v>27</v>
      </c>
      <c r="BL2" s="24" t="s">
        <v>28</v>
      </c>
    </row>
    <row r="3" spans="2:64" x14ac:dyDescent="0.35">
      <c r="B3" s="9" t="s">
        <v>99</v>
      </c>
      <c r="C3" s="9">
        <v>3793</v>
      </c>
      <c r="D3" s="9">
        <f>SUMIFS(APRIL2020,Subcategories,D$2,SECTOR,$D$1)</f>
        <v>148.69999999999999</v>
      </c>
      <c r="E3" s="9">
        <f>SUMIFS(APRIL2020,Subcategories,E$2,SECTOR,$D$1)</f>
        <v>173.18333333333331</v>
      </c>
      <c r="F3" s="9">
        <f>SUMIFS(APRIL2020,Subcategories,F$2,SECTOR,$D$1)</f>
        <v>148.80000000000001</v>
      </c>
      <c r="G3" s="9">
        <f>SUMIFS(APRIL2020,Subcategories,G$2,SECTOR,$D$1)</f>
        <v>155.6</v>
      </c>
      <c r="H3" s="9">
        <v>135.1</v>
      </c>
      <c r="I3" s="9">
        <v>149.9</v>
      </c>
      <c r="J3" s="9">
        <v>168.6</v>
      </c>
      <c r="K3" s="9">
        <v>150.4</v>
      </c>
      <c r="L3" s="9">
        <v>120.3</v>
      </c>
      <c r="M3" s="9">
        <v>157.1</v>
      </c>
      <c r="N3" s="9">
        <v>136.80000000000001</v>
      </c>
      <c r="O3" s="9">
        <v>155.83333333333334</v>
      </c>
      <c r="P3" s="9">
        <v>151.4</v>
      </c>
      <c r="Q3" s="9">
        <v>170.99722222222223</v>
      </c>
      <c r="R3" s="9">
        <v>147.36388888888891</v>
      </c>
      <c r="S3" s="9">
        <v>138.86666666666667</v>
      </c>
      <c r="T3" s="9">
        <v>146.15555555555554</v>
      </c>
      <c r="U3" s="9">
        <v>155.6</v>
      </c>
      <c r="V3" s="9">
        <v>144.1</v>
      </c>
      <c r="W3" s="9">
        <v>142.35555555555555</v>
      </c>
      <c r="X3" s="9">
        <v>150.69999999999999</v>
      </c>
      <c r="Y3" s="9">
        <v>128.75833333333333</v>
      </c>
      <c r="Z3" s="9">
        <v>141.3138888888889</v>
      </c>
      <c r="AA3" s="9">
        <v>151.96666666666667</v>
      </c>
      <c r="AB3" s="9">
        <v>143.07500000000002</v>
      </c>
      <c r="AC3" s="9">
        <v>141.08888888888887</v>
      </c>
      <c r="AF3" s="9" t="s">
        <v>84</v>
      </c>
      <c r="AG3" s="9">
        <v>19758</v>
      </c>
      <c r="AH3" s="9">
        <v>10024</v>
      </c>
      <c r="AI3" s="9">
        <v>3793</v>
      </c>
      <c r="AJ3" s="10">
        <f>AVERAGE(AG3:AI3)</f>
        <v>11191.666666666666</v>
      </c>
      <c r="AL3" s="9" t="s">
        <v>84</v>
      </c>
      <c r="AM3" s="10">
        <f>AVERAGE(D3,D17,D31)</f>
        <v>148.63333333333333</v>
      </c>
      <c r="AN3" s="10">
        <f t="shared" ref="AN3" si="0">AVERAGE(E3,E17,E31)</f>
        <v>194.32777777777778</v>
      </c>
      <c r="AO3" s="10">
        <f t="shared" ref="AO3" si="1">AVERAGE(F3,F17,F31)</f>
        <v>159.29999999999998</v>
      </c>
      <c r="AP3" s="10">
        <f t="shared" ref="AP3" si="2">AVERAGE(G3,G17,G31)</f>
        <v>158.29999999999998</v>
      </c>
      <c r="AQ3" s="10">
        <f t="shared" ref="AQ3" si="3">AVERAGE(H3,H17,H31)</f>
        <v>168.23333333333332</v>
      </c>
      <c r="AR3" s="10">
        <f t="shared" ref="AR3" si="4">AVERAGE(I3,I17,I31)</f>
        <v>162.29999999999998</v>
      </c>
      <c r="AS3" s="10">
        <f t="shared" ref="AS3" si="5">AVERAGE(J3,J17,J31)</f>
        <v>159.63333333333333</v>
      </c>
      <c r="AT3" s="10">
        <f t="shared" ref="AT3" si="6">AVERAGE(K3,K17,K31)</f>
        <v>158.93333333333334</v>
      </c>
      <c r="AU3" s="10">
        <f t="shared" ref="AU3" si="7">AVERAGE(L3,L17,L31)</f>
        <v>117.46666666666665</v>
      </c>
      <c r="AV3" s="10">
        <f t="shared" ref="AV3" si="8">AVERAGE(M3,M17,M31)</f>
        <v>167.43333333333334</v>
      </c>
      <c r="AW3" s="10">
        <f t="shared" ref="AW3" si="9">AVERAGE(N3,N17,N31)</f>
        <v>153.53333333333333</v>
      </c>
      <c r="AX3" s="10">
        <f t="shared" ref="AX3" si="10">AVERAGE(O3,O17,O31)</f>
        <v>168.54444444444445</v>
      </c>
      <c r="AY3" s="10">
        <f t="shared" ref="AY3" si="11">AVERAGE(P3,P17,P31)</f>
        <v>160.06666666666666</v>
      </c>
      <c r="AZ3" s="10">
        <f t="shared" ref="AZ3" si="12">AVERAGE(Q3,Q17,Q31)</f>
        <v>184.56574074074072</v>
      </c>
      <c r="BA3" s="10">
        <f t="shared" ref="BA3" si="13">AVERAGE(R3,R17,R31)</f>
        <v>160.0212962962963</v>
      </c>
      <c r="BB3" s="10">
        <f t="shared" ref="BB3" si="14">AVERAGE(S3,S17,S31)</f>
        <v>151.28888888888889</v>
      </c>
      <c r="BC3" s="10">
        <f t="shared" ref="BC3" si="15">AVERAGE(T3,T17,T31)</f>
        <v>158.75185185185185</v>
      </c>
      <c r="BD3" s="10">
        <f t="shared" ref="BD3" si="16">AVERAGE(U3,U17,U31)</f>
        <v>161.33333333333334</v>
      </c>
      <c r="BE3" s="10">
        <f t="shared" ref="BE3" si="17">AVERAGE(V3,V17,V31)</f>
        <v>157.29999999999998</v>
      </c>
      <c r="BF3" s="10">
        <f t="shared" ref="BF3" si="18">AVERAGE(W3,W17,W31)</f>
        <v>152.71851851851852</v>
      </c>
      <c r="BG3" s="10">
        <f t="shared" ref="BG3" si="19">AVERAGE(X3,X17,X31)</f>
        <v>162.33333333333334</v>
      </c>
      <c r="BH3" s="10">
        <f t="shared" ref="BH3" si="20">AVERAGE(Y3,Y17,Y31)</f>
        <v>145.98611111111111</v>
      </c>
      <c r="BI3" s="10">
        <f t="shared" ref="BI3" si="21">AVERAGE(Z3,Z17,Z31)</f>
        <v>152.97129629629629</v>
      </c>
      <c r="BJ3" s="10">
        <f t="shared" ref="BJ3" si="22">AVERAGE(AA3,AA17,AA31)</f>
        <v>159.7222222222222</v>
      </c>
      <c r="BK3" s="10">
        <f t="shared" ref="BK3" si="23">AVERAGE(AB3,AB17,AB31)</f>
        <v>155.75833333333335</v>
      </c>
      <c r="BL3" s="10">
        <f t="shared" ref="BL3" si="24">AVERAGE(AC3,AC17,AC31)</f>
        <v>154.09629629629629</v>
      </c>
    </row>
    <row r="4" spans="2:64" x14ac:dyDescent="0.35">
      <c r="B4" s="9" t="s">
        <v>100</v>
      </c>
      <c r="C4" s="9">
        <v>3197</v>
      </c>
      <c r="D4" s="9">
        <v>147.78333333333333</v>
      </c>
      <c r="E4" s="9">
        <v>151.79999999999998</v>
      </c>
      <c r="F4" s="9">
        <v>150.38333333333333</v>
      </c>
      <c r="G4" s="9">
        <v>152.96666666666667</v>
      </c>
      <c r="H4" s="9">
        <v>134.61666666666667</v>
      </c>
      <c r="I4" s="9">
        <v>146.5</v>
      </c>
      <c r="J4" s="9">
        <v>164.61666666666667</v>
      </c>
      <c r="K4" s="9">
        <v>147.46666666666667</v>
      </c>
      <c r="L4" s="9">
        <v>115.10000000000001</v>
      </c>
      <c r="M4" s="9">
        <v>156.88333333333333</v>
      </c>
      <c r="N4" s="10">
        <v>138.23333333333332</v>
      </c>
      <c r="O4" s="9">
        <v>134.1</v>
      </c>
      <c r="P4" s="9">
        <v>152.63333333333333</v>
      </c>
      <c r="Q4" s="9">
        <v>148.48333333333332</v>
      </c>
      <c r="R4" s="9">
        <v>126.68333333333334</v>
      </c>
      <c r="S4" s="9">
        <v>119.30000000000001</v>
      </c>
      <c r="T4" s="9">
        <v>125.63333333333333</v>
      </c>
      <c r="U4" s="9">
        <v>154.96666666666667</v>
      </c>
      <c r="V4" s="9">
        <v>144.5</v>
      </c>
      <c r="W4" s="9">
        <v>122.33333333333333</v>
      </c>
      <c r="X4" s="9">
        <v>153.08333333333334</v>
      </c>
      <c r="Y4" s="9">
        <v>111.45</v>
      </c>
      <c r="Z4" s="9">
        <v>121.58333333333333</v>
      </c>
      <c r="AA4" s="9">
        <v>130.6</v>
      </c>
      <c r="AB4" s="9">
        <v>124.35000000000001</v>
      </c>
      <c r="AC4" s="9">
        <v>121.73333333333333</v>
      </c>
      <c r="AF4" s="9" t="s">
        <v>85</v>
      </c>
      <c r="AG4" s="9">
        <v>17816</v>
      </c>
      <c r="AH4" s="9">
        <v>9523</v>
      </c>
      <c r="AI4" s="9">
        <v>3197</v>
      </c>
      <c r="AJ4" s="10">
        <f t="shared" ref="AJ4:AJ14" si="25">AVERAGE(AG4:AI4)</f>
        <v>10178.666666666666</v>
      </c>
      <c r="AL4" s="9" t="s">
        <v>85</v>
      </c>
      <c r="AM4" s="10">
        <f t="shared" ref="AM4:AM14" si="26">AVERAGE(D4,D18,D32)</f>
        <v>149.39444444444447</v>
      </c>
      <c r="AN4" s="10">
        <f t="shared" ref="AN4:AN14" si="27">AVERAGE(E4,E18,E32)</f>
        <v>189.76666666666665</v>
      </c>
      <c r="AO4" s="10">
        <f t="shared" ref="AO4:AO14" si="28">AVERAGE(F4,F18,F32)</f>
        <v>161.0277777777778</v>
      </c>
      <c r="AP4" s="10">
        <f t="shared" ref="AP4:AP14" si="29">AVERAGE(G4,G18,G32)</f>
        <v>157.98888888888891</v>
      </c>
      <c r="AQ4" s="10">
        <f t="shared" ref="AQ4:AQ14" si="30">AVERAGE(H4,H18,H32)</f>
        <v>171.90555555555557</v>
      </c>
      <c r="AR4" s="10">
        <f t="shared" ref="AR4:AR14" si="31">AVERAGE(I4,I18,I32)</f>
        <v>161.53333333333333</v>
      </c>
      <c r="AS4" s="10">
        <f t="shared" ref="AS4:AS14" si="32">AVERAGE(J4,J18,J32)</f>
        <v>162.4722222222222</v>
      </c>
      <c r="AT4" s="10">
        <f t="shared" ref="AT4:AT14" si="33">AVERAGE(K4,K18,K32)</f>
        <v>159.1888888888889</v>
      </c>
      <c r="AU4" s="10">
        <f t="shared" ref="AU4:AU14" si="34">AVERAGE(L4,L18,L32)</f>
        <v>116.53333333333335</v>
      </c>
      <c r="AV4" s="10">
        <f t="shared" ref="AV4:AV14" si="35">AVERAGE(M4,M18,M32)</f>
        <v>169.99444444444444</v>
      </c>
      <c r="AW4" s="10">
        <f t="shared" ref="AW4:AW14" si="36">AVERAGE(N4,N18,N32)</f>
        <v>154.87777777777777</v>
      </c>
      <c r="AX4" s="10">
        <f t="shared" ref="AX4:AX14" si="37">AVERAGE(O4,O18,O32)</f>
        <v>162.33333333333334</v>
      </c>
      <c r="AY4" s="10">
        <f t="shared" ref="AY4:AY14" si="38">AVERAGE(P4,P18,P32)</f>
        <v>162.21111111111111</v>
      </c>
      <c r="AZ4" s="10">
        <f t="shared" ref="AZ4:AZ14" si="39">AVERAGE(Q4,Q18,Q32)</f>
        <v>178.16111111111113</v>
      </c>
      <c r="BA4" s="10">
        <f t="shared" ref="BA4:BA14" si="40">AVERAGE(R4,R18,R32)</f>
        <v>154.69444444444446</v>
      </c>
      <c r="BB4" s="10">
        <f t="shared" ref="BB4:BB14" si="41">AVERAGE(S4,S18,S32)</f>
        <v>146.6</v>
      </c>
      <c r="BC4" s="10">
        <f t="shared" ref="BC4:BC14" si="42">AVERAGE(T4,T18,T32)</f>
        <v>153.54444444444445</v>
      </c>
      <c r="BD4" s="10">
        <f t="shared" ref="BD4:BD14" si="43">AVERAGE(U4,U18,U32)</f>
        <v>161.35555555555555</v>
      </c>
      <c r="BE4" s="10">
        <f t="shared" ref="BE4:BE14" si="44">AVERAGE(V4,V18,V32)</f>
        <v>159.5</v>
      </c>
      <c r="BF4" s="10">
        <f t="shared" ref="BF4:BF14" si="45">AVERAGE(W4,W18,W32)</f>
        <v>147.4111111111111</v>
      </c>
      <c r="BG4" s="10">
        <f t="shared" ref="BG4:BG14" si="46">AVERAGE(X4,X18,X32)</f>
        <v>164.5611111111111</v>
      </c>
      <c r="BH4" s="10">
        <f t="shared" ref="BH4:BH14" si="47">AVERAGE(Y4,Y18,Y32)</f>
        <v>141.11666666666667</v>
      </c>
      <c r="BI4" s="10">
        <f t="shared" ref="BI4:BI14" si="48">AVERAGE(Z4,Z18,Z32)</f>
        <v>147.49444444444444</v>
      </c>
      <c r="BJ4" s="10">
        <f t="shared" ref="BJ4:BJ14" si="49">AVERAGE(AA4,AA18,AA32)</f>
        <v>153.23333333333332</v>
      </c>
      <c r="BK4" s="10">
        <f t="shared" ref="BK4:BK14" si="50">AVERAGE(AB4,AB18,AB32)</f>
        <v>150.45000000000002</v>
      </c>
      <c r="BL4" s="10">
        <f t="shared" ref="BL4:BL14" si="51">AVERAGE(AC4,AC18,AC32)</f>
        <v>148.67777777777778</v>
      </c>
    </row>
    <row r="5" spans="2:64" x14ac:dyDescent="0.35">
      <c r="B5" s="9" t="s">
        <v>101</v>
      </c>
      <c r="C5" s="9">
        <v>4151</v>
      </c>
      <c r="D5" s="9">
        <v>149.6</v>
      </c>
      <c r="E5" s="9">
        <v>192.7</v>
      </c>
      <c r="F5" s="9">
        <v>151.4</v>
      </c>
      <c r="G5" s="9">
        <v>153.30000000000001</v>
      </c>
      <c r="H5" s="9">
        <v>136.30000000000001</v>
      </c>
      <c r="I5" s="9">
        <v>147.19999999999999</v>
      </c>
      <c r="J5" s="9">
        <v>156.5</v>
      </c>
      <c r="K5" s="9">
        <v>150.9</v>
      </c>
      <c r="L5" s="9">
        <v>114.2</v>
      </c>
      <c r="M5" s="9">
        <v>159.5</v>
      </c>
      <c r="N5" s="9">
        <v>139.4</v>
      </c>
      <c r="O5" s="9">
        <v>161.80000000000001</v>
      </c>
      <c r="P5" s="9">
        <v>154</v>
      </c>
      <c r="Q5" s="9">
        <v>183.5</v>
      </c>
      <c r="R5" s="9">
        <v>152.5</v>
      </c>
      <c r="S5" s="9">
        <v>144.4</v>
      </c>
      <c r="T5" s="9">
        <v>151.4</v>
      </c>
      <c r="U5" s="9">
        <v>154.69999999999999</v>
      </c>
      <c r="V5" s="9">
        <v>141.9</v>
      </c>
      <c r="W5" s="9">
        <v>146.4</v>
      </c>
      <c r="X5" s="9">
        <v>154.4</v>
      </c>
      <c r="Y5" s="9">
        <v>135</v>
      </c>
      <c r="Z5" s="9">
        <v>148.30000000000001</v>
      </c>
      <c r="AA5" s="9">
        <v>156.4</v>
      </c>
      <c r="AB5" s="9">
        <v>151.6</v>
      </c>
      <c r="AC5" s="9">
        <v>147</v>
      </c>
      <c r="AF5" s="9" t="s">
        <v>86</v>
      </c>
      <c r="AG5" s="9">
        <v>17960</v>
      </c>
      <c r="AH5" s="9">
        <v>9722</v>
      </c>
      <c r="AI5" s="9">
        <v>4151</v>
      </c>
      <c r="AJ5" s="10">
        <f t="shared" si="25"/>
        <v>10611</v>
      </c>
      <c r="AL5" s="9" t="s">
        <v>86</v>
      </c>
      <c r="AM5" s="10">
        <f t="shared" si="26"/>
        <v>150.43333333333331</v>
      </c>
      <c r="AN5" s="10">
        <f t="shared" si="27"/>
        <v>204.70000000000002</v>
      </c>
      <c r="AO5" s="10">
        <f t="shared" si="28"/>
        <v>167.63333333333335</v>
      </c>
      <c r="AP5" s="10">
        <f t="shared" si="29"/>
        <v>158.43333333333334</v>
      </c>
      <c r="AQ5" s="10">
        <f t="shared" si="30"/>
        <v>173.63333333333333</v>
      </c>
      <c r="AR5" s="10">
        <f t="shared" si="31"/>
        <v>160.49999999999997</v>
      </c>
      <c r="AS5" s="10">
        <f t="shared" si="32"/>
        <v>164.73333333333332</v>
      </c>
      <c r="AT5" s="10">
        <f t="shared" si="33"/>
        <v>160.4</v>
      </c>
      <c r="AU5" s="10">
        <f t="shared" si="34"/>
        <v>116.40000000000002</v>
      </c>
      <c r="AV5" s="10">
        <f t="shared" si="35"/>
        <v>171.70000000000002</v>
      </c>
      <c r="AW5" s="10">
        <f t="shared" si="36"/>
        <v>155.76666666666665</v>
      </c>
      <c r="AX5" s="10">
        <f t="shared" si="37"/>
        <v>172.70000000000002</v>
      </c>
      <c r="AY5" s="10">
        <f t="shared" si="38"/>
        <v>163.83333333333334</v>
      </c>
      <c r="AZ5" s="10">
        <f t="shared" si="39"/>
        <v>189.53333333333333</v>
      </c>
      <c r="BA5" s="10">
        <f t="shared" si="40"/>
        <v>163.93333333333331</v>
      </c>
      <c r="BB5" s="10">
        <f t="shared" si="41"/>
        <v>155.36666666666667</v>
      </c>
      <c r="BC5" s="10">
        <f t="shared" si="42"/>
        <v>162.70000000000002</v>
      </c>
      <c r="BD5" s="10">
        <f t="shared" si="43"/>
        <v>160.66666666666666</v>
      </c>
      <c r="BE5" s="10">
        <f t="shared" si="44"/>
        <v>159.23333333333335</v>
      </c>
      <c r="BF5" s="10">
        <f t="shared" si="45"/>
        <v>155.86666666666667</v>
      </c>
      <c r="BG5" s="10">
        <f t="shared" si="46"/>
        <v>165.36666666666667</v>
      </c>
      <c r="BH5" s="10">
        <f t="shared" si="47"/>
        <v>148.93333333333331</v>
      </c>
      <c r="BI5" s="10">
        <f t="shared" si="48"/>
        <v>156.33333333333334</v>
      </c>
      <c r="BJ5" s="10">
        <f t="shared" si="49"/>
        <v>162.36666666666667</v>
      </c>
      <c r="BK5" s="10">
        <f t="shared" si="50"/>
        <v>159.93333333333331</v>
      </c>
      <c r="BL5" s="10">
        <f t="shared" si="51"/>
        <v>157.36666666666667</v>
      </c>
    </row>
    <row r="6" spans="2:64" x14ac:dyDescent="0.35">
      <c r="B6" s="9" t="s">
        <v>102</v>
      </c>
      <c r="C6" s="9">
        <v>4935</v>
      </c>
      <c r="D6" s="9">
        <v>149.6</v>
      </c>
      <c r="E6" s="9">
        <v>192.7</v>
      </c>
      <c r="F6" s="9">
        <v>151.4</v>
      </c>
      <c r="G6" s="9">
        <v>153.30000000000001</v>
      </c>
      <c r="H6" s="9">
        <v>136.30000000000001</v>
      </c>
      <c r="I6" s="9">
        <v>147.19999999999999</v>
      </c>
      <c r="J6" s="9">
        <v>156.5</v>
      </c>
      <c r="K6" s="9">
        <v>150.9</v>
      </c>
      <c r="L6" s="9">
        <v>114.2</v>
      </c>
      <c r="M6" s="9">
        <v>159.5</v>
      </c>
      <c r="N6" s="9">
        <v>139.4</v>
      </c>
      <c r="O6" s="9">
        <v>161.80000000000001</v>
      </c>
      <c r="P6" s="9">
        <v>154</v>
      </c>
      <c r="Q6" s="9">
        <v>183.5</v>
      </c>
      <c r="R6" s="9">
        <v>152.5</v>
      </c>
      <c r="S6" s="9">
        <v>144.4</v>
      </c>
      <c r="T6" s="9">
        <v>151.4</v>
      </c>
      <c r="U6" s="9">
        <v>154.69999999999999</v>
      </c>
      <c r="V6" s="9">
        <v>141.9</v>
      </c>
      <c r="W6" s="9">
        <v>146.4</v>
      </c>
      <c r="X6" s="9">
        <v>154.4</v>
      </c>
      <c r="Y6" s="9">
        <v>135</v>
      </c>
      <c r="Z6" s="9">
        <v>148.30000000000001</v>
      </c>
      <c r="AA6" s="9">
        <v>156.4</v>
      </c>
      <c r="AB6" s="9">
        <v>151.6</v>
      </c>
      <c r="AC6" s="9">
        <v>147</v>
      </c>
      <c r="AF6" s="9" t="s">
        <v>87</v>
      </c>
      <c r="AG6" s="9">
        <v>18769</v>
      </c>
      <c r="AH6" s="9">
        <v>9767</v>
      </c>
      <c r="AI6" s="9">
        <v>4935</v>
      </c>
      <c r="AJ6" s="10">
        <f t="shared" si="25"/>
        <v>11157</v>
      </c>
      <c r="AL6" s="9" t="s">
        <v>87</v>
      </c>
      <c r="AM6" s="10">
        <f t="shared" si="26"/>
        <v>150.83333333333334</v>
      </c>
      <c r="AN6" s="10">
        <f t="shared" si="27"/>
        <v>204.16666666666666</v>
      </c>
      <c r="AO6" s="10">
        <f t="shared" si="28"/>
        <v>169.6</v>
      </c>
      <c r="AP6" s="10">
        <f t="shared" si="29"/>
        <v>159.13333333333333</v>
      </c>
      <c r="AQ6" s="10">
        <f t="shared" si="30"/>
        <v>171.4</v>
      </c>
      <c r="AR6" s="10">
        <f t="shared" si="31"/>
        <v>161.76666666666668</v>
      </c>
      <c r="AS6" s="10">
        <f t="shared" si="32"/>
        <v>167.6</v>
      </c>
      <c r="AT6" s="10">
        <f t="shared" si="33"/>
        <v>159.73333333333332</v>
      </c>
      <c r="AU6" s="10">
        <f t="shared" si="34"/>
        <v>116.23333333333333</v>
      </c>
      <c r="AV6" s="10">
        <f t="shared" si="35"/>
        <v>172.6</v>
      </c>
      <c r="AW6" s="10">
        <f t="shared" si="36"/>
        <v>156.23333333333335</v>
      </c>
      <c r="AX6" s="10">
        <f t="shared" si="37"/>
        <v>173.06666666666669</v>
      </c>
      <c r="AY6" s="10">
        <f t="shared" si="38"/>
        <v>164.33333333333334</v>
      </c>
      <c r="AZ6" s="10">
        <f t="shared" si="39"/>
        <v>189.76666666666665</v>
      </c>
      <c r="BA6" s="10">
        <f t="shared" si="40"/>
        <v>164.53333333333333</v>
      </c>
      <c r="BB6" s="10">
        <f t="shared" si="41"/>
        <v>156.26666666666668</v>
      </c>
      <c r="BC6" s="10">
        <f t="shared" si="42"/>
        <v>163.36666666666667</v>
      </c>
      <c r="BD6" s="10">
        <f t="shared" si="43"/>
        <v>161.33333333333334</v>
      </c>
      <c r="BE6" s="10">
        <f t="shared" si="44"/>
        <v>160.73333333333335</v>
      </c>
      <c r="BF6" s="10">
        <f t="shared" si="45"/>
        <v>156.53333333333333</v>
      </c>
      <c r="BG6" s="10">
        <f t="shared" si="46"/>
        <v>165.83333333333334</v>
      </c>
      <c r="BH6" s="10">
        <f t="shared" si="47"/>
        <v>149.9</v>
      </c>
      <c r="BI6" s="10">
        <f t="shared" si="48"/>
        <v>156.63333333333335</v>
      </c>
      <c r="BJ6" s="10">
        <f t="shared" si="49"/>
        <v>163.66666666666666</v>
      </c>
      <c r="BK6" s="10">
        <f t="shared" si="50"/>
        <v>160.46666666666667</v>
      </c>
      <c r="BL6" s="10">
        <f t="shared" si="51"/>
        <v>158.13333333333333</v>
      </c>
    </row>
    <row r="7" spans="2:64" x14ac:dyDescent="0.35">
      <c r="B7" s="9" t="s">
        <v>103</v>
      </c>
      <c r="C7" s="9">
        <v>6406</v>
      </c>
      <c r="D7" s="9">
        <v>148.9</v>
      </c>
      <c r="E7" s="9">
        <v>190.9</v>
      </c>
      <c r="F7" s="9">
        <v>150.80000000000001</v>
      </c>
      <c r="G7" s="9">
        <v>153.30000000000001</v>
      </c>
      <c r="H7" s="9">
        <v>137.4</v>
      </c>
      <c r="I7" s="9">
        <v>150.4</v>
      </c>
      <c r="J7" s="9">
        <v>178.1</v>
      </c>
      <c r="K7" s="9">
        <v>150.4</v>
      </c>
      <c r="L7" s="9">
        <v>115.1</v>
      </c>
      <c r="M7" s="9">
        <v>160</v>
      </c>
      <c r="N7" s="9">
        <v>140.6</v>
      </c>
      <c r="O7" s="9">
        <v>162.30000000000001</v>
      </c>
      <c r="P7" s="9">
        <v>157</v>
      </c>
      <c r="Q7" s="9">
        <v>182.6</v>
      </c>
      <c r="R7" s="9">
        <v>153.1</v>
      </c>
      <c r="S7" s="9">
        <v>143.4</v>
      </c>
      <c r="T7" s="9">
        <v>151.69999999999999</v>
      </c>
      <c r="U7" s="9">
        <v>155.5</v>
      </c>
      <c r="V7" s="9">
        <v>143</v>
      </c>
      <c r="W7" s="9">
        <v>148.4</v>
      </c>
      <c r="X7" s="9">
        <v>155</v>
      </c>
      <c r="Y7" s="9">
        <v>138.5</v>
      </c>
      <c r="Z7" s="9">
        <v>146</v>
      </c>
      <c r="AA7" s="9">
        <v>158.5</v>
      </c>
      <c r="AB7" s="9">
        <v>154.30000000000001</v>
      </c>
      <c r="AC7" s="9">
        <v>149</v>
      </c>
      <c r="AF7" s="9" t="s">
        <v>88</v>
      </c>
      <c r="AG7" s="9">
        <v>15167</v>
      </c>
      <c r="AH7" s="9">
        <v>10924</v>
      </c>
      <c r="AI7" s="9">
        <v>6406</v>
      </c>
      <c r="AJ7" s="10">
        <f t="shared" si="25"/>
        <v>10832.333333333334</v>
      </c>
      <c r="AL7" s="9" t="s">
        <v>88</v>
      </c>
      <c r="AM7" s="10">
        <f t="shared" si="26"/>
        <v>151.93333333333334</v>
      </c>
      <c r="AN7" s="10">
        <f t="shared" si="27"/>
        <v>200.46666666666667</v>
      </c>
      <c r="AO7" s="10">
        <f t="shared" si="28"/>
        <v>164.26666666666668</v>
      </c>
      <c r="AP7" s="10">
        <f t="shared" si="29"/>
        <v>159.93333333333337</v>
      </c>
      <c r="AQ7" s="10">
        <f t="shared" si="30"/>
        <v>172.6</v>
      </c>
      <c r="AR7" s="10">
        <f t="shared" si="31"/>
        <v>160.03333333333333</v>
      </c>
      <c r="AS7" s="10">
        <f t="shared" si="32"/>
        <v>175.66666666666666</v>
      </c>
      <c r="AT7" s="10">
        <f t="shared" si="33"/>
        <v>160.56666666666666</v>
      </c>
      <c r="AU7" s="10">
        <f t="shared" si="34"/>
        <v>118.56666666666668</v>
      </c>
      <c r="AV7" s="10">
        <f t="shared" si="35"/>
        <v>174.13333333333333</v>
      </c>
      <c r="AW7" s="10">
        <f t="shared" si="36"/>
        <v>157.36666666666665</v>
      </c>
      <c r="AX7" s="10">
        <f t="shared" si="37"/>
        <v>174.16666666666666</v>
      </c>
      <c r="AY7" s="10">
        <f t="shared" si="38"/>
        <v>165.76666666666668</v>
      </c>
      <c r="AZ7" s="10">
        <f t="shared" si="39"/>
        <v>189.9</v>
      </c>
      <c r="BA7" s="10">
        <f t="shared" si="40"/>
        <v>165.70000000000002</v>
      </c>
      <c r="BB7" s="10">
        <f t="shared" si="41"/>
        <v>157.13333333333335</v>
      </c>
      <c r="BC7" s="10">
        <f t="shared" si="42"/>
        <v>164.46666666666667</v>
      </c>
      <c r="BD7" s="10">
        <f t="shared" si="43"/>
        <v>162.20000000000002</v>
      </c>
      <c r="BE7" s="10">
        <f t="shared" si="44"/>
        <v>161.46666666666667</v>
      </c>
      <c r="BF7" s="10">
        <f t="shared" si="45"/>
        <v>158.13333333333333</v>
      </c>
      <c r="BG7" s="10">
        <f t="shared" si="46"/>
        <v>166.73333333333332</v>
      </c>
      <c r="BH7" s="10">
        <f t="shared" si="47"/>
        <v>151.46666666666667</v>
      </c>
      <c r="BI7" s="10">
        <f t="shared" si="48"/>
        <v>156.83333333333334</v>
      </c>
      <c r="BJ7" s="10">
        <f t="shared" si="49"/>
        <v>164.86666666666667</v>
      </c>
      <c r="BK7" s="10">
        <f t="shared" si="50"/>
        <v>161.83333333333334</v>
      </c>
      <c r="BL7" s="10">
        <f t="shared" si="51"/>
        <v>159.36666666666667</v>
      </c>
    </row>
    <row r="8" spans="2:64" x14ac:dyDescent="0.35">
      <c r="B8" s="9" t="s">
        <v>104</v>
      </c>
      <c r="C8" s="9">
        <v>5681</v>
      </c>
      <c r="D8" s="9">
        <v>148.4</v>
      </c>
      <c r="E8" s="9">
        <v>187.1</v>
      </c>
      <c r="F8" s="9">
        <v>152.5</v>
      </c>
      <c r="G8" s="9">
        <v>153.6</v>
      </c>
      <c r="H8" s="9">
        <v>138.19999999999999</v>
      </c>
      <c r="I8" s="9">
        <v>150.9</v>
      </c>
      <c r="J8" s="9">
        <v>186.7</v>
      </c>
      <c r="K8" s="9">
        <v>149.80000000000001</v>
      </c>
      <c r="L8" s="9">
        <v>116.4</v>
      </c>
      <c r="M8" s="9">
        <v>160.30000000000001</v>
      </c>
      <c r="N8" s="9">
        <v>142.19999999999999</v>
      </c>
      <c r="O8" s="9">
        <v>162.9</v>
      </c>
      <c r="P8" s="9">
        <v>158</v>
      </c>
      <c r="Q8" s="9">
        <v>184.4</v>
      </c>
      <c r="R8" s="9">
        <v>153.4</v>
      </c>
      <c r="S8" s="9">
        <v>144.30000000000001</v>
      </c>
      <c r="T8" s="9">
        <v>152</v>
      </c>
      <c r="U8" s="9">
        <v>156.30000000000001</v>
      </c>
      <c r="V8" s="9">
        <v>142.9</v>
      </c>
      <c r="W8" s="9">
        <v>148.69999999999999</v>
      </c>
      <c r="X8" s="9">
        <v>155.6</v>
      </c>
      <c r="Y8" s="9">
        <v>139.6</v>
      </c>
      <c r="Z8" s="9">
        <v>146.6</v>
      </c>
      <c r="AA8" s="9">
        <v>157.5</v>
      </c>
      <c r="AB8" s="9">
        <v>158.4</v>
      </c>
      <c r="AC8" s="9">
        <v>150</v>
      </c>
      <c r="AF8" s="9" t="s">
        <v>89</v>
      </c>
      <c r="AG8" s="9">
        <v>13674</v>
      </c>
      <c r="AH8" s="9">
        <v>11226</v>
      </c>
      <c r="AI8" s="9">
        <v>5681</v>
      </c>
      <c r="AJ8" s="10">
        <f t="shared" si="25"/>
        <v>10193.666666666666</v>
      </c>
      <c r="AL8" s="9" t="s">
        <v>89</v>
      </c>
      <c r="AM8" s="10">
        <f t="shared" si="26"/>
        <v>152.83333333333334</v>
      </c>
      <c r="AN8" s="10">
        <f t="shared" si="27"/>
        <v>200.1</v>
      </c>
      <c r="AO8" s="10">
        <f t="shared" si="28"/>
        <v>165</v>
      </c>
      <c r="AP8" s="10">
        <f t="shared" si="29"/>
        <v>160.56666666666666</v>
      </c>
      <c r="AQ8" s="10">
        <f t="shared" si="30"/>
        <v>171.63333333333333</v>
      </c>
      <c r="AR8" s="10">
        <f t="shared" si="31"/>
        <v>157.76666666666668</v>
      </c>
      <c r="AS8" s="10">
        <f t="shared" si="32"/>
        <v>180.26666666666665</v>
      </c>
      <c r="AT8" s="10">
        <f t="shared" si="33"/>
        <v>161</v>
      </c>
      <c r="AU8" s="10">
        <f t="shared" si="34"/>
        <v>119.23333333333335</v>
      </c>
      <c r="AV8" s="10">
        <f t="shared" si="35"/>
        <v>175.4666666666667</v>
      </c>
      <c r="AW8" s="10">
        <f t="shared" si="36"/>
        <v>158.1</v>
      </c>
      <c r="AX8" s="10">
        <f t="shared" si="37"/>
        <v>174.73333333333335</v>
      </c>
      <c r="AY8" s="10">
        <f t="shared" si="38"/>
        <v>166.6</v>
      </c>
      <c r="AZ8" s="10">
        <f t="shared" si="39"/>
        <v>190.79999999999998</v>
      </c>
      <c r="BA8" s="10">
        <f t="shared" si="40"/>
        <v>166.29999999999998</v>
      </c>
      <c r="BB8" s="10">
        <f t="shared" si="41"/>
        <v>157.96666666666667</v>
      </c>
      <c r="BC8" s="10">
        <f t="shared" si="42"/>
        <v>165.06666666666669</v>
      </c>
      <c r="BD8" s="10">
        <f t="shared" si="43"/>
        <v>162.63333333333333</v>
      </c>
      <c r="BE8" s="10">
        <f t="shared" si="44"/>
        <v>161.66666666666666</v>
      </c>
      <c r="BF8" s="10">
        <f t="shared" si="45"/>
        <v>158.56666666666666</v>
      </c>
      <c r="BG8" s="10">
        <f t="shared" si="46"/>
        <v>167.26666666666668</v>
      </c>
      <c r="BH8" s="10">
        <f t="shared" si="47"/>
        <v>151.96666666666667</v>
      </c>
      <c r="BI8" s="10">
        <f t="shared" si="48"/>
        <v>157.29999999999998</v>
      </c>
      <c r="BJ8" s="10">
        <f t="shared" si="49"/>
        <v>164.76666666666665</v>
      </c>
      <c r="BK8" s="10">
        <f t="shared" si="50"/>
        <v>163.1</v>
      </c>
      <c r="BL8" s="10">
        <f t="shared" si="51"/>
        <v>159.9</v>
      </c>
    </row>
    <row r="9" spans="2:64" x14ac:dyDescent="0.35">
      <c r="B9" s="9" t="s">
        <v>105</v>
      </c>
      <c r="C9" s="9">
        <v>5552</v>
      </c>
      <c r="D9" s="9">
        <v>147.5</v>
      </c>
      <c r="E9" s="9">
        <v>188.9</v>
      </c>
      <c r="F9" s="9">
        <v>161.4</v>
      </c>
      <c r="G9" s="9">
        <v>153.6</v>
      </c>
      <c r="H9" s="9">
        <v>140.1</v>
      </c>
      <c r="I9" s="9">
        <v>151.19999999999999</v>
      </c>
      <c r="J9" s="9">
        <v>209.2</v>
      </c>
      <c r="K9" s="9">
        <v>150.9</v>
      </c>
      <c r="L9" s="9">
        <v>116.2</v>
      </c>
      <c r="M9" s="9">
        <v>161</v>
      </c>
      <c r="N9" s="9">
        <v>144</v>
      </c>
      <c r="O9" s="9">
        <v>163.19999999999999</v>
      </c>
      <c r="P9" s="9">
        <v>161.4</v>
      </c>
      <c r="Q9" s="9">
        <v>184.3</v>
      </c>
      <c r="R9" s="9">
        <v>153.69999999999999</v>
      </c>
      <c r="S9" s="9">
        <v>144.6</v>
      </c>
      <c r="T9" s="9">
        <v>152.30000000000001</v>
      </c>
      <c r="U9" s="9">
        <v>156.5</v>
      </c>
      <c r="V9" s="9">
        <v>143.1</v>
      </c>
      <c r="W9" s="9">
        <v>148.69999999999999</v>
      </c>
      <c r="X9" s="9">
        <v>156.30000000000001</v>
      </c>
      <c r="Y9" s="9">
        <v>140.6</v>
      </c>
      <c r="Z9" s="9">
        <v>146.5</v>
      </c>
      <c r="AA9" s="9">
        <v>158.5</v>
      </c>
      <c r="AB9" s="9">
        <v>157</v>
      </c>
      <c r="AC9" s="9">
        <v>150.4</v>
      </c>
      <c r="AF9" s="9" t="s">
        <v>90</v>
      </c>
      <c r="AG9" s="9">
        <v>14197</v>
      </c>
      <c r="AH9" s="9">
        <v>12225</v>
      </c>
      <c r="AI9" s="9">
        <v>5552</v>
      </c>
      <c r="AJ9" s="10">
        <f t="shared" si="25"/>
        <v>10658</v>
      </c>
      <c r="AL9" s="9" t="s">
        <v>90</v>
      </c>
      <c r="AM9" s="10">
        <f t="shared" si="26"/>
        <v>153.36666666666665</v>
      </c>
      <c r="AN9" s="10">
        <f t="shared" si="27"/>
        <v>201.46666666666667</v>
      </c>
      <c r="AO9" s="10">
        <f t="shared" si="28"/>
        <v>167.83333333333334</v>
      </c>
      <c r="AP9" s="10">
        <f t="shared" si="29"/>
        <v>161.06666666666663</v>
      </c>
      <c r="AQ9" s="10">
        <f t="shared" si="30"/>
        <v>172.4</v>
      </c>
      <c r="AR9" s="10">
        <f t="shared" si="31"/>
        <v>156.9</v>
      </c>
      <c r="AS9" s="10">
        <f t="shared" si="32"/>
        <v>198.06666666666669</v>
      </c>
      <c r="AT9" s="10">
        <f t="shared" si="33"/>
        <v>161.96666666666667</v>
      </c>
      <c r="AU9" s="10">
        <f t="shared" si="34"/>
        <v>120</v>
      </c>
      <c r="AV9" s="10">
        <f t="shared" si="35"/>
        <v>176.73333333333335</v>
      </c>
      <c r="AW9" s="10">
        <f t="shared" si="36"/>
        <v>159.03333333333333</v>
      </c>
      <c r="AX9" s="10">
        <f t="shared" si="37"/>
        <v>175.4</v>
      </c>
      <c r="AY9" s="10">
        <f t="shared" si="38"/>
        <v>169.56666666666669</v>
      </c>
      <c r="AZ9" s="10">
        <f t="shared" si="39"/>
        <v>191.1</v>
      </c>
      <c r="BA9" s="10">
        <f t="shared" si="40"/>
        <v>167.1</v>
      </c>
      <c r="BB9" s="10">
        <f t="shared" si="41"/>
        <v>158.73333333333332</v>
      </c>
      <c r="BC9" s="10">
        <f t="shared" si="42"/>
        <v>165.86666666666667</v>
      </c>
      <c r="BD9" s="10">
        <f t="shared" si="43"/>
        <v>163.76666666666668</v>
      </c>
      <c r="BE9" s="10">
        <f t="shared" si="44"/>
        <v>162.6</v>
      </c>
      <c r="BF9" s="10">
        <f t="shared" si="45"/>
        <v>159.16666666666666</v>
      </c>
      <c r="BG9" s="10">
        <f t="shared" si="46"/>
        <v>168.03333333333333</v>
      </c>
      <c r="BH9" s="10">
        <f t="shared" si="47"/>
        <v>153.06666666666663</v>
      </c>
      <c r="BI9" s="10">
        <f t="shared" si="48"/>
        <v>157.76666666666668</v>
      </c>
      <c r="BJ9" s="10">
        <f t="shared" si="49"/>
        <v>165.26666666666665</v>
      </c>
      <c r="BK9" s="10">
        <f t="shared" si="50"/>
        <v>163.29999999999998</v>
      </c>
      <c r="BL9" s="10">
        <f t="shared" si="51"/>
        <v>160.63333333333333</v>
      </c>
    </row>
    <row r="10" spans="2:64" x14ac:dyDescent="0.35">
      <c r="B10" s="9" t="s">
        <v>106</v>
      </c>
      <c r="C10" s="9">
        <v>6723</v>
      </c>
      <c r="D10" s="9">
        <v>146.80000000000001</v>
      </c>
      <c r="E10" s="9">
        <v>191</v>
      </c>
      <c r="F10" s="9">
        <v>173.6</v>
      </c>
      <c r="G10" s="9">
        <v>153.80000000000001</v>
      </c>
      <c r="H10" s="9">
        <v>142.69999999999999</v>
      </c>
      <c r="I10" s="9">
        <v>148.4</v>
      </c>
      <c r="J10" s="9">
        <v>230</v>
      </c>
      <c r="K10" s="9">
        <v>156.80000000000001</v>
      </c>
      <c r="L10" s="9">
        <v>115.7</v>
      </c>
      <c r="M10" s="9">
        <v>161.80000000000001</v>
      </c>
      <c r="N10" s="9">
        <v>146.5</v>
      </c>
      <c r="O10" s="9">
        <v>163.80000000000001</v>
      </c>
      <c r="P10" s="9">
        <v>164.7</v>
      </c>
      <c r="Q10" s="9">
        <v>184.8</v>
      </c>
      <c r="R10" s="9">
        <v>154.30000000000001</v>
      </c>
      <c r="S10" s="9">
        <v>144.9</v>
      </c>
      <c r="T10" s="9">
        <v>152.80000000000001</v>
      </c>
      <c r="U10" s="9">
        <v>158</v>
      </c>
      <c r="V10" s="9">
        <v>143.6</v>
      </c>
      <c r="W10" s="9">
        <v>149.19999999999999</v>
      </c>
      <c r="X10" s="9">
        <v>157.19999999999999</v>
      </c>
      <c r="Y10" s="9">
        <v>140.4</v>
      </c>
      <c r="Z10" s="9">
        <v>148.4</v>
      </c>
      <c r="AA10" s="9">
        <v>158.6</v>
      </c>
      <c r="AB10" s="9">
        <v>156.9</v>
      </c>
      <c r="AC10" s="9">
        <v>150.69999999999999</v>
      </c>
      <c r="AF10" s="9" t="s">
        <v>91</v>
      </c>
      <c r="AG10" s="9">
        <v>14449</v>
      </c>
      <c r="AH10" s="9">
        <v>12736</v>
      </c>
      <c r="AI10" s="9">
        <v>6723</v>
      </c>
      <c r="AJ10" s="10">
        <f t="shared" si="25"/>
        <v>11302.666666666666</v>
      </c>
      <c r="AL10" s="9" t="s">
        <v>91</v>
      </c>
      <c r="AM10" s="10">
        <f t="shared" si="26"/>
        <v>154.13333333333333</v>
      </c>
      <c r="AN10" s="10">
        <f t="shared" si="27"/>
        <v>200.66666666666666</v>
      </c>
      <c r="AO10" s="10">
        <f t="shared" si="28"/>
        <v>176</v>
      </c>
      <c r="AP10" s="10">
        <f t="shared" si="29"/>
        <v>161.80000000000001</v>
      </c>
      <c r="AQ10" s="10">
        <f t="shared" si="30"/>
        <v>173.89999999999998</v>
      </c>
      <c r="AR10" s="10">
        <f t="shared" si="31"/>
        <v>155.19999999999999</v>
      </c>
      <c r="AS10" s="10">
        <f t="shared" si="32"/>
        <v>204.1</v>
      </c>
      <c r="AT10" s="10">
        <f t="shared" si="33"/>
        <v>164.20000000000002</v>
      </c>
      <c r="AU10" s="10">
        <f t="shared" si="34"/>
        <v>120.06666666666668</v>
      </c>
      <c r="AV10" s="10">
        <f t="shared" si="35"/>
        <v>178.06666666666669</v>
      </c>
      <c r="AW10" s="10">
        <f t="shared" si="36"/>
        <v>160.20000000000002</v>
      </c>
      <c r="AX10" s="10">
        <f t="shared" si="37"/>
        <v>176.26666666666665</v>
      </c>
      <c r="AY10" s="10">
        <f t="shared" si="38"/>
        <v>170.9</v>
      </c>
      <c r="AZ10" s="10">
        <f t="shared" si="39"/>
        <v>191.53333333333333</v>
      </c>
      <c r="BA10" s="10">
        <f t="shared" si="40"/>
        <v>168.20000000000002</v>
      </c>
      <c r="BB10" s="10">
        <f t="shared" si="41"/>
        <v>159.5</v>
      </c>
      <c r="BC10" s="10">
        <f t="shared" si="42"/>
        <v>166.9</v>
      </c>
      <c r="BD10" s="10">
        <f t="shared" si="43"/>
        <v>164.66666666666666</v>
      </c>
      <c r="BE10" s="10">
        <f t="shared" si="44"/>
        <v>162.93333333333334</v>
      </c>
      <c r="BF10" s="10">
        <f t="shared" si="45"/>
        <v>159.96666666666667</v>
      </c>
      <c r="BG10" s="10">
        <f t="shared" si="46"/>
        <v>168.96666666666667</v>
      </c>
      <c r="BH10" s="10">
        <f t="shared" si="47"/>
        <v>152.73333333333335</v>
      </c>
      <c r="BI10" s="10">
        <f t="shared" si="48"/>
        <v>158.9</v>
      </c>
      <c r="BJ10" s="10">
        <f t="shared" si="49"/>
        <v>165.53333333333333</v>
      </c>
      <c r="BK10" s="10">
        <f t="shared" si="50"/>
        <v>164.23333333333335</v>
      </c>
      <c r="BL10" s="10">
        <f t="shared" si="51"/>
        <v>161.06666666666669</v>
      </c>
    </row>
    <row r="11" spans="2:64" x14ac:dyDescent="0.35">
      <c r="B11" s="9" t="s">
        <v>107</v>
      </c>
      <c r="C11" s="9">
        <v>8767</v>
      </c>
      <c r="D11" s="9">
        <v>146</v>
      </c>
      <c r="E11" s="9">
        <v>191</v>
      </c>
      <c r="F11" s="9">
        <v>175.3</v>
      </c>
      <c r="G11" s="9">
        <v>154.1</v>
      </c>
      <c r="H11" s="9">
        <v>146.6</v>
      </c>
      <c r="I11" s="9">
        <v>147.69999999999999</v>
      </c>
      <c r="J11" s="9">
        <v>230.5</v>
      </c>
      <c r="K11" s="9">
        <v>160.19999999999999</v>
      </c>
      <c r="L11" s="9">
        <v>115.3</v>
      </c>
      <c r="M11" s="9">
        <v>163</v>
      </c>
      <c r="N11" s="9">
        <v>149.19999999999999</v>
      </c>
      <c r="O11" s="9">
        <v>164.8</v>
      </c>
      <c r="P11" s="9">
        <v>165.4</v>
      </c>
      <c r="Q11" s="9">
        <v>185.4</v>
      </c>
      <c r="R11" s="9">
        <v>155</v>
      </c>
      <c r="S11" s="9">
        <v>145.4</v>
      </c>
      <c r="T11" s="9">
        <v>153.6</v>
      </c>
      <c r="U11" s="9">
        <v>158.4</v>
      </c>
      <c r="V11" s="9">
        <v>144.6</v>
      </c>
      <c r="W11" s="9">
        <v>149.69999999999999</v>
      </c>
      <c r="X11" s="9">
        <v>158.30000000000001</v>
      </c>
      <c r="Y11" s="9">
        <v>140.69999999999999</v>
      </c>
      <c r="Z11" s="9">
        <v>148.5</v>
      </c>
      <c r="AA11" s="9">
        <v>159.4</v>
      </c>
      <c r="AB11" s="9">
        <v>157.1</v>
      </c>
      <c r="AC11" s="9">
        <v>151.19999999999999</v>
      </c>
      <c r="AF11" s="9" t="s">
        <v>92</v>
      </c>
      <c r="AG11" s="9">
        <v>13619</v>
      </c>
      <c r="AH11" s="9">
        <v>13365</v>
      </c>
      <c r="AI11" s="9">
        <v>8767</v>
      </c>
      <c r="AJ11" s="10">
        <f t="shared" si="25"/>
        <v>11917</v>
      </c>
      <c r="AL11" s="9" t="s">
        <v>92</v>
      </c>
      <c r="AM11" s="10">
        <f t="shared" si="26"/>
        <v>154.63333333333333</v>
      </c>
      <c r="AN11" s="10">
        <f t="shared" si="27"/>
        <v>199.6</v>
      </c>
      <c r="AO11" s="10">
        <f t="shared" si="28"/>
        <v>181.13333333333335</v>
      </c>
      <c r="AP11" s="10">
        <f t="shared" si="29"/>
        <v>162.53333333333333</v>
      </c>
      <c r="AQ11" s="10">
        <f t="shared" si="30"/>
        <v>174.23333333333335</v>
      </c>
      <c r="AR11" s="10">
        <f t="shared" si="31"/>
        <v>153.53333333333333</v>
      </c>
      <c r="AS11" s="10">
        <f t="shared" si="32"/>
        <v>192.9</v>
      </c>
      <c r="AT11" s="10">
        <f t="shared" si="33"/>
        <v>165.13333333333335</v>
      </c>
      <c r="AU11" s="10">
        <f t="shared" si="34"/>
        <v>119.36666666666667</v>
      </c>
      <c r="AV11" s="10">
        <f t="shared" si="35"/>
        <v>179.56666666666669</v>
      </c>
      <c r="AW11" s="10">
        <f t="shared" si="36"/>
        <v>161.46666666666667</v>
      </c>
      <c r="AX11" s="10">
        <f t="shared" si="37"/>
        <v>177.20000000000002</v>
      </c>
      <c r="AY11" s="10">
        <f t="shared" si="38"/>
        <v>169.83333333333334</v>
      </c>
      <c r="AZ11" s="10">
        <f t="shared" si="39"/>
        <v>191.70000000000002</v>
      </c>
      <c r="BA11" s="10">
        <f t="shared" si="40"/>
        <v>169.16666666666666</v>
      </c>
      <c r="BB11" s="10">
        <f t="shared" si="41"/>
        <v>160.36666666666667</v>
      </c>
      <c r="BC11" s="10">
        <f t="shared" si="42"/>
        <v>167.86666666666667</v>
      </c>
      <c r="BD11" s="10">
        <f t="shared" si="43"/>
        <v>164.16666666666666</v>
      </c>
      <c r="BE11" s="10">
        <f t="shared" si="44"/>
        <v>163.56666666666666</v>
      </c>
      <c r="BF11" s="10">
        <f t="shared" si="45"/>
        <v>160.66666666666666</v>
      </c>
      <c r="BG11" s="10">
        <f t="shared" si="46"/>
        <v>170</v>
      </c>
      <c r="BH11" s="10">
        <f t="shared" si="47"/>
        <v>153.26666666666665</v>
      </c>
      <c r="BI11" s="10">
        <f t="shared" si="48"/>
        <v>159.33333333333334</v>
      </c>
      <c r="BJ11" s="10">
        <f t="shared" si="49"/>
        <v>165.96666666666667</v>
      </c>
      <c r="BK11" s="10">
        <f t="shared" si="50"/>
        <v>165.16666666666666</v>
      </c>
      <c r="BL11" s="10">
        <f t="shared" si="51"/>
        <v>161.73333333333332</v>
      </c>
    </row>
    <row r="12" spans="2:64" x14ac:dyDescent="0.35">
      <c r="B12" s="9" t="s">
        <v>108</v>
      </c>
      <c r="C12" s="9">
        <v>9123</v>
      </c>
      <c r="D12" s="9">
        <v>144.9</v>
      </c>
      <c r="E12" s="9">
        <v>190.1</v>
      </c>
      <c r="F12" s="9">
        <v>175.3</v>
      </c>
      <c r="G12" s="9">
        <v>154.1</v>
      </c>
      <c r="H12" s="9">
        <v>150.9</v>
      </c>
      <c r="I12" s="9">
        <v>149.6</v>
      </c>
      <c r="J12" s="9">
        <v>194.2</v>
      </c>
      <c r="K12" s="9">
        <v>160.4</v>
      </c>
      <c r="L12" s="9">
        <v>114.6</v>
      </c>
      <c r="M12" s="9">
        <v>164</v>
      </c>
      <c r="N12" s="9">
        <v>151.80000000000001</v>
      </c>
      <c r="O12" s="9">
        <v>165.6</v>
      </c>
      <c r="P12" s="9">
        <v>161</v>
      </c>
      <c r="Q12" s="9">
        <v>186.5</v>
      </c>
      <c r="R12" s="9">
        <v>155.5</v>
      </c>
      <c r="S12" s="9">
        <v>146.1</v>
      </c>
      <c r="T12" s="9">
        <v>154.19999999999999</v>
      </c>
      <c r="U12" s="9">
        <v>157.69999999999999</v>
      </c>
      <c r="V12" s="9">
        <v>147.9</v>
      </c>
      <c r="W12" s="9">
        <v>150</v>
      </c>
      <c r="X12" s="9">
        <v>159.30000000000001</v>
      </c>
      <c r="Y12" s="9">
        <v>141.9</v>
      </c>
      <c r="Z12" s="9">
        <v>149.6</v>
      </c>
      <c r="AA12" s="9">
        <v>159.19999999999999</v>
      </c>
      <c r="AB12" s="9">
        <v>156.80000000000001</v>
      </c>
      <c r="AC12" s="9">
        <v>151.9</v>
      </c>
      <c r="AF12" s="9" t="s">
        <v>93</v>
      </c>
      <c r="AG12" s="9">
        <v>13353</v>
      </c>
      <c r="AH12" s="9">
        <v>13597</v>
      </c>
      <c r="AI12" s="9">
        <v>9123</v>
      </c>
      <c r="AJ12" s="10">
        <f t="shared" si="25"/>
        <v>12024.333333333334</v>
      </c>
      <c r="AL12" s="9" t="s">
        <v>93</v>
      </c>
      <c r="AM12" s="10">
        <f t="shared" si="26"/>
        <v>156.06666666666666</v>
      </c>
      <c r="AN12" s="10">
        <f t="shared" si="27"/>
        <v>199.83333333333334</v>
      </c>
      <c r="AO12" s="10">
        <f t="shared" si="28"/>
        <v>182.86666666666667</v>
      </c>
      <c r="AP12" s="10">
        <f t="shared" si="29"/>
        <v>163.06666666666669</v>
      </c>
      <c r="AQ12" s="10">
        <f t="shared" si="30"/>
        <v>174.26666666666665</v>
      </c>
      <c r="AR12" s="10">
        <f t="shared" si="31"/>
        <v>153.86666666666665</v>
      </c>
      <c r="AS12" s="10">
        <f t="shared" si="32"/>
        <v>174.13333333333333</v>
      </c>
      <c r="AT12" s="10">
        <f t="shared" si="33"/>
        <v>165.06666666666669</v>
      </c>
      <c r="AU12" s="10">
        <f t="shared" si="34"/>
        <v>118.56666666666666</v>
      </c>
      <c r="AV12" s="10">
        <f t="shared" si="35"/>
        <v>181.5</v>
      </c>
      <c r="AW12" s="10">
        <f t="shared" si="36"/>
        <v>162.5</v>
      </c>
      <c r="AX12" s="10">
        <f t="shared" si="37"/>
        <v>178.0333333333333</v>
      </c>
      <c r="AY12" s="10">
        <f t="shared" si="38"/>
        <v>168.03333333333333</v>
      </c>
      <c r="AZ12" s="10">
        <f t="shared" si="39"/>
        <v>192.29999999999998</v>
      </c>
      <c r="BA12" s="10">
        <f t="shared" si="40"/>
        <v>170.1</v>
      </c>
      <c r="BB12" s="10">
        <f t="shared" si="41"/>
        <v>161.46666666666667</v>
      </c>
      <c r="BC12" s="10">
        <f t="shared" si="42"/>
        <v>168.83333333333334</v>
      </c>
      <c r="BD12" s="10">
        <f t="shared" si="43"/>
        <v>164.76666666666665</v>
      </c>
      <c r="BE12" s="10">
        <f t="shared" si="44"/>
        <v>164.70000000000002</v>
      </c>
      <c r="BF12" s="10">
        <f t="shared" si="45"/>
        <v>161.33333333333334</v>
      </c>
      <c r="BG12" s="10">
        <f t="shared" si="46"/>
        <v>171</v>
      </c>
      <c r="BH12" s="10">
        <f t="shared" si="47"/>
        <v>154</v>
      </c>
      <c r="BI12" s="10">
        <f t="shared" si="48"/>
        <v>160.1</v>
      </c>
      <c r="BJ12" s="10">
        <f t="shared" si="49"/>
        <v>166.06666666666666</v>
      </c>
      <c r="BK12" s="10">
        <f t="shared" si="50"/>
        <v>166.13333333333333</v>
      </c>
      <c r="BL12" s="10">
        <f t="shared" si="51"/>
        <v>162.46666666666667</v>
      </c>
    </row>
    <row r="13" spans="2:64" x14ac:dyDescent="0.35">
      <c r="B13" s="9" t="s">
        <v>109</v>
      </c>
      <c r="C13" s="9">
        <v>8356</v>
      </c>
      <c r="D13" s="9">
        <v>144.30000000000001</v>
      </c>
      <c r="E13" s="9">
        <v>186.5</v>
      </c>
      <c r="F13" s="9">
        <v>168.7</v>
      </c>
      <c r="G13" s="9">
        <v>154.69999999999999</v>
      </c>
      <c r="H13" s="9">
        <v>158.69999999999999</v>
      </c>
      <c r="I13" s="9">
        <v>150.69999999999999</v>
      </c>
      <c r="J13" s="9">
        <v>160</v>
      </c>
      <c r="K13" s="9">
        <v>158.80000000000001</v>
      </c>
      <c r="L13" s="9">
        <v>112.8</v>
      </c>
      <c r="M13" s="9">
        <v>164.2</v>
      </c>
      <c r="N13" s="9">
        <v>155.5</v>
      </c>
      <c r="O13" s="9">
        <v>167.5</v>
      </c>
      <c r="P13" s="9">
        <v>156.9</v>
      </c>
      <c r="Q13" s="9">
        <v>188.3</v>
      </c>
      <c r="R13" s="9">
        <v>157.19999999999999</v>
      </c>
      <c r="S13" s="9">
        <v>147.4</v>
      </c>
      <c r="T13" s="9">
        <v>155.80000000000001</v>
      </c>
      <c r="U13" s="9">
        <v>159.80000000000001</v>
      </c>
      <c r="V13" s="9">
        <v>152.4</v>
      </c>
      <c r="W13" s="9">
        <v>150.9</v>
      </c>
      <c r="X13" s="9">
        <v>161.30000000000001</v>
      </c>
      <c r="Y13" s="9">
        <v>145.1</v>
      </c>
      <c r="Z13" s="9">
        <v>151.5</v>
      </c>
      <c r="AA13" s="9">
        <v>159.5</v>
      </c>
      <c r="AB13" s="9">
        <v>155.80000000000001</v>
      </c>
      <c r="AC13" s="9">
        <v>153.4</v>
      </c>
      <c r="AF13" s="9" t="s">
        <v>94</v>
      </c>
      <c r="AG13" s="9">
        <v>12597</v>
      </c>
      <c r="AH13" s="9">
        <v>13600</v>
      </c>
      <c r="AI13" s="9">
        <v>8356</v>
      </c>
      <c r="AJ13" s="10">
        <f t="shared" si="25"/>
        <v>11517.666666666666</v>
      </c>
      <c r="AL13" s="9" t="s">
        <v>94</v>
      </c>
      <c r="AM13" s="10">
        <f t="shared" si="26"/>
        <v>156.23333333333335</v>
      </c>
      <c r="AN13" s="10">
        <f t="shared" si="27"/>
        <v>198.26666666666665</v>
      </c>
      <c r="AO13" s="10">
        <f t="shared" si="28"/>
        <v>173.23333333333335</v>
      </c>
      <c r="AP13" s="10">
        <f t="shared" si="29"/>
        <v>164.23333333333332</v>
      </c>
      <c r="AQ13" s="10">
        <f t="shared" si="30"/>
        <v>174.30000000000004</v>
      </c>
      <c r="AR13" s="10">
        <f t="shared" si="31"/>
        <v>157.96666666666667</v>
      </c>
      <c r="AS13" s="10">
        <f t="shared" si="32"/>
        <v>160.79999999999998</v>
      </c>
      <c r="AT13" s="10">
        <f t="shared" si="33"/>
        <v>164.5</v>
      </c>
      <c r="AU13" s="10">
        <f t="shared" si="34"/>
        <v>117.23333333333333</v>
      </c>
      <c r="AV13" s="10">
        <f t="shared" si="35"/>
        <v>182.73333333333335</v>
      </c>
      <c r="AW13" s="10">
        <f t="shared" si="36"/>
        <v>164.16666666666666</v>
      </c>
      <c r="AX13" s="10">
        <f t="shared" si="37"/>
        <v>179.5</v>
      </c>
      <c r="AY13" s="10">
        <f t="shared" si="38"/>
        <v>166.70000000000002</v>
      </c>
      <c r="AZ13" s="10">
        <f t="shared" si="39"/>
        <v>193.53333333333333</v>
      </c>
      <c r="BA13" s="10">
        <f t="shared" si="40"/>
        <v>171.4</v>
      </c>
      <c r="BB13" s="10">
        <f t="shared" si="41"/>
        <v>162.83333333333334</v>
      </c>
      <c r="BC13" s="10">
        <f t="shared" si="42"/>
        <v>170.16666666666666</v>
      </c>
      <c r="BD13" s="10">
        <f t="shared" si="43"/>
        <v>166.26666666666668</v>
      </c>
      <c r="BE13" s="10">
        <f t="shared" si="44"/>
        <v>166.73333333333335</v>
      </c>
      <c r="BF13" s="10">
        <f t="shared" si="45"/>
        <v>162.30000000000001</v>
      </c>
      <c r="BG13" s="10">
        <f t="shared" si="46"/>
        <v>172.63333333333333</v>
      </c>
      <c r="BH13" s="10">
        <f t="shared" si="47"/>
        <v>155.4</v>
      </c>
      <c r="BI13" s="10">
        <f t="shared" si="48"/>
        <v>161.30000000000001</v>
      </c>
      <c r="BJ13" s="10">
        <f t="shared" si="49"/>
        <v>166.63333333333333</v>
      </c>
      <c r="BK13" s="10">
        <f t="shared" si="50"/>
        <v>167.06666666666669</v>
      </c>
      <c r="BL13" s="10">
        <f t="shared" si="51"/>
        <v>163.66666666666666</v>
      </c>
    </row>
    <row r="14" spans="2:64" x14ac:dyDescent="0.35">
      <c r="B14" s="9" t="s">
        <v>110</v>
      </c>
      <c r="C14" s="9">
        <v>10333</v>
      </c>
      <c r="D14" s="9">
        <v>144.1</v>
      </c>
      <c r="E14" s="9">
        <v>192.2</v>
      </c>
      <c r="F14" s="9">
        <v>163.80000000000001</v>
      </c>
      <c r="G14" s="9">
        <v>154.9</v>
      </c>
      <c r="H14" s="9">
        <v>163.9</v>
      </c>
      <c r="I14" s="9">
        <v>153.69999999999999</v>
      </c>
      <c r="J14" s="9">
        <v>149.5</v>
      </c>
      <c r="K14" s="9">
        <v>159.80000000000001</v>
      </c>
      <c r="L14" s="9">
        <v>112.6</v>
      </c>
      <c r="M14" s="9">
        <v>163.5</v>
      </c>
      <c r="N14" s="9">
        <v>156.5</v>
      </c>
      <c r="O14" s="9">
        <v>168.2</v>
      </c>
      <c r="P14" s="9">
        <v>156.69999999999999</v>
      </c>
      <c r="Q14" s="9">
        <v>188.1</v>
      </c>
      <c r="R14" s="9">
        <v>157.80000000000001</v>
      </c>
      <c r="S14" s="9">
        <v>147.9</v>
      </c>
      <c r="T14" s="9">
        <v>156.4</v>
      </c>
      <c r="U14" s="9">
        <v>159.9</v>
      </c>
      <c r="V14" s="9">
        <v>155.5</v>
      </c>
      <c r="W14" s="9">
        <v>151.19999999999999</v>
      </c>
      <c r="X14" s="9">
        <v>161.69999999999999</v>
      </c>
      <c r="Y14" s="9">
        <v>146.19999999999999</v>
      </c>
      <c r="Z14" s="9">
        <v>152.6</v>
      </c>
      <c r="AA14" s="9">
        <v>160.19999999999999</v>
      </c>
      <c r="AB14" s="9">
        <v>153.80000000000001</v>
      </c>
      <c r="AC14" s="9">
        <v>153.80000000000001</v>
      </c>
      <c r="AF14" s="9" t="s">
        <v>95</v>
      </c>
      <c r="AG14" s="9">
        <v>13084</v>
      </c>
      <c r="AH14" s="9">
        <v>17622</v>
      </c>
      <c r="AI14" s="9">
        <v>10333</v>
      </c>
      <c r="AJ14" s="10">
        <f t="shared" si="25"/>
        <v>13679.666666666666</v>
      </c>
      <c r="AL14" s="9" t="s">
        <v>95</v>
      </c>
      <c r="AM14" s="10">
        <f t="shared" si="26"/>
        <v>156.6</v>
      </c>
      <c r="AN14" s="10">
        <f t="shared" si="27"/>
        <v>203.5333333333333</v>
      </c>
      <c r="AO14" s="10">
        <f t="shared" si="28"/>
        <v>168.93333333333334</v>
      </c>
      <c r="AP14" s="10">
        <f t="shared" si="29"/>
        <v>164.8</v>
      </c>
      <c r="AQ14" s="10">
        <f t="shared" si="30"/>
        <v>179.23333333333335</v>
      </c>
      <c r="AR14" s="10">
        <f t="shared" si="31"/>
        <v>160.26666666666665</v>
      </c>
      <c r="AS14" s="10">
        <f t="shared" si="32"/>
        <v>156.4</v>
      </c>
      <c r="AT14" s="10">
        <f t="shared" si="33"/>
        <v>164.93333333333337</v>
      </c>
      <c r="AU14" s="10">
        <f t="shared" si="34"/>
        <v>117.13333333333333</v>
      </c>
      <c r="AV14" s="10">
        <f t="shared" si="35"/>
        <v>183.5333333333333</v>
      </c>
      <c r="AW14" s="10">
        <f t="shared" si="36"/>
        <v>164.70000000000002</v>
      </c>
      <c r="AX14" s="10">
        <f t="shared" si="37"/>
        <v>180.16666666666666</v>
      </c>
      <c r="AY14" s="10">
        <f t="shared" si="38"/>
        <v>167.36666666666667</v>
      </c>
      <c r="AZ14" s="10">
        <f t="shared" si="39"/>
        <v>193.76666666666665</v>
      </c>
      <c r="BA14" s="10">
        <f t="shared" si="40"/>
        <v>172</v>
      </c>
      <c r="BB14" s="10">
        <f t="shared" si="41"/>
        <v>163.73333333333332</v>
      </c>
      <c r="BC14" s="10">
        <f t="shared" si="42"/>
        <v>170.86666666666667</v>
      </c>
      <c r="BD14" s="10">
        <f t="shared" si="43"/>
        <v>166.23333333333335</v>
      </c>
      <c r="BE14" s="10">
        <f t="shared" si="44"/>
        <v>168.20000000000002</v>
      </c>
      <c r="BF14" s="10">
        <f t="shared" si="45"/>
        <v>162.73333333333332</v>
      </c>
      <c r="BG14" s="10">
        <f t="shared" si="46"/>
        <v>173.03333333333333</v>
      </c>
      <c r="BH14" s="10">
        <f t="shared" si="47"/>
        <v>156.1</v>
      </c>
      <c r="BI14" s="10">
        <f t="shared" si="48"/>
        <v>162.06666666666666</v>
      </c>
      <c r="BJ14" s="10">
        <f t="shared" si="49"/>
        <v>167.06666666666666</v>
      </c>
      <c r="BK14" s="10">
        <f t="shared" si="50"/>
        <v>167.33333333333334</v>
      </c>
      <c r="BL14" s="10">
        <f t="shared" si="51"/>
        <v>164.16666666666666</v>
      </c>
    </row>
    <row r="15" spans="2:64" x14ac:dyDescent="0.35">
      <c r="B15" s="16"/>
      <c r="C15" s="16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J15" s="6"/>
      <c r="AL15" s="27" t="s">
        <v>125</v>
      </c>
      <c r="AM15" s="27">
        <f>CORREL($AJ$3:$AJ$14,AM$3:AM$14)</f>
        <v>0.67677530245813067</v>
      </c>
      <c r="AN15" s="27">
        <f t="shared" ref="AN15:BL15" si="52">CORREL($AJ$3:$AJ$14,AN$3:AN$14)</f>
        <v>0.32693630690381836</v>
      </c>
      <c r="AO15" s="27">
        <f t="shared" si="52"/>
        <v>0.46990651742228889</v>
      </c>
      <c r="AP15" s="27">
        <f t="shared" si="52"/>
        <v>0.76065790168687697</v>
      </c>
      <c r="AQ15" s="27">
        <f t="shared" si="52"/>
        <v>0.74656408895923243</v>
      </c>
      <c r="AR15" s="27">
        <f t="shared" si="52"/>
        <v>-0.21104930274418748</v>
      </c>
      <c r="AS15" s="27">
        <f t="shared" si="52"/>
        <v>-0.20023847708761225</v>
      </c>
      <c r="AT15" s="27">
        <f t="shared" si="52"/>
        <v>0.70576460433814625</v>
      </c>
      <c r="AU15" s="27">
        <f t="shared" si="52"/>
        <v>-5.3948124465312414E-2</v>
      </c>
      <c r="AV15" s="27">
        <f t="shared" si="52"/>
        <v>0.68929494119616341</v>
      </c>
      <c r="AW15" s="27">
        <f t="shared" si="52"/>
        <v>0.72950449872470735</v>
      </c>
      <c r="AX15" s="27">
        <f t="shared" si="52"/>
        <v>0.64396412865787034</v>
      </c>
      <c r="AY15" s="27">
        <f t="shared" si="52"/>
        <v>0.32508659927365813</v>
      </c>
      <c r="AZ15" s="27">
        <f t="shared" si="52"/>
        <v>0.54266411562370398</v>
      </c>
      <c r="BA15" s="27">
        <f t="shared" si="52"/>
        <v>0.65846079341986286</v>
      </c>
      <c r="BB15" s="27">
        <f t="shared" si="52"/>
        <v>0.66041671796721635</v>
      </c>
      <c r="BC15" s="27">
        <f t="shared" si="52"/>
        <v>0.66163521484790255</v>
      </c>
      <c r="BD15" s="27">
        <f t="shared" si="52"/>
        <v>0.70339163519795411</v>
      </c>
      <c r="BE15" s="27">
        <f t="shared" si="52"/>
        <v>0.73631745107491797</v>
      </c>
      <c r="BF15" s="27">
        <f t="shared" si="52"/>
        <v>0.62238512432683535</v>
      </c>
      <c r="BG15" s="27">
        <f t="shared" si="52"/>
        <v>0.70014509408287151</v>
      </c>
      <c r="BH15" s="27">
        <f t="shared" si="52"/>
        <v>0.61030962822773005</v>
      </c>
      <c r="BI15" s="27">
        <f t="shared" si="52"/>
        <v>0.66281757646636752</v>
      </c>
      <c r="BJ15" s="27">
        <f t="shared" si="52"/>
        <v>0.53743148251172201</v>
      </c>
      <c r="BK15" s="27">
        <f t="shared" si="52"/>
        <v>0.61247939985118138</v>
      </c>
      <c r="BL15" s="27">
        <f t="shared" si="52"/>
        <v>0.62185207046372415</v>
      </c>
    </row>
    <row r="16" spans="2:64" x14ac:dyDescent="0.3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2:35" x14ac:dyDescent="0.35">
      <c r="B17" s="9" t="s">
        <v>111</v>
      </c>
      <c r="C17" s="9">
        <v>10024</v>
      </c>
      <c r="D17" s="9">
        <f>SUMIFS(april21,Subcategories,D$2,SECTOR,$D$1)</f>
        <v>144.30000000000001</v>
      </c>
      <c r="E17" s="9">
        <f>SUMIFS(april21,Subcategories,E$2,SECTOR,$D$1)</f>
        <v>198</v>
      </c>
      <c r="F17" s="9">
        <f>SUMIFS(april21,Subcategories,F$2,SECTOR,$D$1)</f>
        <v>164.6</v>
      </c>
      <c r="G17" s="9">
        <v>155.4</v>
      </c>
      <c r="H17" s="9">
        <v>170.1</v>
      </c>
      <c r="I17" s="9">
        <v>164.4</v>
      </c>
      <c r="J17" s="9">
        <v>144.1</v>
      </c>
      <c r="K17" s="9">
        <v>161.69999999999999</v>
      </c>
      <c r="L17" s="9">
        <v>113.1</v>
      </c>
      <c r="M17" s="9">
        <v>163.9</v>
      </c>
      <c r="N17" s="9">
        <v>157.6</v>
      </c>
      <c r="O17" s="9">
        <v>168.9</v>
      </c>
      <c r="P17" s="9">
        <v>158</v>
      </c>
      <c r="Q17" s="9">
        <v>188.8</v>
      </c>
      <c r="R17" s="9">
        <v>158.80000000000001</v>
      </c>
      <c r="S17" s="9">
        <v>148.5</v>
      </c>
      <c r="T17" s="9">
        <v>157.30000000000001</v>
      </c>
      <c r="U17" s="9">
        <v>161.4</v>
      </c>
      <c r="V17" s="9">
        <v>155.6</v>
      </c>
      <c r="W17" s="9">
        <v>151.80000000000001</v>
      </c>
      <c r="X17" s="9">
        <v>162.30000000000001</v>
      </c>
      <c r="Y17" s="9">
        <v>146.6</v>
      </c>
      <c r="Z17" s="9">
        <v>153.19999999999999</v>
      </c>
      <c r="AA17" s="9">
        <v>160.30000000000001</v>
      </c>
      <c r="AB17" s="9">
        <v>155.4</v>
      </c>
      <c r="AC17" s="9">
        <v>154.4</v>
      </c>
    </row>
    <row r="18" spans="2:35" x14ac:dyDescent="0.35">
      <c r="B18" s="9" t="s">
        <v>112</v>
      </c>
      <c r="C18" s="9">
        <v>9523</v>
      </c>
      <c r="D18" s="9">
        <v>146.30000000000001</v>
      </c>
      <c r="E18" s="9">
        <v>200.5</v>
      </c>
      <c r="F18" s="9">
        <v>170.3</v>
      </c>
      <c r="G18" s="9">
        <v>156.1</v>
      </c>
      <c r="H18" s="9">
        <v>178.7</v>
      </c>
      <c r="I18" s="9">
        <v>167.1</v>
      </c>
      <c r="J18" s="9">
        <v>147.9</v>
      </c>
      <c r="K18" s="9">
        <v>165.4</v>
      </c>
      <c r="L18" s="9">
        <v>114.8</v>
      </c>
      <c r="M18" s="9">
        <v>168.2</v>
      </c>
      <c r="N18" s="9">
        <v>159.30000000000001</v>
      </c>
      <c r="O18" s="9">
        <v>170.4</v>
      </c>
      <c r="P18" s="9">
        <v>160.69999999999999</v>
      </c>
      <c r="Q18" s="9">
        <v>191.9</v>
      </c>
      <c r="R18" s="9">
        <v>161.80000000000001</v>
      </c>
      <c r="S18" s="9">
        <v>152.1</v>
      </c>
      <c r="T18" s="9">
        <v>160.4</v>
      </c>
      <c r="U18" s="9">
        <v>161.6</v>
      </c>
      <c r="V18" s="9">
        <v>159.4</v>
      </c>
      <c r="W18" s="9">
        <v>154.69999999999999</v>
      </c>
      <c r="X18" s="9">
        <v>165.8</v>
      </c>
      <c r="Y18" s="9">
        <v>148.9</v>
      </c>
      <c r="Z18" s="9">
        <v>155.80000000000001</v>
      </c>
      <c r="AA18" s="9">
        <v>161.19999999999999</v>
      </c>
      <c r="AB18" s="9">
        <v>158.6</v>
      </c>
      <c r="AC18" s="9">
        <v>156.80000000000001</v>
      </c>
      <c r="AF18" s="14" t="s">
        <v>50</v>
      </c>
      <c r="AG18" s="14" t="s">
        <v>125</v>
      </c>
    </row>
    <row r="19" spans="2:35" x14ac:dyDescent="0.35">
      <c r="B19" s="9" t="s">
        <v>113</v>
      </c>
      <c r="C19" s="9">
        <v>9722</v>
      </c>
      <c r="D19" s="9">
        <v>146.69999999999999</v>
      </c>
      <c r="E19" s="9">
        <v>202</v>
      </c>
      <c r="F19" s="9">
        <v>180.7</v>
      </c>
      <c r="G19" s="9">
        <v>156.19999999999999</v>
      </c>
      <c r="H19" s="9">
        <v>183.7</v>
      </c>
      <c r="I19" s="9">
        <v>164.6</v>
      </c>
      <c r="J19" s="9">
        <v>155.4</v>
      </c>
      <c r="K19" s="9">
        <v>166</v>
      </c>
      <c r="L19" s="9">
        <v>115.1</v>
      </c>
      <c r="M19" s="9">
        <v>168.5</v>
      </c>
      <c r="N19" s="9">
        <v>160</v>
      </c>
      <c r="O19" s="9">
        <v>172.4</v>
      </c>
      <c r="P19" s="9">
        <v>162.6</v>
      </c>
      <c r="Q19" s="9">
        <v>190.8</v>
      </c>
      <c r="R19" s="9">
        <v>162.19999999999999</v>
      </c>
      <c r="S19" s="9">
        <v>151.80000000000001</v>
      </c>
      <c r="T19" s="9">
        <v>160.69999999999999</v>
      </c>
      <c r="U19" s="9">
        <v>160.5</v>
      </c>
      <c r="V19" s="9">
        <v>159.80000000000001</v>
      </c>
      <c r="W19" s="9">
        <v>154.80000000000001</v>
      </c>
      <c r="X19" s="9">
        <v>166.3</v>
      </c>
      <c r="Y19" s="9">
        <v>150.69999999999999</v>
      </c>
      <c r="Z19" s="9">
        <v>154.9</v>
      </c>
      <c r="AA19" s="9">
        <v>161.69999999999999</v>
      </c>
      <c r="AB19" s="9">
        <v>158.80000000000001</v>
      </c>
      <c r="AC19" s="9">
        <v>157.6</v>
      </c>
      <c r="AF19" s="20" t="s">
        <v>6</v>
      </c>
      <c r="AG19" s="27">
        <f>CORREL($AJ$3:$AJ$14,AP$3:AP$14)</f>
        <v>0.76065790168687697</v>
      </c>
      <c r="AI19" s="1" t="s">
        <v>131</v>
      </c>
    </row>
    <row r="20" spans="2:35" x14ac:dyDescent="0.35">
      <c r="B20" s="9" t="s">
        <v>114</v>
      </c>
      <c r="C20" s="9">
        <v>9767</v>
      </c>
      <c r="D20" s="9">
        <v>146.4</v>
      </c>
      <c r="E20" s="9">
        <v>206.8</v>
      </c>
      <c r="F20" s="9">
        <v>182.2</v>
      </c>
      <c r="G20" s="9">
        <v>157.5</v>
      </c>
      <c r="H20" s="9">
        <v>182.1</v>
      </c>
      <c r="I20" s="9">
        <v>163.9</v>
      </c>
      <c r="J20" s="9">
        <v>164.2</v>
      </c>
      <c r="K20" s="9">
        <v>164</v>
      </c>
      <c r="L20" s="9">
        <v>114.5</v>
      </c>
      <c r="M20" s="9">
        <v>168.3</v>
      </c>
      <c r="N20" s="9">
        <v>160.9</v>
      </c>
      <c r="O20" s="9">
        <v>172.2</v>
      </c>
      <c r="P20" s="9">
        <v>164</v>
      </c>
      <c r="Q20" s="9">
        <v>191.2</v>
      </c>
      <c r="R20" s="9">
        <v>162.80000000000001</v>
      </c>
      <c r="S20" s="9">
        <v>153.1</v>
      </c>
      <c r="T20" s="9">
        <v>161.4</v>
      </c>
      <c r="U20" s="9">
        <v>161.5</v>
      </c>
      <c r="V20" s="9">
        <v>160.69999999999999</v>
      </c>
      <c r="W20" s="9">
        <v>155.80000000000001</v>
      </c>
      <c r="X20" s="9">
        <v>167</v>
      </c>
      <c r="Y20" s="9">
        <v>153.1</v>
      </c>
      <c r="Z20" s="9">
        <v>155.30000000000001</v>
      </c>
      <c r="AA20" s="9">
        <v>163.19999999999999</v>
      </c>
      <c r="AB20" s="9">
        <v>160.1</v>
      </c>
      <c r="AC20" s="9">
        <v>159</v>
      </c>
      <c r="AF20" s="20" t="s">
        <v>7</v>
      </c>
      <c r="AG20" s="27">
        <f>CORREL($AJ$3:$AJ$14,AQ$3:AQ$14)</f>
        <v>0.74656408895923243</v>
      </c>
      <c r="AI20" t="s">
        <v>142</v>
      </c>
    </row>
    <row r="21" spans="2:35" x14ac:dyDescent="0.35">
      <c r="B21" s="9" t="s">
        <v>115</v>
      </c>
      <c r="C21" s="9">
        <v>10924</v>
      </c>
      <c r="D21" s="9">
        <v>146.6</v>
      </c>
      <c r="E21" s="9">
        <v>204</v>
      </c>
      <c r="F21" s="9">
        <v>172.8</v>
      </c>
      <c r="G21" s="9">
        <v>158.4</v>
      </c>
      <c r="H21" s="9">
        <v>188</v>
      </c>
      <c r="I21" s="9">
        <v>156.80000000000001</v>
      </c>
      <c r="J21" s="9">
        <v>162.19999999999999</v>
      </c>
      <c r="K21" s="9">
        <v>164.1</v>
      </c>
      <c r="L21" s="9">
        <v>119.7</v>
      </c>
      <c r="M21" s="9">
        <v>168.8</v>
      </c>
      <c r="N21" s="9">
        <v>162.69999999999999</v>
      </c>
      <c r="O21" s="9">
        <v>173.9</v>
      </c>
      <c r="P21" s="9">
        <v>164</v>
      </c>
      <c r="Q21" s="9">
        <v>192.1</v>
      </c>
      <c r="R21" s="9">
        <v>164.5</v>
      </c>
      <c r="S21" s="9">
        <v>155.30000000000001</v>
      </c>
      <c r="T21" s="9">
        <v>163.19999999999999</v>
      </c>
      <c r="U21" s="9">
        <v>162.1</v>
      </c>
      <c r="V21" s="9">
        <v>162.6</v>
      </c>
      <c r="W21" s="9">
        <v>157.5</v>
      </c>
      <c r="X21" s="9">
        <v>168.4</v>
      </c>
      <c r="Y21" s="9">
        <v>154</v>
      </c>
      <c r="Z21" s="9">
        <v>157.6</v>
      </c>
      <c r="AA21" s="9">
        <v>163.80000000000001</v>
      </c>
      <c r="AB21" s="9">
        <v>160</v>
      </c>
      <c r="AC21" s="9">
        <v>160</v>
      </c>
      <c r="AF21" s="20" t="s">
        <v>21</v>
      </c>
      <c r="AG21" s="27">
        <f>CORREL($AJ$3:$AJ$14,BE$3:BE$14)</f>
        <v>0.73631745107491797</v>
      </c>
      <c r="AI21" t="s">
        <v>143</v>
      </c>
    </row>
    <row r="22" spans="2:35" x14ac:dyDescent="0.35">
      <c r="B22" s="9" t="s">
        <v>116</v>
      </c>
      <c r="C22" s="9">
        <v>11226</v>
      </c>
      <c r="D22" s="9">
        <v>146.6</v>
      </c>
      <c r="E22" s="9">
        <v>204</v>
      </c>
      <c r="F22" s="9">
        <v>172.8</v>
      </c>
      <c r="G22" s="9">
        <v>158.4</v>
      </c>
      <c r="H22" s="9">
        <v>188</v>
      </c>
      <c r="I22" s="9">
        <v>156.69999999999999</v>
      </c>
      <c r="J22" s="9">
        <v>162.30000000000001</v>
      </c>
      <c r="K22" s="9">
        <v>164.1</v>
      </c>
      <c r="L22" s="9">
        <v>119.7</v>
      </c>
      <c r="M22" s="9">
        <v>168.8</v>
      </c>
      <c r="N22" s="9">
        <v>162.69999999999999</v>
      </c>
      <c r="O22" s="9">
        <v>173.9</v>
      </c>
      <c r="P22" s="9">
        <v>164</v>
      </c>
      <c r="Q22" s="9">
        <v>192.1</v>
      </c>
      <c r="R22" s="9">
        <v>164.6</v>
      </c>
      <c r="S22" s="9">
        <v>155.30000000000001</v>
      </c>
      <c r="T22" s="9">
        <v>163.30000000000001</v>
      </c>
      <c r="U22" s="9">
        <v>162.1</v>
      </c>
      <c r="V22" s="9">
        <v>162.6</v>
      </c>
      <c r="W22" s="9">
        <v>157.5</v>
      </c>
      <c r="X22" s="9">
        <v>168.4</v>
      </c>
      <c r="Y22" s="9">
        <v>154</v>
      </c>
      <c r="Z22" s="9">
        <v>157.69999999999999</v>
      </c>
      <c r="AA22" s="9">
        <v>163.69999999999999</v>
      </c>
      <c r="AB22" s="9">
        <v>160</v>
      </c>
      <c r="AC22" s="9">
        <v>160</v>
      </c>
      <c r="AF22" s="20" t="s">
        <v>13</v>
      </c>
      <c r="AG22" s="27">
        <f>CORREL($AJ$3:$AJ$14,AW$3:AW$14)</f>
        <v>0.72950449872470735</v>
      </c>
    </row>
    <row r="23" spans="2:35" x14ac:dyDescent="0.35">
      <c r="B23" s="9" t="s">
        <v>117</v>
      </c>
      <c r="C23" s="9">
        <v>12225</v>
      </c>
      <c r="D23" s="9">
        <v>147.4</v>
      </c>
      <c r="E23" s="9">
        <v>204.6</v>
      </c>
      <c r="F23" s="9">
        <v>171.2</v>
      </c>
      <c r="G23" s="9">
        <v>158.69999999999999</v>
      </c>
      <c r="H23" s="9">
        <v>190.6</v>
      </c>
      <c r="I23" s="9">
        <v>155.69999999999999</v>
      </c>
      <c r="J23" s="9">
        <v>185.3</v>
      </c>
      <c r="K23" s="9">
        <v>165.2</v>
      </c>
      <c r="L23" s="9">
        <v>121.9</v>
      </c>
      <c r="M23" s="9">
        <v>169.3</v>
      </c>
      <c r="N23" s="9">
        <v>163.19999999999999</v>
      </c>
      <c r="O23" s="9">
        <v>174.7</v>
      </c>
      <c r="P23" s="9">
        <v>167.7</v>
      </c>
      <c r="Q23" s="9">
        <v>192.7</v>
      </c>
      <c r="R23" s="9">
        <v>165.7</v>
      </c>
      <c r="S23" s="9">
        <v>156.30000000000001</v>
      </c>
      <c r="T23" s="9">
        <v>164.3</v>
      </c>
      <c r="U23" s="9">
        <v>163.6</v>
      </c>
      <c r="V23" s="9">
        <v>164.2</v>
      </c>
      <c r="W23" s="9">
        <v>158.4</v>
      </c>
      <c r="X23" s="9">
        <v>169.1</v>
      </c>
      <c r="Y23" s="9">
        <v>155.69999999999999</v>
      </c>
      <c r="Z23" s="9">
        <v>158.6</v>
      </c>
      <c r="AA23" s="9">
        <v>163.9</v>
      </c>
      <c r="AB23" s="9">
        <v>160.80000000000001</v>
      </c>
      <c r="AC23" s="9">
        <v>161</v>
      </c>
      <c r="AF23" s="20" t="s">
        <v>10</v>
      </c>
      <c r="AG23" s="27">
        <f>CORREL($AJ$3:$AJ$14,AT$3:AT$14)</f>
        <v>0.70576460433814625</v>
      </c>
    </row>
    <row r="24" spans="2:35" x14ac:dyDescent="0.35">
      <c r="B24" s="9" t="s">
        <v>118</v>
      </c>
      <c r="C24" s="9">
        <v>12736</v>
      </c>
      <c r="D24" s="9">
        <v>148.19999999999999</v>
      </c>
      <c r="E24" s="9">
        <v>201.6</v>
      </c>
      <c r="F24" s="9">
        <v>173</v>
      </c>
      <c r="G24" s="9">
        <v>159.30000000000001</v>
      </c>
      <c r="H24" s="9">
        <v>190.1</v>
      </c>
      <c r="I24" s="9">
        <v>156.5</v>
      </c>
      <c r="J24" s="9">
        <v>199.2</v>
      </c>
      <c r="K24" s="9">
        <v>165.3</v>
      </c>
      <c r="L24" s="9">
        <v>122.4</v>
      </c>
      <c r="M24" s="9">
        <v>169.6</v>
      </c>
      <c r="N24" s="9">
        <v>163.69999999999999</v>
      </c>
      <c r="O24" s="9">
        <v>175.5</v>
      </c>
      <c r="P24" s="9">
        <v>169.7</v>
      </c>
      <c r="Q24" s="9">
        <v>192.9</v>
      </c>
      <c r="R24" s="9">
        <v>167.2</v>
      </c>
      <c r="S24" s="9">
        <v>157.4</v>
      </c>
      <c r="T24" s="9">
        <v>165.8</v>
      </c>
      <c r="U24" s="9">
        <v>164.2</v>
      </c>
      <c r="V24" s="9">
        <v>163.9</v>
      </c>
      <c r="W24" s="9">
        <v>159.30000000000001</v>
      </c>
      <c r="X24" s="9">
        <v>169.9</v>
      </c>
      <c r="Y24" s="9">
        <v>154.80000000000001</v>
      </c>
      <c r="Z24" s="9">
        <v>159.80000000000001</v>
      </c>
      <c r="AA24" s="9">
        <v>164.3</v>
      </c>
      <c r="AB24" s="9">
        <v>162.19999999999999</v>
      </c>
      <c r="AC24" s="9">
        <v>161.4</v>
      </c>
      <c r="AF24" s="20" t="s">
        <v>20</v>
      </c>
      <c r="AG24" s="27">
        <f>CORREL($AJ$3:$AJ$14,BD$3:BD$14)</f>
        <v>0.70339163519795411</v>
      </c>
    </row>
    <row r="25" spans="2:35" x14ac:dyDescent="0.35">
      <c r="B25" s="9" t="s">
        <v>119</v>
      </c>
      <c r="C25" s="9">
        <v>13365</v>
      </c>
      <c r="D25" s="9">
        <v>148.69999999999999</v>
      </c>
      <c r="E25" s="9">
        <v>198.8</v>
      </c>
      <c r="F25" s="9">
        <v>177.9</v>
      </c>
      <c r="G25" s="9">
        <v>159.9</v>
      </c>
      <c r="H25" s="9">
        <v>187.6</v>
      </c>
      <c r="I25" s="9">
        <v>154.9</v>
      </c>
      <c r="J25" s="9">
        <v>188.3</v>
      </c>
      <c r="K25" s="9">
        <v>164.4</v>
      </c>
      <c r="L25" s="9">
        <v>121</v>
      </c>
      <c r="M25" s="9">
        <v>170.5</v>
      </c>
      <c r="N25" s="9">
        <v>164.2</v>
      </c>
      <c r="O25" s="9">
        <v>176.5</v>
      </c>
      <c r="P25" s="9">
        <v>168.2</v>
      </c>
      <c r="Q25" s="9">
        <v>192.4</v>
      </c>
      <c r="R25" s="9">
        <v>168.5</v>
      </c>
      <c r="S25" s="9">
        <v>158.69999999999999</v>
      </c>
      <c r="T25" s="9">
        <v>167</v>
      </c>
      <c r="U25" s="9">
        <v>163.4</v>
      </c>
      <c r="V25" s="9">
        <v>164.1</v>
      </c>
      <c r="W25" s="9">
        <v>160.19999999999999</v>
      </c>
      <c r="X25" s="9">
        <v>170.6</v>
      </c>
      <c r="Y25" s="9">
        <v>155.69999999999999</v>
      </c>
      <c r="Z25" s="9">
        <v>160.6</v>
      </c>
      <c r="AA25" s="9">
        <v>164.4</v>
      </c>
      <c r="AB25" s="9">
        <v>162.6</v>
      </c>
      <c r="AC25" s="9">
        <v>162</v>
      </c>
      <c r="AF25" s="20" t="s">
        <v>23</v>
      </c>
      <c r="AG25" s="27">
        <f>CORREL($AJ$3:$AJ$14,BG$3:BG$14)</f>
        <v>0.70014509408287151</v>
      </c>
    </row>
    <row r="26" spans="2:35" x14ac:dyDescent="0.35">
      <c r="B26" s="9" t="s">
        <v>120</v>
      </c>
      <c r="C26" s="9">
        <v>13597</v>
      </c>
      <c r="D26" s="9">
        <v>149.5</v>
      </c>
      <c r="E26" s="9">
        <v>198.7</v>
      </c>
      <c r="F26" s="9">
        <v>178.8</v>
      </c>
      <c r="G26" s="9">
        <v>160.5</v>
      </c>
      <c r="H26" s="9">
        <v>184.7</v>
      </c>
      <c r="I26" s="9">
        <v>153.69999999999999</v>
      </c>
      <c r="J26" s="9">
        <v>174.3</v>
      </c>
      <c r="K26" s="9">
        <v>163.9</v>
      </c>
      <c r="L26" s="9">
        <v>120</v>
      </c>
      <c r="M26" s="9">
        <v>172.1</v>
      </c>
      <c r="N26" s="9">
        <v>164.3</v>
      </c>
      <c r="O26" s="9">
        <v>177.3</v>
      </c>
      <c r="P26" s="9">
        <v>166.4</v>
      </c>
      <c r="Q26" s="9">
        <v>192.2</v>
      </c>
      <c r="R26" s="9">
        <v>169.9</v>
      </c>
      <c r="S26" s="9">
        <v>160.69999999999999</v>
      </c>
      <c r="T26" s="9">
        <v>168.5</v>
      </c>
      <c r="U26" s="9">
        <v>164.5</v>
      </c>
      <c r="V26" s="9">
        <v>164.2</v>
      </c>
      <c r="W26" s="9">
        <v>161.1</v>
      </c>
      <c r="X26" s="9">
        <v>171.4</v>
      </c>
      <c r="Y26" s="9">
        <v>156.5</v>
      </c>
      <c r="Z26" s="9">
        <v>161.19999999999999</v>
      </c>
      <c r="AA26" s="9">
        <v>164.7</v>
      </c>
      <c r="AB26" s="9">
        <v>163</v>
      </c>
      <c r="AC26" s="9">
        <v>162.69999999999999</v>
      </c>
      <c r="AF26" s="20" t="s">
        <v>12</v>
      </c>
      <c r="AG26" s="27">
        <f>CORREL($AJ$3:$AJ$14,AV$3:AV$14)</f>
        <v>0.68929494119616341</v>
      </c>
    </row>
    <row r="27" spans="2:35" x14ac:dyDescent="0.35">
      <c r="B27" s="9" t="s">
        <v>121</v>
      </c>
      <c r="C27" s="9">
        <v>13600</v>
      </c>
      <c r="D27" s="9">
        <v>150</v>
      </c>
      <c r="E27" s="9">
        <v>200.6</v>
      </c>
      <c r="F27" s="9">
        <v>175.8</v>
      </c>
      <c r="G27" s="9">
        <v>160.69999999999999</v>
      </c>
      <c r="H27" s="9">
        <v>184.9</v>
      </c>
      <c r="I27" s="9">
        <v>153.69999999999999</v>
      </c>
      <c r="J27" s="9">
        <v>169.7</v>
      </c>
      <c r="K27" s="9">
        <v>163.69999999999999</v>
      </c>
      <c r="L27" s="9">
        <v>118.9</v>
      </c>
      <c r="M27" s="9">
        <v>174.3</v>
      </c>
      <c r="N27" s="9">
        <v>164.7</v>
      </c>
      <c r="O27" s="9">
        <v>178</v>
      </c>
      <c r="P27" s="9">
        <v>166.2</v>
      </c>
      <c r="Q27" s="9">
        <v>192.8</v>
      </c>
      <c r="R27" s="9">
        <v>170.8</v>
      </c>
      <c r="S27" s="9">
        <v>162.4</v>
      </c>
      <c r="T27" s="9">
        <v>169.6</v>
      </c>
      <c r="U27" s="9">
        <v>165.5</v>
      </c>
      <c r="V27" s="9">
        <v>165.7</v>
      </c>
      <c r="W27" s="9">
        <v>161.80000000000001</v>
      </c>
      <c r="X27" s="9">
        <v>172.2</v>
      </c>
      <c r="Y27" s="9">
        <v>156.9</v>
      </c>
      <c r="Z27" s="9">
        <v>162.1</v>
      </c>
      <c r="AA27" s="9">
        <v>165.4</v>
      </c>
      <c r="AB27" s="9">
        <v>164.4</v>
      </c>
      <c r="AC27" s="9">
        <v>163.5</v>
      </c>
      <c r="AF27" s="20" t="s">
        <v>3</v>
      </c>
      <c r="AG27" s="27">
        <f>CORREL($AJ$3:$AJ$14,AM$3:AM$14)</f>
        <v>0.67677530245813067</v>
      </c>
    </row>
    <row r="28" spans="2:35" x14ac:dyDescent="0.35">
      <c r="B28" s="9" t="s">
        <v>122</v>
      </c>
      <c r="C28" s="9">
        <v>17622</v>
      </c>
      <c r="D28" s="9">
        <v>151.30000000000001</v>
      </c>
      <c r="E28" s="9">
        <v>210.7</v>
      </c>
      <c r="F28" s="9">
        <v>167.8</v>
      </c>
      <c r="G28" s="9">
        <v>162.19999999999999</v>
      </c>
      <c r="H28" s="9">
        <v>194.6</v>
      </c>
      <c r="I28" s="9">
        <v>157.6</v>
      </c>
      <c r="J28" s="9">
        <v>166.9</v>
      </c>
      <c r="K28" s="9">
        <v>163.9</v>
      </c>
      <c r="L28" s="9">
        <v>118.8</v>
      </c>
      <c r="M28" s="9">
        <v>177.4</v>
      </c>
      <c r="N28" s="9">
        <v>165.3</v>
      </c>
      <c r="O28" s="9">
        <v>179.3</v>
      </c>
      <c r="P28" s="9">
        <v>168.4</v>
      </c>
      <c r="Q28" s="9">
        <v>193.7</v>
      </c>
      <c r="R28" s="9">
        <v>172.1</v>
      </c>
      <c r="S28" s="9">
        <v>164.6</v>
      </c>
      <c r="T28" s="9">
        <v>171.1</v>
      </c>
      <c r="U28" s="9">
        <v>165.3</v>
      </c>
      <c r="V28" s="9">
        <v>167.2</v>
      </c>
      <c r="W28" s="9">
        <v>162.80000000000001</v>
      </c>
      <c r="X28" s="9">
        <v>173</v>
      </c>
      <c r="Y28" s="9">
        <v>157.9</v>
      </c>
      <c r="Z28" s="9">
        <v>163.30000000000001</v>
      </c>
      <c r="AA28" s="9">
        <v>166</v>
      </c>
      <c r="AB28" s="9">
        <v>167.2</v>
      </c>
      <c r="AC28" s="9">
        <v>164.6</v>
      </c>
      <c r="AF28" s="20" t="s">
        <v>25</v>
      </c>
      <c r="AG28" s="27">
        <f>CORREL($AJ$3:$AJ$14,BI$3:BI$14)</f>
        <v>0.66281757646636752</v>
      </c>
    </row>
    <row r="29" spans="2:35" x14ac:dyDescent="0.35">
      <c r="B29" s="16"/>
      <c r="C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F29" s="20" t="s">
        <v>19</v>
      </c>
      <c r="AG29" s="27">
        <f>CORREL($AJ$3:$AJ$14,BC$3:BC$14)</f>
        <v>0.66163521484790255</v>
      </c>
    </row>
    <row r="30" spans="2:35" x14ac:dyDescent="0.3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F30" s="20" t="s">
        <v>18</v>
      </c>
      <c r="AG30" s="27">
        <f>CORREL($AJ$3:$AJ$14,BB$3:BB$14)</f>
        <v>0.66041671796721635</v>
      </c>
    </row>
    <row r="31" spans="2:35" x14ac:dyDescent="0.35">
      <c r="B31" s="9" t="s">
        <v>123</v>
      </c>
      <c r="C31" s="9">
        <v>19758</v>
      </c>
      <c r="D31" s="9">
        <f>SUMIFS(april22,Subcategories,D$2,SECTOR,$D$1)</f>
        <v>152.9</v>
      </c>
      <c r="E31" s="9">
        <f>SUMIFS(april22,Subcategories,E$2,SECTOR,$D$1)</f>
        <v>211.8</v>
      </c>
      <c r="F31" s="9">
        <v>164.5</v>
      </c>
      <c r="G31" s="9">
        <v>163.9</v>
      </c>
      <c r="H31" s="9">
        <v>199.5</v>
      </c>
      <c r="I31" s="9">
        <v>172.6</v>
      </c>
      <c r="J31" s="9">
        <v>166.2</v>
      </c>
      <c r="K31" s="9">
        <v>164.7</v>
      </c>
      <c r="L31" s="9">
        <v>119</v>
      </c>
      <c r="M31" s="9">
        <v>181.3</v>
      </c>
      <c r="N31" s="9">
        <v>166.2</v>
      </c>
      <c r="O31" s="9">
        <v>180.9</v>
      </c>
      <c r="P31" s="9">
        <v>170.8</v>
      </c>
      <c r="Q31" s="9">
        <v>193.9</v>
      </c>
      <c r="R31" s="9">
        <v>173.9</v>
      </c>
      <c r="S31" s="9">
        <v>166.5</v>
      </c>
      <c r="T31" s="9">
        <v>172.8</v>
      </c>
      <c r="U31" s="9">
        <v>167</v>
      </c>
      <c r="V31" s="9">
        <v>172.2</v>
      </c>
      <c r="W31" s="9">
        <v>164</v>
      </c>
      <c r="X31" s="9">
        <v>174</v>
      </c>
      <c r="Y31" s="9">
        <v>162.6</v>
      </c>
      <c r="Z31" s="9">
        <v>164.4</v>
      </c>
      <c r="AA31" s="9">
        <v>166.9</v>
      </c>
      <c r="AB31" s="9">
        <v>168.8</v>
      </c>
      <c r="AC31" s="9">
        <v>166.8</v>
      </c>
      <c r="AF31" s="20" t="s">
        <v>17</v>
      </c>
      <c r="AG31" s="27">
        <f>CORREL($AJ$3:$AJ$14,BA$3:BA$14)</f>
        <v>0.65846079341986286</v>
      </c>
    </row>
    <row r="32" spans="2:35" x14ac:dyDescent="0.35">
      <c r="B32" s="9" t="s">
        <v>124</v>
      </c>
      <c r="C32" s="9">
        <v>17816</v>
      </c>
      <c r="D32" s="9">
        <v>154.1</v>
      </c>
      <c r="E32" s="9">
        <v>217</v>
      </c>
      <c r="F32" s="9">
        <v>162.4</v>
      </c>
      <c r="G32" s="9">
        <v>164.9</v>
      </c>
      <c r="H32" s="9">
        <v>202.4</v>
      </c>
      <c r="I32" s="9">
        <v>171</v>
      </c>
      <c r="J32" s="9">
        <v>174.9</v>
      </c>
      <c r="K32" s="9">
        <v>164.7</v>
      </c>
      <c r="L32" s="9">
        <v>119.7</v>
      </c>
      <c r="M32" s="9">
        <v>184.9</v>
      </c>
      <c r="N32" s="9">
        <v>167.1</v>
      </c>
      <c r="O32" s="9">
        <v>182.5</v>
      </c>
      <c r="P32" s="9">
        <v>173.3</v>
      </c>
      <c r="Q32" s="9">
        <v>194.1</v>
      </c>
      <c r="R32" s="9">
        <v>175.6</v>
      </c>
      <c r="S32" s="9">
        <v>168.4</v>
      </c>
      <c r="T32" s="9">
        <v>174.6</v>
      </c>
      <c r="U32" s="9">
        <v>167.5</v>
      </c>
      <c r="V32" s="9">
        <v>174.6</v>
      </c>
      <c r="W32" s="9">
        <v>165.2</v>
      </c>
      <c r="X32" s="9">
        <v>174.8</v>
      </c>
      <c r="Y32" s="9">
        <v>163</v>
      </c>
      <c r="Z32" s="9">
        <v>165.1</v>
      </c>
      <c r="AA32" s="9">
        <v>167.9</v>
      </c>
      <c r="AB32" s="9">
        <v>168.4</v>
      </c>
      <c r="AC32" s="9">
        <v>167.5</v>
      </c>
      <c r="AF32" s="20" t="s">
        <v>14</v>
      </c>
      <c r="AG32" s="27">
        <f>CORREL($AJ$3:$AJ$14,AX$3:AX$14)</f>
        <v>0.64396412865787034</v>
      </c>
    </row>
    <row r="33" spans="2:33" x14ac:dyDescent="0.35">
      <c r="B33" s="9" t="s">
        <v>56</v>
      </c>
      <c r="C33" s="9">
        <v>17960</v>
      </c>
      <c r="D33" s="9">
        <v>155</v>
      </c>
      <c r="E33" s="9">
        <v>219.4</v>
      </c>
      <c r="F33" s="9">
        <v>170.8</v>
      </c>
      <c r="G33" s="9">
        <v>165.8</v>
      </c>
      <c r="H33" s="9">
        <v>200.9</v>
      </c>
      <c r="I33" s="9">
        <v>169.7</v>
      </c>
      <c r="J33" s="9">
        <v>182.3</v>
      </c>
      <c r="K33" s="9">
        <v>164.3</v>
      </c>
      <c r="L33" s="9">
        <v>119.9</v>
      </c>
      <c r="M33" s="9">
        <v>187.1</v>
      </c>
      <c r="N33" s="9">
        <v>167.9</v>
      </c>
      <c r="O33" s="9">
        <v>183.9</v>
      </c>
      <c r="P33" s="9">
        <v>174.9</v>
      </c>
      <c r="Q33" s="9">
        <v>194.3</v>
      </c>
      <c r="R33" s="9">
        <v>177.1</v>
      </c>
      <c r="S33" s="9">
        <v>169.9</v>
      </c>
      <c r="T33" s="9">
        <v>176</v>
      </c>
      <c r="U33" s="9">
        <v>166.8</v>
      </c>
      <c r="V33" s="9">
        <v>176</v>
      </c>
      <c r="W33" s="9">
        <v>166.4</v>
      </c>
      <c r="X33" s="9">
        <v>175.4</v>
      </c>
      <c r="Y33" s="9">
        <v>161.1</v>
      </c>
      <c r="Z33" s="9">
        <v>165.8</v>
      </c>
      <c r="AA33" s="9">
        <v>169</v>
      </c>
      <c r="AB33" s="9">
        <v>169.4</v>
      </c>
      <c r="AC33" s="9">
        <v>167.5</v>
      </c>
      <c r="AF33" s="20" t="s">
        <v>22</v>
      </c>
      <c r="AG33" s="27">
        <f>CORREL($AJ$3:$AJ$14,BF$3:BF$14)</f>
        <v>0.62238512432683535</v>
      </c>
    </row>
    <row r="34" spans="2:33" x14ac:dyDescent="0.35">
      <c r="B34" s="9" t="s">
        <v>57</v>
      </c>
      <c r="C34" s="9">
        <v>18769</v>
      </c>
      <c r="D34" s="9">
        <v>156.5</v>
      </c>
      <c r="E34" s="9">
        <v>213</v>
      </c>
      <c r="F34" s="9">
        <v>175.2</v>
      </c>
      <c r="G34" s="9">
        <v>166.6</v>
      </c>
      <c r="H34" s="9">
        <v>195.8</v>
      </c>
      <c r="I34" s="9">
        <v>174.2</v>
      </c>
      <c r="J34" s="9">
        <v>182.1</v>
      </c>
      <c r="K34" s="9">
        <v>164.3</v>
      </c>
      <c r="L34" s="9">
        <v>120</v>
      </c>
      <c r="M34" s="9">
        <v>190</v>
      </c>
      <c r="N34" s="9">
        <v>168.4</v>
      </c>
      <c r="O34" s="9">
        <v>185.2</v>
      </c>
      <c r="P34" s="9">
        <v>175</v>
      </c>
      <c r="Q34" s="9">
        <v>194.6</v>
      </c>
      <c r="R34" s="9">
        <v>178.3</v>
      </c>
      <c r="S34" s="9">
        <v>171.3</v>
      </c>
      <c r="T34" s="9">
        <v>177.3</v>
      </c>
      <c r="U34" s="9">
        <v>167.8</v>
      </c>
      <c r="V34" s="9">
        <v>179.6</v>
      </c>
      <c r="W34" s="9">
        <v>167.4</v>
      </c>
      <c r="X34" s="9">
        <v>176.1</v>
      </c>
      <c r="Y34" s="9">
        <v>161.6</v>
      </c>
      <c r="Z34" s="9">
        <v>166.3</v>
      </c>
      <c r="AA34" s="9">
        <v>171.4</v>
      </c>
      <c r="AB34" s="9">
        <v>169.7</v>
      </c>
      <c r="AC34" s="9">
        <v>168.4</v>
      </c>
      <c r="AF34" s="20" t="s">
        <v>28</v>
      </c>
      <c r="AG34" s="27">
        <f>CORREL($AJ$3:$AJ$14,BL$3:BL$14)</f>
        <v>0.62185207046372415</v>
      </c>
    </row>
    <row r="35" spans="2:33" x14ac:dyDescent="0.35">
      <c r="B35" s="9" t="s">
        <v>58</v>
      </c>
      <c r="C35" s="9">
        <v>15167</v>
      </c>
      <c r="D35" s="9">
        <v>160.30000000000001</v>
      </c>
      <c r="E35" s="9">
        <v>206.5</v>
      </c>
      <c r="F35" s="9">
        <v>169.2</v>
      </c>
      <c r="G35" s="9">
        <v>168.1</v>
      </c>
      <c r="H35" s="9">
        <v>192.4</v>
      </c>
      <c r="I35" s="9">
        <v>172.9</v>
      </c>
      <c r="J35" s="9">
        <v>186.7</v>
      </c>
      <c r="K35" s="9">
        <v>167.2</v>
      </c>
      <c r="L35" s="9">
        <v>120.9</v>
      </c>
      <c r="M35" s="9">
        <v>193.6</v>
      </c>
      <c r="N35" s="9">
        <v>168.8</v>
      </c>
      <c r="O35" s="9">
        <v>186.3</v>
      </c>
      <c r="P35" s="9">
        <v>176.3</v>
      </c>
      <c r="Q35" s="9">
        <v>195</v>
      </c>
      <c r="R35" s="9">
        <v>179.5</v>
      </c>
      <c r="S35" s="9">
        <v>172.7</v>
      </c>
      <c r="T35" s="9">
        <v>178.5</v>
      </c>
      <c r="U35" s="9">
        <v>169</v>
      </c>
      <c r="V35" s="9">
        <v>178.8</v>
      </c>
      <c r="W35" s="9">
        <v>168.5</v>
      </c>
      <c r="X35" s="9">
        <v>176.8</v>
      </c>
      <c r="Y35" s="9">
        <v>161.9</v>
      </c>
      <c r="Z35" s="9">
        <v>166.9</v>
      </c>
      <c r="AA35" s="9">
        <v>172.3</v>
      </c>
      <c r="AB35" s="9">
        <v>171.2</v>
      </c>
      <c r="AC35" s="9">
        <v>169.1</v>
      </c>
      <c r="AF35" s="20" t="s">
        <v>27</v>
      </c>
      <c r="AG35" s="27">
        <f>CORREL($AJ$3:$AJ$14,BK$3:BK$14)</f>
        <v>0.61247939985118138</v>
      </c>
    </row>
    <row r="36" spans="2:33" x14ac:dyDescent="0.35">
      <c r="B36" s="9" t="s">
        <v>59</v>
      </c>
      <c r="C36" s="9">
        <v>13674</v>
      </c>
      <c r="D36" s="9">
        <v>163.5</v>
      </c>
      <c r="E36" s="9">
        <v>209.2</v>
      </c>
      <c r="F36" s="9">
        <v>169.7</v>
      </c>
      <c r="G36" s="9">
        <v>169.7</v>
      </c>
      <c r="H36" s="9">
        <v>188.7</v>
      </c>
      <c r="I36" s="9">
        <v>165.7</v>
      </c>
      <c r="J36" s="9">
        <v>191.8</v>
      </c>
      <c r="K36" s="9">
        <v>169.1</v>
      </c>
      <c r="L36" s="9">
        <v>121.6</v>
      </c>
      <c r="M36" s="9">
        <v>197.3</v>
      </c>
      <c r="N36" s="9">
        <v>169.4</v>
      </c>
      <c r="O36" s="9">
        <v>187.4</v>
      </c>
      <c r="P36" s="9">
        <v>177.8</v>
      </c>
      <c r="Q36" s="9">
        <v>195.9</v>
      </c>
      <c r="R36" s="9">
        <v>180.9</v>
      </c>
      <c r="S36" s="9">
        <v>174.3</v>
      </c>
      <c r="T36" s="9">
        <v>179.9</v>
      </c>
      <c r="U36" s="9">
        <v>169.5</v>
      </c>
      <c r="V36" s="9">
        <v>179.5</v>
      </c>
      <c r="W36" s="9">
        <v>169.5</v>
      </c>
      <c r="X36" s="9">
        <v>177.8</v>
      </c>
      <c r="Y36" s="9">
        <v>162.30000000000001</v>
      </c>
      <c r="Z36" s="9">
        <v>167.6</v>
      </c>
      <c r="AA36" s="9">
        <v>173.1</v>
      </c>
      <c r="AB36" s="9">
        <v>170.9</v>
      </c>
      <c r="AC36" s="9">
        <v>169.7</v>
      </c>
      <c r="AF36" s="20" t="s">
        <v>24</v>
      </c>
      <c r="AG36" s="27">
        <f>CORREL($AJ$3:$AJ$14,BH$3:BH$14)</f>
        <v>0.61030962822773005</v>
      </c>
    </row>
    <row r="37" spans="2:33" x14ac:dyDescent="0.35">
      <c r="B37" s="9" t="s">
        <v>60</v>
      </c>
      <c r="C37" s="9">
        <v>14197</v>
      </c>
      <c r="D37" s="9">
        <v>165.2</v>
      </c>
      <c r="E37" s="9">
        <v>210.9</v>
      </c>
      <c r="F37" s="9">
        <v>170.9</v>
      </c>
      <c r="G37" s="9">
        <v>170.9</v>
      </c>
      <c r="H37" s="9">
        <v>186.5</v>
      </c>
      <c r="I37" s="9">
        <v>163.80000000000001</v>
      </c>
      <c r="J37" s="9">
        <v>199.7</v>
      </c>
      <c r="K37" s="9">
        <v>169.8</v>
      </c>
      <c r="L37" s="9">
        <v>121.9</v>
      </c>
      <c r="M37" s="9">
        <v>199.9</v>
      </c>
      <c r="N37" s="9">
        <v>169.9</v>
      </c>
      <c r="O37" s="9">
        <v>188.3</v>
      </c>
      <c r="P37" s="9">
        <v>179.6</v>
      </c>
      <c r="Q37" s="9">
        <v>196.3</v>
      </c>
      <c r="R37" s="9">
        <v>181.9</v>
      </c>
      <c r="S37" s="9">
        <v>175.3</v>
      </c>
      <c r="T37" s="9">
        <v>181</v>
      </c>
      <c r="U37" s="9">
        <v>171.2</v>
      </c>
      <c r="V37" s="9">
        <v>180.5</v>
      </c>
      <c r="W37" s="9">
        <v>170.4</v>
      </c>
      <c r="X37" s="9">
        <v>178.7</v>
      </c>
      <c r="Y37" s="9">
        <v>162.9</v>
      </c>
      <c r="Z37" s="9">
        <v>168.2</v>
      </c>
      <c r="AA37" s="9">
        <v>173.4</v>
      </c>
      <c r="AB37" s="9">
        <v>172.1</v>
      </c>
      <c r="AC37" s="9">
        <v>170.5</v>
      </c>
      <c r="AF37" s="20" t="s">
        <v>16</v>
      </c>
      <c r="AG37" s="27">
        <f>CORREL($AJ$3:$AJ$14,AZ$3:AZ$14)</f>
        <v>0.54266411562370398</v>
      </c>
    </row>
    <row r="38" spans="2:33" x14ac:dyDescent="0.35">
      <c r="B38" s="9" t="s">
        <v>61</v>
      </c>
      <c r="C38" s="9">
        <v>14449</v>
      </c>
      <c r="D38" s="9">
        <v>167.4</v>
      </c>
      <c r="E38" s="9">
        <v>209.4</v>
      </c>
      <c r="F38" s="9">
        <v>181.4</v>
      </c>
      <c r="G38" s="9">
        <v>172.3</v>
      </c>
      <c r="H38" s="9">
        <v>188.9</v>
      </c>
      <c r="I38" s="9">
        <v>160.69999999999999</v>
      </c>
      <c r="J38" s="9">
        <v>183.1</v>
      </c>
      <c r="K38" s="9">
        <v>170.5</v>
      </c>
      <c r="L38" s="9">
        <v>122.1</v>
      </c>
      <c r="M38" s="9">
        <v>202.8</v>
      </c>
      <c r="N38" s="9">
        <v>170.4</v>
      </c>
      <c r="O38" s="9">
        <v>189.5</v>
      </c>
      <c r="P38" s="9">
        <v>178.3</v>
      </c>
      <c r="Q38" s="9">
        <v>196.9</v>
      </c>
      <c r="R38" s="9">
        <v>183.1</v>
      </c>
      <c r="S38" s="9">
        <v>176.2</v>
      </c>
      <c r="T38" s="9">
        <v>182.1</v>
      </c>
      <c r="U38" s="9">
        <v>171.8</v>
      </c>
      <c r="V38" s="9">
        <v>181.3</v>
      </c>
      <c r="W38" s="9">
        <v>171.4</v>
      </c>
      <c r="X38" s="9">
        <v>179.8</v>
      </c>
      <c r="Y38" s="9">
        <v>163</v>
      </c>
      <c r="Z38" s="9">
        <v>168.5</v>
      </c>
      <c r="AA38" s="9">
        <v>173.7</v>
      </c>
      <c r="AB38" s="9">
        <v>173.6</v>
      </c>
      <c r="AC38" s="9">
        <v>171.1</v>
      </c>
      <c r="AF38" s="20" t="s">
        <v>26</v>
      </c>
      <c r="AG38" s="27">
        <f>CORREL($AJ$3:$AJ$14,BJ$3:BJ$14)</f>
        <v>0.53743148251172201</v>
      </c>
    </row>
    <row r="39" spans="2:33" x14ac:dyDescent="0.35">
      <c r="B39" s="9" t="s">
        <v>62</v>
      </c>
      <c r="C39" s="9">
        <v>13619</v>
      </c>
      <c r="D39" s="9">
        <v>169.2</v>
      </c>
      <c r="E39" s="9">
        <v>209</v>
      </c>
      <c r="F39" s="9">
        <v>190.2</v>
      </c>
      <c r="G39" s="9">
        <v>173.6</v>
      </c>
      <c r="H39" s="9">
        <v>188.5</v>
      </c>
      <c r="I39" s="9">
        <v>158</v>
      </c>
      <c r="J39" s="9">
        <v>159.9</v>
      </c>
      <c r="K39" s="9">
        <v>170.8</v>
      </c>
      <c r="L39" s="9">
        <v>121.8</v>
      </c>
      <c r="M39" s="9">
        <v>205.2</v>
      </c>
      <c r="N39" s="9">
        <v>171</v>
      </c>
      <c r="O39" s="9">
        <v>190.3</v>
      </c>
      <c r="P39" s="9">
        <v>175.9</v>
      </c>
      <c r="Q39" s="9">
        <v>197.3</v>
      </c>
      <c r="R39" s="9">
        <v>184</v>
      </c>
      <c r="S39" s="9">
        <v>177</v>
      </c>
      <c r="T39" s="9">
        <v>183</v>
      </c>
      <c r="U39" s="9">
        <v>170.7</v>
      </c>
      <c r="V39" s="9">
        <v>182</v>
      </c>
      <c r="W39" s="9">
        <v>172.1</v>
      </c>
      <c r="X39" s="9">
        <v>181.1</v>
      </c>
      <c r="Y39" s="9">
        <v>163.4</v>
      </c>
      <c r="Z39" s="9">
        <v>168.9</v>
      </c>
      <c r="AA39" s="9">
        <v>174.1</v>
      </c>
      <c r="AB39" s="9">
        <v>175.8</v>
      </c>
      <c r="AC39" s="9">
        <v>172</v>
      </c>
      <c r="AF39" s="20" t="s">
        <v>5</v>
      </c>
      <c r="AG39" s="27">
        <f>CORREL($AJ$3:$AJ$14,AO$3:AO$14)</f>
        <v>0.46990651742228889</v>
      </c>
    </row>
    <row r="40" spans="2:33" x14ac:dyDescent="0.35">
      <c r="B40" s="9" t="s">
        <v>63</v>
      </c>
      <c r="C40" s="9">
        <v>13353</v>
      </c>
      <c r="D40" s="9">
        <v>173.8</v>
      </c>
      <c r="E40" s="9">
        <v>210.7</v>
      </c>
      <c r="F40" s="9">
        <v>194.5</v>
      </c>
      <c r="G40" s="9">
        <v>174.6</v>
      </c>
      <c r="H40" s="9">
        <v>187.2</v>
      </c>
      <c r="I40" s="9">
        <v>158.30000000000001</v>
      </c>
      <c r="J40" s="9">
        <v>153.9</v>
      </c>
      <c r="K40" s="9">
        <v>170.9</v>
      </c>
      <c r="L40" s="9">
        <v>121.1</v>
      </c>
      <c r="M40" s="9">
        <v>208.4</v>
      </c>
      <c r="N40" s="9">
        <v>171.4</v>
      </c>
      <c r="O40" s="9">
        <v>191.2</v>
      </c>
      <c r="P40" s="9">
        <v>176.7</v>
      </c>
      <c r="Q40" s="9">
        <v>198.2</v>
      </c>
      <c r="R40" s="9">
        <v>184.9</v>
      </c>
      <c r="S40" s="9">
        <v>177.6</v>
      </c>
      <c r="T40" s="9">
        <v>183.8</v>
      </c>
      <c r="U40" s="9">
        <v>172.1</v>
      </c>
      <c r="V40" s="9">
        <v>182</v>
      </c>
      <c r="W40" s="9">
        <v>172.9</v>
      </c>
      <c r="X40" s="9">
        <v>182.3</v>
      </c>
      <c r="Y40" s="9">
        <v>163.6</v>
      </c>
      <c r="Z40" s="9">
        <v>169.5</v>
      </c>
      <c r="AA40" s="9">
        <v>174.3</v>
      </c>
      <c r="AB40" s="9">
        <v>178.6</v>
      </c>
      <c r="AC40" s="9">
        <v>172.8</v>
      </c>
      <c r="AF40" s="20" t="s">
        <v>4</v>
      </c>
      <c r="AG40" s="27">
        <f>CORREL($AJ$3:$AJ$14,AN$3:AN$14)</f>
        <v>0.32693630690381836</v>
      </c>
    </row>
    <row r="41" spans="2:33" x14ac:dyDescent="0.35">
      <c r="B41" s="9" t="s">
        <v>64</v>
      </c>
      <c r="C41" s="9">
        <v>12597</v>
      </c>
      <c r="D41" s="9">
        <v>174.4</v>
      </c>
      <c r="E41" s="9">
        <v>207.7</v>
      </c>
      <c r="F41" s="9">
        <v>175.2</v>
      </c>
      <c r="G41" s="9">
        <v>177.3</v>
      </c>
      <c r="H41" s="9">
        <v>179.3</v>
      </c>
      <c r="I41" s="9">
        <v>169.5</v>
      </c>
      <c r="J41" s="9">
        <v>152.69999999999999</v>
      </c>
      <c r="K41" s="9">
        <v>171</v>
      </c>
      <c r="L41" s="9">
        <v>120</v>
      </c>
      <c r="M41" s="9">
        <v>209.7</v>
      </c>
      <c r="N41" s="9">
        <v>172.3</v>
      </c>
      <c r="O41" s="9">
        <v>193</v>
      </c>
      <c r="P41" s="9">
        <v>177</v>
      </c>
      <c r="Q41" s="9">
        <v>199.5</v>
      </c>
      <c r="R41" s="9">
        <v>186.2</v>
      </c>
      <c r="S41" s="9">
        <v>178.7</v>
      </c>
      <c r="T41" s="9">
        <v>185.1</v>
      </c>
      <c r="U41" s="9">
        <v>173.5</v>
      </c>
      <c r="V41" s="9">
        <v>182.1</v>
      </c>
      <c r="W41" s="9">
        <v>174.2</v>
      </c>
      <c r="X41" s="9">
        <v>184.4</v>
      </c>
      <c r="Y41" s="9">
        <v>164.2</v>
      </c>
      <c r="Z41" s="9">
        <v>170.3</v>
      </c>
      <c r="AA41" s="9">
        <v>175</v>
      </c>
      <c r="AB41" s="9">
        <v>181</v>
      </c>
      <c r="AC41" s="9">
        <v>174.1</v>
      </c>
      <c r="AF41" s="20" t="s">
        <v>15</v>
      </c>
      <c r="AG41" s="27">
        <f>CORREL($AJ$3:$AJ$14,AY$3:AY$14)</f>
        <v>0.32508659927365813</v>
      </c>
    </row>
    <row r="42" spans="2:33" x14ac:dyDescent="0.35">
      <c r="B42" s="9" t="s">
        <v>65</v>
      </c>
      <c r="C42" s="9">
        <v>13084</v>
      </c>
      <c r="D42" s="9">
        <v>174.4</v>
      </c>
      <c r="E42" s="9">
        <v>207.7</v>
      </c>
      <c r="F42" s="9">
        <v>175.2</v>
      </c>
      <c r="G42" s="9">
        <v>177.3</v>
      </c>
      <c r="H42" s="9">
        <v>179.2</v>
      </c>
      <c r="I42" s="9">
        <v>169.5</v>
      </c>
      <c r="J42" s="9">
        <v>152.80000000000001</v>
      </c>
      <c r="K42" s="9">
        <v>171.1</v>
      </c>
      <c r="L42" s="9">
        <v>120</v>
      </c>
      <c r="M42" s="9">
        <v>209.7</v>
      </c>
      <c r="N42" s="9">
        <v>172.3</v>
      </c>
      <c r="O42" s="9">
        <v>193</v>
      </c>
      <c r="P42" s="9">
        <v>177</v>
      </c>
      <c r="Q42" s="9">
        <v>199.5</v>
      </c>
      <c r="R42" s="9">
        <v>186.1</v>
      </c>
      <c r="S42" s="9">
        <v>178.7</v>
      </c>
      <c r="T42" s="9">
        <v>185.1</v>
      </c>
      <c r="U42" s="9">
        <v>173.5</v>
      </c>
      <c r="V42" s="9">
        <v>181.9</v>
      </c>
      <c r="W42" s="9">
        <v>174.2</v>
      </c>
      <c r="X42" s="9">
        <v>184.4</v>
      </c>
      <c r="Y42" s="9">
        <v>164.2</v>
      </c>
      <c r="Z42" s="9">
        <v>170.3</v>
      </c>
      <c r="AA42" s="9">
        <v>175</v>
      </c>
      <c r="AB42" s="9">
        <v>181</v>
      </c>
      <c r="AC42" s="9">
        <v>174.1</v>
      </c>
      <c r="AF42" s="20" t="s">
        <v>11</v>
      </c>
      <c r="AG42" s="27">
        <f>CORREL($AJ$3:$AJ$14,AU$3:AU$14)</f>
        <v>-5.3948124465312414E-2</v>
      </c>
    </row>
    <row r="43" spans="2:33" x14ac:dyDescent="0.35">
      <c r="B43" s="16"/>
      <c r="C43" s="16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F43" s="20" t="s">
        <v>9</v>
      </c>
      <c r="AG43" s="27">
        <f>CORREL($AJ$3:$AJ$14,AS$3:AS$14)</f>
        <v>-0.20023847708761225</v>
      </c>
    </row>
    <row r="44" spans="2:33" x14ac:dyDescent="0.35">
      <c r="AF44" s="20" t="s">
        <v>8</v>
      </c>
      <c r="AG44" s="27">
        <f>CORREL($AJ$3:$AJ$14,AR$3:AR$14)</f>
        <v>-0.21104930274418748</v>
      </c>
    </row>
  </sheetData>
  <autoFilter ref="AG19:AG44" xr:uid="{006D6DB1-4777-4C1E-8699-1118983EF2A9}"/>
  <sortState xmlns:xlrd2="http://schemas.microsoft.com/office/spreadsheetml/2017/richdata2" ref="AF19:AG44">
    <sortCondition descending="1" ref="AG19:AG44"/>
  </sortState>
  <conditionalFormatting sqref="B15:AC1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9:AC2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:AC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9:AG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5:BL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0E6641-36DE-4DDD-9F95-44CA65C35C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69</vt:i4>
      </vt:variant>
    </vt:vector>
  </HeadingPairs>
  <TitlesOfParts>
    <vt:vector size="78" baseType="lpstr">
      <vt:lpstr>DashBoard</vt:lpstr>
      <vt:lpstr>Raw Data</vt:lpstr>
      <vt:lpstr>Note</vt:lpstr>
      <vt:lpstr>formatted data</vt:lpstr>
      <vt:lpstr>contribution</vt:lpstr>
      <vt:lpstr>Y-o-y</vt:lpstr>
      <vt:lpstr>M-o-m</vt:lpstr>
      <vt:lpstr>Covid Impact</vt:lpstr>
      <vt:lpstr>Impact of crude oil prices </vt:lpstr>
      <vt:lpstr>april19</vt:lpstr>
      <vt:lpstr>APRIL2020</vt:lpstr>
      <vt:lpstr>april21</vt:lpstr>
      <vt:lpstr>april22</vt:lpstr>
      <vt:lpstr>april23</vt:lpstr>
      <vt:lpstr>august19</vt:lpstr>
      <vt:lpstr>august20</vt:lpstr>
      <vt:lpstr>august21</vt:lpstr>
      <vt:lpstr>august22</vt:lpstr>
      <vt:lpstr>CAT</vt:lpstr>
      <vt:lpstr>Category</vt:lpstr>
      <vt:lpstr>Data</vt:lpstr>
      <vt:lpstr>december19</vt:lpstr>
      <vt:lpstr>december20</vt:lpstr>
      <vt:lpstr>december21</vt:lpstr>
      <vt:lpstr>december22</vt:lpstr>
      <vt:lpstr>february20</vt:lpstr>
      <vt:lpstr>february21</vt:lpstr>
      <vt:lpstr>february22</vt:lpstr>
      <vt:lpstr>February23</vt:lpstr>
      <vt:lpstr>februaury20</vt:lpstr>
      <vt:lpstr>februaury21</vt:lpstr>
      <vt:lpstr>january20</vt:lpstr>
      <vt:lpstr>january21</vt:lpstr>
      <vt:lpstr>january22</vt:lpstr>
      <vt:lpstr>january23</vt:lpstr>
      <vt:lpstr>januaury20</vt:lpstr>
      <vt:lpstr>januaury21</vt:lpstr>
      <vt:lpstr>july19</vt:lpstr>
      <vt:lpstr>july20</vt:lpstr>
      <vt:lpstr>july202</vt:lpstr>
      <vt:lpstr>july21</vt:lpstr>
      <vt:lpstr>july22</vt:lpstr>
      <vt:lpstr>june19</vt:lpstr>
      <vt:lpstr>june20</vt:lpstr>
      <vt:lpstr>june21</vt:lpstr>
      <vt:lpstr>June22data</vt:lpstr>
      <vt:lpstr>lastmonth</vt:lpstr>
      <vt:lpstr>march19</vt:lpstr>
      <vt:lpstr>march20</vt:lpstr>
      <vt:lpstr>march21</vt:lpstr>
      <vt:lpstr>march22</vt:lpstr>
      <vt:lpstr>March23</vt:lpstr>
      <vt:lpstr>maymonth19</vt:lpstr>
      <vt:lpstr>maymonth20</vt:lpstr>
      <vt:lpstr>maymonth21</vt:lpstr>
      <vt:lpstr>maymonth22</vt:lpstr>
      <vt:lpstr>maymonth23</vt:lpstr>
      <vt:lpstr>november19</vt:lpstr>
      <vt:lpstr>november20</vt:lpstr>
      <vt:lpstr>november21</vt:lpstr>
      <vt:lpstr>November22</vt:lpstr>
      <vt:lpstr>october19</vt:lpstr>
      <vt:lpstr>october20</vt:lpstr>
      <vt:lpstr>october21</vt:lpstr>
      <vt:lpstr>October22</vt:lpstr>
      <vt:lpstr>Othercat</vt:lpstr>
      <vt:lpstr>RU</vt:lpstr>
      <vt:lpstr>Rural</vt:lpstr>
      <vt:lpstr>ruraltotal</vt:lpstr>
      <vt:lpstr>SECTOR</vt:lpstr>
      <vt:lpstr>sectors</vt:lpstr>
      <vt:lpstr>sept19</vt:lpstr>
      <vt:lpstr>sept21</vt:lpstr>
      <vt:lpstr>sept22</vt:lpstr>
      <vt:lpstr>september20</vt:lpstr>
      <vt:lpstr>Subcategories</vt:lpstr>
      <vt:lpstr>Urban</vt:lpstr>
      <vt:lpstr>urbantotal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kumjam prasanthi</dc:creator>
  <cp:lastModifiedBy>kumjam prasanthi</cp:lastModifiedBy>
  <dcterms:created xsi:type="dcterms:W3CDTF">2025-01-27T12:23:35Z</dcterms:created>
  <dcterms:modified xsi:type="dcterms:W3CDTF">2025-03-12T07:07:55Z</dcterms:modified>
</cp:coreProperties>
</file>