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Naive 1" sheetId="1" r:id="rId1"/>
    <sheet name="Seasonal Naive" sheetId="3" r:id="rId2"/>
    <sheet name="Naive 2" sheetId="4" r:id="rId3"/>
    <sheet name="Naive Trend - No Seasonal" sheetId="5" r:id="rId4"/>
    <sheet name="Naive Trend - Seasonal" sheetId="6" r:id="rId5"/>
    <sheet name="All method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14" i="6" l="1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3" i="6"/>
  <c r="D3" i="6" s="1"/>
  <c r="G13" i="5"/>
  <c r="G14" i="5" s="1"/>
  <c r="G15" i="5" s="1"/>
  <c r="G16" i="5" s="1"/>
  <c r="G12" i="5"/>
  <c r="G11" i="5"/>
  <c r="G10" i="5"/>
  <c r="G9" i="5"/>
  <c r="G8" i="5"/>
  <c r="G7" i="5"/>
  <c r="G6" i="5"/>
  <c r="G5" i="5"/>
  <c r="G4" i="5"/>
  <c r="D22" i="4"/>
  <c r="D24" i="4"/>
  <c r="D25" i="4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D23" i="4" s="1"/>
  <c r="C4" i="4"/>
  <c r="D4" i="4" s="1"/>
  <c r="AE45" i="2"/>
  <c r="AF45" i="2" s="1"/>
  <c r="AE44" i="2"/>
  <c r="AF44" i="2" s="1"/>
  <c r="AF43" i="2"/>
  <c r="AE43" i="2"/>
  <c r="AE42" i="2"/>
  <c r="AF42" i="2" s="1"/>
  <c r="AE41" i="2"/>
  <c r="AF41" i="2" s="1"/>
  <c r="G41" i="2"/>
  <c r="G42" i="2" s="1"/>
  <c r="G43" i="2" s="1"/>
  <c r="AE40" i="2"/>
  <c r="AF40" i="2" s="1"/>
  <c r="G40" i="2"/>
  <c r="AF39" i="2"/>
  <c r="AF52" i="2" s="1"/>
  <c r="AE39" i="2"/>
  <c r="G39" i="2"/>
  <c r="AE38" i="2"/>
  <c r="AF38" i="2" s="1"/>
  <c r="G38" i="2"/>
  <c r="AE37" i="2"/>
  <c r="AF37" i="2" s="1"/>
  <c r="G37" i="2"/>
  <c r="AE36" i="2"/>
  <c r="AF36" i="2" s="1"/>
  <c r="G36" i="2"/>
  <c r="AF35" i="2"/>
  <c r="AE35" i="2"/>
  <c r="G35" i="2"/>
  <c r="AE34" i="2"/>
  <c r="AF34" i="2" s="1"/>
  <c r="G34" i="2"/>
  <c r="G33" i="2"/>
  <c r="G32" i="2"/>
  <c r="G31" i="2"/>
  <c r="AE15" i="2"/>
  <c r="AF15" i="2" s="1"/>
  <c r="S15" i="2"/>
  <c r="S19" i="2" s="1"/>
  <c r="AE14" i="2"/>
  <c r="AF14" i="2" s="1"/>
  <c r="S14" i="2"/>
  <c r="S18" i="2" s="1"/>
  <c r="G14" i="2"/>
  <c r="G15" i="2" s="1"/>
  <c r="G16" i="2" s="1"/>
  <c r="G17" i="2" s="1"/>
  <c r="AE13" i="2"/>
  <c r="AF13" i="2" s="1"/>
  <c r="S13" i="2"/>
  <c r="S17" i="2" s="1"/>
  <c r="G13" i="2"/>
  <c r="AE12" i="2"/>
  <c r="AF12" i="2" s="1"/>
  <c r="S12" i="2"/>
  <c r="S16" i="2" s="1"/>
  <c r="G12" i="2"/>
  <c r="AE11" i="2"/>
  <c r="AF11" i="2" s="1"/>
  <c r="AF24" i="2" s="1"/>
  <c r="S11" i="2"/>
  <c r="G11" i="2"/>
  <c r="AE10" i="2"/>
  <c r="AF10" i="2" s="1"/>
  <c r="S10" i="2"/>
  <c r="G10" i="2"/>
  <c r="AF9" i="2"/>
  <c r="AF22" i="2" s="1"/>
  <c r="AE9" i="2"/>
  <c r="S9" i="2"/>
  <c r="G9" i="2"/>
  <c r="AE8" i="2"/>
  <c r="AF8" i="2" s="1"/>
  <c r="S8" i="2"/>
  <c r="G8" i="2"/>
  <c r="AE7" i="2"/>
  <c r="AF7" i="2" s="1"/>
  <c r="S7" i="2"/>
  <c r="G7" i="2"/>
  <c r="AE6" i="2"/>
  <c r="AF6" i="2" s="1"/>
  <c r="S6" i="2"/>
  <c r="G6" i="2"/>
  <c r="AE5" i="2"/>
  <c r="AF5" i="2" s="1"/>
  <c r="S5" i="2"/>
  <c r="G5" i="2"/>
  <c r="AE4" i="2"/>
  <c r="AF4" i="2" s="1"/>
  <c r="G14" i="1"/>
  <c r="G15" i="1" s="1"/>
  <c r="G16" i="1" s="1"/>
  <c r="G17" i="1" s="1"/>
  <c r="G13" i="1"/>
  <c r="G12" i="1"/>
  <c r="G11" i="1"/>
  <c r="G10" i="1"/>
  <c r="G9" i="1"/>
  <c r="G8" i="1"/>
  <c r="G7" i="1"/>
  <c r="G6" i="1"/>
  <c r="G5" i="1"/>
  <c r="D22" i="6" l="1"/>
  <c r="D21" i="6"/>
  <c r="D23" i="6"/>
  <c r="D24" i="6"/>
  <c r="D26" i="4"/>
  <c r="AF54" i="2"/>
  <c r="AF23" i="2"/>
  <c r="AF21" i="2"/>
  <c r="AF53" i="2"/>
  <c r="AF51" i="2"/>
  <c r="D25" i="6" l="1"/>
  <c r="E22" i="6" s="1"/>
  <c r="E23" i="4"/>
  <c r="E24" i="4"/>
  <c r="E22" i="4"/>
  <c r="E26" i="4" s="1"/>
  <c r="E25" i="4"/>
  <c r="AF56" i="2"/>
  <c r="AF26" i="2"/>
  <c r="AG21" i="2"/>
  <c r="AG23" i="2"/>
  <c r="AG54" i="2"/>
  <c r="E21" i="6" l="1"/>
  <c r="E23" i="6"/>
  <c r="E24" i="6"/>
  <c r="E6" i="4"/>
  <c r="F7" i="4" s="1"/>
  <c r="G7" i="4" s="1"/>
  <c r="E14" i="4"/>
  <c r="F15" i="4" s="1"/>
  <c r="E10" i="4"/>
  <c r="F11" i="4" s="1"/>
  <c r="AG45" i="2"/>
  <c r="AH46" i="2" s="1"/>
  <c r="AG41" i="2"/>
  <c r="AH42" i="2" s="1"/>
  <c r="AG37" i="2"/>
  <c r="AH38" i="2" s="1"/>
  <c r="AG14" i="2"/>
  <c r="AH15" i="2" s="1"/>
  <c r="AI15" i="2" s="1"/>
  <c r="AG6" i="2"/>
  <c r="AH7" i="2" s="1"/>
  <c r="AI7" i="2" s="1"/>
  <c r="AG10" i="2"/>
  <c r="AH11" i="2" s="1"/>
  <c r="AI11" i="2" s="1"/>
  <c r="AG12" i="2"/>
  <c r="AH13" i="2" s="1"/>
  <c r="AI13" i="2" s="1"/>
  <c r="AG8" i="2"/>
  <c r="AH9" i="2" s="1"/>
  <c r="AI9" i="2" s="1"/>
  <c r="AG4" i="2"/>
  <c r="AH5" i="2" s="1"/>
  <c r="AG24" i="2"/>
  <c r="AG22" i="2"/>
  <c r="AG52" i="2"/>
  <c r="AG51" i="2"/>
  <c r="AG53" i="2"/>
  <c r="E9" i="6" l="1"/>
  <c r="F10" i="6" s="1"/>
  <c r="G10" i="6" s="1"/>
  <c r="E5" i="6"/>
  <c r="F6" i="6" s="1"/>
  <c r="G6" i="6" s="1"/>
  <c r="E13" i="6"/>
  <c r="F14" i="6" s="1"/>
  <c r="G14" i="6" s="1"/>
  <c r="E10" i="6"/>
  <c r="F11" i="6" s="1"/>
  <c r="G11" i="6" s="1"/>
  <c r="E6" i="6"/>
  <c r="F7" i="6" s="1"/>
  <c r="G7" i="6" s="1"/>
  <c r="E14" i="6"/>
  <c r="F15" i="6" s="1"/>
  <c r="E25" i="6"/>
  <c r="E3" i="6"/>
  <c r="F4" i="6" s="1"/>
  <c r="G4" i="6" s="1"/>
  <c r="E11" i="6"/>
  <c r="F12" i="6" s="1"/>
  <c r="G12" i="6" s="1"/>
  <c r="E7" i="6"/>
  <c r="F8" i="6" s="1"/>
  <c r="G8" i="6" s="1"/>
  <c r="E12" i="6"/>
  <c r="F13" i="6" s="1"/>
  <c r="G13" i="6" s="1"/>
  <c r="E8" i="6"/>
  <c r="F9" i="6" s="1"/>
  <c r="G9" i="6" s="1"/>
  <c r="E4" i="6"/>
  <c r="F5" i="6" s="1"/>
  <c r="G5" i="6" s="1"/>
  <c r="E11" i="4"/>
  <c r="F12" i="4" s="1"/>
  <c r="G12" i="4" s="1"/>
  <c r="E15" i="4"/>
  <c r="F16" i="4" s="1"/>
  <c r="E7" i="4"/>
  <c r="F8" i="4" s="1"/>
  <c r="G8" i="4" s="1"/>
  <c r="E12" i="4"/>
  <c r="F13" i="4" s="1"/>
  <c r="G13" i="4" s="1"/>
  <c r="E8" i="4"/>
  <c r="F9" i="4" s="1"/>
  <c r="G9" i="4" s="1"/>
  <c r="E4" i="4"/>
  <c r="F5" i="4" s="1"/>
  <c r="G5" i="4" s="1"/>
  <c r="E13" i="4"/>
  <c r="F14" i="4" s="1"/>
  <c r="G14" i="4" s="1"/>
  <c r="E5" i="4"/>
  <c r="F6" i="4" s="1"/>
  <c r="G6" i="4" s="1"/>
  <c r="E9" i="4"/>
  <c r="F10" i="4" s="1"/>
  <c r="G10" i="4" s="1"/>
  <c r="G11" i="4"/>
  <c r="G15" i="4"/>
  <c r="AG56" i="2"/>
  <c r="AG38" i="2"/>
  <c r="AH39" i="2" s="1"/>
  <c r="AI39" i="2" s="1"/>
  <c r="AG34" i="2"/>
  <c r="AH35" i="2" s="1"/>
  <c r="AI35" i="2" s="1"/>
  <c r="AG42" i="2"/>
  <c r="AH43" i="2" s="1"/>
  <c r="AI43" i="2" s="1"/>
  <c r="AG39" i="2"/>
  <c r="AH40" i="2" s="1"/>
  <c r="AI40" i="2" s="1"/>
  <c r="AG35" i="2"/>
  <c r="AH36" i="2" s="1"/>
  <c r="AI36" i="2" s="1"/>
  <c r="AG43" i="2"/>
  <c r="AH44" i="2" s="1"/>
  <c r="AI44" i="2" s="1"/>
  <c r="AG40" i="2"/>
  <c r="AH41" i="2" s="1"/>
  <c r="AI41" i="2" s="1"/>
  <c r="AG36" i="2"/>
  <c r="AH37" i="2" s="1"/>
  <c r="AI37" i="2" s="1"/>
  <c r="AG44" i="2"/>
  <c r="AH45" i="2" s="1"/>
  <c r="AI45" i="2" s="1"/>
  <c r="AG13" i="2"/>
  <c r="AH14" i="2" s="1"/>
  <c r="AI14" i="2" s="1"/>
  <c r="AG5" i="2"/>
  <c r="AH6" i="2" s="1"/>
  <c r="AI6" i="2" s="1"/>
  <c r="AG9" i="2"/>
  <c r="AH10" i="2" s="1"/>
  <c r="AI10" i="2" s="1"/>
  <c r="AG11" i="2"/>
  <c r="AH12" i="2" s="1"/>
  <c r="AI12" i="2" s="1"/>
  <c r="AG15" i="2"/>
  <c r="AH16" i="2" s="1"/>
  <c r="AG7" i="2"/>
  <c r="AH8" i="2" s="1"/>
  <c r="AI8" i="2" s="1"/>
  <c r="AI38" i="2"/>
  <c r="AI5" i="2"/>
  <c r="AI42" i="2"/>
  <c r="AG26" i="2"/>
  <c r="AI46" i="2"/>
  <c r="AH47" i="2"/>
  <c r="G15" i="6" l="1"/>
  <c r="F16" i="6"/>
  <c r="F17" i="4"/>
  <c r="G16" i="4"/>
  <c r="AH48" i="2"/>
  <c r="AI47" i="2"/>
  <c r="AH17" i="2"/>
  <c r="AI16" i="2"/>
  <c r="F17" i="6" l="1"/>
  <c r="G16" i="6"/>
  <c r="G17" i="4"/>
  <c r="F18" i="4"/>
  <c r="AI17" i="2"/>
  <c r="AH18" i="2"/>
  <c r="AH49" i="2"/>
  <c r="AI49" i="2" s="1"/>
  <c r="AI48" i="2"/>
  <c r="F18" i="6" l="1"/>
  <c r="G18" i="6" s="1"/>
  <c r="G17" i="6"/>
  <c r="G18" i="4"/>
  <c r="F19" i="4"/>
  <c r="G19" i="4" s="1"/>
  <c r="AI18" i="2"/>
  <c r="AH19" i="2"/>
  <c r="AI19" i="2" s="1"/>
</calcChain>
</file>

<file path=xl/sharedStrings.xml><?xml version="1.0" encoding="utf-8"?>
<sst xmlns="http://schemas.openxmlformats.org/spreadsheetml/2006/main" count="73" uniqueCount="25">
  <si>
    <t>Data</t>
  </si>
  <si>
    <t>X</t>
  </si>
  <si>
    <t>Y</t>
  </si>
  <si>
    <t>Naïve</t>
  </si>
  <si>
    <t>Seasonal Naïve</t>
  </si>
  <si>
    <t>DMA(4)</t>
  </si>
  <si>
    <t>Seas.Ind.</t>
  </si>
  <si>
    <t>Des-Y</t>
  </si>
  <si>
    <t>Y'</t>
  </si>
  <si>
    <t>Naïve-Seasonal</t>
  </si>
  <si>
    <t>Naïve Trend - Non Seasonal</t>
  </si>
  <si>
    <t>slope</t>
  </si>
  <si>
    <t>B</t>
  </si>
  <si>
    <t>C</t>
  </si>
  <si>
    <t>A</t>
  </si>
  <si>
    <t>D</t>
  </si>
  <si>
    <t>sum</t>
  </si>
  <si>
    <t>Indices</t>
  </si>
  <si>
    <t>Corr.Ind.</t>
  </si>
  <si>
    <t>Slope</t>
  </si>
  <si>
    <t>Y (data)</t>
  </si>
  <si>
    <t>Forecast</t>
  </si>
  <si>
    <t>X (Quarters)</t>
  </si>
  <si>
    <t>Des Y</t>
  </si>
  <si>
    <t>Forecast 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</si>
</sst>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2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1" fillId="0" borderId="3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- Non Seasonal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1'!$F$3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'Naive 1'!$E$4:$E$17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1'!$F$4:$F$17</c:f>
              <c:numCache>
                <c:formatCode>General</c:formatCode>
                <c:ptCount val="14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1'!$G$3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'Naive 1'!$E$4:$E$17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1'!$G$4:$G$17</c:f>
              <c:numCache>
                <c:formatCode>0</c:formatCode>
                <c:ptCount val="14"/>
                <c:pt idx="1">
                  <c:v>30</c:v>
                </c:pt>
                <c:pt idx="2">
                  <c:v>20</c:v>
                </c:pt>
                <c:pt idx="3">
                  <c:v>45</c:v>
                </c:pt>
                <c:pt idx="4">
                  <c:v>35</c:v>
                </c:pt>
                <c:pt idx="5">
                  <c:v>30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45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7216"/>
        <c:axId val="329237608"/>
      </c:lineChart>
      <c:catAx>
        <c:axId val="3292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7608"/>
        <c:crosses val="autoZero"/>
        <c:auto val="1"/>
        <c:lblAlgn val="ctr"/>
        <c:lblOffset val="100"/>
        <c:noMultiLvlLbl val="0"/>
      </c:catAx>
      <c:valAx>
        <c:axId val="32923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Trend - Non Seasonal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methods'!$F$29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methods'!$E$30:$E$43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'All methods'!$F$30:$F$43</c:f>
              <c:numCache>
                <c:formatCode>General</c:formatCode>
                <c:ptCount val="14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methods'!$G$29</c:f>
              <c:strCache>
                <c:ptCount val="1"/>
                <c:pt idx="0">
                  <c:v>Naïve Trend - Non Seasonal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methods'!$E$30:$E$43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'All methods'!$G$30:$G$43</c:f>
              <c:numCache>
                <c:formatCode>0.0</c:formatCode>
                <c:ptCount val="14"/>
                <c:pt idx="1">
                  <c:v>33.393900000000002</c:v>
                </c:pt>
                <c:pt idx="2">
                  <c:v>23.393899999999999</c:v>
                </c:pt>
                <c:pt idx="3">
                  <c:v>48.393900000000002</c:v>
                </c:pt>
                <c:pt idx="4">
                  <c:v>38.393900000000002</c:v>
                </c:pt>
                <c:pt idx="5">
                  <c:v>33.393900000000002</c:v>
                </c:pt>
                <c:pt idx="6">
                  <c:v>63.393900000000002</c:v>
                </c:pt>
                <c:pt idx="7">
                  <c:v>43.393900000000002</c:v>
                </c:pt>
                <c:pt idx="8">
                  <c:v>53.393900000000002</c:v>
                </c:pt>
                <c:pt idx="9">
                  <c:v>48.393900000000002</c:v>
                </c:pt>
                <c:pt idx="10">
                  <c:v>68.393900000000002</c:v>
                </c:pt>
                <c:pt idx="11">
                  <c:v>71.787800000000004</c:v>
                </c:pt>
                <c:pt idx="12">
                  <c:v>75.181700000000006</c:v>
                </c:pt>
                <c:pt idx="13">
                  <c:v>78.575600000000009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7800"/>
        <c:axId val="329248192"/>
      </c:lineChart>
      <c:catAx>
        <c:axId val="3292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8192"/>
        <c:crosses val="autoZero"/>
        <c:auto val="1"/>
        <c:lblAlgn val="ctr"/>
        <c:lblOffset val="100"/>
        <c:noMultiLvlLbl val="0"/>
      </c:catAx>
      <c:valAx>
        <c:axId val="329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- Non Seasonal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methods'!$F$3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methods'!$E$4:$E$17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'All methods'!$F$4:$F$17</c:f>
              <c:numCache>
                <c:formatCode>General</c:formatCode>
                <c:ptCount val="14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methods'!$G$3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methods'!$E$4:$E$17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'All methods'!$G$4:$G$17</c:f>
              <c:numCache>
                <c:formatCode>0</c:formatCode>
                <c:ptCount val="14"/>
                <c:pt idx="1">
                  <c:v>30</c:v>
                </c:pt>
                <c:pt idx="2">
                  <c:v>20</c:v>
                </c:pt>
                <c:pt idx="3">
                  <c:v>45</c:v>
                </c:pt>
                <c:pt idx="4">
                  <c:v>35</c:v>
                </c:pt>
                <c:pt idx="5">
                  <c:v>30</c:v>
                </c:pt>
                <c:pt idx="6">
                  <c:v>60</c:v>
                </c:pt>
                <c:pt idx="7">
                  <c:v>40</c:v>
                </c:pt>
                <c:pt idx="8">
                  <c:v>50</c:v>
                </c:pt>
                <c:pt idx="9">
                  <c:v>45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8976"/>
        <c:axId val="329249368"/>
      </c:lineChart>
      <c:catAx>
        <c:axId val="3292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9368"/>
        <c:crosses val="autoZero"/>
        <c:auto val="1"/>
        <c:lblAlgn val="ctr"/>
        <c:lblOffset val="100"/>
        <c:noMultiLvlLbl val="0"/>
      </c:catAx>
      <c:valAx>
        <c:axId val="3292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methods'!$AG$33</c:f>
              <c:strCache>
                <c:ptCount val="1"/>
                <c:pt idx="0">
                  <c:v>Des-Y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51749781277339E-2"/>
                  <c:y val="-0.132882764654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'All methods'!$AG$34:$AG$45</c:f>
              <c:numCache>
                <c:formatCode>0.0</c:formatCode>
                <c:ptCount val="12"/>
                <c:pt idx="0">
                  <c:v>71.323955032054442</c:v>
                </c:pt>
                <c:pt idx="1">
                  <c:v>82.961940999342971</c:v>
                </c:pt>
                <c:pt idx="2">
                  <c:v>78.479662436065752</c:v>
                </c:pt>
                <c:pt idx="3">
                  <c:v>99.295947216085764</c:v>
                </c:pt>
                <c:pt idx="4">
                  <c:v>86.127040038707264</c:v>
                </c:pt>
                <c:pt idx="5">
                  <c:v>92.179934443714416</c:v>
                </c:pt>
                <c:pt idx="6">
                  <c:v>106.79706640784205</c:v>
                </c:pt>
                <c:pt idx="7">
                  <c:v>101.43134393041018</c:v>
                </c:pt>
                <c:pt idx="8">
                  <c:v>127.84482505745609</c:v>
                </c:pt>
                <c:pt idx="9">
                  <c:v>122.59931281014016</c:v>
                </c:pt>
                <c:pt idx="10">
                  <c:v>127.8328522154473</c:v>
                </c:pt>
                <c:pt idx="11">
                  <c:v>121.71761271649221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0152"/>
        <c:axId val="329250544"/>
      </c:lineChart>
      <c:catAx>
        <c:axId val="32925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0544"/>
        <c:crosses val="autoZero"/>
        <c:auto val="1"/>
        <c:lblAlgn val="ctr"/>
        <c:lblOffset val="100"/>
        <c:noMultiLvlLbl val="0"/>
      </c:catAx>
      <c:valAx>
        <c:axId val="3292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Trend - Seasonal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methods'!$AD$33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methods'!$AD$34:$AD$49</c:f>
              <c:numCache>
                <c:formatCode>0</c:formatCode>
                <c:ptCount val="16"/>
                <c:pt idx="0">
                  <c:v>53</c:v>
                </c:pt>
                <c:pt idx="1">
                  <c:v>90</c:v>
                </c:pt>
                <c:pt idx="2">
                  <c:v>97</c:v>
                </c:pt>
                <c:pt idx="3">
                  <c:v>93</c:v>
                </c:pt>
                <c:pt idx="4">
                  <c:v>64</c:v>
                </c:pt>
                <c:pt idx="5">
                  <c:v>100</c:v>
                </c:pt>
                <c:pt idx="6">
                  <c:v>132</c:v>
                </c:pt>
                <c:pt idx="7">
                  <c:v>95</c:v>
                </c:pt>
                <c:pt idx="8">
                  <c:v>95</c:v>
                </c:pt>
                <c:pt idx="9">
                  <c:v>133</c:v>
                </c:pt>
                <c:pt idx="10">
                  <c:v>158</c:v>
                </c:pt>
                <c:pt idx="11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methods'!$AG$33</c:f>
              <c:strCache>
                <c:ptCount val="1"/>
                <c:pt idx="0">
                  <c:v>Des-Y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methods'!$AG$34:$AG$49</c:f>
              <c:numCache>
                <c:formatCode>0.0</c:formatCode>
                <c:ptCount val="16"/>
                <c:pt idx="0">
                  <c:v>71.323955032054442</c:v>
                </c:pt>
                <c:pt idx="1">
                  <c:v>82.961940999342971</c:v>
                </c:pt>
                <c:pt idx="2">
                  <c:v>78.479662436065752</c:v>
                </c:pt>
                <c:pt idx="3">
                  <c:v>99.295947216085764</c:v>
                </c:pt>
                <c:pt idx="4">
                  <c:v>86.127040038707264</c:v>
                </c:pt>
                <c:pt idx="5">
                  <c:v>92.179934443714416</c:v>
                </c:pt>
                <c:pt idx="6">
                  <c:v>106.79706640784205</c:v>
                </c:pt>
                <c:pt idx="7">
                  <c:v>101.43134393041018</c:v>
                </c:pt>
                <c:pt idx="8">
                  <c:v>127.84482505745609</c:v>
                </c:pt>
                <c:pt idx="9">
                  <c:v>122.59931281014016</c:v>
                </c:pt>
                <c:pt idx="10">
                  <c:v>127.8328522154473</c:v>
                </c:pt>
                <c:pt idx="11">
                  <c:v>121.71761271649221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methods'!$AH$33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methods'!$AH$34:$AH$49</c:f>
              <c:numCache>
                <c:formatCode>0.0</c:formatCode>
                <c:ptCount val="16"/>
                <c:pt idx="1">
                  <c:v>76.464755032054441</c:v>
                </c:pt>
                <c:pt idx="2">
                  <c:v>88.10274099934297</c:v>
                </c:pt>
                <c:pt idx="3">
                  <c:v>83.62046243606575</c:v>
                </c:pt>
                <c:pt idx="4">
                  <c:v>104.43674721608576</c:v>
                </c:pt>
                <c:pt idx="5">
                  <c:v>91.267840038707263</c:v>
                </c:pt>
                <c:pt idx="6">
                  <c:v>97.320734443714414</c:v>
                </c:pt>
                <c:pt idx="7">
                  <c:v>111.93786640784205</c:v>
                </c:pt>
                <c:pt idx="8">
                  <c:v>106.57214393041018</c:v>
                </c:pt>
                <c:pt idx="9">
                  <c:v>132.9856250574561</c:v>
                </c:pt>
                <c:pt idx="10">
                  <c:v>127.74011281014016</c:v>
                </c:pt>
                <c:pt idx="11">
                  <c:v>132.97365221544732</c:v>
                </c:pt>
                <c:pt idx="12">
                  <c:v>126.85841271649221</c:v>
                </c:pt>
                <c:pt idx="13">
                  <c:v>131.99921271649222</c:v>
                </c:pt>
                <c:pt idx="14">
                  <c:v>137.14001271649224</c:v>
                </c:pt>
                <c:pt idx="15">
                  <c:v>142.28081271649225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methods'!$AI$33</c:f>
              <c:strCache>
                <c:ptCount val="1"/>
                <c:pt idx="0">
                  <c:v>Naïve-Seasonal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methods'!$AI$34:$AI$49</c:f>
              <c:numCache>
                <c:formatCode>0.0</c:formatCode>
                <c:ptCount val="16"/>
                <c:pt idx="1">
                  <c:v>82.951626613212937</c:v>
                </c:pt>
                <c:pt idx="2">
                  <c:v>108.89401931230688</c:v>
                </c:pt>
                <c:pt idx="3">
                  <c:v>78.318433174625113</c:v>
                </c:pt>
                <c:pt idx="4">
                  <c:v>77.605730079956118</c:v>
                </c:pt>
                <c:pt idx="5">
                  <c:v>99.01052825594698</c:v>
                </c:pt>
                <c:pt idx="6">
                  <c:v>120.28735787097429</c:v>
                </c:pt>
                <c:pt idx="7">
                  <c:v>104.84034714201179</c:v>
                </c:pt>
                <c:pt idx="8">
                  <c:v>79.192518499195216</c:v>
                </c:pt>
                <c:pt idx="9">
                  <c:v>144.26743288547019</c:v>
                </c:pt>
                <c:pt idx="10">
                  <c:v>157.8853751145767</c:v>
                </c:pt>
                <c:pt idx="11">
                  <c:v>124.54234037492763</c:v>
                </c:pt>
                <c:pt idx="12">
                  <c:v>94.267008481966684</c:v>
                </c:pt>
                <c:pt idx="13">
                  <c:v>143.1973384588288</c:v>
                </c:pt>
                <c:pt idx="14">
                  <c:v>169.50354806045235</c:v>
                </c:pt>
                <c:pt idx="15">
                  <c:v>133.25937214575663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1328"/>
        <c:axId val="330112176"/>
      </c:lineChart>
      <c:catAx>
        <c:axId val="3292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2176"/>
        <c:crosses val="autoZero"/>
        <c:auto val="1"/>
        <c:lblAlgn val="ctr"/>
        <c:lblOffset val="100"/>
        <c:noMultiLvlLbl val="0"/>
      </c:catAx>
      <c:valAx>
        <c:axId val="3301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Naive'!$B$1</c:f>
              <c:strCache>
                <c:ptCount val="1"/>
                <c:pt idx="0">
                  <c:v>Y (data)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'Seasonal Naive'!$A$2:$A$17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'Seasonal Naive'!$B$2:$B$17</c:f>
              <c:numCache>
                <c:formatCode>0</c:formatCode>
                <c:ptCount val="16"/>
                <c:pt idx="0">
                  <c:v>53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44</c:v>
                </c:pt>
                <c:pt idx="5">
                  <c:v>75</c:v>
                </c:pt>
                <c:pt idx="6">
                  <c:v>102</c:v>
                </c:pt>
                <c:pt idx="7">
                  <c:v>60</c:v>
                </c:pt>
                <c:pt idx="8">
                  <c:v>55</c:v>
                </c:pt>
                <c:pt idx="9">
                  <c:v>88</c:v>
                </c:pt>
                <c:pt idx="10">
                  <c:v>108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'Seasonal Naive'!$C$1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'Seasonal Naive'!$A$2:$A$17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'Seasonal Naive'!$C$2:$C$17</c:f>
              <c:numCache>
                <c:formatCode>0</c:formatCode>
                <c:ptCount val="16"/>
                <c:pt idx="4">
                  <c:v>53</c:v>
                </c:pt>
                <c:pt idx="5">
                  <c:v>85</c:v>
                </c:pt>
                <c:pt idx="6">
                  <c:v>92</c:v>
                </c:pt>
                <c:pt idx="7">
                  <c:v>78</c:v>
                </c:pt>
                <c:pt idx="8">
                  <c:v>44</c:v>
                </c:pt>
                <c:pt idx="9">
                  <c:v>75</c:v>
                </c:pt>
                <c:pt idx="10">
                  <c:v>102</c:v>
                </c:pt>
                <c:pt idx="11">
                  <c:v>60</c:v>
                </c:pt>
                <c:pt idx="12">
                  <c:v>55</c:v>
                </c:pt>
                <c:pt idx="13">
                  <c:v>88</c:v>
                </c:pt>
                <c:pt idx="14">
                  <c:v>108</c:v>
                </c:pt>
                <c:pt idx="15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8392"/>
        <c:axId val="329238784"/>
      </c:lineChart>
      <c:catAx>
        <c:axId val="3292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8784"/>
        <c:crosses val="autoZero"/>
        <c:auto val="1"/>
        <c:lblAlgn val="ctr"/>
        <c:lblOffset val="100"/>
        <c:noMultiLvlLbl val="0"/>
      </c:catAx>
      <c:valAx>
        <c:axId val="329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- Seasonal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2'!$B$3</c:f>
              <c:strCache>
                <c:ptCount val="1"/>
                <c:pt idx="0">
                  <c:v>Y (data)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2'!$B$4:$B$19</c:f>
              <c:numCache>
                <c:formatCode>0</c:formatCode>
                <c:ptCount val="16"/>
                <c:pt idx="0">
                  <c:v>53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44</c:v>
                </c:pt>
                <c:pt idx="5">
                  <c:v>75</c:v>
                </c:pt>
                <c:pt idx="6">
                  <c:v>102</c:v>
                </c:pt>
                <c:pt idx="7">
                  <c:v>60</c:v>
                </c:pt>
                <c:pt idx="8">
                  <c:v>55</c:v>
                </c:pt>
                <c:pt idx="9">
                  <c:v>88</c:v>
                </c:pt>
                <c:pt idx="10">
                  <c:v>108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2'!$E$3</c:f>
              <c:strCache>
                <c:ptCount val="1"/>
                <c:pt idx="0">
                  <c:v>Des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2'!$E$4:$E$19</c:f>
              <c:numCache>
                <c:formatCode>0.0</c:formatCode>
                <c:ptCount val="16"/>
                <c:pt idx="0">
                  <c:v>76.920504432158282</c:v>
                </c:pt>
                <c:pt idx="1">
                  <c:v>76.879487165318821</c:v>
                </c:pt>
                <c:pt idx="2">
                  <c:v>68.703724052527946</c:v>
                </c:pt>
                <c:pt idx="3">
                  <c:v>90.041494494777623</c:v>
                </c:pt>
                <c:pt idx="4">
                  <c:v>63.858531981414423</c:v>
                </c:pt>
                <c:pt idx="5">
                  <c:v>67.83484161645778</c:v>
                </c:pt>
                <c:pt idx="6">
                  <c:v>76.171520145194037</c:v>
                </c:pt>
                <c:pt idx="7">
                  <c:v>69.26268807290586</c:v>
                </c:pt>
                <c:pt idx="8">
                  <c:v>79.823164976768027</c:v>
                </c:pt>
                <c:pt idx="9">
                  <c:v>79.592880829977133</c:v>
                </c:pt>
                <c:pt idx="10">
                  <c:v>80.652197800793687</c:v>
                </c:pt>
                <c:pt idx="11">
                  <c:v>68.108309938357436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2'!$F$3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'Naive 2'!$F$4:$F$19</c:f>
              <c:numCache>
                <c:formatCode>0.0</c:formatCode>
                <c:ptCount val="16"/>
                <c:pt idx="1">
                  <c:v>76.920504432158282</c:v>
                </c:pt>
                <c:pt idx="2">
                  <c:v>76.879487165318821</c:v>
                </c:pt>
                <c:pt idx="3">
                  <c:v>68.703724052527946</c:v>
                </c:pt>
                <c:pt idx="4">
                  <c:v>90.041494494777623</c:v>
                </c:pt>
                <c:pt idx="5">
                  <c:v>63.858531981414423</c:v>
                </c:pt>
                <c:pt idx="6">
                  <c:v>67.83484161645778</c:v>
                </c:pt>
                <c:pt idx="7">
                  <c:v>76.171520145194037</c:v>
                </c:pt>
                <c:pt idx="8">
                  <c:v>69.26268807290586</c:v>
                </c:pt>
                <c:pt idx="9">
                  <c:v>79.823164976768027</c:v>
                </c:pt>
                <c:pt idx="10">
                  <c:v>79.592880829977133</c:v>
                </c:pt>
                <c:pt idx="11">
                  <c:v>80.652197800793687</c:v>
                </c:pt>
                <c:pt idx="12">
                  <c:v>68.108309938357436</c:v>
                </c:pt>
                <c:pt idx="13">
                  <c:v>68.108309938357436</c:v>
                </c:pt>
                <c:pt idx="14">
                  <c:v>68.108309938357436</c:v>
                </c:pt>
                <c:pt idx="15">
                  <c:v>68.108309938357436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2'!$G$3</c:f>
              <c:strCache>
                <c:ptCount val="1"/>
                <c:pt idx="0">
                  <c:v>Forecast Seas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2'!$G$4:$G$19</c:f>
              <c:numCache>
                <c:formatCode>0.0</c:formatCode>
                <c:ptCount val="16"/>
                <c:pt idx="1">
                  <c:v>85.045349778073529</c:v>
                </c:pt>
                <c:pt idx="2">
                  <c:v>102.94802671543223</c:v>
                </c:pt>
                <c:pt idx="3">
                  <c:v>59.515787761696842</c:v>
                </c:pt>
                <c:pt idx="4">
                  <c:v>62.040664494499758</c:v>
                </c:pt>
                <c:pt idx="5">
                  <c:v>70.603686608211987</c:v>
                </c:pt>
                <c:pt idx="6">
                  <c:v>90.8364941606755</c:v>
                </c:pt>
                <c:pt idx="7">
                  <c:v>65.984895127098682</c:v>
                </c:pt>
                <c:pt idx="8">
                  <c:v>47.723588072692124</c:v>
                </c:pt>
                <c:pt idx="9">
                  <c:v>88.254608260264988</c:v>
                </c:pt>
                <c:pt idx="10">
                  <c:v>106.58148648185926</c:v>
                </c:pt>
                <c:pt idx="11">
                  <c:v>69.86635954633978</c:v>
                </c:pt>
                <c:pt idx="12">
                  <c:v>46.928194938147257</c:v>
                </c:pt>
                <c:pt idx="13">
                  <c:v>75.302353829591567</c:v>
                </c:pt>
                <c:pt idx="14">
                  <c:v>91.202690985690879</c:v>
                </c:pt>
                <c:pt idx="15">
                  <c:v>59.000000000000007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39568"/>
        <c:axId val="329239960"/>
      </c:lineChart>
      <c:catAx>
        <c:axId val="32923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9960"/>
        <c:crosses val="autoZero"/>
        <c:auto val="1"/>
        <c:lblAlgn val="ctr"/>
        <c:lblOffset val="100"/>
        <c:noMultiLvlLbl val="0"/>
      </c:catAx>
      <c:valAx>
        <c:axId val="3292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Trend - Non Seasonal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Trend - No Seasonal'!$F$2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'Naive Trend - No Seasonal'!$E$3:$E$16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Trend - No Seasonal'!$F$3:$F$16</c:f>
              <c:numCache>
                <c:formatCode>General</c:formatCode>
                <c:ptCount val="14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Trend - No Seasonal'!$G$2</c:f>
              <c:strCache>
                <c:ptCount val="1"/>
                <c:pt idx="0">
                  <c:v>Naïve Trend - Non Seasonal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'Naive Trend - No Seasonal'!$E$3:$E$16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'Naive Trend - No Seasonal'!$G$3:$G$16</c:f>
              <c:numCache>
                <c:formatCode>0.0</c:formatCode>
                <c:ptCount val="14"/>
                <c:pt idx="1">
                  <c:v>33.393900000000002</c:v>
                </c:pt>
                <c:pt idx="2">
                  <c:v>23.393899999999999</c:v>
                </c:pt>
                <c:pt idx="3">
                  <c:v>48.393900000000002</c:v>
                </c:pt>
                <c:pt idx="4">
                  <c:v>38.393900000000002</c:v>
                </c:pt>
                <c:pt idx="5">
                  <c:v>33.393900000000002</c:v>
                </c:pt>
                <c:pt idx="6">
                  <c:v>63.393900000000002</c:v>
                </c:pt>
                <c:pt idx="7">
                  <c:v>43.393900000000002</c:v>
                </c:pt>
                <c:pt idx="8">
                  <c:v>53.393900000000002</c:v>
                </c:pt>
                <c:pt idx="9">
                  <c:v>48.393900000000002</c:v>
                </c:pt>
                <c:pt idx="10">
                  <c:v>68.393900000000002</c:v>
                </c:pt>
                <c:pt idx="11">
                  <c:v>71.787800000000004</c:v>
                </c:pt>
                <c:pt idx="12">
                  <c:v>75.181700000000006</c:v>
                </c:pt>
                <c:pt idx="13">
                  <c:v>78.575600000000009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0744"/>
        <c:axId val="329241136"/>
      </c:lineChart>
      <c:catAx>
        <c:axId val="3292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1136"/>
        <c:crosses val="autoZero"/>
        <c:auto val="1"/>
        <c:lblAlgn val="ctr"/>
        <c:lblOffset val="100"/>
        <c:noMultiLvlLbl val="0"/>
      </c:catAx>
      <c:valAx>
        <c:axId val="3292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842738407699038E-2"/>
                  <c:y val="-8.05960192475940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'Naive Trend - No Seasonal'!$A$3:$A$12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'Naive Trend - No Seasonal'!$B$3:$B$12</c:f>
              <c:numCache>
                <c:formatCode>General</c:formatCode>
                <c:ptCount val="10"/>
                <c:pt idx="0">
                  <c:v>30</c:v>
                </c:pt>
                <c:pt idx="1">
                  <c:v>20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60</c:v>
                </c:pt>
                <c:pt idx="6">
                  <c:v>40</c:v>
                </c:pt>
                <c:pt idx="7">
                  <c:v>50</c:v>
                </c:pt>
                <c:pt idx="8">
                  <c:v>45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1920"/>
        <c:axId val="329242312"/>
      </c:lineChart>
      <c:catAx>
        <c:axId val="3292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2312"/>
        <c:crosses val="autoZero"/>
        <c:auto val="1"/>
        <c:lblAlgn val="ctr"/>
        <c:lblOffset val="100"/>
        <c:noMultiLvlLbl val="0"/>
      </c:catAx>
      <c:valAx>
        <c:axId val="3292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Trend - Seasonal'!$E$2</c:f>
              <c:strCache>
                <c:ptCount val="1"/>
                <c:pt idx="0">
                  <c:v>Des-Y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51749781277339E-2"/>
                  <c:y val="-0.132882764654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'Naive Trend - Seasonal'!$E$3:$E$14</c:f>
              <c:numCache>
                <c:formatCode>0.0</c:formatCode>
                <c:ptCount val="12"/>
                <c:pt idx="0">
                  <c:v>71.332982227820764</c:v>
                </c:pt>
                <c:pt idx="1">
                  <c:v>82.972441169758611</c:v>
                </c:pt>
                <c:pt idx="2">
                  <c:v>78.489595301905382</c:v>
                </c:pt>
                <c:pt idx="3">
                  <c:v>99.3085147181812</c:v>
                </c:pt>
                <c:pt idx="4">
                  <c:v>86.13794080340621</c:v>
                </c:pt>
                <c:pt idx="5">
                  <c:v>92.191601299731801</c:v>
                </c:pt>
                <c:pt idx="6">
                  <c:v>106.81058329743826</c:v>
                </c:pt>
                <c:pt idx="7">
                  <c:v>101.4441817013679</c:v>
                </c:pt>
                <c:pt idx="8">
                  <c:v>127.8610058800561</c:v>
                </c:pt>
                <c:pt idx="9">
                  <c:v>122.61482972864329</c:v>
                </c:pt>
                <c:pt idx="10">
                  <c:v>127.84903152269125</c:v>
                </c:pt>
                <c:pt idx="11">
                  <c:v>121.73301804164147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3488"/>
        <c:axId val="329243880"/>
      </c:lineChart>
      <c:catAx>
        <c:axId val="3292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3880"/>
        <c:crosses val="autoZero"/>
        <c:auto val="1"/>
        <c:lblAlgn val="ctr"/>
        <c:lblOffset val="100"/>
        <c:noMultiLvlLbl val="0"/>
      </c:catAx>
      <c:valAx>
        <c:axId val="3292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Trend - Seasonal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Trend - Seasonal'!$B$2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Trend - Seasonal'!$B$3:$B$18</c:f>
              <c:numCache>
                <c:formatCode>0</c:formatCode>
                <c:ptCount val="16"/>
                <c:pt idx="0">
                  <c:v>53</c:v>
                </c:pt>
                <c:pt idx="1">
                  <c:v>90</c:v>
                </c:pt>
                <c:pt idx="2">
                  <c:v>97</c:v>
                </c:pt>
                <c:pt idx="3">
                  <c:v>93</c:v>
                </c:pt>
                <c:pt idx="4">
                  <c:v>64</c:v>
                </c:pt>
                <c:pt idx="5">
                  <c:v>100</c:v>
                </c:pt>
                <c:pt idx="6">
                  <c:v>132</c:v>
                </c:pt>
                <c:pt idx="7">
                  <c:v>95</c:v>
                </c:pt>
                <c:pt idx="8">
                  <c:v>95</c:v>
                </c:pt>
                <c:pt idx="9">
                  <c:v>133</c:v>
                </c:pt>
                <c:pt idx="10">
                  <c:v>158</c:v>
                </c:pt>
                <c:pt idx="11">
                  <c:v>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'Naive Trend - Seasonal'!$E$2</c:f>
              <c:strCache>
                <c:ptCount val="1"/>
                <c:pt idx="0">
                  <c:v>Des-Y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Trend - Seasonal'!$E$3:$E$18</c:f>
              <c:numCache>
                <c:formatCode>0.0</c:formatCode>
                <c:ptCount val="16"/>
                <c:pt idx="0">
                  <c:v>71.332982227820764</c:v>
                </c:pt>
                <c:pt idx="1">
                  <c:v>82.972441169758611</c:v>
                </c:pt>
                <c:pt idx="2">
                  <c:v>78.489595301905382</c:v>
                </c:pt>
                <c:pt idx="3">
                  <c:v>99.3085147181812</c:v>
                </c:pt>
                <c:pt idx="4">
                  <c:v>86.13794080340621</c:v>
                </c:pt>
                <c:pt idx="5">
                  <c:v>92.191601299731801</c:v>
                </c:pt>
                <c:pt idx="6">
                  <c:v>106.81058329743826</c:v>
                </c:pt>
                <c:pt idx="7">
                  <c:v>101.4441817013679</c:v>
                </c:pt>
                <c:pt idx="8">
                  <c:v>127.8610058800561</c:v>
                </c:pt>
                <c:pt idx="9">
                  <c:v>122.61482972864329</c:v>
                </c:pt>
                <c:pt idx="10">
                  <c:v>127.84903152269125</c:v>
                </c:pt>
                <c:pt idx="11">
                  <c:v>121.73301804164147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'Naive Trend - Seasonal'!$F$2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'Naive Trend - Seasonal'!$F$3:$F$18</c:f>
              <c:numCache>
                <c:formatCode>0.0</c:formatCode>
                <c:ptCount val="16"/>
                <c:pt idx="1">
                  <c:v>76.473782227820763</c:v>
                </c:pt>
                <c:pt idx="2">
                  <c:v>88.113241169758609</c:v>
                </c:pt>
                <c:pt idx="3">
                  <c:v>83.630395301905381</c:v>
                </c:pt>
                <c:pt idx="4">
                  <c:v>104.4493147181812</c:v>
                </c:pt>
                <c:pt idx="5">
                  <c:v>91.278740803406208</c:v>
                </c:pt>
                <c:pt idx="6">
                  <c:v>97.332401299731799</c:v>
                </c:pt>
                <c:pt idx="7">
                  <c:v>111.95138329743826</c:v>
                </c:pt>
                <c:pt idx="8">
                  <c:v>106.58498170136789</c:v>
                </c:pt>
                <c:pt idx="9">
                  <c:v>133.00180588005611</c:v>
                </c:pt>
                <c:pt idx="10">
                  <c:v>127.75562972864329</c:v>
                </c:pt>
                <c:pt idx="11">
                  <c:v>132.98983152269125</c:v>
                </c:pt>
                <c:pt idx="12">
                  <c:v>126.87381804164147</c:v>
                </c:pt>
                <c:pt idx="13">
                  <c:v>132.01461804164148</c:v>
                </c:pt>
                <c:pt idx="14">
                  <c:v>137.1554180416415</c:v>
                </c:pt>
                <c:pt idx="15">
                  <c:v>142.29621804164151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'Naive Trend - Seasonal'!$G$2</c:f>
              <c:strCache>
                <c:ptCount val="1"/>
                <c:pt idx="0">
                  <c:v>Naïve-Seasonal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Trend - Seasonal'!$G$3:$G$18</c:f>
              <c:numCache>
                <c:formatCode>0.0</c:formatCode>
                <c:ptCount val="16"/>
                <c:pt idx="1">
                  <c:v>82.950920853614932</c:v>
                </c:pt>
                <c:pt idx="2">
                  <c:v>108.89321521650274</c:v>
                </c:pt>
                <c:pt idx="3">
                  <c:v>78.317823855775458</c:v>
                </c:pt>
                <c:pt idx="4">
                  <c:v>77.605246649908963</c:v>
                </c:pt>
                <c:pt idx="5">
                  <c:v>99.009822496348974</c:v>
                </c:pt>
                <c:pt idx="6">
                  <c:v>120.28655377517015</c:v>
                </c:pt>
                <c:pt idx="7">
                  <c:v>104.83973782316217</c:v>
                </c:pt>
                <c:pt idx="8">
                  <c:v>79.192035069148062</c:v>
                </c:pt>
                <c:pt idx="9">
                  <c:v>144.26672712587219</c:v>
                </c:pt>
                <c:pt idx="10">
                  <c:v>157.88457101877256</c:v>
                </c:pt>
                <c:pt idx="11">
                  <c:v>124.54173105607799</c:v>
                </c:pt>
                <c:pt idx="12">
                  <c:v>94.266525051919544</c:v>
                </c:pt>
                <c:pt idx="13">
                  <c:v>143.19592693963278</c:v>
                </c:pt>
                <c:pt idx="14">
                  <c:v>169.50113577303998</c:v>
                </c:pt>
                <c:pt idx="15">
                  <c:v>133.25693487035798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3096"/>
        <c:axId val="329244664"/>
      </c:lineChart>
      <c:catAx>
        <c:axId val="32924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4664"/>
        <c:crosses val="autoZero"/>
        <c:auto val="1"/>
        <c:lblAlgn val="ctr"/>
        <c:lblOffset val="100"/>
        <c:noMultiLvlLbl val="0"/>
      </c:catAx>
      <c:valAx>
        <c:axId val="3292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Naive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methods'!$R$3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methods'!$Q$4:$Q$19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'All methods'!$R$4:$R$19</c:f>
              <c:numCache>
                <c:formatCode>0</c:formatCode>
                <c:ptCount val="16"/>
                <c:pt idx="0">
                  <c:v>53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44</c:v>
                </c:pt>
                <c:pt idx="5">
                  <c:v>75</c:v>
                </c:pt>
                <c:pt idx="6">
                  <c:v>102</c:v>
                </c:pt>
                <c:pt idx="7">
                  <c:v>60</c:v>
                </c:pt>
                <c:pt idx="8">
                  <c:v>55</c:v>
                </c:pt>
                <c:pt idx="9">
                  <c:v>88</c:v>
                </c:pt>
                <c:pt idx="10">
                  <c:v>108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methods'!$S$3</c:f>
              <c:strCache>
                <c:ptCount val="1"/>
                <c:pt idx="0">
                  <c:v>Seasonal 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methods'!$Q$4:$Q$19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'All methods'!$S$4:$S$19</c:f>
              <c:numCache>
                <c:formatCode>0</c:formatCode>
                <c:ptCount val="16"/>
                <c:pt idx="1">
                  <c:v>53</c:v>
                </c:pt>
                <c:pt idx="2">
                  <c:v>85</c:v>
                </c:pt>
                <c:pt idx="3">
                  <c:v>92</c:v>
                </c:pt>
                <c:pt idx="4">
                  <c:v>78</c:v>
                </c:pt>
                <c:pt idx="5">
                  <c:v>44</c:v>
                </c:pt>
                <c:pt idx="6">
                  <c:v>75</c:v>
                </c:pt>
                <c:pt idx="7">
                  <c:v>102</c:v>
                </c:pt>
                <c:pt idx="8">
                  <c:v>60</c:v>
                </c:pt>
                <c:pt idx="9">
                  <c:v>55</c:v>
                </c:pt>
                <c:pt idx="10">
                  <c:v>88</c:v>
                </c:pt>
                <c:pt idx="11">
                  <c:v>108</c:v>
                </c:pt>
                <c:pt idx="12">
                  <c:v>60</c:v>
                </c:pt>
                <c:pt idx="13">
                  <c:v>55</c:v>
                </c:pt>
                <c:pt idx="14">
                  <c:v>88</c:v>
                </c:pt>
                <c:pt idx="15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5448"/>
        <c:axId val="329245840"/>
      </c:lineChart>
      <c:catAx>
        <c:axId val="32924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5840"/>
        <c:crosses val="autoZero"/>
        <c:auto val="1"/>
        <c:lblAlgn val="ctr"/>
        <c:lblOffset val="100"/>
        <c:noMultiLvlLbl val="0"/>
      </c:catAx>
      <c:valAx>
        <c:axId val="329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- Seasonal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methods'!$AD$3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methods'!$AD$4:$AD$19</c:f>
              <c:numCache>
                <c:formatCode>0</c:formatCode>
                <c:ptCount val="16"/>
                <c:pt idx="0">
                  <c:v>53</c:v>
                </c:pt>
                <c:pt idx="1">
                  <c:v>85</c:v>
                </c:pt>
                <c:pt idx="2">
                  <c:v>92</c:v>
                </c:pt>
                <c:pt idx="3">
                  <c:v>78</c:v>
                </c:pt>
                <c:pt idx="4">
                  <c:v>44</c:v>
                </c:pt>
                <c:pt idx="5">
                  <c:v>75</c:v>
                </c:pt>
                <c:pt idx="6">
                  <c:v>102</c:v>
                </c:pt>
                <c:pt idx="7">
                  <c:v>60</c:v>
                </c:pt>
                <c:pt idx="8">
                  <c:v>55</c:v>
                </c:pt>
                <c:pt idx="9">
                  <c:v>88</c:v>
                </c:pt>
                <c:pt idx="10">
                  <c:v>108</c:v>
                </c:pt>
                <c:pt idx="11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methods'!$AG$3</c:f>
              <c:strCache>
                <c:ptCount val="1"/>
                <c:pt idx="0">
                  <c:v>Des-Y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methods'!$AG$4:$AG$19</c:f>
              <c:numCache>
                <c:formatCode>0.0</c:formatCode>
                <c:ptCount val="16"/>
                <c:pt idx="0">
                  <c:v>76.920504432158282</c:v>
                </c:pt>
                <c:pt idx="1">
                  <c:v>76.879487165318821</c:v>
                </c:pt>
                <c:pt idx="2">
                  <c:v>68.703724052527946</c:v>
                </c:pt>
                <c:pt idx="3">
                  <c:v>90.041494494777623</c:v>
                </c:pt>
                <c:pt idx="4">
                  <c:v>63.858531981414423</c:v>
                </c:pt>
                <c:pt idx="5">
                  <c:v>67.83484161645778</c:v>
                </c:pt>
                <c:pt idx="6">
                  <c:v>76.171520145194037</c:v>
                </c:pt>
                <c:pt idx="7">
                  <c:v>69.26268807290586</c:v>
                </c:pt>
                <c:pt idx="8">
                  <c:v>79.823164976768027</c:v>
                </c:pt>
                <c:pt idx="9">
                  <c:v>79.592880829977133</c:v>
                </c:pt>
                <c:pt idx="10">
                  <c:v>80.652197800793687</c:v>
                </c:pt>
                <c:pt idx="11">
                  <c:v>68.108309938357436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methods'!$AH$3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methods'!$AH$4:$AH$19</c:f>
              <c:numCache>
                <c:formatCode>0.0</c:formatCode>
                <c:ptCount val="16"/>
                <c:pt idx="1">
                  <c:v>76.920504432158282</c:v>
                </c:pt>
                <c:pt idx="2">
                  <c:v>76.879487165318821</c:v>
                </c:pt>
                <c:pt idx="3">
                  <c:v>68.703724052527946</c:v>
                </c:pt>
                <c:pt idx="4">
                  <c:v>90.041494494777623</c:v>
                </c:pt>
                <c:pt idx="5">
                  <c:v>63.858531981414423</c:v>
                </c:pt>
                <c:pt idx="6">
                  <c:v>67.83484161645778</c:v>
                </c:pt>
                <c:pt idx="7">
                  <c:v>76.171520145194037</c:v>
                </c:pt>
                <c:pt idx="8">
                  <c:v>69.26268807290586</c:v>
                </c:pt>
                <c:pt idx="9">
                  <c:v>79.823164976768027</c:v>
                </c:pt>
                <c:pt idx="10">
                  <c:v>79.592880829977133</c:v>
                </c:pt>
                <c:pt idx="11">
                  <c:v>80.652197800793687</c:v>
                </c:pt>
                <c:pt idx="12">
                  <c:v>68.108309938357436</c:v>
                </c:pt>
                <c:pt idx="13">
                  <c:v>68.108309938357436</c:v>
                </c:pt>
                <c:pt idx="14">
                  <c:v>68.108309938357436</c:v>
                </c:pt>
                <c:pt idx="15">
                  <c:v>68.108309938357436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methods'!$AI$3</c:f>
              <c:strCache>
                <c:ptCount val="1"/>
                <c:pt idx="0">
                  <c:v>Naïve-Seasonal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methods'!$AI$4:$AI$19</c:f>
              <c:numCache>
                <c:formatCode>0.0</c:formatCode>
                <c:ptCount val="16"/>
                <c:pt idx="1">
                  <c:v>85.045349778073529</c:v>
                </c:pt>
                <c:pt idx="2">
                  <c:v>102.94802671543223</c:v>
                </c:pt>
                <c:pt idx="3">
                  <c:v>59.515787761696842</c:v>
                </c:pt>
                <c:pt idx="4">
                  <c:v>62.040664494499758</c:v>
                </c:pt>
                <c:pt idx="5">
                  <c:v>70.603686608211987</c:v>
                </c:pt>
                <c:pt idx="6">
                  <c:v>90.8364941606755</c:v>
                </c:pt>
                <c:pt idx="7">
                  <c:v>65.984895127098682</c:v>
                </c:pt>
                <c:pt idx="8">
                  <c:v>47.723588072692124</c:v>
                </c:pt>
                <c:pt idx="9">
                  <c:v>88.254608260264988</c:v>
                </c:pt>
                <c:pt idx="10">
                  <c:v>106.58148648185926</c:v>
                </c:pt>
                <c:pt idx="11">
                  <c:v>69.86635954633978</c:v>
                </c:pt>
                <c:pt idx="12">
                  <c:v>46.928194938147257</c:v>
                </c:pt>
                <c:pt idx="13">
                  <c:v>75.302353829591567</c:v>
                </c:pt>
                <c:pt idx="14">
                  <c:v>91.202690985690879</c:v>
                </c:pt>
                <c:pt idx="15">
                  <c:v>59.000000000000007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6624"/>
        <c:axId val="329247016"/>
      </c:lineChart>
      <c:catAx>
        <c:axId val="3292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7016"/>
        <c:crosses val="autoZero"/>
        <c:auto val="1"/>
        <c:lblAlgn val="ctr"/>
        <c:lblOffset val="100"/>
        <c:noMultiLvlLbl val="0"/>
      </c:catAx>
      <c:valAx>
        <c:axId val="329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</xdr:row>
      <xdr:rowOff>157162</xdr:rowOff>
    </xdr:from>
    <xdr:to>
      <xdr:col>15</xdr:col>
      <xdr:colOff>23812</xdr:colOff>
      <xdr:row>18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</xdr:row>
      <xdr:rowOff>23812</xdr:rowOff>
    </xdr:from>
    <xdr:to>
      <xdr:col>11</xdr:col>
      <xdr:colOff>42862</xdr:colOff>
      <xdr:row>18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2</xdr:row>
      <xdr:rowOff>157162</xdr:rowOff>
    </xdr:from>
    <xdr:to>
      <xdr:col>15</xdr:col>
      <xdr:colOff>90487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0</xdr:row>
      <xdr:rowOff>52387</xdr:rowOff>
    </xdr:from>
    <xdr:to>
      <xdr:col>15</xdr:col>
      <xdr:colOff>147637</xdr:colOff>
      <xdr:row>17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328612</xdr:colOff>
      <xdr:row>21</xdr:row>
      <xdr:rowOff>33337</xdr:rowOff>
    </xdr:from>
    <xdr:to>
      <xdr:col>6</xdr:col>
      <xdr:colOff>1766887</xdr:colOff>
      <xdr:row>38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27</xdr:row>
      <xdr:rowOff>119062</xdr:rowOff>
    </xdr:from>
    <xdr:to>
      <xdr:col>6</xdr:col>
      <xdr:colOff>871537</xdr:colOff>
      <xdr:row>44</xdr:row>
      <xdr:rowOff>109537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500062</xdr:colOff>
      <xdr:row>2</xdr:row>
      <xdr:rowOff>52387</xdr:rowOff>
    </xdr:from>
    <xdr:to>
      <xdr:col>17</xdr:col>
      <xdr:colOff>571500</xdr:colOff>
      <xdr:row>25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347662</xdr:colOff>
      <xdr:row>3</xdr:row>
      <xdr:rowOff>23812</xdr:rowOff>
    </xdr:from>
    <xdr:to>
      <xdr:col>27</xdr:col>
      <xdr:colOff>42862</xdr:colOff>
      <xdr:row>20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395287</xdr:colOff>
      <xdr:row>2</xdr:row>
      <xdr:rowOff>157162</xdr:rowOff>
    </xdr:from>
    <xdr:to>
      <xdr:col>43</xdr:col>
      <xdr:colOff>90487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452437</xdr:colOff>
      <xdr:row>27</xdr:row>
      <xdr:rowOff>52387</xdr:rowOff>
    </xdr:from>
    <xdr:to>
      <xdr:col>15</xdr:col>
      <xdr:colOff>147637</xdr:colOff>
      <xdr:row>44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328612</xdr:colOff>
      <xdr:row>1</xdr:row>
      <xdr:rowOff>157162</xdr:rowOff>
    </xdr:from>
    <xdr:to>
      <xdr:col>15</xdr:col>
      <xdr:colOff>23812</xdr:colOff>
      <xdr:row>18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319087</xdr:colOff>
      <xdr:row>23</xdr:row>
      <xdr:rowOff>23812</xdr:rowOff>
    </xdr:from>
    <xdr:to>
      <xdr:col>43</xdr:col>
      <xdr:colOff>14287</xdr:colOff>
      <xdr:row>40</xdr:row>
      <xdr:rowOff>14287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423862</xdr:colOff>
      <xdr:row>42</xdr:row>
      <xdr:rowOff>23812</xdr:rowOff>
    </xdr:from>
    <xdr:to>
      <xdr:col>43</xdr:col>
      <xdr:colOff>119062</xdr:colOff>
      <xdr:row>59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50" sqref="E50"/>
    </sheetView>
  </sheetViews>
  <sheetFormatPr defaultRowHeight="12.75" x14ac:dyDescent="0.2"/>
  <cols>
    <col min="2" max="2" width="9.140625" customWidth="1"/>
    <col min="3" max="3" width="1.28515625" customWidth="1"/>
    <col min="7" max="7" width="26.85546875" bestFit="1" customWidth="1"/>
  </cols>
  <sheetData>
    <row r="1" spans="1:7" x14ac:dyDescent="0.2">
      <c r="A1" s="11" t="s">
        <v>0</v>
      </c>
      <c r="B1" s="12"/>
    </row>
    <row r="2" spans="1:7" x14ac:dyDescent="0.2">
      <c r="A2" s="1" t="s">
        <v>1</v>
      </c>
      <c r="B2" s="1" t="s">
        <v>2</v>
      </c>
    </row>
    <row r="3" spans="1:7" x14ac:dyDescent="0.2">
      <c r="A3" s="2">
        <v>1</v>
      </c>
      <c r="B3" s="3">
        <v>30</v>
      </c>
      <c r="E3" s="1" t="s">
        <v>1</v>
      </c>
      <c r="F3" s="1" t="s">
        <v>2</v>
      </c>
      <c r="G3" s="1" t="s">
        <v>3</v>
      </c>
    </row>
    <row r="4" spans="1:7" x14ac:dyDescent="0.2">
      <c r="A4" s="2">
        <v>2</v>
      </c>
      <c r="B4" s="3">
        <v>20</v>
      </c>
      <c r="E4" s="2">
        <v>1</v>
      </c>
      <c r="F4" s="3">
        <v>30</v>
      </c>
      <c r="G4" s="4"/>
    </row>
    <row r="5" spans="1:7" x14ac:dyDescent="0.2">
      <c r="A5" s="2">
        <v>3</v>
      </c>
      <c r="B5" s="3">
        <v>45</v>
      </c>
      <c r="E5" s="2">
        <v>2</v>
      </c>
      <c r="F5" s="3">
        <v>20</v>
      </c>
      <c r="G5" s="4">
        <f>F4</f>
        <v>30</v>
      </c>
    </row>
    <row r="6" spans="1:7" x14ac:dyDescent="0.2">
      <c r="A6" s="2">
        <v>4</v>
      </c>
      <c r="B6" s="3">
        <v>35</v>
      </c>
      <c r="E6" s="2">
        <v>3</v>
      </c>
      <c r="F6" s="3">
        <v>45</v>
      </c>
      <c r="G6" s="4">
        <f t="shared" ref="G6:G14" si="0">F5</f>
        <v>20</v>
      </c>
    </row>
    <row r="7" spans="1:7" x14ac:dyDescent="0.2">
      <c r="A7" s="2">
        <v>5</v>
      </c>
      <c r="B7" s="3">
        <v>30</v>
      </c>
      <c r="E7" s="2">
        <v>4</v>
      </c>
      <c r="F7" s="3">
        <v>35</v>
      </c>
      <c r="G7" s="4">
        <f t="shared" si="0"/>
        <v>45</v>
      </c>
    </row>
    <row r="8" spans="1:7" x14ac:dyDescent="0.2">
      <c r="A8" s="2">
        <v>6</v>
      </c>
      <c r="B8" s="3">
        <v>60</v>
      </c>
      <c r="E8" s="2">
        <v>5</v>
      </c>
      <c r="F8" s="3">
        <v>30</v>
      </c>
      <c r="G8" s="4">
        <f t="shared" si="0"/>
        <v>35</v>
      </c>
    </row>
    <row r="9" spans="1:7" x14ac:dyDescent="0.2">
      <c r="A9" s="2">
        <v>7</v>
      </c>
      <c r="B9" s="3">
        <v>40</v>
      </c>
      <c r="E9" s="2">
        <v>6</v>
      </c>
      <c r="F9" s="3">
        <v>60</v>
      </c>
      <c r="G9" s="4">
        <f t="shared" si="0"/>
        <v>30</v>
      </c>
    </row>
    <row r="10" spans="1:7" x14ac:dyDescent="0.2">
      <c r="A10" s="2">
        <v>8</v>
      </c>
      <c r="B10" s="3">
        <v>50</v>
      </c>
      <c r="E10" s="2">
        <v>7</v>
      </c>
      <c r="F10" s="3">
        <v>40</v>
      </c>
      <c r="G10" s="4">
        <f t="shared" si="0"/>
        <v>60</v>
      </c>
    </row>
    <row r="11" spans="1:7" x14ac:dyDescent="0.2">
      <c r="A11" s="2">
        <v>9</v>
      </c>
      <c r="B11" s="3">
        <v>45</v>
      </c>
      <c r="E11" s="2">
        <v>8</v>
      </c>
      <c r="F11" s="3">
        <v>50</v>
      </c>
      <c r="G11" s="4">
        <f t="shared" si="0"/>
        <v>40</v>
      </c>
    </row>
    <row r="12" spans="1:7" x14ac:dyDescent="0.2">
      <c r="A12" s="2">
        <v>10</v>
      </c>
      <c r="B12" s="3">
        <v>65</v>
      </c>
      <c r="E12" s="2">
        <v>9</v>
      </c>
      <c r="F12" s="3">
        <v>45</v>
      </c>
      <c r="G12" s="4">
        <f t="shared" si="0"/>
        <v>50</v>
      </c>
    </row>
    <row r="13" spans="1:7" x14ac:dyDescent="0.2">
      <c r="A13" s="2">
        <v>11</v>
      </c>
      <c r="B13" s="4"/>
      <c r="E13" s="2">
        <v>10</v>
      </c>
      <c r="F13" s="3">
        <v>65</v>
      </c>
      <c r="G13" s="4">
        <f t="shared" si="0"/>
        <v>45</v>
      </c>
    </row>
    <row r="14" spans="1:7" x14ac:dyDescent="0.2">
      <c r="A14" s="2">
        <v>12</v>
      </c>
      <c r="B14" s="4"/>
      <c r="E14" s="2">
        <v>11</v>
      </c>
      <c r="F14" s="4"/>
      <c r="G14" s="4">
        <f t="shared" si="0"/>
        <v>65</v>
      </c>
    </row>
    <row r="15" spans="1:7" x14ac:dyDescent="0.2">
      <c r="A15" s="2">
        <v>13</v>
      </c>
      <c r="B15" s="3"/>
      <c r="E15" s="2">
        <v>12</v>
      </c>
      <c r="F15" s="4"/>
      <c r="G15" s="4">
        <f>G14</f>
        <v>65</v>
      </c>
    </row>
    <row r="16" spans="1:7" x14ac:dyDescent="0.2">
      <c r="A16" s="2">
        <v>14</v>
      </c>
      <c r="B16" s="3"/>
      <c r="E16" s="2">
        <v>13</v>
      </c>
      <c r="F16" s="4"/>
      <c r="G16" s="4">
        <f t="shared" ref="G16:G17" si="1">G15</f>
        <v>65</v>
      </c>
    </row>
    <row r="17" spans="5:7" x14ac:dyDescent="0.2">
      <c r="E17" s="2">
        <v>14</v>
      </c>
      <c r="F17" s="3"/>
      <c r="G17" s="4">
        <f t="shared" si="1"/>
        <v>65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H28" sqref="H28"/>
    </sheetView>
  </sheetViews>
  <sheetFormatPr defaultRowHeight="12.75" x14ac:dyDescent="0.2"/>
  <cols>
    <col min="1" max="1" width="11.7109375" bestFit="1" customWidth="1"/>
    <col min="3" max="3" width="15.28515625" bestFit="1" customWidth="1"/>
  </cols>
  <sheetData>
    <row r="1" spans="1:3" x14ac:dyDescent="0.2">
      <c r="A1" s="1" t="s">
        <v>22</v>
      </c>
      <c r="B1" s="1" t="s">
        <v>20</v>
      </c>
      <c r="C1" s="1" t="s">
        <v>21</v>
      </c>
    </row>
    <row r="2" spans="1:3" x14ac:dyDescent="0.2">
      <c r="A2" s="2">
        <v>1</v>
      </c>
      <c r="B2" s="4">
        <v>53</v>
      </c>
      <c r="C2" s="4"/>
    </row>
    <row r="3" spans="1:3" x14ac:dyDescent="0.2">
      <c r="A3" s="2">
        <v>2</v>
      </c>
      <c r="B3" s="4">
        <v>85</v>
      </c>
      <c r="C3" s="4"/>
    </row>
    <row r="4" spans="1:3" x14ac:dyDescent="0.2">
      <c r="A4" s="2">
        <v>3</v>
      </c>
      <c r="B4" s="4">
        <v>92</v>
      </c>
      <c r="C4" s="4"/>
    </row>
    <row r="5" spans="1:3" x14ac:dyDescent="0.2">
      <c r="A5" s="2">
        <v>4</v>
      </c>
      <c r="B5" s="4">
        <v>78</v>
      </c>
      <c r="C5" s="4"/>
    </row>
    <row r="6" spans="1:3" x14ac:dyDescent="0.2">
      <c r="A6" s="2">
        <v>5</v>
      </c>
      <c r="B6" s="4">
        <v>44</v>
      </c>
      <c r="C6" s="4">
        <f>B2</f>
        <v>53</v>
      </c>
    </row>
    <row r="7" spans="1:3" x14ac:dyDescent="0.2">
      <c r="A7" s="2">
        <v>6</v>
      </c>
      <c r="B7" s="4">
        <v>75</v>
      </c>
      <c r="C7" s="4">
        <f t="shared" ref="C7:C17" si="0">B3</f>
        <v>85</v>
      </c>
    </row>
    <row r="8" spans="1:3" x14ac:dyDescent="0.2">
      <c r="A8" s="2">
        <v>7</v>
      </c>
      <c r="B8" s="4">
        <v>102</v>
      </c>
      <c r="C8" s="4">
        <f t="shared" si="0"/>
        <v>92</v>
      </c>
    </row>
    <row r="9" spans="1:3" x14ac:dyDescent="0.2">
      <c r="A9" s="2">
        <v>8</v>
      </c>
      <c r="B9" s="4">
        <v>60</v>
      </c>
      <c r="C9" s="4">
        <f t="shared" si="0"/>
        <v>78</v>
      </c>
    </row>
    <row r="10" spans="1:3" x14ac:dyDescent="0.2">
      <c r="A10" s="2">
        <v>9</v>
      </c>
      <c r="B10" s="4">
        <v>55</v>
      </c>
      <c r="C10" s="4">
        <f t="shared" si="0"/>
        <v>44</v>
      </c>
    </row>
    <row r="11" spans="1:3" x14ac:dyDescent="0.2">
      <c r="A11" s="2">
        <v>10</v>
      </c>
      <c r="B11" s="4">
        <v>88</v>
      </c>
      <c r="C11" s="4">
        <f t="shared" si="0"/>
        <v>75</v>
      </c>
    </row>
    <row r="12" spans="1:3" x14ac:dyDescent="0.2">
      <c r="A12" s="2">
        <v>11</v>
      </c>
      <c r="B12" s="4">
        <v>108</v>
      </c>
      <c r="C12" s="4">
        <f t="shared" si="0"/>
        <v>102</v>
      </c>
    </row>
    <row r="13" spans="1:3" x14ac:dyDescent="0.2">
      <c r="A13" s="2">
        <v>12</v>
      </c>
      <c r="B13" s="4">
        <v>59</v>
      </c>
      <c r="C13" s="4">
        <f t="shared" si="0"/>
        <v>60</v>
      </c>
    </row>
    <row r="14" spans="1:3" x14ac:dyDescent="0.2">
      <c r="A14" s="2">
        <v>13</v>
      </c>
      <c r="B14" s="4"/>
      <c r="C14" s="4">
        <f t="shared" si="0"/>
        <v>55</v>
      </c>
    </row>
    <row r="15" spans="1:3" x14ac:dyDescent="0.2">
      <c r="A15" s="2">
        <v>14</v>
      </c>
      <c r="B15" s="3"/>
      <c r="C15" s="4">
        <f t="shared" si="0"/>
        <v>88</v>
      </c>
    </row>
    <row r="16" spans="1:3" x14ac:dyDescent="0.2">
      <c r="A16" s="2">
        <v>15</v>
      </c>
      <c r="B16" s="3"/>
      <c r="C16" s="4">
        <f t="shared" si="0"/>
        <v>108</v>
      </c>
    </row>
    <row r="17" spans="1:3" x14ac:dyDescent="0.2">
      <c r="A17" s="2">
        <v>16</v>
      </c>
      <c r="B17" s="3"/>
      <c r="C17" s="4">
        <f t="shared" si="0"/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workbookViewId="0">
      <selection activeCell="G4" sqref="G4"/>
    </sheetView>
  </sheetViews>
  <sheetFormatPr defaultRowHeight="12.75" x14ac:dyDescent="0.2"/>
  <cols>
    <col min="4" max="4" width="15.28515625" bestFit="1" customWidth="1"/>
    <col min="7" max="7" width="15.28515625" bestFit="1" customWidth="1"/>
  </cols>
  <sheetData>
    <row r="3" spans="1:7" x14ac:dyDescent="0.2">
      <c r="A3" s="1" t="s">
        <v>1</v>
      </c>
      <c r="B3" s="1" t="s">
        <v>20</v>
      </c>
      <c r="C3" s="1" t="s">
        <v>5</v>
      </c>
      <c r="D3" s="1" t="s">
        <v>6</v>
      </c>
      <c r="E3" s="1" t="s">
        <v>23</v>
      </c>
      <c r="F3" s="1" t="s">
        <v>21</v>
      </c>
      <c r="G3" s="1" t="s">
        <v>24</v>
      </c>
    </row>
    <row r="4" spans="1:7" x14ac:dyDescent="0.2">
      <c r="A4" s="2">
        <v>1</v>
      </c>
      <c r="B4" s="4">
        <v>53</v>
      </c>
      <c r="C4" s="4">
        <f>(AVERAGE(B2:B5)+AVERAGE(B3:B6))/2</f>
        <v>72.833333333333343</v>
      </c>
      <c r="D4" s="5">
        <f t="shared" ref="D4:D5" si="0">(B4/C4)</f>
        <v>0.72768878718535457</v>
      </c>
      <c r="E4" s="6">
        <f>B4/E22</f>
        <v>76.920504432158282</v>
      </c>
      <c r="F4" s="6"/>
      <c r="G4" s="6"/>
    </row>
    <row r="5" spans="1:7" x14ac:dyDescent="0.2">
      <c r="A5" s="2">
        <v>2</v>
      </c>
      <c r="B5" s="4">
        <v>85</v>
      </c>
      <c r="C5" s="4">
        <f>(AVERAGE(B3:B6)+AVERAGE(B4:B7))/2</f>
        <v>76.833333333333343</v>
      </c>
      <c r="D5" s="5">
        <f t="shared" si="0"/>
        <v>1.1062906724511929</v>
      </c>
      <c r="E5" s="6">
        <f>B5/E23</f>
        <v>76.879487165318821</v>
      </c>
      <c r="F5" s="6">
        <f>E4</f>
        <v>76.920504432158282</v>
      </c>
      <c r="G5" s="6">
        <f>F5*E23</f>
        <v>85.045349778073529</v>
      </c>
    </row>
    <row r="6" spans="1:7" x14ac:dyDescent="0.2">
      <c r="A6" s="2">
        <v>3</v>
      </c>
      <c r="B6" s="4">
        <v>92</v>
      </c>
      <c r="C6" s="4">
        <f>(AVERAGE(B4:B7)+AVERAGE(B5:B8))/2</f>
        <v>75.875</v>
      </c>
      <c r="D6" s="5">
        <f>(B6/C6)</f>
        <v>1.2125205930807248</v>
      </c>
      <c r="E6" s="6">
        <f>B6/E24</f>
        <v>68.703724052527946</v>
      </c>
      <c r="F6" s="6">
        <f t="shared" ref="F6:F16" si="1">E5</f>
        <v>76.879487165318821</v>
      </c>
      <c r="G6" s="6">
        <f>F6*E24</f>
        <v>102.94802671543223</v>
      </c>
    </row>
    <row r="7" spans="1:7" x14ac:dyDescent="0.2">
      <c r="A7" s="2">
        <v>4</v>
      </c>
      <c r="B7" s="4">
        <v>78</v>
      </c>
      <c r="C7" s="4">
        <f t="shared" ref="C7:C15" si="2">(AVERAGE(B5:B8)+AVERAGE(B6:B9))/2</f>
        <v>73.5</v>
      </c>
      <c r="D7" s="5">
        <f t="shared" ref="D7:D15" si="3">(B7/C7)</f>
        <v>1.0612244897959184</v>
      </c>
      <c r="E7" s="6">
        <f>B7/E25</f>
        <v>90.041494494777623</v>
      </c>
      <c r="F7" s="6">
        <f t="shared" si="1"/>
        <v>68.703724052527946</v>
      </c>
      <c r="G7" s="6">
        <f>F7*E25</f>
        <v>59.515787761696842</v>
      </c>
    </row>
    <row r="8" spans="1:7" x14ac:dyDescent="0.2">
      <c r="A8" s="2">
        <v>5</v>
      </c>
      <c r="B8" s="4">
        <v>44</v>
      </c>
      <c r="C8" s="4">
        <f t="shared" si="2"/>
        <v>73.5</v>
      </c>
      <c r="D8" s="5">
        <f t="shared" si="3"/>
        <v>0.59863945578231292</v>
      </c>
      <c r="E8" s="6">
        <f>B8/E22</f>
        <v>63.858531981414423</v>
      </c>
      <c r="F8" s="6">
        <f t="shared" si="1"/>
        <v>90.041494494777623</v>
      </c>
      <c r="G8" s="6">
        <f>F8*E22</f>
        <v>62.040664494499758</v>
      </c>
    </row>
    <row r="9" spans="1:7" x14ac:dyDescent="0.2">
      <c r="A9" s="2">
        <v>6</v>
      </c>
      <c r="B9" s="4">
        <v>75</v>
      </c>
      <c r="C9" s="4">
        <f t="shared" si="2"/>
        <v>72.5</v>
      </c>
      <c r="D9" s="5">
        <f t="shared" si="3"/>
        <v>1.0344827586206897</v>
      </c>
      <c r="E9" s="6">
        <f>B9/E23</f>
        <v>67.83484161645778</v>
      </c>
      <c r="F9" s="6">
        <f t="shared" si="1"/>
        <v>63.858531981414423</v>
      </c>
      <c r="G9" s="6">
        <f>F9*E23</f>
        <v>70.603686608211987</v>
      </c>
    </row>
    <row r="10" spans="1:7" x14ac:dyDescent="0.2">
      <c r="A10" s="2">
        <v>7</v>
      </c>
      <c r="B10" s="4">
        <v>102</v>
      </c>
      <c r="C10" s="4">
        <f t="shared" si="2"/>
        <v>71.625</v>
      </c>
      <c r="D10" s="5">
        <f t="shared" si="3"/>
        <v>1.4240837696335078</v>
      </c>
      <c r="E10" s="6">
        <f>B10/E24</f>
        <v>76.171520145194037</v>
      </c>
      <c r="F10" s="6">
        <f t="shared" si="1"/>
        <v>67.83484161645778</v>
      </c>
      <c r="G10" s="6">
        <f>F10*E24</f>
        <v>90.8364941606755</v>
      </c>
    </row>
    <row r="11" spans="1:7" x14ac:dyDescent="0.2">
      <c r="A11" s="2">
        <v>8</v>
      </c>
      <c r="B11" s="4">
        <v>60</v>
      </c>
      <c r="C11" s="4">
        <f t="shared" si="2"/>
        <v>74.625</v>
      </c>
      <c r="D11" s="5">
        <f t="shared" si="3"/>
        <v>0.8040201005025126</v>
      </c>
      <c r="E11" s="6">
        <f>B11/E25</f>
        <v>69.26268807290586</v>
      </c>
      <c r="F11" s="6">
        <f t="shared" si="1"/>
        <v>76.171520145194037</v>
      </c>
      <c r="G11" s="6">
        <f>F11*E25</f>
        <v>65.984895127098682</v>
      </c>
    </row>
    <row r="12" spans="1:7" x14ac:dyDescent="0.2">
      <c r="A12" s="2">
        <v>9</v>
      </c>
      <c r="B12" s="4">
        <v>55</v>
      </c>
      <c r="C12" s="4">
        <f t="shared" si="2"/>
        <v>77</v>
      </c>
      <c r="D12" s="5">
        <f t="shared" si="3"/>
        <v>0.7142857142857143</v>
      </c>
      <c r="E12" s="6">
        <f>B12/E22</f>
        <v>79.823164976768027</v>
      </c>
      <c r="F12" s="6">
        <f t="shared" si="1"/>
        <v>69.26268807290586</v>
      </c>
      <c r="G12" s="6">
        <f>F12*E22</f>
        <v>47.723588072692124</v>
      </c>
    </row>
    <row r="13" spans="1:7" x14ac:dyDescent="0.2">
      <c r="A13" s="2">
        <v>10</v>
      </c>
      <c r="B13" s="4">
        <v>88</v>
      </c>
      <c r="C13" s="4">
        <f t="shared" si="2"/>
        <v>77.625</v>
      </c>
      <c r="D13" s="5">
        <f t="shared" si="3"/>
        <v>1.1336553945249597</v>
      </c>
      <c r="E13" s="6">
        <f>B13/E23</f>
        <v>79.592880829977133</v>
      </c>
      <c r="F13" s="6">
        <f t="shared" si="1"/>
        <v>79.823164976768027</v>
      </c>
      <c r="G13" s="6">
        <f>F13*E23</f>
        <v>88.254608260264988</v>
      </c>
    </row>
    <row r="14" spans="1:7" x14ac:dyDescent="0.2">
      <c r="A14" s="2">
        <v>11</v>
      </c>
      <c r="B14" s="4">
        <v>108</v>
      </c>
      <c r="C14" s="4">
        <f t="shared" si="2"/>
        <v>81.25</v>
      </c>
      <c r="D14" s="5">
        <f t="shared" si="3"/>
        <v>1.3292307692307692</v>
      </c>
      <c r="E14" s="6">
        <f>B14/E24</f>
        <v>80.652197800793687</v>
      </c>
      <c r="F14" s="6">
        <f t="shared" si="1"/>
        <v>79.592880829977133</v>
      </c>
      <c r="G14" s="6">
        <f>F14*E24</f>
        <v>106.58148648185926</v>
      </c>
    </row>
    <row r="15" spans="1:7" x14ac:dyDescent="0.2">
      <c r="A15" s="2">
        <v>12</v>
      </c>
      <c r="B15" s="4">
        <v>59</v>
      </c>
      <c r="C15" s="4">
        <f t="shared" si="2"/>
        <v>84.25</v>
      </c>
      <c r="D15" s="5">
        <f t="shared" si="3"/>
        <v>0.70029673590504449</v>
      </c>
      <c r="E15" s="6">
        <f>B15/E25</f>
        <v>68.108309938357436</v>
      </c>
      <c r="F15" s="6">
        <f t="shared" si="1"/>
        <v>80.652197800793687</v>
      </c>
      <c r="G15" s="6">
        <f>F15*E25</f>
        <v>69.86635954633978</v>
      </c>
    </row>
    <row r="16" spans="1:7" x14ac:dyDescent="0.2">
      <c r="A16" s="2">
        <v>13</v>
      </c>
      <c r="B16" s="4"/>
      <c r="C16" s="4"/>
      <c r="D16" s="4"/>
      <c r="E16" s="4"/>
      <c r="F16" s="6">
        <f t="shared" si="1"/>
        <v>68.108309938357436</v>
      </c>
      <c r="G16" s="6">
        <f>F16*E22</f>
        <v>46.928194938147257</v>
      </c>
    </row>
    <row r="17" spans="1:7" x14ac:dyDescent="0.2">
      <c r="A17" s="2">
        <v>14</v>
      </c>
      <c r="B17" s="3"/>
      <c r="C17" s="3"/>
      <c r="D17" s="4"/>
      <c r="E17" s="3"/>
      <c r="F17" s="6">
        <f>F16</f>
        <v>68.108309938357436</v>
      </c>
      <c r="G17" s="6">
        <f>F17*E23</f>
        <v>75.302353829591567</v>
      </c>
    </row>
    <row r="18" spans="1:7" x14ac:dyDescent="0.2">
      <c r="A18" s="2">
        <v>15</v>
      </c>
      <c r="B18" s="3"/>
      <c r="C18" s="3"/>
      <c r="D18" s="4"/>
      <c r="E18" s="3"/>
      <c r="F18" s="6">
        <f>F17</f>
        <v>68.108309938357436</v>
      </c>
      <c r="G18" s="6">
        <f>F18*E24</f>
        <v>91.202690985690879</v>
      </c>
    </row>
    <row r="19" spans="1:7" x14ac:dyDescent="0.2">
      <c r="A19" s="2">
        <v>16</v>
      </c>
      <c r="B19" s="3"/>
      <c r="C19" s="3"/>
      <c r="D19" s="4"/>
      <c r="E19" s="3"/>
      <c r="F19" s="6">
        <f>F18</f>
        <v>68.108309938357436</v>
      </c>
      <c r="G19" s="6">
        <f>F19*E25</f>
        <v>59.000000000000007</v>
      </c>
    </row>
    <row r="21" spans="1:7" x14ac:dyDescent="0.2">
      <c r="D21" s="1" t="s">
        <v>17</v>
      </c>
      <c r="E21" s="1" t="s">
        <v>18</v>
      </c>
    </row>
    <row r="22" spans="1:7" x14ac:dyDescent="0.2">
      <c r="C22" s="1" t="s">
        <v>14</v>
      </c>
      <c r="D22" s="5">
        <f>(D8+D12+D4)/3</f>
        <v>0.68020465241779393</v>
      </c>
      <c r="E22" s="5">
        <f>D22*D$27/D$26</f>
        <v>0.68902304257175673</v>
      </c>
    </row>
    <row r="23" spans="1:7" x14ac:dyDescent="0.2">
      <c r="C23" s="1" t="s">
        <v>12</v>
      </c>
      <c r="D23" s="5">
        <f>(D9+D13+D5)/3</f>
        <v>1.0914762751989475</v>
      </c>
      <c r="E23" s="5">
        <f>D23*D$27/D$26</f>
        <v>1.1056265218993868</v>
      </c>
    </row>
    <row r="24" spans="1:7" x14ac:dyDescent="0.2">
      <c r="C24" s="1" t="s">
        <v>13</v>
      </c>
      <c r="D24" s="5">
        <f>(D10+D14+D6)/3</f>
        <v>1.3219450439816673</v>
      </c>
      <c r="E24" s="5">
        <f>D24*D$27/D$26</f>
        <v>1.3390831613386882</v>
      </c>
    </row>
    <row r="25" spans="1:7" x14ac:dyDescent="0.2">
      <c r="C25" s="1" t="s">
        <v>15</v>
      </c>
      <c r="D25" s="5">
        <f>(D11+D15+D7)/3</f>
        <v>0.85518044206782518</v>
      </c>
      <c r="E25" s="5">
        <f>D25*D$27/D$26</f>
        <v>0.86626727419016769</v>
      </c>
    </row>
    <row r="26" spans="1:7" x14ac:dyDescent="0.2">
      <c r="C26" s="9" t="s">
        <v>16</v>
      </c>
      <c r="D26" s="10">
        <f>SUM(D22:D25)</f>
        <v>3.9488064136662344</v>
      </c>
      <c r="E26" s="10">
        <f>SUM(E22:E25)</f>
        <v>3.9999999999999996</v>
      </c>
    </row>
    <row r="27" spans="1:7" x14ac:dyDescent="0.2">
      <c r="D27" s="3">
        <v>4</v>
      </c>
      <c r="E27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40" sqref="K40"/>
    </sheetView>
  </sheetViews>
  <sheetFormatPr defaultRowHeight="12.75" x14ac:dyDescent="0.2"/>
  <cols>
    <col min="2" max="2" width="9.140625" customWidth="1"/>
    <col min="3" max="3" width="1.28515625" customWidth="1"/>
    <col min="7" max="7" width="26.85546875" bestFit="1" customWidth="1"/>
  </cols>
  <sheetData>
    <row r="2" spans="1:7" x14ac:dyDescent="0.2">
      <c r="A2" s="1" t="s">
        <v>1</v>
      </c>
      <c r="B2" s="1" t="s">
        <v>2</v>
      </c>
      <c r="E2" s="1" t="s">
        <v>1</v>
      </c>
      <c r="F2" s="1" t="s">
        <v>2</v>
      </c>
      <c r="G2" s="1" t="s">
        <v>10</v>
      </c>
    </row>
    <row r="3" spans="1:7" x14ac:dyDescent="0.2">
      <c r="A3" s="2">
        <v>1</v>
      </c>
      <c r="B3" s="3">
        <v>30</v>
      </c>
      <c r="E3" s="2">
        <v>1</v>
      </c>
      <c r="F3" s="3">
        <v>30</v>
      </c>
      <c r="G3" s="3"/>
    </row>
    <row r="4" spans="1:7" x14ac:dyDescent="0.2">
      <c r="A4" s="2">
        <v>2</v>
      </c>
      <c r="B4" s="3">
        <v>20</v>
      </c>
      <c r="E4" s="2">
        <v>2</v>
      </c>
      <c r="F4" s="3">
        <v>20</v>
      </c>
      <c r="G4" s="8">
        <f t="shared" ref="G4:G13" si="0">F3+F$18</f>
        <v>33.393900000000002</v>
      </c>
    </row>
    <row r="5" spans="1:7" x14ac:dyDescent="0.2">
      <c r="A5" s="2">
        <v>3</v>
      </c>
      <c r="B5" s="3">
        <v>45</v>
      </c>
      <c r="E5" s="2">
        <v>3</v>
      </c>
      <c r="F5" s="3">
        <v>45</v>
      </c>
      <c r="G5" s="8">
        <f t="shared" si="0"/>
        <v>23.393899999999999</v>
      </c>
    </row>
    <row r="6" spans="1:7" x14ac:dyDescent="0.2">
      <c r="A6" s="2">
        <v>4</v>
      </c>
      <c r="B6" s="3">
        <v>35</v>
      </c>
      <c r="E6" s="2">
        <v>4</v>
      </c>
      <c r="F6" s="3">
        <v>35</v>
      </c>
      <c r="G6" s="8">
        <f t="shared" si="0"/>
        <v>48.393900000000002</v>
      </c>
    </row>
    <row r="7" spans="1:7" x14ac:dyDescent="0.2">
      <c r="A7" s="2">
        <v>5</v>
      </c>
      <c r="B7" s="3">
        <v>30</v>
      </c>
      <c r="E7" s="2">
        <v>5</v>
      </c>
      <c r="F7" s="3">
        <v>30</v>
      </c>
      <c r="G7" s="8">
        <f t="shared" si="0"/>
        <v>38.393900000000002</v>
      </c>
    </row>
    <row r="8" spans="1:7" x14ac:dyDescent="0.2">
      <c r="A8" s="2">
        <v>6</v>
      </c>
      <c r="B8" s="3">
        <v>60</v>
      </c>
      <c r="E8" s="2">
        <v>6</v>
      </c>
      <c r="F8" s="3">
        <v>60</v>
      </c>
      <c r="G8" s="8">
        <f t="shared" si="0"/>
        <v>33.393900000000002</v>
      </c>
    </row>
    <row r="9" spans="1:7" x14ac:dyDescent="0.2">
      <c r="A9" s="2">
        <v>7</v>
      </c>
      <c r="B9" s="3">
        <v>40</v>
      </c>
      <c r="E9" s="2">
        <v>7</v>
      </c>
      <c r="F9" s="3">
        <v>40</v>
      </c>
      <c r="G9" s="8">
        <f t="shared" si="0"/>
        <v>63.393900000000002</v>
      </c>
    </row>
    <row r="10" spans="1:7" x14ac:dyDescent="0.2">
      <c r="A10" s="2">
        <v>8</v>
      </c>
      <c r="B10" s="3">
        <v>50</v>
      </c>
      <c r="E10" s="2">
        <v>8</v>
      </c>
      <c r="F10" s="3">
        <v>50</v>
      </c>
      <c r="G10" s="8">
        <f t="shared" si="0"/>
        <v>43.393900000000002</v>
      </c>
    </row>
    <row r="11" spans="1:7" x14ac:dyDescent="0.2">
      <c r="A11" s="2">
        <v>9</v>
      </c>
      <c r="B11" s="3">
        <v>45</v>
      </c>
      <c r="E11" s="2">
        <v>9</v>
      </c>
      <c r="F11" s="3">
        <v>45</v>
      </c>
      <c r="G11" s="8">
        <f t="shared" si="0"/>
        <v>53.393900000000002</v>
      </c>
    </row>
    <row r="12" spans="1:7" x14ac:dyDescent="0.2">
      <c r="A12" s="2">
        <v>10</v>
      </c>
      <c r="B12" s="3">
        <v>65</v>
      </c>
      <c r="E12" s="2">
        <v>10</v>
      </c>
      <c r="F12" s="3">
        <v>65</v>
      </c>
      <c r="G12" s="8">
        <f t="shared" si="0"/>
        <v>48.393900000000002</v>
      </c>
    </row>
    <row r="13" spans="1:7" x14ac:dyDescent="0.2">
      <c r="A13" s="2">
        <v>11</v>
      </c>
      <c r="B13" s="4"/>
      <c r="E13" s="2">
        <v>11</v>
      </c>
      <c r="F13" s="4"/>
      <c r="G13" s="8">
        <f t="shared" si="0"/>
        <v>68.393900000000002</v>
      </c>
    </row>
    <row r="14" spans="1:7" x14ac:dyDescent="0.2">
      <c r="A14" s="2">
        <v>12</v>
      </c>
      <c r="B14" s="4"/>
      <c r="E14" s="2">
        <v>12</v>
      </c>
      <c r="F14" s="4"/>
      <c r="G14" s="8">
        <f>G13+F$18</f>
        <v>71.787800000000004</v>
      </c>
    </row>
    <row r="15" spans="1:7" x14ac:dyDescent="0.2">
      <c r="A15" s="2">
        <v>13</v>
      </c>
      <c r="B15" s="4"/>
      <c r="E15" s="2">
        <v>13</v>
      </c>
      <c r="F15" s="4"/>
      <c r="G15" s="8">
        <f>G14+F$18</f>
        <v>75.181700000000006</v>
      </c>
    </row>
    <row r="16" spans="1:7" x14ac:dyDescent="0.2">
      <c r="A16" s="2">
        <v>14</v>
      </c>
      <c r="B16" s="4"/>
      <c r="E16" s="2">
        <v>14</v>
      </c>
      <c r="F16" s="4"/>
      <c r="G16" s="8">
        <f>G15+F$18</f>
        <v>78.575600000000009</v>
      </c>
    </row>
    <row r="18" spans="5:6" x14ac:dyDescent="0.2">
      <c r="E18" s="1" t="s">
        <v>19</v>
      </c>
      <c r="F18">
        <v>3.3938999999999999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G24" sqref="G24"/>
    </sheetView>
  </sheetViews>
  <sheetFormatPr defaultRowHeight="12.75" x14ac:dyDescent="0.2"/>
  <cols>
    <col min="4" max="4" width="15.28515625" bestFit="1" customWidth="1"/>
    <col min="7" max="7" width="15.28515625" bestFit="1" customWidth="1"/>
  </cols>
  <sheetData>
    <row r="2" spans="1:7" x14ac:dyDescent="0.2">
      <c r="A2" s="1" t="s">
        <v>1</v>
      </c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">
      <c r="A3" s="2">
        <v>1</v>
      </c>
      <c r="B3" s="4">
        <v>53</v>
      </c>
      <c r="C3" s="4">
        <f>(AVERAGE(B1:B4)+AVERAGE(B2:B5))/2</f>
        <v>75.75</v>
      </c>
      <c r="D3" s="5">
        <f t="shared" ref="D3:D4" si="0">(B3/C3)</f>
        <v>0.6996699669966997</v>
      </c>
      <c r="E3" s="6">
        <f>B3/E21</f>
        <v>71.332982227820764</v>
      </c>
      <c r="F3" s="6"/>
      <c r="G3" s="6"/>
    </row>
    <row r="4" spans="1:7" x14ac:dyDescent="0.2">
      <c r="A4" s="2">
        <v>2</v>
      </c>
      <c r="B4" s="4">
        <v>90</v>
      </c>
      <c r="C4" s="4">
        <f>(AVERAGE(B2:B5)+AVERAGE(B3:B6))/2</f>
        <v>81.625</v>
      </c>
      <c r="D4" s="5">
        <f t="shared" si="0"/>
        <v>1.1026033690658499</v>
      </c>
      <c r="E4" s="6">
        <f>B4/E22</f>
        <v>82.972441169758611</v>
      </c>
      <c r="F4" s="6">
        <f t="shared" ref="F4:F15" si="1">E3+J$29</f>
        <v>76.473782227820763</v>
      </c>
      <c r="G4" s="6">
        <f>F4*E22</f>
        <v>82.950920853614932</v>
      </c>
    </row>
    <row r="5" spans="1:7" x14ac:dyDescent="0.2">
      <c r="A5" s="2">
        <v>3</v>
      </c>
      <c r="B5" s="4">
        <v>97</v>
      </c>
      <c r="C5" s="4">
        <f>(AVERAGE(B3:B6)+AVERAGE(B4:B7))/2</f>
        <v>84.625</v>
      </c>
      <c r="D5" s="5">
        <f>(B5/C5)</f>
        <v>1.1462333825701625</v>
      </c>
      <c r="E5" s="6">
        <f>B5/E23</f>
        <v>78.489595301905382</v>
      </c>
      <c r="F5" s="6">
        <f t="shared" si="1"/>
        <v>88.113241169758609</v>
      </c>
      <c r="G5" s="6">
        <f>F5*E23</f>
        <v>108.89321521650274</v>
      </c>
    </row>
    <row r="6" spans="1:7" x14ac:dyDescent="0.2">
      <c r="A6" s="2">
        <v>4</v>
      </c>
      <c r="B6" s="4">
        <v>93</v>
      </c>
      <c r="C6" s="4">
        <f t="shared" ref="C6:C14" si="2">(AVERAGE(B4:B7)+AVERAGE(B5:B8))/2</f>
        <v>87.25</v>
      </c>
      <c r="D6" s="5">
        <f t="shared" ref="D6:D14" si="3">(B6/C6)</f>
        <v>1.0659025787965617</v>
      </c>
      <c r="E6" s="6">
        <f>B6/E24</f>
        <v>99.3085147181812</v>
      </c>
      <c r="F6" s="6">
        <f t="shared" si="1"/>
        <v>83.630395301905381</v>
      </c>
      <c r="G6" s="6">
        <f>F6*E24</f>
        <v>78.317823855775458</v>
      </c>
    </row>
    <row r="7" spans="1:7" x14ac:dyDescent="0.2">
      <c r="A7" s="2">
        <v>5</v>
      </c>
      <c r="B7" s="4">
        <v>64</v>
      </c>
      <c r="C7" s="4">
        <f t="shared" si="2"/>
        <v>92.875</v>
      </c>
      <c r="D7" s="5">
        <f t="shared" si="3"/>
        <v>0.68909825033647376</v>
      </c>
      <c r="E7" s="6">
        <f>B7/E21</f>
        <v>86.13794080340621</v>
      </c>
      <c r="F7" s="6">
        <f t="shared" si="1"/>
        <v>104.4493147181812</v>
      </c>
      <c r="G7" s="6">
        <f>F7*E21</f>
        <v>77.605246649908963</v>
      </c>
    </row>
    <row r="8" spans="1:7" x14ac:dyDescent="0.2">
      <c r="A8" s="2">
        <v>6</v>
      </c>
      <c r="B8" s="4">
        <v>100</v>
      </c>
      <c r="C8" s="4">
        <f t="shared" si="2"/>
        <v>97.5</v>
      </c>
      <c r="D8" s="5">
        <f t="shared" si="3"/>
        <v>1.0256410256410255</v>
      </c>
      <c r="E8" s="6">
        <f>B8/E22</f>
        <v>92.191601299731801</v>
      </c>
      <c r="F8" s="6">
        <f t="shared" si="1"/>
        <v>91.278740803406208</v>
      </c>
      <c r="G8" s="6">
        <f>F8*E22</f>
        <v>99.009822496348974</v>
      </c>
    </row>
    <row r="9" spans="1:7" x14ac:dyDescent="0.2">
      <c r="A9" s="2">
        <v>7</v>
      </c>
      <c r="B9" s="4">
        <v>132</v>
      </c>
      <c r="C9" s="4">
        <f t="shared" si="2"/>
        <v>101.625</v>
      </c>
      <c r="D9" s="5">
        <f t="shared" si="3"/>
        <v>1.2988929889298892</v>
      </c>
      <c r="E9" s="6">
        <f>B9/E23</f>
        <v>106.81058329743826</v>
      </c>
      <c r="F9" s="6">
        <f t="shared" si="1"/>
        <v>97.332401299731799</v>
      </c>
      <c r="G9" s="6">
        <f>F9*E23</f>
        <v>120.28655377517015</v>
      </c>
    </row>
    <row r="10" spans="1:7" x14ac:dyDescent="0.2">
      <c r="A10" s="2">
        <v>8</v>
      </c>
      <c r="B10" s="4">
        <v>95</v>
      </c>
      <c r="C10" s="4">
        <f t="shared" si="2"/>
        <v>109.625</v>
      </c>
      <c r="D10" s="5">
        <f t="shared" si="3"/>
        <v>0.86659064994298751</v>
      </c>
      <c r="E10" s="6">
        <f>B10/E24</f>
        <v>101.4441817013679</v>
      </c>
      <c r="F10" s="6">
        <f t="shared" si="1"/>
        <v>111.95138329743826</v>
      </c>
      <c r="G10" s="6">
        <f>F10*E24</f>
        <v>104.83973782316217</v>
      </c>
    </row>
    <row r="11" spans="1:7" x14ac:dyDescent="0.2">
      <c r="A11" s="2">
        <v>9</v>
      </c>
      <c r="B11" s="4">
        <v>95</v>
      </c>
      <c r="C11" s="4">
        <f t="shared" si="2"/>
        <v>117</v>
      </c>
      <c r="D11" s="5">
        <f t="shared" si="3"/>
        <v>0.81196581196581197</v>
      </c>
      <c r="E11" s="6">
        <f>B11/E21</f>
        <v>127.8610058800561</v>
      </c>
      <c r="F11" s="6">
        <f t="shared" si="1"/>
        <v>106.58498170136789</v>
      </c>
      <c r="G11" s="6">
        <f>F11*E21</f>
        <v>79.192035069148062</v>
      </c>
    </row>
    <row r="12" spans="1:7" x14ac:dyDescent="0.2">
      <c r="A12" s="2">
        <v>10</v>
      </c>
      <c r="B12" s="4">
        <v>133</v>
      </c>
      <c r="C12" s="4">
        <f t="shared" si="2"/>
        <v>122.625</v>
      </c>
      <c r="D12" s="5">
        <f t="shared" si="3"/>
        <v>1.0846075433231397</v>
      </c>
      <c r="E12" s="6">
        <f>B12/E22</f>
        <v>122.61482972864329</v>
      </c>
      <c r="F12" s="6">
        <f t="shared" si="1"/>
        <v>133.00180588005611</v>
      </c>
      <c r="G12" s="6">
        <f>F12*E22</f>
        <v>144.26672712587219</v>
      </c>
    </row>
    <row r="13" spans="1:7" x14ac:dyDescent="0.2">
      <c r="A13" s="2">
        <v>11</v>
      </c>
      <c r="B13" s="4">
        <v>158</v>
      </c>
      <c r="C13" s="4">
        <f t="shared" si="2"/>
        <v>130</v>
      </c>
      <c r="D13" s="5">
        <f t="shared" si="3"/>
        <v>1.2153846153846153</v>
      </c>
      <c r="E13" s="6">
        <f>B13/E23</f>
        <v>127.84903152269125</v>
      </c>
      <c r="F13" s="6">
        <f t="shared" si="1"/>
        <v>127.75562972864329</v>
      </c>
      <c r="G13" s="6">
        <f>F13*E23</f>
        <v>157.88457101877256</v>
      </c>
    </row>
    <row r="14" spans="1:7" x14ac:dyDescent="0.2">
      <c r="A14" s="2">
        <v>12</v>
      </c>
      <c r="B14" s="4">
        <v>114</v>
      </c>
      <c r="C14" s="4">
        <f t="shared" si="2"/>
        <v>135.5</v>
      </c>
      <c r="D14" s="5">
        <f t="shared" si="3"/>
        <v>0.84132841328413288</v>
      </c>
      <c r="E14" s="6">
        <f>B14/E24</f>
        <v>121.73301804164147</v>
      </c>
      <c r="F14" s="6">
        <f t="shared" si="1"/>
        <v>132.98983152269125</v>
      </c>
      <c r="G14" s="6">
        <f>F14*E24</f>
        <v>124.54173105607799</v>
      </c>
    </row>
    <row r="15" spans="1:7" x14ac:dyDescent="0.2">
      <c r="A15" s="2">
        <v>13</v>
      </c>
      <c r="B15" s="4"/>
      <c r="C15" s="4"/>
      <c r="D15" s="4"/>
      <c r="E15" s="4"/>
      <c r="F15" s="6">
        <f t="shared" si="1"/>
        <v>126.87381804164147</v>
      </c>
      <c r="G15" s="6">
        <f>F15*E21</f>
        <v>94.266525051919544</v>
      </c>
    </row>
    <row r="16" spans="1:7" x14ac:dyDescent="0.2">
      <c r="A16" s="2">
        <v>14</v>
      </c>
      <c r="B16" s="3"/>
      <c r="C16" s="3"/>
      <c r="D16" s="4"/>
      <c r="E16" s="3"/>
      <c r="F16" s="6">
        <f>F15+J$29</f>
        <v>132.01461804164148</v>
      </c>
      <c r="G16" s="6">
        <f>F16*E22</f>
        <v>143.19592693963278</v>
      </c>
    </row>
    <row r="17" spans="1:10" x14ac:dyDescent="0.2">
      <c r="A17" s="2">
        <v>15</v>
      </c>
      <c r="B17" s="3"/>
      <c r="C17" s="3"/>
      <c r="D17" s="4"/>
      <c r="E17" s="3"/>
      <c r="F17" s="6">
        <f>F16+J$29</f>
        <v>137.1554180416415</v>
      </c>
      <c r="G17" s="6">
        <f>F17*E23</f>
        <v>169.50113577303998</v>
      </c>
    </row>
    <row r="18" spans="1:10" x14ac:dyDescent="0.2">
      <c r="A18" s="2">
        <v>16</v>
      </c>
      <c r="B18" s="3"/>
      <c r="C18" s="3"/>
      <c r="D18" s="4"/>
      <c r="E18" s="3"/>
      <c r="F18" s="6">
        <f>F17+J$29</f>
        <v>142.29621804164151</v>
      </c>
      <c r="G18" s="6">
        <f>F18*E24</f>
        <v>133.25693487035798</v>
      </c>
    </row>
    <row r="20" spans="1:10" x14ac:dyDescent="0.2">
      <c r="D20" s="1" t="s">
        <v>17</v>
      </c>
      <c r="E20" s="1" t="s">
        <v>18</v>
      </c>
    </row>
    <row r="21" spans="1:10" x14ac:dyDescent="0.2">
      <c r="C21" s="1" t="s">
        <v>14</v>
      </c>
      <c r="D21" s="5">
        <f>(D7+D11+D3)/3</f>
        <v>0.73357800976632836</v>
      </c>
      <c r="E21" s="5">
        <f>D21*D$26/D$25</f>
        <v>0.74299431125324977</v>
      </c>
    </row>
    <row r="22" spans="1:10" x14ac:dyDescent="0.2">
      <c r="C22" s="1" t="s">
        <v>12</v>
      </c>
      <c r="D22" s="5">
        <f>(D8+D12+D4)/3</f>
        <v>1.0709506460100051</v>
      </c>
      <c r="E22" s="5">
        <f>D22*D$26/D$25</f>
        <v>1.084697505956987</v>
      </c>
    </row>
    <row r="23" spans="1:10" x14ac:dyDescent="0.2">
      <c r="C23" s="1" t="s">
        <v>13</v>
      </c>
      <c r="D23" s="5">
        <f>(D9+D13+D5)/3</f>
        <v>1.2201703289615555</v>
      </c>
      <c r="E23" s="5">
        <f>D23*D$26/D$25</f>
        <v>1.2358325919110105</v>
      </c>
    </row>
    <row r="24" spans="1:10" x14ac:dyDescent="0.2">
      <c r="C24" s="1" t="s">
        <v>15</v>
      </c>
      <c r="D24" s="5">
        <f>(D10+D14+D6)/3</f>
        <v>0.92460721400789403</v>
      </c>
      <c r="E24" s="5">
        <f>D24*D$26/D$25</f>
        <v>0.93647559087875221</v>
      </c>
    </row>
    <row r="25" spans="1:10" x14ac:dyDescent="0.2">
      <c r="C25" s="9" t="s">
        <v>16</v>
      </c>
      <c r="D25" s="10">
        <f>SUM(D21:D24)</f>
        <v>3.9493061987457834</v>
      </c>
      <c r="E25" s="10">
        <f>SUM(E21:E24)</f>
        <v>3.9999999999999996</v>
      </c>
    </row>
    <row r="26" spans="1:10" x14ac:dyDescent="0.2">
      <c r="D26" s="3">
        <v>4</v>
      </c>
      <c r="E26" s="7">
        <v>400</v>
      </c>
    </row>
    <row r="29" spans="1:10" x14ac:dyDescent="0.2">
      <c r="I29" s="1" t="s">
        <v>11</v>
      </c>
      <c r="J29">
        <v>5.1407999999999996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>
      <selection activeCell="I51" sqref="I51"/>
    </sheetView>
  </sheetViews>
  <sheetFormatPr defaultRowHeight="12.75" x14ac:dyDescent="0.2"/>
  <cols>
    <col min="2" max="2" width="9.140625" customWidth="1"/>
    <col min="3" max="3" width="1.28515625" customWidth="1"/>
    <col min="7" max="7" width="26.85546875" bestFit="1" customWidth="1"/>
    <col min="19" max="19" width="15.28515625" bestFit="1" customWidth="1"/>
    <col min="32" max="32" width="15.28515625" bestFit="1" customWidth="1"/>
    <col min="35" max="35" width="15.28515625" bestFit="1" customWidth="1"/>
  </cols>
  <sheetData>
    <row r="1" spans="1:35" x14ac:dyDescent="0.2">
      <c r="A1" s="11" t="s">
        <v>0</v>
      </c>
      <c r="B1" s="12"/>
    </row>
    <row r="2" spans="1:35" x14ac:dyDescent="0.2">
      <c r="A2" s="1" t="s">
        <v>1</v>
      </c>
      <c r="B2" s="1" t="s">
        <v>2</v>
      </c>
    </row>
    <row r="3" spans="1:35" x14ac:dyDescent="0.2">
      <c r="A3" s="2">
        <v>1</v>
      </c>
      <c r="B3" s="3">
        <v>30</v>
      </c>
      <c r="E3" s="1" t="s">
        <v>1</v>
      </c>
      <c r="F3" s="1" t="s">
        <v>2</v>
      </c>
      <c r="G3" s="1" t="s">
        <v>3</v>
      </c>
      <c r="Q3" s="1" t="s">
        <v>1</v>
      </c>
      <c r="R3" s="1" t="s">
        <v>2</v>
      </c>
      <c r="S3" s="1" t="s">
        <v>4</v>
      </c>
      <c r="AC3" s="1" t="s">
        <v>1</v>
      </c>
      <c r="AD3" s="1" t="s">
        <v>2</v>
      </c>
      <c r="AE3" s="1" t="s">
        <v>5</v>
      </c>
      <c r="AF3" s="1" t="s">
        <v>6</v>
      </c>
      <c r="AG3" s="1" t="s">
        <v>7</v>
      </c>
      <c r="AH3" s="1" t="s">
        <v>8</v>
      </c>
      <c r="AI3" s="1" t="s">
        <v>9</v>
      </c>
    </row>
    <row r="4" spans="1:35" x14ac:dyDescent="0.2">
      <c r="A4" s="2">
        <v>2</v>
      </c>
      <c r="B4" s="3">
        <v>20</v>
      </c>
      <c r="E4" s="2">
        <v>1</v>
      </c>
      <c r="F4" s="3">
        <v>30</v>
      </c>
      <c r="G4" s="4"/>
      <c r="Q4" s="2">
        <v>1</v>
      </c>
      <c r="R4" s="4">
        <v>53</v>
      </c>
      <c r="S4" s="4"/>
      <c r="AC4" s="2">
        <v>1</v>
      </c>
      <c r="AD4" s="4">
        <v>53</v>
      </c>
      <c r="AE4" s="4">
        <f>(AVERAGE(AD2:AD5)+AVERAGE(AD3:AD6))/2</f>
        <v>72.833333333333343</v>
      </c>
      <c r="AF4" s="5">
        <f t="shared" ref="AF4:AF5" si="0">(AD4/AE4)</f>
        <v>0.72768878718535457</v>
      </c>
      <c r="AG4" s="6">
        <f>AD4/AG21</f>
        <v>76.920504432158282</v>
      </c>
      <c r="AH4" s="6"/>
      <c r="AI4" s="6"/>
    </row>
    <row r="5" spans="1:35" x14ac:dyDescent="0.2">
      <c r="A5" s="2">
        <v>3</v>
      </c>
      <c r="B5" s="3">
        <v>45</v>
      </c>
      <c r="E5" s="2">
        <v>2</v>
      </c>
      <c r="F5" s="3">
        <v>20</v>
      </c>
      <c r="G5" s="4">
        <f>F4</f>
        <v>30</v>
      </c>
      <c r="Q5" s="2">
        <v>2</v>
      </c>
      <c r="R5" s="4">
        <v>85</v>
      </c>
      <c r="S5" s="4">
        <f>R4</f>
        <v>53</v>
      </c>
      <c r="AC5" s="2">
        <v>2</v>
      </c>
      <c r="AD5" s="4">
        <v>85</v>
      </c>
      <c r="AE5" s="4">
        <f>(AVERAGE(AD3:AD6)+AVERAGE(AD4:AD7))/2</f>
        <v>76.833333333333343</v>
      </c>
      <c r="AF5" s="5">
        <f t="shared" si="0"/>
        <v>1.1062906724511929</v>
      </c>
      <c r="AG5" s="6">
        <f>AD5/AG22</f>
        <v>76.879487165318821</v>
      </c>
      <c r="AH5" s="6">
        <f>AG4</f>
        <v>76.920504432158282</v>
      </c>
      <c r="AI5" s="6">
        <f>AH5*AG22</f>
        <v>85.045349778073529</v>
      </c>
    </row>
    <row r="6" spans="1:35" x14ac:dyDescent="0.2">
      <c r="A6" s="2">
        <v>4</v>
      </c>
      <c r="B6" s="3">
        <v>35</v>
      </c>
      <c r="E6" s="2">
        <v>3</v>
      </c>
      <c r="F6" s="3">
        <v>45</v>
      </c>
      <c r="G6" s="4">
        <f t="shared" ref="G6:G14" si="1">F5</f>
        <v>20</v>
      </c>
      <c r="Q6" s="2">
        <v>3</v>
      </c>
      <c r="R6" s="4">
        <v>92</v>
      </c>
      <c r="S6" s="4">
        <f t="shared" ref="S6:S15" si="2">R5</f>
        <v>85</v>
      </c>
      <c r="AC6" s="2">
        <v>3</v>
      </c>
      <c r="AD6" s="4">
        <v>92</v>
      </c>
      <c r="AE6" s="4">
        <f>(AVERAGE(AD4:AD7)+AVERAGE(AD5:AD8))/2</f>
        <v>75.875</v>
      </c>
      <c r="AF6" s="5">
        <f>(AD6/AE6)</f>
        <v>1.2125205930807248</v>
      </c>
      <c r="AG6" s="6">
        <f>AD6/AG23</f>
        <v>68.703724052527946</v>
      </c>
      <c r="AH6" s="6">
        <f t="shared" ref="AH6:AH16" si="3">AG5</f>
        <v>76.879487165318821</v>
      </c>
      <c r="AI6" s="6">
        <f t="shared" ref="AI6:AI7" si="4">AH6*AG23</f>
        <v>102.94802671543223</v>
      </c>
    </row>
    <row r="7" spans="1:35" x14ac:dyDescent="0.2">
      <c r="A7" s="2">
        <v>5</v>
      </c>
      <c r="B7" s="3">
        <v>30</v>
      </c>
      <c r="E7" s="2">
        <v>4</v>
      </c>
      <c r="F7" s="3">
        <v>35</v>
      </c>
      <c r="G7" s="4">
        <f t="shared" si="1"/>
        <v>45</v>
      </c>
      <c r="Q7" s="2">
        <v>4</v>
      </c>
      <c r="R7" s="4">
        <v>78</v>
      </c>
      <c r="S7" s="4">
        <f t="shared" si="2"/>
        <v>92</v>
      </c>
      <c r="AC7" s="2">
        <v>4</v>
      </c>
      <c r="AD7" s="4">
        <v>78</v>
      </c>
      <c r="AE7" s="4">
        <f t="shared" ref="AE7:AE15" si="5">(AVERAGE(AD5:AD8)+AVERAGE(AD6:AD9))/2</f>
        <v>73.5</v>
      </c>
      <c r="AF7" s="5">
        <f t="shared" ref="AF7:AF15" si="6">(AD7/AE7)</f>
        <v>1.0612244897959184</v>
      </c>
      <c r="AG7" s="6">
        <f>AD7/AG24</f>
        <v>90.041494494777623</v>
      </c>
      <c r="AH7" s="6">
        <f t="shared" si="3"/>
        <v>68.703724052527946</v>
      </c>
      <c r="AI7" s="6">
        <f t="shared" si="4"/>
        <v>59.515787761696842</v>
      </c>
    </row>
    <row r="8" spans="1:35" x14ac:dyDescent="0.2">
      <c r="A8" s="2">
        <v>6</v>
      </c>
      <c r="B8" s="3">
        <v>60</v>
      </c>
      <c r="E8" s="2">
        <v>5</v>
      </c>
      <c r="F8" s="3">
        <v>30</v>
      </c>
      <c r="G8" s="4">
        <f t="shared" si="1"/>
        <v>35</v>
      </c>
      <c r="Q8" s="2">
        <v>5</v>
      </c>
      <c r="R8" s="4">
        <v>44</v>
      </c>
      <c r="S8" s="4">
        <f t="shared" si="2"/>
        <v>78</v>
      </c>
      <c r="AC8" s="2">
        <v>5</v>
      </c>
      <c r="AD8" s="4">
        <v>44</v>
      </c>
      <c r="AE8" s="4">
        <f t="shared" si="5"/>
        <v>73.5</v>
      </c>
      <c r="AF8" s="5">
        <f t="shared" si="6"/>
        <v>0.59863945578231292</v>
      </c>
      <c r="AG8" s="6">
        <f>AD8/AG21</f>
        <v>63.858531981414423</v>
      </c>
      <c r="AH8" s="6">
        <f t="shared" si="3"/>
        <v>90.041494494777623</v>
      </c>
      <c r="AI8" s="6">
        <f>AH8*AG21</f>
        <v>62.040664494499758</v>
      </c>
    </row>
    <row r="9" spans="1:35" x14ac:dyDescent="0.2">
      <c r="A9" s="2">
        <v>7</v>
      </c>
      <c r="B9" s="3">
        <v>40</v>
      </c>
      <c r="E9" s="2">
        <v>6</v>
      </c>
      <c r="F9" s="3">
        <v>60</v>
      </c>
      <c r="G9" s="4">
        <f t="shared" si="1"/>
        <v>30</v>
      </c>
      <c r="Q9" s="2">
        <v>6</v>
      </c>
      <c r="R9" s="4">
        <v>75</v>
      </c>
      <c r="S9" s="4">
        <f t="shared" si="2"/>
        <v>44</v>
      </c>
      <c r="AC9" s="2">
        <v>6</v>
      </c>
      <c r="AD9" s="4">
        <v>75</v>
      </c>
      <c r="AE9" s="4">
        <f t="shared" si="5"/>
        <v>72.5</v>
      </c>
      <c r="AF9" s="5">
        <f t="shared" si="6"/>
        <v>1.0344827586206897</v>
      </c>
      <c r="AG9" s="6">
        <f t="shared" ref="AG9:AG11" si="7">AD9/AG22</f>
        <v>67.83484161645778</v>
      </c>
      <c r="AH9" s="6">
        <f t="shared" si="3"/>
        <v>63.858531981414423</v>
      </c>
      <c r="AI9" s="6">
        <f t="shared" ref="AI9:AI11" si="8">AH9*AG22</f>
        <v>70.603686608211987</v>
      </c>
    </row>
    <row r="10" spans="1:35" x14ac:dyDescent="0.2">
      <c r="A10" s="2">
        <v>8</v>
      </c>
      <c r="B10" s="3">
        <v>50</v>
      </c>
      <c r="E10" s="2">
        <v>7</v>
      </c>
      <c r="F10" s="3">
        <v>40</v>
      </c>
      <c r="G10" s="4">
        <f t="shared" si="1"/>
        <v>60</v>
      </c>
      <c r="Q10" s="2">
        <v>7</v>
      </c>
      <c r="R10" s="4">
        <v>102</v>
      </c>
      <c r="S10" s="4">
        <f t="shared" si="2"/>
        <v>75</v>
      </c>
      <c r="AC10" s="2">
        <v>7</v>
      </c>
      <c r="AD10" s="4">
        <v>102</v>
      </c>
      <c r="AE10" s="4">
        <f t="shared" si="5"/>
        <v>71.625</v>
      </c>
      <c r="AF10" s="5">
        <f t="shared" si="6"/>
        <v>1.4240837696335078</v>
      </c>
      <c r="AG10" s="6">
        <f t="shared" si="7"/>
        <v>76.171520145194037</v>
      </c>
      <c r="AH10" s="6">
        <f t="shared" si="3"/>
        <v>67.83484161645778</v>
      </c>
      <c r="AI10" s="6">
        <f t="shared" si="8"/>
        <v>90.8364941606755</v>
      </c>
    </row>
    <row r="11" spans="1:35" x14ac:dyDescent="0.2">
      <c r="A11" s="2">
        <v>9</v>
      </c>
      <c r="B11" s="3">
        <v>45</v>
      </c>
      <c r="E11" s="2">
        <v>8</v>
      </c>
      <c r="F11" s="3">
        <v>50</v>
      </c>
      <c r="G11" s="4">
        <f t="shared" si="1"/>
        <v>40</v>
      </c>
      <c r="Q11" s="2">
        <v>8</v>
      </c>
      <c r="R11" s="4">
        <v>60</v>
      </c>
      <c r="S11" s="4">
        <f t="shared" si="2"/>
        <v>102</v>
      </c>
      <c r="AC11" s="2">
        <v>8</v>
      </c>
      <c r="AD11" s="4">
        <v>60</v>
      </c>
      <c r="AE11" s="4">
        <f t="shared" si="5"/>
        <v>74.625</v>
      </c>
      <c r="AF11" s="5">
        <f t="shared" si="6"/>
        <v>0.8040201005025126</v>
      </c>
      <c r="AG11" s="6">
        <f t="shared" si="7"/>
        <v>69.26268807290586</v>
      </c>
      <c r="AH11" s="6">
        <f t="shared" si="3"/>
        <v>76.171520145194037</v>
      </c>
      <c r="AI11" s="6">
        <f t="shared" si="8"/>
        <v>65.984895127098682</v>
      </c>
    </row>
    <row r="12" spans="1:35" x14ac:dyDescent="0.2">
      <c r="A12" s="2">
        <v>10</v>
      </c>
      <c r="B12" s="3">
        <v>65</v>
      </c>
      <c r="E12" s="2">
        <v>9</v>
      </c>
      <c r="F12" s="3">
        <v>45</v>
      </c>
      <c r="G12" s="4">
        <f t="shared" si="1"/>
        <v>50</v>
      </c>
      <c r="Q12" s="2">
        <v>9</v>
      </c>
      <c r="R12" s="4">
        <v>55</v>
      </c>
      <c r="S12" s="4">
        <f t="shared" si="2"/>
        <v>60</v>
      </c>
      <c r="AC12" s="2">
        <v>9</v>
      </c>
      <c r="AD12" s="4">
        <v>55</v>
      </c>
      <c r="AE12" s="4">
        <f t="shared" si="5"/>
        <v>77</v>
      </c>
      <c r="AF12" s="5">
        <f t="shared" si="6"/>
        <v>0.7142857142857143</v>
      </c>
      <c r="AG12" s="6">
        <f>AD12/AG21</f>
        <v>79.823164976768027</v>
      </c>
      <c r="AH12" s="6">
        <f t="shared" si="3"/>
        <v>69.26268807290586</v>
      </c>
      <c r="AI12" s="6">
        <f>AH12*AG21</f>
        <v>47.723588072692124</v>
      </c>
    </row>
    <row r="13" spans="1:35" x14ac:dyDescent="0.2">
      <c r="A13" s="2">
        <v>11</v>
      </c>
      <c r="B13" s="4"/>
      <c r="E13" s="2">
        <v>10</v>
      </c>
      <c r="F13" s="3">
        <v>65</v>
      </c>
      <c r="G13" s="4">
        <f t="shared" si="1"/>
        <v>45</v>
      </c>
      <c r="Q13" s="2">
        <v>10</v>
      </c>
      <c r="R13" s="4">
        <v>88</v>
      </c>
      <c r="S13" s="4">
        <f t="shared" si="2"/>
        <v>55</v>
      </c>
      <c r="AC13" s="2">
        <v>10</v>
      </c>
      <c r="AD13" s="4">
        <v>88</v>
      </c>
      <c r="AE13" s="4">
        <f t="shared" si="5"/>
        <v>77.625</v>
      </c>
      <c r="AF13" s="5">
        <f t="shared" si="6"/>
        <v>1.1336553945249597</v>
      </c>
      <c r="AG13" s="6">
        <f t="shared" ref="AG13:AG15" si="9">AD13/AG22</f>
        <v>79.592880829977133</v>
      </c>
      <c r="AH13" s="6">
        <f t="shared" si="3"/>
        <v>79.823164976768027</v>
      </c>
      <c r="AI13" s="6">
        <f t="shared" ref="AI13:AI15" si="10">AH13*AG22</f>
        <v>88.254608260264988</v>
      </c>
    </row>
    <row r="14" spans="1:35" x14ac:dyDescent="0.2">
      <c r="A14" s="2">
        <v>12</v>
      </c>
      <c r="B14" s="4"/>
      <c r="E14" s="2">
        <v>11</v>
      </c>
      <c r="F14" s="4"/>
      <c r="G14" s="4">
        <f t="shared" si="1"/>
        <v>65</v>
      </c>
      <c r="Q14" s="2">
        <v>11</v>
      </c>
      <c r="R14" s="4">
        <v>108</v>
      </c>
      <c r="S14" s="4">
        <f t="shared" si="2"/>
        <v>88</v>
      </c>
      <c r="AC14" s="2">
        <v>11</v>
      </c>
      <c r="AD14" s="4">
        <v>108</v>
      </c>
      <c r="AE14" s="4">
        <f t="shared" si="5"/>
        <v>81.25</v>
      </c>
      <c r="AF14" s="5">
        <f t="shared" si="6"/>
        <v>1.3292307692307692</v>
      </c>
      <c r="AG14" s="6">
        <f t="shared" si="9"/>
        <v>80.652197800793687</v>
      </c>
      <c r="AH14" s="6">
        <f t="shared" si="3"/>
        <v>79.592880829977133</v>
      </c>
      <c r="AI14" s="6">
        <f t="shared" si="10"/>
        <v>106.58148648185926</v>
      </c>
    </row>
    <row r="15" spans="1:35" x14ac:dyDescent="0.2">
      <c r="A15" s="2">
        <v>13</v>
      </c>
      <c r="B15" s="3"/>
      <c r="E15" s="2">
        <v>12</v>
      </c>
      <c r="F15" s="4"/>
      <c r="G15" s="4">
        <f>G14</f>
        <v>65</v>
      </c>
      <c r="Q15" s="2">
        <v>12</v>
      </c>
      <c r="R15" s="4">
        <v>59</v>
      </c>
      <c r="S15" s="4">
        <f t="shared" si="2"/>
        <v>108</v>
      </c>
      <c r="AC15" s="2">
        <v>12</v>
      </c>
      <c r="AD15" s="4">
        <v>59</v>
      </c>
      <c r="AE15" s="4">
        <f t="shared" si="5"/>
        <v>84.25</v>
      </c>
      <c r="AF15" s="5">
        <f t="shared" si="6"/>
        <v>0.70029673590504449</v>
      </c>
      <c r="AG15" s="6">
        <f t="shared" si="9"/>
        <v>68.108309938357436</v>
      </c>
      <c r="AH15" s="6">
        <f t="shared" si="3"/>
        <v>80.652197800793687</v>
      </c>
      <c r="AI15" s="6">
        <f t="shared" si="10"/>
        <v>69.86635954633978</v>
      </c>
    </row>
    <row r="16" spans="1:35" x14ac:dyDescent="0.2">
      <c r="A16" s="2">
        <v>14</v>
      </c>
      <c r="B16" s="3"/>
      <c r="E16" s="2">
        <v>13</v>
      </c>
      <c r="F16" s="4"/>
      <c r="G16" s="4">
        <f t="shared" ref="G16:G17" si="11">G15</f>
        <v>65</v>
      </c>
      <c r="Q16" s="2">
        <v>13</v>
      </c>
      <c r="R16" s="4"/>
      <c r="S16" s="4">
        <f>S12</f>
        <v>60</v>
      </c>
      <c r="AC16" s="2">
        <v>13</v>
      </c>
      <c r="AD16" s="4"/>
      <c r="AE16" s="4"/>
      <c r="AF16" s="4"/>
      <c r="AG16" s="4"/>
      <c r="AH16" s="6">
        <f t="shared" si="3"/>
        <v>68.108309938357436</v>
      </c>
      <c r="AI16" s="6">
        <f>AH16*AG21</f>
        <v>46.928194938147257</v>
      </c>
    </row>
    <row r="17" spans="1:35" x14ac:dyDescent="0.2">
      <c r="E17" s="2">
        <v>14</v>
      </c>
      <c r="F17" s="3"/>
      <c r="G17" s="4">
        <f t="shared" si="11"/>
        <v>65</v>
      </c>
      <c r="Q17" s="2">
        <v>14</v>
      </c>
      <c r="R17" s="3"/>
      <c r="S17" s="4">
        <f>S13</f>
        <v>55</v>
      </c>
      <c r="AC17" s="2">
        <v>14</v>
      </c>
      <c r="AD17" s="3"/>
      <c r="AE17" s="3"/>
      <c r="AF17" s="4"/>
      <c r="AG17" s="3"/>
      <c r="AH17" s="6">
        <f>AH16</f>
        <v>68.108309938357436</v>
      </c>
      <c r="AI17" s="6">
        <f t="shared" ref="AI17:AI19" si="12">AH17*AG22</f>
        <v>75.302353829591567</v>
      </c>
    </row>
    <row r="18" spans="1:35" x14ac:dyDescent="0.2">
      <c r="Q18" s="2">
        <v>15</v>
      </c>
      <c r="R18" s="3"/>
      <c r="S18" s="4">
        <f>S14</f>
        <v>88</v>
      </c>
      <c r="AC18" s="2">
        <v>15</v>
      </c>
      <c r="AD18" s="3"/>
      <c r="AE18" s="3"/>
      <c r="AF18" s="4"/>
      <c r="AG18" s="3"/>
      <c r="AH18" s="6">
        <f>AH17</f>
        <v>68.108309938357436</v>
      </c>
      <c r="AI18" s="6">
        <f t="shared" si="12"/>
        <v>91.202690985690879</v>
      </c>
    </row>
    <row r="19" spans="1:35" x14ac:dyDescent="0.2">
      <c r="Q19" s="2">
        <v>16</v>
      </c>
      <c r="R19" s="3"/>
      <c r="S19" s="4">
        <f>S15</f>
        <v>108</v>
      </c>
      <c r="AC19" s="2">
        <v>16</v>
      </c>
      <c r="AD19" s="3"/>
      <c r="AE19" s="3"/>
      <c r="AF19" s="4"/>
      <c r="AG19" s="3"/>
      <c r="AH19" s="6">
        <f>AH18</f>
        <v>68.108309938357436</v>
      </c>
      <c r="AI19" s="6">
        <f t="shared" si="12"/>
        <v>59.000000000000007</v>
      </c>
    </row>
    <row r="21" spans="1:35" x14ac:dyDescent="0.2">
      <c r="AF21" s="7">
        <f>(AF8+AF12+AF4)/3</f>
        <v>0.68020465241779393</v>
      </c>
      <c r="AG21">
        <f>AF21*AF$27/AF$26</f>
        <v>0.68902304257175673</v>
      </c>
    </row>
    <row r="22" spans="1:35" x14ac:dyDescent="0.2">
      <c r="AF22" s="7">
        <f>(AF9+AF13+AF5)/3</f>
        <v>1.0914762751989475</v>
      </c>
      <c r="AG22">
        <f>AF22*AF$27/AF$26</f>
        <v>1.1056265218993868</v>
      </c>
    </row>
    <row r="23" spans="1:35" x14ac:dyDescent="0.2">
      <c r="AF23" s="7">
        <f>(AF10+AF14+AF6)/3</f>
        <v>1.3219450439816673</v>
      </c>
      <c r="AG23">
        <f>AF23*AF$27/AF$26</f>
        <v>1.3390831613386882</v>
      </c>
    </row>
    <row r="24" spans="1:35" x14ac:dyDescent="0.2">
      <c r="AF24" s="7">
        <f>(AF11+AF15+AF7)/3</f>
        <v>0.85518044206782518</v>
      </c>
      <c r="AG24">
        <f>AF24*AF$27/AF$26</f>
        <v>0.86626727419016769</v>
      </c>
    </row>
    <row r="26" spans="1:35" x14ac:dyDescent="0.2">
      <c r="AF26" s="7">
        <f>SUM(AF21:AF24)</f>
        <v>3.9488064136662344</v>
      </c>
      <c r="AG26" s="7">
        <f>SUM(AG21:AG24)</f>
        <v>3.9999999999999996</v>
      </c>
    </row>
    <row r="27" spans="1:35" x14ac:dyDescent="0.2">
      <c r="AF27">
        <v>4</v>
      </c>
      <c r="AG27">
        <v>400</v>
      </c>
    </row>
    <row r="29" spans="1:35" x14ac:dyDescent="0.2">
      <c r="A29" s="1" t="s">
        <v>1</v>
      </c>
      <c r="B29" s="1" t="s">
        <v>2</v>
      </c>
      <c r="E29" s="1" t="s">
        <v>1</v>
      </c>
      <c r="F29" s="1" t="s">
        <v>2</v>
      </c>
      <c r="G29" s="1" t="s">
        <v>10</v>
      </c>
    </row>
    <row r="30" spans="1:35" x14ac:dyDescent="0.2">
      <c r="A30" s="2">
        <v>1</v>
      </c>
      <c r="B30" s="3">
        <v>30</v>
      </c>
      <c r="E30" s="2">
        <v>1</v>
      </c>
      <c r="F30" s="3">
        <v>30</v>
      </c>
      <c r="G30" s="3"/>
    </row>
    <row r="31" spans="1:35" x14ac:dyDescent="0.2">
      <c r="A31" s="2">
        <v>2</v>
      </c>
      <c r="B31" s="3">
        <v>20</v>
      </c>
      <c r="E31" s="2">
        <v>2</v>
      </c>
      <c r="F31" s="3">
        <v>20</v>
      </c>
      <c r="G31" s="8">
        <f t="shared" ref="G31:G40" si="13">F30+F$45</f>
        <v>33.393900000000002</v>
      </c>
      <c r="AG31" t="s">
        <v>11</v>
      </c>
      <c r="AH31">
        <v>5.1407999999999996</v>
      </c>
    </row>
    <row r="32" spans="1:35" x14ac:dyDescent="0.2">
      <c r="A32" s="2">
        <v>3</v>
      </c>
      <c r="B32" s="3">
        <v>45</v>
      </c>
      <c r="E32" s="2">
        <v>3</v>
      </c>
      <c r="F32" s="3">
        <v>45</v>
      </c>
      <c r="G32" s="8">
        <f t="shared" si="13"/>
        <v>23.393899999999999</v>
      </c>
    </row>
    <row r="33" spans="1:35" x14ac:dyDescent="0.2">
      <c r="A33" s="2">
        <v>4</v>
      </c>
      <c r="B33" s="3">
        <v>35</v>
      </c>
      <c r="E33" s="2">
        <v>4</v>
      </c>
      <c r="F33" s="3">
        <v>35</v>
      </c>
      <c r="G33" s="8">
        <f t="shared" si="13"/>
        <v>48.393900000000002</v>
      </c>
      <c r="AC33" s="1" t="s">
        <v>1</v>
      </c>
      <c r="AD33" s="1" t="s">
        <v>2</v>
      </c>
      <c r="AE33" s="1" t="s">
        <v>5</v>
      </c>
      <c r="AF33" s="1" t="s">
        <v>6</v>
      </c>
      <c r="AG33" s="1" t="s">
        <v>7</v>
      </c>
      <c r="AH33" s="1" t="s">
        <v>8</v>
      </c>
      <c r="AI33" s="1" t="s">
        <v>9</v>
      </c>
    </row>
    <row r="34" spans="1:35" x14ac:dyDescent="0.2">
      <c r="A34" s="2">
        <v>5</v>
      </c>
      <c r="B34" s="3">
        <v>30</v>
      </c>
      <c r="E34" s="2">
        <v>5</v>
      </c>
      <c r="F34" s="3">
        <v>30</v>
      </c>
      <c r="G34" s="8">
        <f t="shared" si="13"/>
        <v>38.393900000000002</v>
      </c>
      <c r="AC34" s="2">
        <v>1</v>
      </c>
      <c r="AD34" s="4">
        <v>53</v>
      </c>
      <c r="AE34" s="4">
        <f>(AVERAGE(AD32:AD35)+AVERAGE(AD33:AD36))/2</f>
        <v>75.75</v>
      </c>
      <c r="AF34" s="5">
        <f t="shared" ref="AF34:AF35" si="14">(AD34/AE34)</f>
        <v>0.6996699669966997</v>
      </c>
      <c r="AG34" s="6">
        <f>AD34/AG51</f>
        <v>71.323955032054442</v>
      </c>
      <c r="AH34" s="6"/>
      <c r="AI34" s="6"/>
    </row>
    <row r="35" spans="1:35" x14ac:dyDescent="0.2">
      <c r="A35" s="2">
        <v>6</v>
      </c>
      <c r="B35" s="3">
        <v>60</v>
      </c>
      <c r="E35" s="2">
        <v>6</v>
      </c>
      <c r="F35" s="3">
        <v>60</v>
      </c>
      <c r="G35" s="8">
        <f t="shared" si="13"/>
        <v>33.393900000000002</v>
      </c>
      <c r="AC35" s="2">
        <v>2</v>
      </c>
      <c r="AD35" s="4">
        <v>90</v>
      </c>
      <c r="AE35" s="4">
        <f>(AVERAGE(AD33:AD36)+AVERAGE(AD34:AD37))/2</f>
        <v>81.625</v>
      </c>
      <c r="AF35" s="5">
        <f t="shared" si="14"/>
        <v>1.1026033690658499</v>
      </c>
      <c r="AG35" s="6">
        <f>AD35/AG52</f>
        <v>82.961940999342971</v>
      </c>
      <c r="AH35" s="6">
        <f t="shared" ref="AH35:AH46" si="15">AG34+AH$31</f>
        <v>76.464755032054441</v>
      </c>
      <c r="AI35" s="6">
        <f>AH35*AG52</f>
        <v>82.951626613212937</v>
      </c>
    </row>
    <row r="36" spans="1:35" x14ac:dyDescent="0.2">
      <c r="A36" s="2">
        <v>7</v>
      </c>
      <c r="B36" s="3">
        <v>40</v>
      </c>
      <c r="E36" s="2">
        <v>7</v>
      </c>
      <c r="F36" s="3">
        <v>40</v>
      </c>
      <c r="G36" s="8">
        <f t="shared" si="13"/>
        <v>63.393900000000002</v>
      </c>
      <c r="AC36" s="2">
        <v>3</v>
      </c>
      <c r="AD36" s="4">
        <v>97</v>
      </c>
      <c r="AE36" s="4">
        <f>(AVERAGE(AD34:AD37)+AVERAGE(AD35:AD38))/2</f>
        <v>84.625</v>
      </c>
      <c r="AF36" s="5">
        <f>(AD36/AE36)</f>
        <v>1.1462333825701625</v>
      </c>
      <c r="AG36" s="6">
        <f>AD36/AG53</f>
        <v>78.479662436065752</v>
      </c>
      <c r="AH36" s="6">
        <f t="shared" si="15"/>
        <v>88.10274099934297</v>
      </c>
      <c r="AI36" s="6">
        <f t="shared" ref="AI36:AI37" si="16">AH36*AG53</f>
        <v>108.89401931230688</v>
      </c>
    </row>
    <row r="37" spans="1:35" x14ac:dyDescent="0.2">
      <c r="A37" s="2">
        <v>8</v>
      </c>
      <c r="B37" s="3">
        <v>50</v>
      </c>
      <c r="E37" s="2">
        <v>8</v>
      </c>
      <c r="F37" s="3">
        <v>50</v>
      </c>
      <c r="G37" s="8">
        <f t="shared" si="13"/>
        <v>43.393900000000002</v>
      </c>
      <c r="AC37" s="2">
        <v>4</v>
      </c>
      <c r="AD37" s="4">
        <v>93</v>
      </c>
      <c r="AE37" s="4">
        <f t="shared" ref="AE37:AE45" si="17">(AVERAGE(AD35:AD38)+AVERAGE(AD36:AD39))/2</f>
        <v>87.25</v>
      </c>
      <c r="AF37" s="5">
        <f t="shared" ref="AF37:AF45" si="18">(AD37/AE37)</f>
        <v>1.0659025787965617</v>
      </c>
      <c r="AG37" s="6">
        <f>AD37/AG54</f>
        <v>99.295947216085764</v>
      </c>
      <c r="AH37" s="6">
        <f t="shared" si="15"/>
        <v>83.62046243606575</v>
      </c>
      <c r="AI37" s="6">
        <f t="shared" si="16"/>
        <v>78.318433174625113</v>
      </c>
    </row>
    <row r="38" spans="1:35" x14ac:dyDescent="0.2">
      <c r="A38" s="2">
        <v>9</v>
      </c>
      <c r="B38" s="3">
        <v>45</v>
      </c>
      <c r="E38" s="2">
        <v>9</v>
      </c>
      <c r="F38" s="3">
        <v>45</v>
      </c>
      <c r="G38" s="8">
        <f t="shared" si="13"/>
        <v>53.393900000000002</v>
      </c>
      <c r="AC38" s="2">
        <v>5</v>
      </c>
      <c r="AD38" s="4">
        <v>64</v>
      </c>
      <c r="AE38" s="4">
        <f t="shared" si="17"/>
        <v>92.875</v>
      </c>
      <c r="AF38" s="5">
        <f t="shared" si="18"/>
        <v>0.68909825033647376</v>
      </c>
      <c r="AG38" s="6">
        <f>AD38/AG51</f>
        <v>86.127040038707264</v>
      </c>
      <c r="AH38" s="6">
        <f t="shared" si="15"/>
        <v>104.43674721608576</v>
      </c>
      <c r="AI38" s="6">
        <f>AH38*AG51</f>
        <v>77.605730079956118</v>
      </c>
    </row>
    <row r="39" spans="1:35" x14ac:dyDescent="0.2">
      <c r="A39" s="2">
        <v>10</v>
      </c>
      <c r="B39" s="3">
        <v>65</v>
      </c>
      <c r="E39" s="2">
        <v>10</v>
      </c>
      <c r="F39" s="3">
        <v>65</v>
      </c>
      <c r="G39" s="8">
        <f t="shared" si="13"/>
        <v>48.393900000000002</v>
      </c>
      <c r="AC39" s="2">
        <v>6</v>
      </c>
      <c r="AD39" s="4">
        <v>100</v>
      </c>
      <c r="AE39" s="4">
        <f t="shared" si="17"/>
        <v>97.5</v>
      </c>
      <c r="AF39" s="5">
        <f t="shared" si="18"/>
        <v>1.0256410256410255</v>
      </c>
      <c r="AG39" s="6">
        <f t="shared" ref="AG39:AG41" si="19">AD39/AG52</f>
        <v>92.179934443714416</v>
      </c>
      <c r="AH39" s="6">
        <f t="shared" si="15"/>
        <v>91.267840038707263</v>
      </c>
      <c r="AI39" s="6">
        <f t="shared" ref="AI39:AI41" si="20">AH39*AG52</f>
        <v>99.01052825594698</v>
      </c>
    </row>
    <row r="40" spans="1:35" x14ac:dyDescent="0.2">
      <c r="A40" s="2">
        <v>11</v>
      </c>
      <c r="B40" s="4"/>
      <c r="E40" s="2">
        <v>11</v>
      </c>
      <c r="F40" s="4"/>
      <c r="G40" s="8">
        <f t="shared" si="13"/>
        <v>68.393900000000002</v>
      </c>
      <c r="AC40" s="2">
        <v>7</v>
      </c>
      <c r="AD40" s="4">
        <v>132</v>
      </c>
      <c r="AE40" s="4">
        <f t="shared" si="17"/>
        <v>101.625</v>
      </c>
      <c r="AF40" s="5">
        <f t="shared" si="18"/>
        <v>1.2988929889298892</v>
      </c>
      <c r="AG40" s="6">
        <f t="shared" si="19"/>
        <v>106.79706640784205</v>
      </c>
      <c r="AH40" s="6">
        <f t="shared" si="15"/>
        <v>97.320734443714414</v>
      </c>
      <c r="AI40" s="6">
        <f t="shared" si="20"/>
        <v>120.28735787097429</v>
      </c>
    </row>
    <row r="41" spans="1:35" x14ac:dyDescent="0.2">
      <c r="A41" s="2">
        <v>12</v>
      </c>
      <c r="B41" s="4"/>
      <c r="E41" s="2">
        <v>12</v>
      </c>
      <c r="F41" s="4"/>
      <c r="G41" s="8">
        <f>G40+F$45</f>
        <v>71.787800000000004</v>
      </c>
      <c r="AC41" s="2">
        <v>8</v>
      </c>
      <c r="AD41" s="4">
        <v>95</v>
      </c>
      <c r="AE41" s="4">
        <f t="shared" si="17"/>
        <v>109.625</v>
      </c>
      <c r="AF41" s="5">
        <f t="shared" si="18"/>
        <v>0.86659064994298751</v>
      </c>
      <c r="AG41" s="6">
        <f t="shared" si="19"/>
        <v>101.43134393041018</v>
      </c>
      <c r="AH41" s="6">
        <f t="shared" si="15"/>
        <v>111.93786640784205</v>
      </c>
      <c r="AI41" s="6">
        <f t="shared" si="20"/>
        <v>104.84034714201179</v>
      </c>
    </row>
    <row r="42" spans="1:35" x14ac:dyDescent="0.2">
      <c r="A42" s="2">
        <v>13</v>
      </c>
      <c r="B42" s="4"/>
      <c r="E42" s="2">
        <v>13</v>
      </c>
      <c r="F42" s="4"/>
      <c r="G42" s="8">
        <f>G41+F$45</f>
        <v>75.181700000000006</v>
      </c>
      <c r="AC42" s="2">
        <v>9</v>
      </c>
      <c r="AD42" s="4">
        <v>95</v>
      </c>
      <c r="AE42" s="4">
        <f t="shared" si="17"/>
        <v>117</v>
      </c>
      <c r="AF42" s="5">
        <f t="shared" si="18"/>
        <v>0.81196581196581197</v>
      </c>
      <c r="AG42" s="6">
        <f>AD42/AG51</f>
        <v>127.84482505745609</v>
      </c>
      <c r="AH42" s="6">
        <f t="shared" si="15"/>
        <v>106.57214393041018</v>
      </c>
      <c r="AI42" s="6">
        <f>AH42*AG51</f>
        <v>79.192518499195216</v>
      </c>
    </row>
    <row r="43" spans="1:35" x14ac:dyDescent="0.2">
      <c r="A43" s="2">
        <v>14</v>
      </c>
      <c r="B43" s="4"/>
      <c r="E43" s="2">
        <v>14</v>
      </c>
      <c r="F43" s="4"/>
      <c r="G43" s="8">
        <f>G42+F$45</f>
        <v>78.575600000000009</v>
      </c>
      <c r="AC43" s="2">
        <v>10</v>
      </c>
      <c r="AD43" s="4">
        <v>133</v>
      </c>
      <c r="AE43" s="4">
        <f t="shared" si="17"/>
        <v>122.625</v>
      </c>
      <c r="AF43" s="5">
        <f t="shared" si="18"/>
        <v>1.0846075433231397</v>
      </c>
      <c r="AG43" s="6">
        <f t="shared" ref="AG43:AG45" si="21">AD43/AG52</f>
        <v>122.59931281014016</v>
      </c>
      <c r="AH43" s="6">
        <f t="shared" si="15"/>
        <v>132.9856250574561</v>
      </c>
      <c r="AI43" s="6">
        <f t="shared" ref="AI43:AI45" si="22">AH43*AG52</f>
        <v>144.26743288547019</v>
      </c>
    </row>
    <row r="44" spans="1:35" x14ac:dyDescent="0.2">
      <c r="AC44" s="2">
        <v>11</v>
      </c>
      <c r="AD44" s="4">
        <v>158</v>
      </c>
      <c r="AE44" s="4">
        <f t="shared" si="17"/>
        <v>130</v>
      </c>
      <c r="AF44" s="5">
        <f t="shared" si="18"/>
        <v>1.2153846153846153</v>
      </c>
      <c r="AG44" s="6">
        <f t="shared" si="21"/>
        <v>127.8328522154473</v>
      </c>
      <c r="AH44" s="6">
        <f t="shared" si="15"/>
        <v>127.74011281014016</v>
      </c>
      <c r="AI44" s="6">
        <f t="shared" si="22"/>
        <v>157.8853751145767</v>
      </c>
    </row>
    <row r="45" spans="1:35" x14ac:dyDescent="0.2">
      <c r="B45">
        <v>3.3938999999999999</v>
      </c>
      <c r="F45">
        <v>3.3938999999999999</v>
      </c>
      <c r="AC45" s="2">
        <v>12</v>
      </c>
      <c r="AD45" s="4">
        <v>114</v>
      </c>
      <c r="AE45" s="4">
        <f t="shared" si="17"/>
        <v>135.5</v>
      </c>
      <c r="AF45" s="5">
        <f t="shared" si="18"/>
        <v>0.84132841328413288</v>
      </c>
      <c r="AG45" s="6">
        <f t="shared" si="21"/>
        <v>121.71761271649221</v>
      </c>
      <c r="AH45" s="6">
        <f t="shared" si="15"/>
        <v>132.97365221544732</v>
      </c>
      <c r="AI45" s="6">
        <f t="shared" si="22"/>
        <v>124.54234037492763</v>
      </c>
    </row>
    <row r="46" spans="1:35" x14ac:dyDescent="0.2">
      <c r="AC46" s="2">
        <v>13</v>
      </c>
      <c r="AD46" s="4"/>
      <c r="AE46" s="4"/>
      <c r="AF46" s="4"/>
      <c r="AG46" s="4"/>
      <c r="AH46" s="6">
        <f t="shared" si="15"/>
        <v>126.85841271649221</v>
      </c>
      <c r="AI46" s="6">
        <f>AH46*AG51</f>
        <v>94.267008481966684</v>
      </c>
    </row>
    <row r="47" spans="1:35" x14ac:dyDescent="0.2">
      <c r="AC47" s="2">
        <v>14</v>
      </c>
      <c r="AD47" s="3"/>
      <c r="AE47" s="3"/>
      <c r="AF47" s="4"/>
      <c r="AG47" s="3"/>
      <c r="AH47" s="6">
        <f>AH46+AH$31</f>
        <v>131.99921271649222</v>
      </c>
      <c r="AI47" s="6">
        <f t="shared" ref="AI47:AI49" si="23">AH47*AG52</f>
        <v>143.1973384588288</v>
      </c>
    </row>
    <row r="48" spans="1:35" x14ac:dyDescent="0.2">
      <c r="AC48" s="2">
        <v>15</v>
      </c>
      <c r="AD48" s="3"/>
      <c r="AE48" s="3"/>
      <c r="AF48" s="4"/>
      <c r="AG48" s="3"/>
      <c r="AH48" s="6">
        <f>AH47+AH$31</f>
        <v>137.14001271649224</v>
      </c>
      <c r="AI48" s="6">
        <f t="shared" si="23"/>
        <v>169.50354806045235</v>
      </c>
    </row>
    <row r="49" spans="29:35" x14ac:dyDescent="0.2">
      <c r="AC49" s="2">
        <v>16</v>
      </c>
      <c r="AD49" s="3"/>
      <c r="AE49" s="3"/>
      <c r="AF49" s="4"/>
      <c r="AG49" s="3"/>
      <c r="AH49" s="6">
        <f>AH48+AH$31</f>
        <v>142.28081271649225</v>
      </c>
      <c r="AI49" s="6">
        <f t="shared" si="23"/>
        <v>133.25937214575663</v>
      </c>
    </row>
    <row r="51" spans="29:35" x14ac:dyDescent="0.2">
      <c r="AF51" s="7">
        <f>(AF38+AF42+AF34)/3</f>
        <v>0.73357800976632836</v>
      </c>
      <c r="AG51">
        <f>AF51*AF$27/AF$26</f>
        <v>0.74308834915535338</v>
      </c>
    </row>
    <row r="52" spans="29:35" x14ac:dyDescent="0.2">
      <c r="AF52" s="7">
        <f>(AF39+AF43+AF35)/3</f>
        <v>1.0709506460100051</v>
      </c>
      <c r="AG52">
        <f>AF52*AF$27/AF$26</f>
        <v>1.0848347919043115</v>
      </c>
    </row>
    <row r="53" spans="29:35" x14ac:dyDescent="0.2">
      <c r="AF53" s="7">
        <f>(AF40+AF44+AF36)/3</f>
        <v>1.2201703289615555</v>
      </c>
      <c r="AG53">
        <f>AF53*AF$27/AF$26</f>
        <v>1.2359890064387322</v>
      </c>
    </row>
    <row r="54" spans="29:35" x14ac:dyDescent="0.2">
      <c r="AF54" s="7">
        <f>(AF41+AF45+AF37)/3</f>
        <v>0.92460721400789403</v>
      </c>
      <c r="AG54">
        <f>AF54*AF$27/AF$26</f>
        <v>0.93659411695439443</v>
      </c>
    </row>
    <row r="56" spans="29:35" x14ac:dyDescent="0.2">
      <c r="AF56" s="7">
        <f>SUM(AF51:AF54)</f>
        <v>3.9493061987457834</v>
      </c>
      <c r="AG56" s="7">
        <f>SUM(AG51:AG54)</f>
        <v>4.0005062644527918</v>
      </c>
    </row>
    <row r="57" spans="29:35" x14ac:dyDescent="0.2">
      <c r="AF57">
        <v>4</v>
      </c>
      <c r="AG57">
        <v>400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Naive 1</vt:lpstr>
      <vt:lpstr>Seasonal Naive</vt:lpstr>
      <vt:lpstr>Naive 2</vt:lpstr>
      <vt:lpstr>Naive Trend - No Seasonal</vt:lpstr>
      <vt:lpstr>Naive Trend - Seasonal</vt:lpstr>
      <vt:lpstr>All methods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2019-07-03T05:49:25Z</dcterms:modified>
</cp:coreProperties>
</file>