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0.xml" ContentType="application/vnd.openxmlformats-officedocument.drawingml.chartshapes+xml"/>
  <Override PartName="/xl/charts/chart2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Alex_Data\09. Forecasting &amp; Other\05. Examples\"/>
    </mc:Choice>
  </mc:AlternateContent>
  <bookViews>
    <workbookView xWindow="0" yWindow="0" windowWidth="28800" windowHeight="14460" tabRatio="704"/>
  </bookViews>
  <sheets>
    <sheet name="Initial Data" sheetId="2" r:id="rId1"/>
    <sheet name="Deseasonalization" sheetId="3" r:id="rId2"/>
    <sheet name="Detection Method A" sheetId="4" r:id="rId3"/>
    <sheet name="Detection Method B" sheetId="5" r:id="rId4"/>
    <sheet name="Detection Method C" sheetId="6" r:id="rId5"/>
    <sheet name="Identify" sheetId="7" r:id="rId6"/>
    <sheet name="Smoothed TS &amp; Impact" sheetId="8" r:id="rId7"/>
    <sheet name="All in One" sheetId="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8" i="8" l="1"/>
  <c r="AM37" i="8"/>
  <c r="AL37" i="8"/>
  <c r="AM36" i="8"/>
  <c r="AJ36" i="8"/>
  <c r="AK36" i="8" s="1"/>
  <c r="AL36" i="8" s="1"/>
  <c r="AZ35" i="8"/>
  <c r="AM35" i="8"/>
  <c r="AJ35" i="8"/>
  <c r="AK35" i="8" s="1"/>
  <c r="AL35" i="8" s="1"/>
  <c r="F35" i="8"/>
  <c r="G35" i="8" s="1"/>
  <c r="R5" i="8" s="1"/>
  <c r="BA34" i="8"/>
  <c r="AZ34" i="8"/>
  <c r="AM34" i="8"/>
  <c r="AJ34" i="8"/>
  <c r="F34" i="8"/>
  <c r="G34" i="8" s="1"/>
  <c r="R4" i="8" s="1"/>
  <c r="BA33" i="8"/>
  <c r="AZ33" i="8"/>
  <c r="AM33" i="8"/>
  <c r="AJ33" i="8"/>
  <c r="AK34" i="8" s="1"/>
  <c r="AL34" i="8" s="1"/>
  <c r="F33" i="8"/>
  <c r="G33" i="8" s="1"/>
  <c r="Q7" i="8" s="1"/>
  <c r="BA32" i="8"/>
  <c r="AZ32" i="8"/>
  <c r="AM32" i="8"/>
  <c r="AJ32" i="8"/>
  <c r="AK33" i="8" s="1"/>
  <c r="AL33" i="8" s="1"/>
  <c r="F32" i="8"/>
  <c r="G32" i="8" s="1"/>
  <c r="Q6" i="8" s="1"/>
  <c r="BA31" i="8"/>
  <c r="AZ31" i="8"/>
  <c r="AM31" i="8"/>
  <c r="AJ31" i="8"/>
  <c r="F31" i="8"/>
  <c r="G31" i="8" s="1"/>
  <c r="Q5" i="8" s="1"/>
  <c r="BA30" i="8"/>
  <c r="AZ30" i="8"/>
  <c r="AM30" i="8"/>
  <c r="AJ30" i="8"/>
  <c r="F30" i="8"/>
  <c r="G30" i="8" s="1"/>
  <c r="Q4" i="8" s="1"/>
  <c r="BA29" i="8"/>
  <c r="AZ29" i="8"/>
  <c r="AM29" i="8"/>
  <c r="AJ29" i="8"/>
  <c r="AK29" i="8" s="1"/>
  <c r="AL29" i="8" s="1"/>
  <c r="F29" i="8"/>
  <c r="G29" i="8" s="1"/>
  <c r="P7" i="8" s="1"/>
  <c r="BA28" i="8"/>
  <c r="AZ28" i="8"/>
  <c r="AM28" i="8"/>
  <c r="AJ28" i="8"/>
  <c r="F28" i="8"/>
  <c r="G28" i="8" s="1"/>
  <c r="P6" i="8" s="1"/>
  <c r="BG27" i="8"/>
  <c r="BA27" i="8"/>
  <c r="AZ27" i="8"/>
  <c r="AM27" i="8"/>
  <c r="AJ27" i="8"/>
  <c r="F27" i="8"/>
  <c r="G27" i="8" s="1"/>
  <c r="P5" i="8" s="1"/>
  <c r="BG26" i="8"/>
  <c r="BA26" i="8"/>
  <c r="AZ26" i="8"/>
  <c r="AM26" i="8"/>
  <c r="AJ26" i="8"/>
  <c r="AK27" i="8" s="1"/>
  <c r="AL27" i="8" s="1"/>
  <c r="F26" i="8"/>
  <c r="G26" i="8" s="1"/>
  <c r="P4" i="8" s="1"/>
  <c r="BG25" i="8"/>
  <c r="BA25" i="8"/>
  <c r="AZ25" i="8"/>
  <c r="AM25" i="8"/>
  <c r="AJ25" i="8"/>
  <c r="AK26" i="8" s="1"/>
  <c r="AL26" i="8" s="1"/>
  <c r="F25" i="8"/>
  <c r="G25" i="8" s="1"/>
  <c r="O7" i="8" s="1"/>
  <c r="BA24" i="8"/>
  <c r="AZ24" i="8"/>
  <c r="AM24" i="8"/>
  <c r="AJ24" i="8"/>
  <c r="F24" i="8"/>
  <c r="G24" i="8" s="1"/>
  <c r="O6" i="8" s="1"/>
  <c r="BA23" i="8"/>
  <c r="AZ23" i="8"/>
  <c r="AM23" i="8"/>
  <c r="AJ23" i="8"/>
  <c r="F23" i="8"/>
  <c r="G23" i="8" s="1"/>
  <c r="O5" i="8" s="1"/>
  <c r="BA22" i="8"/>
  <c r="AZ22" i="8"/>
  <c r="AM22" i="8"/>
  <c r="AJ22" i="8"/>
  <c r="AK23" i="8" s="1"/>
  <c r="AL23" i="8" s="1"/>
  <c r="F22" i="8"/>
  <c r="G22" i="8" s="1"/>
  <c r="O4" i="8" s="1"/>
  <c r="BA21" i="8"/>
  <c r="AZ21" i="8"/>
  <c r="AM21" i="8"/>
  <c r="AJ21" i="8"/>
  <c r="F21" i="8"/>
  <c r="G21" i="8" s="1"/>
  <c r="N7" i="8" s="1"/>
  <c r="BA20" i="8"/>
  <c r="AZ20" i="8"/>
  <c r="AM20" i="8"/>
  <c r="AJ20" i="8"/>
  <c r="G20" i="8"/>
  <c r="N6" i="8" s="1"/>
  <c r="F20" i="8"/>
  <c r="BA19" i="8"/>
  <c r="AZ19" i="8"/>
  <c r="AM19" i="8"/>
  <c r="AJ19" i="8"/>
  <c r="F19" i="8"/>
  <c r="G19" i="8" s="1"/>
  <c r="N5" i="8" s="1"/>
  <c r="BA18" i="8"/>
  <c r="AZ18" i="8"/>
  <c r="AM18" i="8"/>
  <c r="AJ18" i="8"/>
  <c r="AK19" i="8" s="1"/>
  <c r="AL19" i="8" s="1"/>
  <c r="F18" i="8"/>
  <c r="G18" i="8" s="1"/>
  <c r="N4" i="8" s="1"/>
  <c r="BA17" i="8"/>
  <c r="AZ17" i="8"/>
  <c r="AM17" i="8"/>
  <c r="AJ17" i="8"/>
  <c r="AK18" i="8" s="1"/>
  <c r="AL18" i="8" s="1"/>
  <c r="F17" i="8"/>
  <c r="G17" i="8" s="1"/>
  <c r="M7" i="8" s="1"/>
  <c r="BA16" i="8"/>
  <c r="AZ16" i="8"/>
  <c r="AM16" i="8"/>
  <c r="AJ16" i="8"/>
  <c r="F16" i="8"/>
  <c r="G16" i="8" s="1"/>
  <c r="M6" i="8" s="1"/>
  <c r="BA15" i="8"/>
  <c r="AZ15" i="8"/>
  <c r="AM15" i="8"/>
  <c r="AJ15" i="8"/>
  <c r="AK16" i="8" s="1"/>
  <c r="AL16" i="8" s="1"/>
  <c r="F15" i="8"/>
  <c r="G15" i="8" s="1"/>
  <c r="M5" i="8" s="1"/>
  <c r="BG14" i="8"/>
  <c r="BA14" i="8"/>
  <c r="AZ14" i="8"/>
  <c r="AM14" i="8"/>
  <c r="AJ14" i="8"/>
  <c r="F14" i="8"/>
  <c r="G14" i="8" s="1"/>
  <c r="M4" i="8" s="1"/>
  <c r="BG13" i="8"/>
  <c r="BA13" i="8"/>
  <c r="AZ13" i="8"/>
  <c r="AM13" i="8"/>
  <c r="AJ13" i="8"/>
  <c r="F13" i="8"/>
  <c r="G13" i="8" s="1"/>
  <c r="L7" i="8" s="1"/>
  <c r="BG12" i="8"/>
  <c r="BA12" i="8"/>
  <c r="AZ12" i="8"/>
  <c r="AM12" i="8"/>
  <c r="AJ12" i="8"/>
  <c r="F12" i="8"/>
  <c r="G12" i="8" s="1"/>
  <c r="L6" i="8" s="1"/>
  <c r="BG11" i="8"/>
  <c r="BA11" i="8"/>
  <c r="AZ11" i="8"/>
  <c r="AM11" i="8"/>
  <c r="AJ11" i="8"/>
  <c r="AK11" i="8" s="1"/>
  <c r="AL11" i="8" s="1"/>
  <c r="F11" i="8"/>
  <c r="G11" i="8" s="1"/>
  <c r="L5" i="8" s="1"/>
  <c r="BF10" i="8"/>
  <c r="BA10" i="8"/>
  <c r="AZ10" i="8"/>
  <c r="AM10" i="8"/>
  <c r="AJ10" i="8"/>
  <c r="F10" i="8"/>
  <c r="G10" i="8" s="1"/>
  <c r="L4" i="8" s="1"/>
  <c r="BF9" i="8"/>
  <c r="BA9" i="8"/>
  <c r="AZ9" i="8"/>
  <c r="AM9" i="8"/>
  <c r="AJ9" i="8"/>
  <c r="F9" i="8"/>
  <c r="G9" i="8" s="1"/>
  <c r="K7" i="8" s="1"/>
  <c r="BF8" i="8"/>
  <c r="BA8" i="8"/>
  <c r="AZ8" i="8"/>
  <c r="AM8" i="8"/>
  <c r="AJ8" i="8"/>
  <c r="F8" i="8"/>
  <c r="G8" i="8" s="1"/>
  <c r="K6" i="8" s="1"/>
  <c r="BF7" i="8"/>
  <c r="BA7" i="8"/>
  <c r="AZ7" i="8"/>
  <c r="AM7" i="8"/>
  <c r="AJ7" i="8"/>
  <c r="F7" i="8"/>
  <c r="G7" i="8" s="1"/>
  <c r="K5" i="8" s="1"/>
  <c r="BF6" i="8"/>
  <c r="BA6" i="8"/>
  <c r="AZ6" i="8"/>
  <c r="AM6" i="8"/>
  <c r="AJ6" i="8"/>
  <c r="F6" i="8"/>
  <c r="G6" i="8" s="1"/>
  <c r="K4" i="8" s="1"/>
  <c r="T4" i="8" s="1"/>
  <c r="BF5" i="8"/>
  <c r="BA5" i="8"/>
  <c r="AZ5" i="8"/>
  <c r="AM5" i="8"/>
  <c r="AJ5" i="8"/>
  <c r="F5" i="8"/>
  <c r="G5" i="8" s="1"/>
  <c r="J7" i="8" s="1"/>
  <c r="BF4" i="8"/>
  <c r="AZ4" i="8"/>
  <c r="AM4" i="8"/>
  <c r="AJ4" i="8"/>
  <c r="G4" i="8"/>
  <c r="J6" i="8" s="1"/>
  <c r="F4" i="8"/>
  <c r="BF3" i="8"/>
  <c r="AM3" i="8"/>
  <c r="AJ3" i="8"/>
  <c r="BF2" i="8"/>
  <c r="AM2" i="8"/>
  <c r="AL2" i="8"/>
  <c r="AF38" i="7"/>
  <c r="BF37" i="7"/>
  <c r="BD37" i="7"/>
  <c r="AM37" i="7"/>
  <c r="AL37" i="7"/>
  <c r="BF36" i="7"/>
  <c r="BD36" i="7"/>
  <c r="AM36" i="7"/>
  <c r="AK36" i="7"/>
  <c r="AL36" i="7" s="1"/>
  <c r="AJ36" i="7"/>
  <c r="BQ35" i="7"/>
  <c r="BR35" i="7" s="1"/>
  <c r="BF35" i="7"/>
  <c r="BD35" i="7"/>
  <c r="AZ35" i="7"/>
  <c r="AM35" i="7"/>
  <c r="AJ35" i="7"/>
  <c r="AK35" i="7" s="1"/>
  <c r="AL35" i="7" s="1"/>
  <c r="F35" i="7"/>
  <c r="G35" i="7" s="1"/>
  <c r="BQ34" i="7"/>
  <c r="BR34" i="7" s="1"/>
  <c r="BN34" i="7"/>
  <c r="BF34" i="7"/>
  <c r="BD34" i="7"/>
  <c r="BA34" i="7"/>
  <c r="AZ34" i="7"/>
  <c r="AM34" i="7"/>
  <c r="AJ34" i="7"/>
  <c r="F34" i="7"/>
  <c r="G34" i="7" s="1"/>
  <c r="R4" i="7" s="1"/>
  <c r="BQ33" i="7"/>
  <c r="BR33" i="7" s="1"/>
  <c r="BN33" i="7"/>
  <c r="BF33" i="7"/>
  <c r="BD33" i="7"/>
  <c r="BA33" i="7"/>
  <c r="AZ33" i="7"/>
  <c r="AM33" i="7"/>
  <c r="AJ33" i="7"/>
  <c r="AK34" i="7" s="1"/>
  <c r="AL34" i="7" s="1"/>
  <c r="F33" i="7"/>
  <c r="G33" i="7" s="1"/>
  <c r="BQ32" i="7"/>
  <c r="BR32" i="7" s="1"/>
  <c r="BN32" i="7"/>
  <c r="BF32" i="7"/>
  <c r="BD32" i="7"/>
  <c r="BA32" i="7"/>
  <c r="AZ32" i="7"/>
  <c r="AM32" i="7"/>
  <c r="AJ32" i="7"/>
  <c r="F32" i="7"/>
  <c r="G32" i="7" s="1"/>
  <c r="BQ31" i="7"/>
  <c r="BR31" i="7" s="1"/>
  <c r="BN31" i="7"/>
  <c r="BF31" i="7"/>
  <c r="BD31" i="7"/>
  <c r="BA31" i="7"/>
  <c r="AZ31" i="7"/>
  <c r="AM31" i="7"/>
  <c r="AJ31" i="7"/>
  <c r="AK32" i="7" s="1"/>
  <c r="AL32" i="7" s="1"/>
  <c r="F31" i="7"/>
  <c r="G31" i="7" s="1"/>
  <c r="BQ30" i="7"/>
  <c r="BR30" i="7" s="1"/>
  <c r="BN30" i="7"/>
  <c r="BF30" i="7"/>
  <c r="BD30" i="7"/>
  <c r="BA30" i="7"/>
  <c r="AZ30" i="7"/>
  <c r="AM30" i="7"/>
  <c r="AJ30" i="7"/>
  <c r="F30" i="7"/>
  <c r="G30" i="7" s="1"/>
  <c r="Q4" i="7" s="1"/>
  <c r="BQ29" i="7"/>
  <c r="BR29" i="7" s="1"/>
  <c r="BN29" i="7"/>
  <c r="BF29" i="7"/>
  <c r="BD29" i="7"/>
  <c r="BA29" i="7"/>
  <c r="AZ29" i="7"/>
  <c r="AM29" i="7"/>
  <c r="AJ29" i="7"/>
  <c r="AK29" i="7" s="1"/>
  <c r="AL29" i="7" s="1"/>
  <c r="F29" i="7"/>
  <c r="G29" i="7" s="1"/>
  <c r="P7" i="7" s="1"/>
  <c r="BQ28" i="7"/>
  <c r="BR28" i="7" s="1"/>
  <c r="BN28" i="7"/>
  <c r="BF28" i="7"/>
  <c r="BD28" i="7"/>
  <c r="BA28" i="7"/>
  <c r="AZ28" i="7"/>
  <c r="AM28" i="7"/>
  <c r="AJ28" i="7"/>
  <c r="AK28" i="7" s="1"/>
  <c r="AL28" i="7" s="1"/>
  <c r="F28" i="7"/>
  <c r="G28" i="7" s="1"/>
  <c r="P6" i="7" s="1"/>
  <c r="BZ27" i="7"/>
  <c r="BQ27" i="7"/>
  <c r="BR27" i="7" s="1"/>
  <c r="BN27" i="7"/>
  <c r="BF27" i="7"/>
  <c r="BD27" i="7"/>
  <c r="BA27" i="7"/>
  <c r="AZ27" i="7"/>
  <c r="AM27" i="7"/>
  <c r="AK27" i="7"/>
  <c r="AL27" i="7" s="1"/>
  <c r="AJ27" i="7"/>
  <c r="G27" i="7"/>
  <c r="F27" i="7"/>
  <c r="BZ26" i="7"/>
  <c r="BQ26" i="7"/>
  <c r="BR26" i="7" s="1"/>
  <c r="BN26" i="7"/>
  <c r="BF26" i="7"/>
  <c r="BD26" i="7"/>
  <c r="BA26" i="7"/>
  <c r="AZ26" i="7"/>
  <c r="AM26" i="7"/>
  <c r="AL26" i="7"/>
  <c r="AJ26" i="7"/>
  <c r="F26" i="7"/>
  <c r="G26" i="7" s="1"/>
  <c r="P4" i="7" s="1"/>
  <c r="BZ25" i="7"/>
  <c r="BQ25" i="7"/>
  <c r="BR25" i="7" s="1"/>
  <c r="BF25" i="7"/>
  <c r="BD25" i="7"/>
  <c r="BA25" i="7"/>
  <c r="AZ25" i="7"/>
  <c r="BN25" i="7" s="1"/>
  <c r="AM25" i="7"/>
  <c r="AJ25" i="7"/>
  <c r="AK26" i="7" s="1"/>
  <c r="F25" i="7"/>
  <c r="G25" i="7" s="1"/>
  <c r="BQ24" i="7"/>
  <c r="BR24" i="7" s="1"/>
  <c r="BF24" i="7"/>
  <c r="BD24" i="7"/>
  <c r="BA24" i="7"/>
  <c r="AZ24" i="7"/>
  <c r="BN24" i="7" s="1"/>
  <c r="AM24" i="7"/>
  <c r="AJ24" i="7"/>
  <c r="AK25" i="7" s="1"/>
  <c r="AL25" i="7" s="1"/>
  <c r="F24" i="7"/>
  <c r="G24" i="7" s="1"/>
  <c r="O6" i="7" s="1"/>
  <c r="BR23" i="7"/>
  <c r="BQ23" i="7"/>
  <c r="BF23" i="7"/>
  <c r="BD23" i="7"/>
  <c r="BA23" i="7"/>
  <c r="AZ23" i="7"/>
  <c r="BN23" i="7" s="1"/>
  <c r="AM23" i="7"/>
  <c r="AJ23" i="7"/>
  <c r="F23" i="7"/>
  <c r="G23" i="7" s="1"/>
  <c r="BQ22" i="7"/>
  <c r="BR22" i="7" s="1"/>
  <c r="BF22" i="7"/>
  <c r="BD22" i="7"/>
  <c r="BA22" i="7"/>
  <c r="AZ22" i="7"/>
  <c r="BN22" i="7" s="1"/>
  <c r="AM22" i="7"/>
  <c r="AJ22" i="7"/>
  <c r="F22" i="7"/>
  <c r="G22" i="7" s="1"/>
  <c r="BQ21" i="7"/>
  <c r="BR21" i="7" s="1"/>
  <c r="BF21" i="7"/>
  <c r="BD21" i="7"/>
  <c r="BA21" i="7"/>
  <c r="AZ21" i="7"/>
  <c r="BN21" i="7" s="1"/>
  <c r="AM21" i="7"/>
  <c r="AJ21" i="7"/>
  <c r="AK22" i="7" s="1"/>
  <c r="AL22" i="7" s="1"/>
  <c r="F21" i="7"/>
  <c r="G21" i="7" s="1"/>
  <c r="BR20" i="7"/>
  <c r="BQ20" i="7"/>
  <c r="BF20" i="7"/>
  <c r="BD20" i="7"/>
  <c r="BA20" i="7"/>
  <c r="AZ20" i="7"/>
  <c r="BN20" i="7" s="1"/>
  <c r="AM20" i="7"/>
  <c r="AJ20" i="7"/>
  <c r="F20" i="7"/>
  <c r="G20" i="7" s="1"/>
  <c r="BQ19" i="7"/>
  <c r="BR19" i="7" s="1"/>
  <c r="BF19" i="7"/>
  <c r="BD19" i="7"/>
  <c r="BA19" i="7"/>
  <c r="AZ19" i="7"/>
  <c r="BN19" i="7" s="1"/>
  <c r="AM19" i="7"/>
  <c r="AJ19" i="7"/>
  <c r="F19" i="7"/>
  <c r="G19" i="7" s="1"/>
  <c r="N5" i="7" s="1"/>
  <c r="BQ18" i="7"/>
  <c r="BR18" i="7" s="1"/>
  <c r="BF18" i="7"/>
  <c r="BD18" i="7"/>
  <c r="BA18" i="7"/>
  <c r="AZ18" i="7"/>
  <c r="BN18" i="7" s="1"/>
  <c r="AM18" i="7"/>
  <c r="AJ18" i="7"/>
  <c r="AK19" i="7" s="1"/>
  <c r="AL19" i="7" s="1"/>
  <c r="F18" i="7"/>
  <c r="G18" i="7" s="1"/>
  <c r="N4" i="7" s="1"/>
  <c r="BQ17" i="7"/>
  <c r="BR17" i="7" s="1"/>
  <c r="BF17" i="7"/>
  <c r="BD17" i="7"/>
  <c r="BA17" i="7"/>
  <c r="AZ17" i="7"/>
  <c r="BN17" i="7" s="1"/>
  <c r="AM17" i="7"/>
  <c r="AJ17" i="7"/>
  <c r="F17" i="7"/>
  <c r="G17" i="7" s="1"/>
  <c r="M7" i="7" s="1"/>
  <c r="BQ16" i="7"/>
  <c r="BR16" i="7" s="1"/>
  <c r="BF16" i="7"/>
  <c r="BD16" i="7"/>
  <c r="BA16" i="7"/>
  <c r="AZ16" i="7"/>
  <c r="BN16" i="7" s="1"/>
  <c r="AM16" i="7"/>
  <c r="AJ16" i="7"/>
  <c r="F16" i="7"/>
  <c r="G16" i="7" s="1"/>
  <c r="M6" i="7" s="1"/>
  <c r="BR15" i="7"/>
  <c r="BQ15" i="7"/>
  <c r="BF15" i="7"/>
  <c r="BD15" i="7"/>
  <c r="BA15" i="7"/>
  <c r="AZ15" i="7"/>
  <c r="BN15" i="7" s="1"/>
  <c r="AM15" i="7"/>
  <c r="AJ15" i="7"/>
  <c r="F15" i="7"/>
  <c r="G15" i="7" s="1"/>
  <c r="BZ14" i="7"/>
  <c r="BR14" i="7"/>
  <c r="BQ14" i="7"/>
  <c r="BF14" i="7"/>
  <c r="BD14" i="7"/>
  <c r="BA14" i="7"/>
  <c r="BN14" i="7" s="1"/>
  <c r="AZ14" i="7"/>
  <c r="AM14" i="7"/>
  <c r="AK14" i="7"/>
  <c r="AL14" i="7" s="1"/>
  <c r="AJ14" i="7"/>
  <c r="F14" i="7"/>
  <c r="G14" i="7" s="1"/>
  <c r="M4" i="7" s="1"/>
  <c r="BZ13" i="7"/>
  <c r="BQ13" i="7"/>
  <c r="BR13" i="7" s="1"/>
  <c r="BF13" i="7"/>
  <c r="BD13" i="7"/>
  <c r="BA13" i="7"/>
  <c r="BN13" i="7" s="1"/>
  <c r="AZ13" i="7"/>
  <c r="AM13" i="7"/>
  <c r="AJ13" i="7"/>
  <c r="F13" i="7"/>
  <c r="G13" i="7" s="1"/>
  <c r="L7" i="7" s="1"/>
  <c r="BZ12" i="7"/>
  <c r="BQ12" i="7"/>
  <c r="BR12" i="7" s="1"/>
  <c r="BF12" i="7"/>
  <c r="BD12" i="7"/>
  <c r="BA12" i="7"/>
  <c r="AZ12" i="7"/>
  <c r="AM12" i="7"/>
  <c r="AJ12" i="7"/>
  <c r="AK13" i="7" s="1"/>
  <c r="AL13" i="7" s="1"/>
  <c r="G12" i="7"/>
  <c r="F12" i="7"/>
  <c r="BZ11" i="7"/>
  <c r="BR11" i="7"/>
  <c r="BQ11" i="7"/>
  <c r="BF11" i="7"/>
  <c r="BD11" i="7"/>
  <c r="BA11" i="7"/>
  <c r="BN11" i="7" s="1"/>
  <c r="AZ11" i="7"/>
  <c r="AM11" i="7"/>
  <c r="AJ11" i="7"/>
  <c r="F11" i="7"/>
  <c r="G11" i="7" s="1"/>
  <c r="L5" i="7" s="1"/>
  <c r="BY10" i="7"/>
  <c r="BQ10" i="7"/>
  <c r="BR10" i="7" s="1"/>
  <c r="BN10" i="7"/>
  <c r="BF10" i="7"/>
  <c r="BD10" i="7"/>
  <c r="BA10" i="7"/>
  <c r="AZ10" i="7"/>
  <c r="AM10" i="7"/>
  <c r="AJ10" i="7"/>
  <c r="F10" i="7"/>
  <c r="G10" i="7" s="1"/>
  <c r="BY9" i="7"/>
  <c r="BQ9" i="7"/>
  <c r="BR9" i="7" s="1"/>
  <c r="BN9" i="7"/>
  <c r="BF9" i="7"/>
  <c r="BD9" i="7"/>
  <c r="BA9" i="7"/>
  <c r="AZ9" i="7"/>
  <c r="AM9" i="7"/>
  <c r="AK9" i="7"/>
  <c r="AL9" i="7" s="1"/>
  <c r="AJ9" i="7"/>
  <c r="G9" i="7"/>
  <c r="K7" i="7" s="1"/>
  <c r="F9" i="7"/>
  <c r="BY8" i="7"/>
  <c r="BQ8" i="7"/>
  <c r="BR8" i="7" s="1"/>
  <c r="BF8" i="7"/>
  <c r="BD8" i="7"/>
  <c r="BA8" i="7"/>
  <c r="BN8" i="7" s="1"/>
  <c r="AZ8" i="7"/>
  <c r="AM8" i="7"/>
  <c r="AL8" i="7"/>
  <c r="AJ8" i="7"/>
  <c r="F8" i="7"/>
  <c r="G8" i="7" s="1"/>
  <c r="K6" i="7" s="1"/>
  <c r="BY7" i="7"/>
  <c r="BQ7" i="7"/>
  <c r="BR7" i="7" s="1"/>
  <c r="BF7" i="7"/>
  <c r="BD7" i="7"/>
  <c r="BA7" i="7"/>
  <c r="BN7" i="7" s="1"/>
  <c r="AZ7" i="7"/>
  <c r="AM7" i="7"/>
  <c r="AJ7" i="7"/>
  <c r="AK8" i="7" s="1"/>
  <c r="Q7" i="7"/>
  <c r="O7" i="7"/>
  <c r="N7" i="7"/>
  <c r="G7" i="7"/>
  <c r="K5" i="7" s="1"/>
  <c r="F7" i="7"/>
  <c r="BY6" i="7"/>
  <c r="BQ6" i="7"/>
  <c r="BR6" i="7" s="1"/>
  <c r="BN6" i="7"/>
  <c r="BF6" i="7"/>
  <c r="BD6" i="7"/>
  <c r="BA6" i="7"/>
  <c r="AZ6" i="7"/>
  <c r="AM6" i="7"/>
  <c r="AL6" i="7"/>
  <c r="AJ6" i="7"/>
  <c r="AK7" i="7" s="1"/>
  <c r="AL7" i="7" s="1"/>
  <c r="Q6" i="7"/>
  <c r="N6" i="7"/>
  <c r="L6" i="7"/>
  <c r="G6" i="7"/>
  <c r="F6" i="7"/>
  <c r="BY5" i="7"/>
  <c r="BR5" i="7"/>
  <c r="BQ5" i="7"/>
  <c r="BN5" i="7"/>
  <c r="BF5" i="7"/>
  <c r="BD5" i="7"/>
  <c r="BA5" i="7"/>
  <c r="AZ5" i="7"/>
  <c r="AM5" i="7"/>
  <c r="AK5" i="7"/>
  <c r="AL5" i="7" s="1"/>
  <c r="AJ5" i="7"/>
  <c r="AK6" i="7" s="1"/>
  <c r="R5" i="7"/>
  <c r="Q5" i="7"/>
  <c r="P5" i="7"/>
  <c r="O5" i="7"/>
  <c r="M5" i="7"/>
  <c r="F5" i="7"/>
  <c r="G5" i="7" s="1"/>
  <c r="J7" i="7" s="1"/>
  <c r="BY4" i="7"/>
  <c r="BR4" i="7"/>
  <c r="BQ4" i="7"/>
  <c r="BF4" i="7"/>
  <c r="BD4" i="7"/>
  <c r="AZ4" i="7"/>
  <c r="AM4" i="7"/>
  <c r="AJ4" i="7"/>
  <c r="O4" i="7"/>
  <c r="L4" i="7"/>
  <c r="K4" i="7"/>
  <c r="G4" i="7"/>
  <c r="J6" i="7" s="1"/>
  <c r="F4" i="7"/>
  <c r="BY3" i="7"/>
  <c r="BF3" i="7"/>
  <c r="BD3" i="7"/>
  <c r="AM3" i="7"/>
  <c r="AJ3" i="7"/>
  <c r="BY2" i="7"/>
  <c r="BF2" i="7"/>
  <c r="BD2" i="7"/>
  <c r="AM2" i="7"/>
  <c r="AL2" i="7"/>
  <c r="AF38" i="6"/>
  <c r="AM37" i="6"/>
  <c r="AL37" i="6"/>
  <c r="AM36" i="6"/>
  <c r="AJ36" i="6"/>
  <c r="AK36" i="6" s="1"/>
  <c r="AL36" i="6" s="1"/>
  <c r="AZ35" i="6"/>
  <c r="AM35" i="6"/>
  <c r="AJ35" i="6"/>
  <c r="F35" i="6"/>
  <c r="G35" i="6" s="1"/>
  <c r="R5" i="6" s="1"/>
  <c r="BA34" i="6"/>
  <c r="AZ34" i="6"/>
  <c r="AM34" i="6"/>
  <c r="AJ34" i="6"/>
  <c r="F34" i="6"/>
  <c r="G34" i="6" s="1"/>
  <c r="R4" i="6" s="1"/>
  <c r="BA33" i="6"/>
  <c r="BC33" i="6" s="1"/>
  <c r="AZ33" i="6"/>
  <c r="AM33" i="6"/>
  <c r="AJ33" i="6"/>
  <c r="F33" i="6"/>
  <c r="G33" i="6" s="1"/>
  <c r="Q7" i="6" s="1"/>
  <c r="BA32" i="6"/>
  <c r="AZ32" i="6"/>
  <c r="AM32" i="6"/>
  <c r="AJ32" i="6"/>
  <c r="F32" i="6"/>
  <c r="G32" i="6" s="1"/>
  <c r="Q6" i="6" s="1"/>
  <c r="BA31" i="6"/>
  <c r="BC31" i="6" s="1"/>
  <c r="AZ31" i="6"/>
  <c r="AM31" i="6"/>
  <c r="AJ31" i="6"/>
  <c r="F31" i="6"/>
  <c r="G31" i="6" s="1"/>
  <c r="Q5" i="6" s="1"/>
  <c r="BA30" i="6"/>
  <c r="AZ30" i="6"/>
  <c r="AM30" i="6"/>
  <c r="AJ30" i="6"/>
  <c r="F30" i="6"/>
  <c r="G30" i="6" s="1"/>
  <c r="Q4" i="6" s="1"/>
  <c r="BA29" i="6"/>
  <c r="AZ29" i="6"/>
  <c r="AM29" i="6"/>
  <c r="AJ29" i="6"/>
  <c r="F29" i="6"/>
  <c r="G29" i="6" s="1"/>
  <c r="P7" i="6" s="1"/>
  <c r="BA28" i="6"/>
  <c r="AZ28" i="6"/>
  <c r="BC28" i="6" s="1"/>
  <c r="AM28" i="6"/>
  <c r="AJ28" i="6"/>
  <c r="F28" i="6"/>
  <c r="G28" i="6" s="1"/>
  <c r="P6" i="6" s="1"/>
  <c r="BA27" i="6"/>
  <c r="AZ27" i="6"/>
  <c r="AM27" i="6"/>
  <c r="AJ27" i="6"/>
  <c r="F27" i="6"/>
  <c r="G27" i="6" s="1"/>
  <c r="P5" i="6" s="1"/>
  <c r="BA26" i="6"/>
  <c r="AZ26" i="6"/>
  <c r="BC26" i="6" s="1"/>
  <c r="AM26" i="6"/>
  <c r="AJ26" i="6"/>
  <c r="F26" i="6"/>
  <c r="G26" i="6" s="1"/>
  <c r="P4" i="6" s="1"/>
  <c r="BA25" i="6"/>
  <c r="AZ25" i="6"/>
  <c r="AM25" i="6"/>
  <c r="AJ25" i="6"/>
  <c r="F25" i="6"/>
  <c r="G25" i="6" s="1"/>
  <c r="BA24" i="6"/>
  <c r="AZ24" i="6"/>
  <c r="AM24" i="6"/>
  <c r="AJ24" i="6"/>
  <c r="F24" i="6"/>
  <c r="G24" i="6" s="1"/>
  <c r="O6" i="6" s="1"/>
  <c r="BA23" i="6"/>
  <c r="AZ23" i="6"/>
  <c r="AM23" i="6"/>
  <c r="AJ23" i="6"/>
  <c r="F23" i="6"/>
  <c r="G23" i="6" s="1"/>
  <c r="O5" i="6" s="1"/>
  <c r="BA22" i="6"/>
  <c r="AZ22" i="6"/>
  <c r="AM22" i="6"/>
  <c r="AJ22" i="6"/>
  <c r="F22" i="6"/>
  <c r="G22" i="6" s="1"/>
  <c r="O4" i="6" s="1"/>
  <c r="BA21" i="6"/>
  <c r="AZ21" i="6"/>
  <c r="AM21" i="6"/>
  <c r="AJ21" i="6"/>
  <c r="F21" i="6"/>
  <c r="G21" i="6" s="1"/>
  <c r="N7" i="6" s="1"/>
  <c r="BA20" i="6"/>
  <c r="AZ20" i="6"/>
  <c r="AM20" i="6"/>
  <c r="AJ20" i="6"/>
  <c r="F20" i="6"/>
  <c r="G20" i="6" s="1"/>
  <c r="N6" i="6" s="1"/>
  <c r="BA19" i="6"/>
  <c r="AZ19" i="6"/>
  <c r="AM19" i="6"/>
  <c r="AJ19" i="6"/>
  <c r="F19" i="6"/>
  <c r="G19" i="6" s="1"/>
  <c r="N5" i="6" s="1"/>
  <c r="BA18" i="6"/>
  <c r="AZ18" i="6"/>
  <c r="AM18" i="6"/>
  <c r="AJ18" i="6"/>
  <c r="F18" i="6"/>
  <c r="G18" i="6" s="1"/>
  <c r="N4" i="6" s="1"/>
  <c r="BA17" i="6"/>
  <c r="AZ17" i="6"/>
  <c r="AM17" i="6"/>
  <c r="AJ17" i="6"/>
  <c r="F17" i="6"/>
  <c r="G17" i="6" s="1"/>
  <c r="M7" i="6" s="1"/>
  <c r="BA16" i="6"/>
  <c r="AZ16" i="6"/>
  <c r="AM16" i="6"/>
  <c r="AJ16" i="6"/>
  <c r="F16" i="6"/>
  <c r="G16" i="6" s="1"/>
  <c r="M6" i="6" s="1"/>
  <c r="BA15" i="6"/>
  <c r="AZ15" i="6"/>
  <c r="AM15" i="6"/>
  <c r="AJ15" i="6"/>
  <c r="F15" i="6"/>
  <c r="G15" i="6" s="1"/>
  <c r="M5" i="6" s="1"/>
  <c r="BA14" i="6"/>
  <c r="AZ14" i="6"/>
  <c r="AM14" i="6"/>
  <c r="AJ14" i="6"/>
  <c r="F14" i="6"/>
  <c r="G14" i="6" s="1"/>
  <c r="M4" i="6" s="1"/>
  <c r="BA13" i="6"/>
  <c r="AZ13" i="6"/>
  <c r="AM13" i="6"/>
  <c r="AJ13" i="6"/>
  <c r="F13" i="6"/>
  <c r="G13" i="6" s="1"/>
  <c r="L7" i="6" s="1"/>
  <c r="BA12" i="6"/>
  <c r="AZ12" i="6"/>
  <c r="AM12" i="6"/>
  <c r="AJ12" i="6"/>
  <c r="F12" i="6"/>
  <c r="G12" i="6" s="1"/>
  <c r="L6" i="6" s="1"/>
  <c r="BA11" i="6"/>
  <c r="AZ11" i="6"/>
  <c r="AM11" i="6"/>
  <c r="AJ11" i="6"/>
  <c r="F11" i="6"/>
  <c r="G11" i="6" s="1"/>
  <c r="L5" i="6" s="1"/>
  <c r="BA10" i="6"/>
  <c r="AZ10" i="6"/>
  <c r="BC10" i="6" s="1"/>
  <c r="AM10" i="6"/>
  <c r="AJ10" i="6"/>
  <c r="F10" i="6"/>
  <c r="G10" i="6" s="1"/>
  <c r="L4" i="6" s="1"/>
  <c r="BA9" i="6"/>
  <c r="AZ9" i="6"/>
  <c r="AM9" i="6"/>
  <c r="AJ9" i="6"/>
  <c r="F9" i="6"/>
  <c r="G9" i="6" s="1"/>
  <c r="K7" i="6" s="1"/>
  <c r="BA8" i="6"/>
  <c r="AZ8" i="6"/>
  <c r="AM8" i="6"/>
  <c r="AJ8" i="6"/>
  <c r="F8" i="6"/>
  <c r="G8" i="6" s="1"/>
  <c r="K6" i="6" s="1"/>
  <c r="BA7" i="6"/>
  <c r="AZ7" i="6"/>
  <c r="AM7" i="6"/>
  <c r="AJ7" i="6"/>
  <c r="O7" i="6"/>
  <c r="F7" i="6"/>
  <c r="G7" i="6" s="1"/>
  <c r="K5" i="6" s="1"/>
  <c r="BA6" i="6"/>
  <c r="AZ6" i="6"/>
  <c r="AM6" i="6"/>
  <c r="AJ6" i="6"/>
  <c r="F6" i="6"/>
  <c r="G6" i="6" s="1"/>
  <c r="K4" i="6" s="1"/>
  <c r="BA5" i="6"/>
  <c r="AZ5" i="6"/>
  <c r="BC5" i="6" s="1"/>
  <c r="AM5" i="6"/>
  <c r="AJ5" i="6"/>
  <c r="F5" i="6"/>
  <c r="G5" i="6" s="1"/>
  <c r="J7" i="6" s="1"/>
  <c r="AZ4" i="6"/>
  <c r="AM4" i="6"/>
  <c r="AJ4" i="6"/>
  <c r="F4" i="6"/>
  <c r="G4" i="6" s="1"/>
  <c r="J6" i="6" s="1"/>
  <c r="AM3" i="6"/>
  <c r="AJ3" i="6"/>
  <c r="AK3" i="6" s="1"/>
  <c r="AL3" i="6" s="1"/>
  <c r="AM2" i="6"/>
  <c r="AL2" i="6"/>
  <c r="AF38" i="5"/>
  <c r="AM37" i="5"/>
  <c r="AL37" i="5"/>
  <c r="AM36" i="5"/>
  <c r="AJ36" i="5"/>
  <c r="AK36" i="5" s="1"/>
  <c r="AL36" i="5" s="1"/>
  <c r="AM35" i="5"/>
  <c r="AJ35" i="5"/>
  <c r="F35" i="5"/>
  <c r="G35" i="5" s="1"/>
  <c r="R5" i="5" s="1"/>
  <c r="AM34" i="5"/>
  <c r="AJ34" i="5"/>
  <c r="F34" i="5"/>
  <c r="G34" i="5" s="1"/>
  <c r="R4" i="5" s="1"/>
  <c r="AM33" i="5"/>
  <c r="AJ33" i="5"/>
  <c r="F33" i="5"/>
  <c r="G33" i="5" s="1"/>
  <c r="Q7" i="5" s="1"/>
  <c r="AM32" i="5"/>
  <c r="AJ32" i="5"/>
  <c r="F32" i="5"/>
  <c r="G32" i="5" s="1"/>
  <c r="AM31" i="5"/>
  <c r="AJ31" i="5"/>
  <c r="F31" i="5"/>
  <c r="G31" i="5" s="1"/>
  <c r="Q5" i="5" s="1"/>
  <c r="AM30" i="5"/>
  <c r="AJ30" i="5"/>
  <c r="F30" i="5"/>
  <c r="G30" i="5" s="1"/>
  <c r="Q4" i="5" s="1"/>
  <c r="AM29" i="5"/>
  <c r="AJ29" i="5"/>
  <c r="F29" i="5"/>
  <c r="G29" i="5" s="1"/>
  <c r="P7" i="5" s="1"/>
  <c r="AM28" i="5"/>
  <c r="AJ28" i="5"/>
  <c r="F28" i="5"/>
  <c r="G28" i="5" s="1"/>
  <c r="P6" i="5" s="1"/>
  <c r="AM27" i="5"/>
  <c r="AJ27" i="5"/>
  <c r="F27" i="5"/>
  <c r="G27" i="5" s="1"/>
  <c r="P5" i="5" s="1"/>
  <c r="AM26" i="5"/>
  <c r="AJ26" i="5"/>
  <c r="F26" i="5"/>
  <c r="G26" i="5" s="1"/>
  <c r="P4" i="5" s="1"/>
  <c r="AM25" i="5"/>
  <c r="AJ25" i="5"/>
  <c r="F25" i="5"/>
  <c r="G25" i="5" s="1"/>
  <c r="O7" i="5" s="1"/>
  <c r="AM24" i="5"/>
  <c r="AJ24" i="5"/>
  <c r="F24" i="5"/>
  <c r="G24" i="5" s="1"/>
  <c r="O6" i="5" s="1"/>
  <c r="AM23" i="5"/>
  <c r="AJ23" i="5"/>
  <c r="F23" i="5"/>
  <c r="G23" i="5" s="1"/>
  <c r="O5" i="5" s="1"/>
  <c r="AM22" i="5"/>
  <c r="AJ22" i="5"/>
  <c r="F22" i="5"/>
  <c r="G22" i="5" s="1"/>
  <c r="O4" i="5" s="1"/>
  <c r="AM21" i="5"/>
  <c r="AJ21" i="5"/>
  <c r="F21" i="5"/>
  <c r="G21" i="5" s="1"/>
  <c r="N7" i="5" s="1"/>
  <c r="AM20" i="5"/>
  <c r="AJ20" i="5"/>
  <c r="F20" i="5"/>
  <c r="G20" i="5" s="1"/>
  <c r="N6" i="5" s="1"/>
  <c r="AM19" i="5"/>
  <c r="AJ19" i="5"/>
  <c r="F19" i="5"/>
  <c r="G19" i="5" s="1"/>
  <c r="N5" i="5" s="1"/>
  <c r="AM18" i="5"/>
  <c r="AJ18" i="5"/>
  <c r="F18" i="5"/>
  <c r="G18" i="5" s="1"/>
  <c r="N4" i="5" s="1"/>
  <c r="AM17" i="5"/>
  <c r="AJ17" i="5"/>
  <c r="F17" i="5"/>
  <c r="G17" i="5" s="1"/>
  <c r="M7" i="5" s="1"/>
  <c r="AM16" i="5"/>
  <c r="AJ16" i="5"/>
  <c r="F16" i="5"/>
  <c r="G16" i="5" s="1"/>
  <c r="M6" i="5" s="1"/>
  <c r="AM15" i="5"/>
  <c r="AJ15" i="5"/>
  <c r="F15" i="5"/>
  <c r="G15" i="5" s="1"/>
  <c r="M5" i="5" s="1"/>
  <c r="AM14" i="5"/>
  <c r="AJ14" i="5"/>
  <c r="F14" i="5"/>
  <c r="G14" i="5" s="1"/>
  <c r="M4" i="5" s="1"/>
  <c r="AM13" i="5"/>
  <c r="AJ13" i="5"/>
  <c r="F13" i="5"/>
  <c r="G13" i="5" s="1"/>
  <c r="L7" i="5" s="1"/>
  <c r="AM12" i="5"/>
  <c r="AJ12" i="5"/>
  <c r="F12" i="5"/>
  <c r="G12" i="5" s="1"/>
  <c r="L6" i="5" s="1"/>
  <c r="AM11" i="5"/>
  <c r="AJ11" i="5"/>
  <c r="F11" i="5"/>
  <c r="G11" i="5" s="1"/>
  <c r="L5" i="5" s="1"/>
  <c r="AM10" i="5"/>
  <c r="AJ10" i="5"/>
  <c r="F10" i="5"/>
  <c r="G10" i="5" s="1"/>
  <c r="L4" i="5" s="1"/>
  <c r="AM9" i="5"/>
  <c r="AJ9" i="5"/>
  <c r="F9" i="5"/>
  <c r="G9" i="5" s="1"/>
  <c r="K7" i="5" s="1"/>
  <c r="AM8" i="5"/>
  <c r="AJ8" i="5"/>
  <c r="AK9" i="5" s="1"/>
  <c r="AL9" i="5" s="1"/>
  <c r="F8" i="5"/>
  <c r="G8" i="5" s="1"/>
  <c r="K6" i="5" s="1"/>
  <c r="AM7" i="5"/>
  <c r="AJ7" i="5"/>
  <c r="F7" i="5"/>
  <c r="G7" i="5" s="1"/>
  <c r="K5" i="5" s="1"/>
  <c r="AM6" i="5"/>
  <c r="AJ6" i="5"/>
  <c r="Q6" i="5"/>
  <c r="F6" i="5"/>
  <c r="G6" i="5" s="1"/>
  <c r="K4" i="5" s="1"/>
  <c r="AM5" i="5"/>
  <c r="AJ5" i="5"/>
  <c r="F5" i="5"/>
  <c r="G5" i="5" s="1"/>
  <c r="J7" i="5" s="1"/>
  <c r="AM4" i="5"/>
  <c r="AJ4" i="5"/>
  <c r="F4" i="5"/>
  <c r="G4" i="5" s="1"/>
  <c r="J6" i="5" s="1"/>
  <c r="AM3" i="5"/>
  <c r="AJ3" i="5"/>
  <c r="AM2" i="5"/>
  <c r="AL2" i="5"/>
  <c r="AF38" i="4"/>
  <c r="BB37" i="4"/>
  <c r="AZ37" i="4"/>
  <c r="AM37" i="4"/>
  <c r="AL37" i="4"/>
  <c r="BB36" i="4"/>
  <c r="AZ36" i="4"/>
  <c r="AM36" i="4"/>
  <c r="AJ36" i="4"/>
  <c r="AK36" i="4" s="1"/>
  <c r="AL36" i="4" s="1"/>
  <c r="BB35" i="4"/>
  <c r="AZ35" i="4"/>
  <c r="AM35" i="4"/>
  <c r="AJ35" i="4"/>
  <c r="F35" i="4"/>
  <c r="G35" i="4" s="1"/>
  <c r="R5" i="4" s="1"/>
  <c r="BB34" i="4"/>
  <c r="AZ34" i="4"/>
  <c r="AM34" i="4"/>
  <c r="AJ34" i="4"/>
  <c r="F34" i="4"/>
  <c r="G34" i="4" s="1"/>
  <c r="R4" i="4" s="1"/>
  <c r="BB33" i="4"/>
  <c r="AZ33" i="4"/>
  <c r="AM33" i="4"/>
  <c r="AJ33" i="4"/>
  <c r="F33" i="4"/>
  <c r="G33" i="4" s="1"/>
  <c r="Q7" i="4" s="1"/>
  <c r="BB32" i="4"/>
  <c r="AZ32" i="4"/>
  <c r="AM32" i="4"/>
  <c r="AJ32" i="4"/>
  <c r="F32" i="4"/>
  <c r="G32" i="4" s="1"/>
  <c r="Q6" i="4" s="1"/>
  <c r="BB31" i="4"/>
  <c r="AZ31" i="4"/>
  <c r="AM31" i="4"/>
  <c r="AJ31" i="4"/>
  <c r="F31" i="4"/>
  <c r="G31" i="4" s="1"/>
  <c r="Q5" i="4" s="1"/>
  <c r="BB30" i="4"/>
  <c r="AZ30" i="4"/>
  <c r="AM30" i="4"/>
  <c r="AJ30" i="4"/>
  <c r="AK31" i="4" s="1"/>
  <c r="AL31" i="4" s="1"/>
  <c r="F30" i="4"/>
  <c r="G30" i="4" s="1"/>
  <c r="Q4" i="4" s="1"/>
  <c r="BB29" i="4"/>
  <c r="AZ29" i="4"/>
  <c r="AM29" i="4"/>
  <c r="AJ29" i="4"/>
  <c r="F29" i="4"/>
  <c r="G29" i="4" s="1"/>
  <c r="P7" i="4" s="1"/>
  <c r="BB28" i="4"/>
  <c r="AZ28" i="4"/>
  <c r="AM28" i="4"/>
  <c r="AJ28" i="4"/>
  <c r="F28" i="4"/>
  <c r="G28" i="4" s="1"/>
  <c r="P6" i="4" s="1"/>
  <c r="BB27" i="4"/>
  <c r="AZ27" i="4"/>
  <c r="AM27" i="4"/>
  <c r="AJ27" i="4"/>
  <c r="F27" i="4"/>
  <c r="G27" i="4" s="1"/>
  <c r="P5" i="4" s="1"/>
  <c r="BB26" i="4"/>
  <c r="AZ26" i="4"/>
  <c r="AM26" i="4"/>
  <c r="AJ26" i="4"/>
  <c r="F26" i="4"/>
  <c r="G26" i="4" s="1"/>
  <c r="P4" i="4" s="1"/>
  <c r="BB25" i="4"/>
  <c r="AZ25" i="4"/>
  <c r="AM25" i="4"/>
  <c r="AJ25" i="4"/>
  <c r="F25" i="4"/>
  <c r="G25" i="4" s="1"/>
  <c r="O7" i="4" s="1"/>
  <c r="BB24" i="4"/>
  <c r="AZ24" i="4"/>
  <c r="AM24" i="4"/>
  <c r="AJ24" i="4"/>
  <c r="F24" i="4"/>
  <c r="G24" i="4" s="1"/>
  <c r="O6" i="4" s="1"/>
  <c r="BB23" i="4"/>
  <c r="AZ23" i="4"/>
  <c r="AM23" i="4"/>
  <c r="AJ23" i="4"/>
  <c r="F23" i="4"/>
  <c r="G23" i="4" s="1"/>
  <c r="O5" i="4" s="1"/>
  <c r="BB22" i="4"/>
  <c r="AZ22" i="4"/>
  <c r="AM22" i="4"/>
  <c r="AJ22" i="4"/>
  <c r="F22" i="4"/>
  <c r="G22" i="4" s="1"/>
  <c r="O4" i="4" s="1"/>
  <c r="BB21" i="4"/>
  <c r="AZ21" i="4"/>
  <c r="AM21" i="4"/>
  <c r="AJ21" i="4"/>
  <c r="F21" i="4"/>
  <c r="G21" i="4" s="1"/>
  <c r="N7" i="4" s="1"/>
  <c r="BB20" i="4"/>
  <c r="AZ20" i="4"/>
  <c r="AM20" i="4"/>
  <c r="AJ20" i="4"/>
  <c r="F20" i="4"/>
  <c r="G20" i="4" s="1"/>
  <c r="N6" i="4" s="1"/>
  <c r="BB19" i="4"/>
  <c r="AZ19" i="4"/>
  <c r="AM19" i="4"/>
  <c r="AJ19" i="4"/>
  <c r="F19" i="4"/>
  <c r="G19" i="4" s="1"/>
  <c r="N5" i="4" s="1"/>
  <c r="BB18" i="4"/>
  <c r="AZ18" i="4"/>
  <c r="AM18" i="4"/>
  <c r="AJ18" i="4"/>
  <c r="F18" i="4"/>
  <c r="G18" i="4" s="1"/>
  <c r="BB17" i="4"/>
  <c r="AZ17" i="4"/>
  <c r="AM17" i="4"/>
  <c r="AJ17" i="4"/>
  <c r="F17" i="4"/>
  <c r="G17" i="4" s="1"/>
  <c r="M7" i="4" s="1"/>
  <c r="BB16" i="4"/>
  <c r="AZ16" i="4"/>
  <c r="AM16" i="4"/>
  <c r="AJ16" i="4"/>
  <c r="F16" i="4"/>
  <c r="G16" i="4" s="1"/>
  <c r="M6" i="4" s="1"/>
  <c r="BB15" i="4"/>
  <c r="AZ15" i="4"/>
  <c r="AM15" i="4"/>
  <c r="AJ15" i="4"/>
  <c r="F15" i="4"/>
  <c r="G15" i="4" s="1"/>
  <c r="M5" i="4" s="1"/>
  <c r="BB14" i="4"/>
  <c r="AZ14" i="4"/>
  <c r="AM14" i="4"/>
  <c r="AJ14" i="4"/>
  <c r="F14" i="4"/>
  <c r="G14" i="4" s="1"/>
  <c r="M4" i="4" s="1"/>
  <c r="BB13" i="4"/>
  <c r="AZ13" i="4"/>
  <c r="AM13" i="4"/>
  <c r="AJ13" i="4"/>
  <c r="F13" i="4"/>
  <c r="G13" i="4" s="1"/>
  <c r="L7" i="4" s="1"/>
  <c r="BB12" i="4"/>
  <c r="AZ12" i="4"/>
  <c r="AM12" i="4"/>
  <c r="AJ12" i="4"/>
  <c r="F12" i="4"/>
  <c r="G12" i="4" s="1"/>
  <c r="L6" i="4" s="1"/>
  <c r="BB11" i="4"/>
  <c r="AZ11" i="4"/>
  <c r="AM11" i="4"/>
  <c r="AJ11" i="4"/>
  <c r="F11" i="4"/>
  <c r="G11" i="4" s="1"/>
  <c r="L5" i="4" s="1"/>
  <c r="BB10" i="4"/>
  <c r="AZ10" i="4"/>
  <c r="AM10" i="4"/>
  <c r="AJ10" i="4"/>
  <c r="F10" i="4"/>
  <c r="G10" i="4" s="1"/>
  <c r="L4" i="4" s="1"/>
  <c r="BB9" i="4"/>
  <c r="AZ9" i="4"/>
  <c r="AM9" i="4"/>
  <c r="AJ9" i="4"/>
  <c r="F9" i="4"/>
  <c r="G9" i="4" s="1"/>
  <c r="K7" i="4" s="1"/>
  <c r="BB8" i="4"/>
  <c r="AZ8" i="4"/>
  <c r="AM8" i="4"/>
  <c r="AJ8" i="4"/>
  <c r="F8" i="4"/>
  <c r="G8" i="4" s="1"/>
  <c r="K6" i="4" s="1"/>
  <c r="BB7" i="4"/>
  <c r="AZ7" i="4"/>
  <c r="AM7" i="4"/>
  <c r="AJ7" i="4"/>
  <c r="F7" i="4"/>
  <c r="G7" i="4" s="1"/>
  <c r="K5" i="4" s="1"/>
  <c r="BB6" i="4"/>
  <c r="AZ6" i="4"/>
  <c r="AM6" i="4"/>
  <c r="AJ6" i="4"/>
  <c r="F6" i="4"/>
  <c r="G6" i="4" s="1"/>
  <c r="K4" i="4" s="1"/>
  <c r="BB5" i="4"/>
  <c r="AZ5" i="4"/>
  <c r="AM5" i="4"/>
  <c r="AJ5" i="4"/>
  <c r="F5" i="4"/>
  <c r="G5" i="4" s="1"/>
  <c r="J7" i="4" s="1"/>
  <c r="BB4" i="4"/>
  <c r="AZ4" i="4"/>
  <c r="AM4" i="4"/>
  <c r="AJ4" i="4"/>
  <c r="N4" i="4"/>
  <c r="F4" i="4"/>
  <c r="G4" i="4" s="1"/>
  <c r="J6" i="4" s="1"/>
  <c r="BB3" i="4"/>
  <c r="AZ3" i="4"/>
  <c r="AM3" i="4"/>
  <c r="AJ3" i="4"/>
  <c r="AK3" i="4" s="1"/>
  <c r="AL3" i="4" s="1"/>
  <c r="BB2" i="4"/>
  <c r="AZ2" i="4"/>
  <c r="AM2" i="4"/>
  <c r="AL2" i="4"/>
  <c r="AL2" i="3"/>
  <c r="AM2" i="3"/>
  <c r="AJ3" i="3"/>
  <c r="AK4" i="3" s="1"/>
  <c r="AK3" i="3"/>
  <c r="AL3" i="3"/>
  <c r="AM3" i="3"/>
  <c r="AJ4" i="3"/>
  <c r="AM4" i="3"/>
  <c r="AJ5" i="3"/>
  <c r="AK5" i="3" s="1"/>
  <c r="AL5" i="3" s="1"/>
  <c r="AM5" i="3"/>
  <c r="AJ6" i="3"/>
  <c r="AK7" i="3" s="1"/>
  <c r="AL7" i="3" s="1"/>
  <c r="AK6" i="3"/>
  <c r="AL6" i="3" s="1"/>
  <c r="AM6" i="3"/>
  <c r="AJ7" i="3"/>
  <c r="AK8" i="3" s="1"/>
  <c r="AL8" i="3" s="1"/>
  <c r="AM7" i="3"/>
  <c r="AJ8" i="3"/>
  <c r="AM8" i="3"/>
  <c r="AJ9" i="3"/>
  <c r="AK9" i="3" s="1"/>
  <c r="AL9" i="3" s="1"/>
  <c r="AM9" i="3"/>
  <c r="AJ10" i="3"/>
  <c r="AK11" i="3" s="1"/>
  <c r="AL11" i="3" s="1"/>
  <c r="AK10" i="3"/>
  <c r="AL10" i="3" s="1"/>
  <c r="AM10" i="3"/>
  <c r="AJ11" i="3"/>
  <c r="AK12" i="3" s="1"/>
  <c r="AL12" i="3" s="1"/>
  <c r="AM11" i="3"/>
  <c r="AJ12" i="3"/>
  <c r="AM12" i="3"/>
  <c r="AJ13" i="3"/>
  <c r="AK13" i="3" s="1"/>
  <c r="AL13" i="3" s="1"/>
  <c r="AM13" i="3"/>
  <c r="AJ14" i="3"/>
  <c r="AK15" i="3" s="1"/>
  <c r="AL15" i="3" s="1"/>
  <c r="AK14" i="3"/>
  <c r="AL14" i="3" s="1"/>
  <c r="AM14" i="3"/>
  <c r="AJ15" i="3"/>
  <c r="AK16" i="3" s="1"/>
  <c r="AL16" i="3" s="1"/>
  <c r="AM15" i="3"/>
  <c r="AJ16" i="3"/>
  <c r="AK17" i="3" s="1"/>
  <c r="AL17" i="3" s="1"/>
  <c r="AM16" i="3"/>
  <c r="AJ17" i="3"/>
  <c r="AM17" i="3"/>
  <c r="AJ18" i="3"/>
  <c r="AK19" i="3" s="1"/>
  <c r="AL19" i="3" s="1"/>
  <c r="AK18" i="3"/>
  <c r="AL18" i="3" s="1"/>
  <c r="AM18" i="3"/>
  <c r="AJ19" i="3"/>
  <c r="AK20" i="3" s="1"/>
  <c r="AL20" i="3" s="1"/>
  <c r="AM19" i="3"/>
  <c r="AJ20" i="3"/>
  <c r="AM20" i="3"/>
  <c r="AJ21" i="3"/>
  <c r="AK21" i="3" s="1"/>
  <c r="AL21" i="3" s="1"/>
  <c r="AM21" i="3"/>
  <c r="AJ22" i="3"/>
  <c r="AK23" i="3" s="1"/>
  <c r="AL23" i="3" s="1"/>
  <c r="AK22" i="3"/>
  <c r="AL22" i="3" s="1"/>
  <c r="AM22" i="3"/>
  <c r="AJ23" i="3"/>
  <c r="AK24" i="3" s="1"/>
  <c r="AL24" i="3" s="1"/>
  <c r="AM23" i="3"/>
  <c r="AJ24" i="3"/>
  <c r="AM24" i="3"/>
  <c r="AJ25" i="3"/>
  <c r="AK25" i="3" s="1"/>
  <c r="AL25" i="3" s="1"/>
  <c r="AM25" i="3"/>
  <c r="AJ26" i="3"/>
  <c r="AK27" i="3" s="1"/>
  <c r="AL27" i="3" s="1"/>
  <c r="AK26" i="3"/>
  <c r="AL26" i="3" s="1"/>
  <c r="AM26" i="3"/>
  <c r="AJ27" i="3"/>
  <c r="AK28" i="3" s="1"/>
  <c r="AL28" i="3" s="1"/>
  <c r="AM27" i="3"/>
  <c r="AJ28" i="3"/>
  <c r="AM28" i="3"/>
  <c r="AJ29" i="3"/>
  <c r="AK29" i="3" s="1"/>
  <c r="AL29" i="3" s="1"/>
  <c r="AM29" i="3"/>
  <c r="AJ30" i="3"/>
  <c r="AK31" i="3" s="1"/>
  <c r="AL31" i="3" s="1"/>
  <c r="AK30" i="3"/>
  <c r="AL30" i="3" s="1"/>
  <c r="AM30" i="3"/>
  <c r="AJ31" i="3"/>
  <c r="AK32" i="3" s="1"/>
  <c r="AL32" i="3" s="1"/>
  <c r="AM31" i="3"/>
  <c r="AJ32" i="3"/>
  <c r="AK33" i="3" s="1"/>
  <c r="AL33" i="3" s="1"/>
  <c r="AM32" i="3"/>
  <c r="AJ33" i="3"/>
  <c r="AM33" i="3"/>
  <c r="AJ34" i="3"/>
  <c r="AK35" i="3" s="1"/>
  <c r="AL35" i="3" s="1"/>
  <c r="AK34" i="3"/>
  <c r="AL34" i="3" s="1"/>
  <c r="AM34" i="3"/>
  <c r="AJ35" i="3"/>
  <c r="AM35" i="3"/>
  <c r="AJ36" i="3"/>
  <c r="AK36" i="3"/>
  <c r="AL36" i="3"/>
  <c r="AM36" i="3"/>
  <c r="AL37" i="3"/>
  <c r="AM37" i="3"/>
  <c r="AF38" i="3"/>
  <c r="AM38" i="3"/>
  <c r="F35" i="3"/>
  <c r="G35" i="3" s="1"/>
  <c r="R5" i="3" s="1"/>
  <c r="F34" i="3"/>
  <c r="G34" i="3" s="1"/>
  <c r="F33" i="3"/>
  <c r="G33" i="3" s="1"/>
  <c r="Q7" i="3" s="1"/>
  <c r="F32" i="3"/>
  <c r="G32" i="3" s="1"/>
  <c r="Q6" i="3" s="1"/>
  <c r="F31" i="3"/>
  <c r="G31" i="3" s="1"/>
  <c r="Q5" i="3" s="1"/>
  <c r="F30" i="3"/>
  <c r="G30" i="3" s="1"/>
  <c r="Q4" i="3" s="1"/>
  <c r="F29" i="3"/>
  <c r="G29" i="3" s="1"/>
  <c r="P7" i="3" s="1"/>
  <c r="F28" i="3"/>
  <c r="G28" i="3" s="1"/>
  <c r="P6" i="3" s="1"/>
  <c r="F27" i="3"/>
  <c r="G27" i="3" s="1"/>
  <c r="P5" i="3" s="1"/>
  <c r="F26" i="3"/>
  <c r="G26" i="3" s="1"/>
  <c r="P4" i="3" s="1"/>
  <c r="F25" i="3"/>
  <c r="G25" i="3" s="1"/>
  <c r="O7" i="3" s="1"/>
  <c r="F24" i="3"/>
  <c r="G24" i="3" s="1"/>
  <c r="O6" i="3" s="1"/>
  <c r="F23" i="3"/>
  <c r="G23" i="3" s="1"/>
  <c r="O5" i="3" s="1"/>
  <c r="F22" i="3"/>
  <c r="G22" i="3" s="1"/>
  <c r="O4" i="3" s="1"/>
  <c r="F21" i="3"/>
  <c r="G21" i="3" s="1"/>
  <c r="N7" i="3" s="1"/>
  <c r="F20" i="3"/>
  <c r="G20" i="3" s="1"/>
  <c r="N6" i="3" s="1"/>
  <c r="F19" i="3"/>
  <c r="G19" i="3" s="1"/>
  <c r="N5" i="3" s="1"/>
  <c r="F18" i="3"/>
  <c r="G18" i="3" s="1"/>
  <c r="N4" i="3" s="1"/>
  <c r="F17" i="3"/>
  <c r="G17" i="3" s="1"/>
  <c r="M7" i="3" s="1"/>
  <c r="F16" i="3"/>
  <c r="G16" i="3" s="1"/>
  <c r="M6" i="3" s="1"/>
  <c r="F15" i="3"/>
  <c r="G15" i="3" s="1"/>
  <c r="M5" i="3" s="1"/>
  <c r="F14" i="3"/>
  <c r="G14" i="3" s="1"/>
  <c r="M4" i="3" s="1"/>
  <c r="F13" i="3"/>
  <c r="G13" i="3" s="1"/>
  <c r="L7" i="3" s="1"/>
  <c r="F12" i="3"/>
  <c r="G12" i="3" s="1"/>
  <c r="L6" i="3" s="1"/>
  <c r="F11" i="3"/>
  <c r="G11" i="3" s="1"/>
  <c r="L5" i="3" s="1"/>
  <c r="F10" i="3"/>
  <c r="G10" i="3" s="1"/>
  <c r="L4" i="3" s="1"/>
  <c r="F9" i="3"/>
  <c r="G9" i="3" s="1"/>
  <c r="K7" i="3" s="1"/>
  <c r="F8" i="3"/>
  <c r="G8" i="3" s="1"/>
  <c r="K6" i="3" s="1"/>
  <c r="F7" i="3"/>
  <c r="G7" i="3" s="1"/>
  <c r="K5" i="3" s="1"/>
  <c r="F6" i="3"/>
  <c r="G6" i="3" s="1"/>
  <c r="K4" i="3" s="1"/>
  <c r="F5" i="3"/>
  <c r="G5" i="3" s="1"/>
  <c r="J7" i="3" s="1"/>
  <c r="R4" i="3"/>
  <c r="F4" i="3"/>
  <c r="G4" i="3" s="1"/>
  <c r="J6" i="3" s="1"/>
  <c r="AL2" i="1"/>
  <c r="AM2" i="1"/>
  <c r="BD2" i="1"/>
  <c r="BF2" i="1"/>
  <c r="BY2" i="1"/>
  <c r="AJ3" i="1"/>
  <c r="AM3" i="1"/>
  <c r="BD3" i="1"/>
  <c r="BF3" i="1"/>
  <c r="BY3" i="1"/>
  <c r="F4" i="1"/>
  <c r="G4" i="1"/>
  <c r="J6" i="1" s="1"/>
  <c r="K4" i="1"/>
  <c r="AJ4" i="1"/>
  <c r="AM4" i="1"/>
  <c r="AZ4" i="1"/>
  <c r="BD4" i="1"/>
  <c r="BF4" i="1"/>
  <c r="BQ4" i="1"/>
  <c r="BR4" i="1"/>
  <c r="BY4" i="1"/>
  <c r="F5" i="1"/>
  <c r="G5" i="1" s="1"/>
  <c r="J7" i="1" s="1"/>
  <c r="L5" i="1"/>
  <c r="AJ5" i="1"/>
  <c r="AK6" i="1" s="1"/>
  <c r="AL6" i="1" s="1"/>
  <c r="AM5" i="1"/>
  <c r="AZ5" i="1"/>
  <c r="BA5" i="1"/>
  <c r="BN5" i="1" s="1"/>
  <c r="BD5" i="1"/>
  <c r="BF5" i="1"/>
  <c r="BQ5" i="1"/>
  <c r="BR5" i="1"/>
  <c r="BY5" i="1"/>
  <c r="F6" i="1"/>
  <c r="G6" i="1"/>
  <c r="N6" i="1"/>
  <c r="Q6" i="1"/>
  <c r="AJ6" i="1"/>
  <c r="AM6" i="1"/>
  <c r="AZ6" i="1"/>
  <c r="BA6" i="1"/>
  <c r="BD6" i="1"/>
  <c r="BF6" i="1"/>
  <c r="BN6" i="1"/>
  <c r="BQ6" i="1"/>
  <c r="BR6" i="1"/>
  <c r="BY6" i="1"/>
  <c r="F7" i="1"/>
  <c r="G7" i="1"/>
  <c r="K5" i="1" s="1"/>
  <c r="Q7" i="1"/>
  <c r="AJ7" i="1"/>
  <c r="AK7" i="1"/>
  <c r="AL7" i="1"/>
  <c r="AM7" i="1"/>
  <c r="AZ7" i="1"/>
  <c r="BA7" i="1"/>
  <c r="BN7" i="1" s="1"/>
  <c r="BD7" i="1"/>
  <c r="BF7" i="1"/>
  <c r="BQ7" i="1"/>
  <c r="BR7" i="1"/>
  <c r="BY7" i="1"/>
  <c r="F8" i="1"/>
  <c r="G8" i="1"/>
  <c r="K6" i="1" s="1"/>
  <c r="AJ8" i="1"/>
  <c r="AM8" i="1"/>
  <c r="AZ8" i="1"/>
  <c r="BA8" i="1"/>
  <c r="BN8" i="1" s="1"/>
  <c r="BD8" i="1"/>
  <c r="BF8" i="1"/>
  <c r="BQ8" i="1"/>
  <c r="BR8" i="1"/>
  <c r="BY8" i="1"/>
  <c r="F9" i="1"/>
  <c r="G9" i="1"/>
  <c r="K7" i="1" s="1"/>
  <c r="AJ9" i="1"/>
  <c r="AK8" i="1" s="1"/>
  <c r="AL8" i="1" s="1"/>
  <c r="AK9" i="1"/>
  <c r="AL9" i="1" s="1"/>
  <c r="AM9" i="1"/>
  <c r="AZ9" i="1"/>
  <c r="BA9" i="1"/>
  <c r="BD9" i="1"/>
  <c r="BF9" i="1"/>
  <c r="BN9" i="1"/>
  <c r="BQ9" i="1"/>
  <c r="BR9" i="1" s="1"/>
  <c r="BY9" i="1"/>
  <c r="F10" i="1"/>
  <c r="G10" i="1" s="1"/>
  <c r="L4" i="1" s="1"/>
  <c r="AJ10" i="1"/>
  <c r="AK10" i="1" s="1"/>
  <c r="AL10" i="1" s="1"/>
  <c r="AM10" i="1"/>
  <c r="AZ10" i="1"/>
  <c r="BA10" i="1"/>
  <c r="BD10" i="1"/>
  <c r="BF10" i="1"/>
  <c r="BN10" i="1"/>
  <c r="BQ10" i="1"/>
  <c r="BR10" i="1"/>
  <c r="BY10" i="1"/>
  <c r="F11" i="1"/>
  <c r="G11" i="1"/>
  <c r="AJ11" i="1"/>
  <c r="AK12" i="1" s="1"/>
  <c r="AL12" i="1" s="1"/>
  <c r="AM11" i="1"/>
  <c r="AZ11" i="1"/>
  <c r="BA11" i="1"/>
  <c r="BN11" i="1" s="1"/>
  <c r="BD11" i="1"/>
  <c r="BF11" i="1"/>
  <c r="BQ11" i="1"/>
  <c r="BR11" i="1"/>
  <c r="BZ11" i="1"/>
  <c r="F12" i="1"/>
  <c r="G12" i="1"/>
  <c r="L6" i="1" s="1"/>
  <c r="AJ12" i="1"/>
  <c r="AK13" i="1" s="1"/>
  <c r="AM12" i="1"/>
  <c r="AZ12" i="1"/>
  <c r="BA12" i="1"/>
  <c r="BD12" i="1"/>
  <c r="BF12" i="1"/>
  <c r="BQ12" i="1"/>
  <c r="BR12" i="1" s="1"/>
  <c r="BZ12" i="1"/>
  <c r="F13" i="1"/>
  <c r="G13" i="1" s="1"/>
  <c r="L7" i="1" s="1"/>
  <c r="AJ13" i="1"/>
  <c r="AL13" i="1"/>
  <c r="AM13" i="1"/>
  <c r="AZ13" i="1"/>
  <c r="BN13" i="1" s="1"/>
  <c r="BA13" i="1"/>
  <c r="BD13" i="1"/>
  <c r="BF13" i="1"/>
  <c r="BQ13" i="1"/>
  <c r="BR13" i="1"/>
  <c r="BZ13" i="1"/>
  <c r="F14" i="1"/>
  <c r="G14" i="1" s="1"/>
  <c r="M4" i="1" s="1"/>
  <c r="AJ14" i="1"/>
  <c r="AM14" i="1"/>
  <c r="AZ14" i="1"/>
  <c r="BN14" i="1" s="1"/>
  <c r="BA14" i="1"/>
  <c r="BD14" i="1"/>
  <c r="BF14" i="1"/>
  <c r="BQ14" i="1"/>
  <c r="BR14" i="1"/>
  <c r="BZ14" i="1"/>
  <c r="F15" i="1"/>
  <c r="G15" i="1" s="1"/>
  <c r="M5" i="1" s="1"/>
  <c r="AJ15" i="1"/>
  <c r="AK16" i="1" s="1"/>
  <c r="AL16" i="1" s="1"/>
  <c r="AM15" i="1"/>
  <c r="AZ15" i="1"/>
  <c r="BA15" i="1"/>
  <c r="BN15" i="1" s="1"/>
  <c r="BD15" i="1"/>
  <c r="BF15" i="1"/>
  <c r="BQ15" i="1"/>
  <c r="BR15" i="1"/>
  <c r="F16" i="1"/>
  <c r="G16" i="1" s="1"/>
  <c r="M6" i="1" s="1"/>
  <c r="AJ16" i="1"/>
  <c r="AM16" i="1"/>
  <c r="AZ16" i="1"/>
  <c r="BA16" i="1"/>
  <c r="BN16" i="1" s="1"/>
  <c r="BD16" i="1"/>
  <c r="BF16" i="1"/>
  <c r="BQ16" i="1"/>
  <c r="BR16" i="1"/>
  <c r="F17" i="1"/>
  <c r="G17" i="1" s="1"/>
  <c r="M7" i="1" s="1"/>
  <c r="AJ17" i="1"/>
  <c r="AM17" i="1"/>
  <c r="AZ17" i="1"/>
  <c r="BA17" i="1"/>
  <c r="BN17" i="1" s="1"/>
  <c r="BD17" i="1"/>
  <c r="BF17" i="1"/>
  <c r="BQ17" i="1"/>
  <c r="BR17" i="1"/>
  <c r="F18" i="1"/>
  <c r="G18" i="1" s="1"/>
  <c r="N4" i="1" s="1"/>
  <c r="AJ18" i="1"/>
  <c r="AK19" i="1" s="1"/>
  <c r="AL19" i="1" s="1"/>
  <c r="AM18" i="1"/>
  <c r="AZ18" i="1"/>
  <c r="BA18" i="1"/>
  <c r="BN18" i="1" s="1"/>
  <c r="BD18" i="1"/>
  <c r="BF18" i="1"/>
  <c r="BQ18" i="1"/>
  <c r="BR18" i="1" s="1"/>
  <c r="F19" i="1"/>
  <c r="G19" i="1" s="1"/>
  <c r="N5" i="1" s="1"/>
  <c r="AJ19" i="1"/>
  <c r="AM19" i="1"/>
  <c r="AZ19" i="1"/>
  <c r="BA19" i="1"/>
  <c r="BN19" i="1" s="1"/>
  <c r="BD19" i="1"/>
  <c r="BF19" i="1"/>
  <c r="BQ19" i="1"/>
  <c r="BR19" i="1" s="1"/>
  <c r="F20" i="1"/>
  <c r="G20" i="1" s="1"/>
  <c r="AJ20" i="1"/>
  <c r="AK21" i="1" s="1"/>
  <c r="AL21" i="1" s="1"/>
  <c r="AM20" i="1"/>
  <c r="AZ20" i="1"/>
  <c r="BA20" i="1"/>
  <c r="BN20" i="1" s="1"/>
  <c r="BD20" i="1"/>
  <c r="BF20" i="1"/>
  <c r="BQ20" i="1"/>
  <c r="BR20" i="1"/>
  <c r="F21" i="1"/>
  <c r="G21" i="1" s="1"/>
  <c r="N7" i="1" s="1"/>
  <c r="AJ21" i="1"/>
  <c r="AM21" i="1"/>
  <c r="AZ21" i="1"/>
  <c r="BA21" i="1"/>
  <c r="BN21" i="1" s="1"/>
  <c r="BD21" i="1"/>
  <c r="BF21" i="1"/>
  <c r="BQ21" i="1"/>
  <c r="BR21" i="1" s="1"/>
  <c r="F22" i="1"/>
  <c r="G22" i="1" s="1"/>
  <c r="O4" i="1" s="1"/>
  <c r="AJ22" i="1"/>
  <c r="AM22" i="1"/>
  <c r="AZ22" i="1"/>
  <c r="BA22" i="1"/>
  <c r="BN22" i="1" s="1"/>
  <c r="BD22" i="1"/>
  <c r="BF22" i="1"/>
  <c r="BQ22" i="1"/>
  <c r="BR22" i="1"/>
  <c r="F23" i="1"/>
  <c r="G23" i="1" s="1"/>
  <c r="O5" i="1" s="1"/>
  <c r="AJ23" i="1"/>
  <c r="AK24" i="1" s="1"/>
  <c r="AL24" i="1" s="1"/>
  <c r="AM23" i="1"/>
  <c r="AZ23" i="1"/>
  <c r="BA23" i="1"/>
  <c r="BN23" i="1" s="1"/>
  <c r="BD23" i="1"/>
  <c r="BF23" i="1"/>
  <c r="BQ23" i="1"/>
  <c r="BR23" i="1"/>
  <c r="F24" i="1"/>
  <c r="G24" i="1" s="1"/>
  <c r="O6" i="1" s="1"/>
  <c r="AJ24" i="1"/>
  <c r="AM24" i="1"/>
  <c r="AZ24" i="1"/>
  <c r="BA24" i="1"/>
  <c r="BN24" i="1" s="1"/>
  <c r="BD24" i="1"/>
  <c r="BF24" i="1"/>
  <c r="BQ24" i="1"/>
  <c r="BR24" i="1"/>
  <c r="F25" i="1"/>
  <c r="G25" i="1" s="1"/>
  <c r="O7" i="1" s="1"/>
  <c r="AJ25" i="1"/>
  <c r="AK26" i="1" s="1"/>
  <c r="AL26" i="1" s="1"/>
  <c r="AM25" i="1"/>
  <c r="AZ25" i="1"/>
  <c r="BA25" i="1"/>
  <c r="BN25" i="1" s="1"/>
  <c r="BD25" i="1"/>
  <c r="BF25" i="1"/>
  <c r="BQ25" i="1"/>
  <c r="BR25" i="1"/>
  <c r="BZ25" i="1"/>
  <c r="F26" i="1"/>
  <c r="G26" i="1"/>
  <c r="P4" i="1" s="1"/>
  <c r="AJ26" i="1"/>
  <c r="AM26" i="1"/>
  <c r="AZ26" i="1"/>
  <c r="BA26" i="1"/>
  <c r="BN26" i="1" s="1"/>
  <c r="BD26" i="1"/>
  <c r="BF26" i="1"/>
  <c r="BQ26" i="1"/>
  <c r="BR26" i="1"/>
  <c r="BZ26" i="1"/>
  <c r="F27" i="1"/>
  <c r="G27" i="1"/>
  <c r="P5" i="1" s="1"/>
  <c r="AJ27" i="1"/>
  <c r="AM27" i="1"/>
  <c r="AZ27" i="1"/>
  <c r="BN27" i="1" s="1"/>
  <c r="BA27" i="1"/>
  <c r="BD27" i="1"/>
  <c r="BF27" i="1"/>
  <c r="BQ27" i="1"/>
  <c r="BR27" i="1" s="1"/>
  <c r="BZ27" i="1"/>
  <c r="F28" i="1"/>
  <c r="G28" i="1" s="1"/>
  <c r="P6" i="1" s="1"/>
  <c r="AJ28" i="1"/>
  <c r="AK29" i="1" s="1"/>
  <c r="AL29" i="1" s="1"/>
  <c r="AK28" i="1"/>
  <c r="AL28" i="1"/>
  <c r="AM28" i="1"/>
  <c r="AZ28" i="1"/>
  <c r="BA28" i="1"/>
  <c r="BD28" i="1"/>
  <c r="BF28" i="1"/>
  <c r="BN28" i="1"/>
  <c r="BQ28" i="1"/>
  <c r="BR28" i="1"/>
  <c r="F29" i="1"/>
  <c r="G29" i="1" s="1"/>
  <c r="P7" i="1" s="1"/>
  <c r="AJ29" i="1"/>
  <c r="AM29" i="1"/>
  <c r="AZ29" i="1"/>
  <c r="BA29" i="1"/>
  <c r="BD29" i="1"/>
  <c r="BF29" i="1"/>
  <c r="BN29" i="1"/>
  <c r="BQ29" i="1"/>
  <c r="BR29" i="1"/>
  <c r="F30" i="1"/>
  <c r="G30" i="1" s="1"/>
  <c r="Q4" i="1" s="1"/>
  <c r="AJ30" i="1"/>
  <c r="AK30" i="1" s="1"/>
  <c r="AL30" i="1" s="1"/>
  <c r="AM30" i="1"/>
  <c r="AZ30" i="1"/>
  <c r="BA30" i="1"/>
  <c r="BD30" i="1"/>
  <c r="BF30" i="1"/>
  <c r="BN30" i="1"/>
  <c r="BQ30" i="1"/>
  <c r="BR30" i="1"/>
  <c r="F31" i="1"/>
  <c r="G31" i="1" s="1"/>
  <c r="Q5" i="1" s="1"/>
  <c r="AJ31" i="1"/>
  <c r="AK32" i="1" s="1"/>
  <c r="AL32" i="1" s="1"/>
  <c r="AM31" i="1"/>
  <c r="AZ31" i="1"/>
  <c r="BA31" i="1"/>
  <c r="BD31" i="1"/>
  <c r="BF31" i="1"/>
  <c r="BN31" i="1"/>
  <c r="BQ31" i="1"/>
  <c r="BR31" i="1"/>
  <c r="F32" i="1"/>
  <c r="G32" i="1" s="1"/>
  <c r="AJ32" i="1"/>
  <c r="AK33" i="1" s="1"/>
  <c r="AL33" i="1" s="1"/>
  <c r="AM32" i="1"/>
  <c r="AZ32" i="1"/>
  <c r="BA32" i="1"/>
  <c r="BD32" i="1"/>
  <c r="BF32" i="1"/>
  <c r="BN32" i="1"/>
  <c r="BQ32" i="1"/>
  <c r="BR32" i="1"/>
  <c r="F33" i="1"/>
  <c r="G33" i="1" s="1"/>
  <c r="AJ33" i="1"/>
  <c r="AM33" i="1"/>
  <c r="AZ33" i="1"/>
  <c r="BA33" i="1"/>
  <c r="BD33" i="1"/>
  <c r="BF33" i="1"/>
  <c r="BN33" i="1"/>
  <c r="BQ33" i="1"/>
  <c r="BR33" i="1"/>
  <c r="F34" i="1"/>
  <c r="G34" i="1" s="1"/>
  <c r="R4" i="1" s="1"/>
  <c r="AJ34" i="1"/>
  <c r="AK34" i="1" s="1"/>
  <c r="AL34" i="1" s="1"/>
  <c r="AM34" i="1"/>
  <c r="AZ34" i="1"/>
  <c r="BA34" i="1"/>
  <c r="BD34" i="1"/>
  <c r="BF34" i="1"/>
  <c r="BN34" i="1"/>
  <c r="BQ34" i="1"/>
  <c r="BR34" i="1"/>
  <c r="F35" i="1"/>
  <c r="G35" i="1" s="1"/>
  <c r="R5" i="1" s="1"/>
  <c r="AJ35" i="1"/>
  <c r="AM35" i="1"/>
  <c r="AZ35" i="1"/>
  <c r="BD35" i="1"/>
  <c r="BF35" i="1"/>
  <c r="BQ35" i="1"/>
  <c r="BR35" i="1"/>
  <c r="AJ36" i="1"/>
  <c r="AK36" i="1" s="1"/>
  <c r="AL36" i="1" s="1"/>
  <c r="AM36" i="1"/>
  <c r="BD36" i="1"/>
  <c r="BF36" i="1"/>
  <c r="AL37" i="1"/>
  <c r="AM37" i="1"/>
  <c r="BD37" i="1"/>
  <c r="BF37" i="1"/>
  <c r="AF38" i="1"/>
  <c r="S6" i="8" l="1"/>
  <c r="AK10" i="8"/>
  <c r="AL10" i="8" s="1"/>
  <c r="AK22" i="8"/>
  <c r="AL22" i="8" s="1"/>
  <c r="AK15" i="8"/>
  <c r="AL15" i="8" s="1"/>
  <c r="AK25" i="8"/>
  <c r="AL25" i="8" s="1"/>
  <c r="AK21" i="8"/>
  <c r="AL21" i="8" s="1"/>
  <c r="AK24" i="8"/>
  <c r="AL24" i="8" s="1"/>
  <c r="AM38" i="8"/>
  <c r="AK31" i="8"/>
  <c r="AL31" i="8" s="1"/>
  <c r="AK28" i="8"/>
  <c r="AL28" i="8" s="1"/>
  <c r="AK14" i="8"/>
  <c r="AL14" i="8" s="1"/>
  <c r="AK5" i="8"/>
  <c r="AL5" i="8" s="1"/>
  <c r="AK8" i="8"/>
  <c r="AL8" i="8" s="1"/>
  <c r="AK13" i="8"/>
  <c r="AL13" i="8" s="1"/>
  <c r="AK17" i="8"/>
  <c r="AL17" i="8" s="1"/>
  <c r="AK20" i="8"/>
  <c r="AL20" i="8" s="1"/>
  <c r="T5" i="8"/>
  <c r="S5" i="8"/>
  <c r="U5" i="8" s="1"/>
  <c r="T6" i="8"/>
  <c r="U6" i="8"/>
  <c r="T7" i="8"/>
  <c r="S7" i="8"/>
  <c r="U7" i="8" s="1"/>
  <c r="AK12" i="8"/>
  <c r="AL12" i="8" s="1"/>
  <c r="AK30" i="8"/>
  <c r="AL30" i="8" s="1"/>
  <c r="S4" i="8"/>
  <c r="U4" i="8" s="1"/>
  <c r="AK4" i="8"/>
  <c r="AL4" i="8" s="1"/>
  <c r="AK9" i="8"/>
  <c r="AL9" i="8" s="1"/>
  <c r="AK7" i="8"/>
  <c r="AL7" i="8" s="1"/>
  <c r="AK32" i="8"/>
  <c r="AL32" i="8" s="1"/>
  <c r="AK6" i="8"/>
  <c r="AL6" i="8" s="1"/>
  <c r="AK3" i="8"/>
  <c r="T6" i="7"/>
  <c r="S6" i="7"/>
  <c r="T4" i="7"/>
  <c r="S4" i="7"/>
  <c r="U4" i="7" s="1"/>
  <c r="T5" i="7"/>
  <c r="T7" i="7"/>
  <c r="S7" i="7"/>
  <c r="U7" i="7" s="1"/>
  <c r="AK31" i="7"/>
  <c r="AL31" i="7" s="1"/>
  <c r="AK33" i="7"/>
  <c r="AL33" i="7" s="1"/>
  <c r="AK17" i="7"/>
  <c r="AL17" i="7" s="1"/>
  <c r="AK20" i="7"/>
  <c r="AL20" i="7" s="1"/>
  <c r="AK12" i="7"/>
  <c r="AL12" i="7" s="1"/>
  <c r="AK23" i="7"/>
  <c r="AL23" i="7" s="1"/>
  <c r="AK4" i="7"/>
  <c r="AL4" i="7" s="1"/>
  <c r="S5" i="7"/>
  <c r="U5" i="7" s="1"/>
  <c r="AK11" i="7"/>
  <c r="AL11" i="7" s="1"/>
  <c r="BN12" i="7"/>
  <c r="AK18" i="7"/>
  <c r="AL18" i="7" s="1"/>
  <c r="AK30" i="7"/>
  <c r="AL30" i="7" s="1"/>
  <c r="AK3" i="7"/>
  <c r="AK21" i="7"/>
  <c r="AL21" i="7" s="1"/>
  <c r="AM38" i="7"/>
  <c r="AK10" i="7"/>
  <c r="AL10" i="7" s="1"/>
  <c r="AK16" i="7"/>
  <c r="AL16" i="7" s="1"/>
  <c r="AK15" i="7"/>
  <c r="AL15" i="7" s="1"/>
  <c r="AK24" i="7"/>
  <c r="AL24" i="7" s="1"/>
  <c r="BC22" i="6"/>
  <c r="AK24" i="6"/>
  <c r="AL24" i="6" s="1"/>
  <c r="BC29" i="6"/>
  <c r="BC8" i="6"/>
  <c r="BC27" i="6"/>
  <c r="BC6" i="6"/>
  <c r="AK20" i="6"/>
  <c r="AL20" i="6" s="1"/>
  <c r="AK14" i="6"/>
  <c r="AL14" i="6" s="1"/>
  <c r="AK19" i="6"/>
  <c r="AL19" i="6" s="1"/>
  <c r="AK28" i="6"/>
  <c r="AL28" i="6" s="1"/>
  <c r="AK27" i="6"/>
  <c r="AL27" i="6" s="1"/>
  <c r="AK22" i="6"/>
  <c r="AL22" i="6" s="1"/>
  <c r="AK25" i="6"/>
  <c r="AL25" i="6" s="1"/>
  <c r="BC34" i="6"/>
  <c r="AK23" i="6"/>
  <c r="AL23" i="6" s="1"/>
  <c r="BC30" i="6"/>
  <c r="AK16" i="6"/>
  <c r="AL16" i="6" s="1"/>
  <c r="AK21" i="6"/>
  <c r="AL21" i="6" s="1"/>
  <c r="BC32" i="6"/>
  <c r="AK31" i="6"/>
  <c r="AL31" i="6" s="1"/>
  <c r="BC9" i="6"/>
  <c r="BC17" i="6"/>
  <c r="BC25" i="6"/>
  <c r="AK18" i="6"/>
  <c r="AL18" i="6" s="1"/>
  <c r="AK8" i="6"/>
  <c r="AL8" i="6" s="1"/>
  <c r="AK17" i="6"/>
  <c r="AL17" i="6" s="1"/>
  <c r="BC20" i="6"/>
  <c r="BC19" i="6"/>
  <c r="AK9" i="6"/>
  <c r="AL9" i="6" s="1"/>
  <c r="AK13" i="6"/>
  <c r="AL13" i="6" s="1"/>
  <c r="AK15" i="6"/>
  <c r="AL15" i="6" s="1"/>
  <c r="BC18" i="6"/>
  <c r="AK29" i="6"/>
  <c r="AL29" i="6" s="1"/>
  <c r="AK30" i="6"/>
  <c r="AL30" i="6" s="1"/>
  <c r="BC16" i="6"/>
  <c r="BC24" i="6"/>
  <c r="AK32" i="6"/>
  <c r="AL32" i="6" s="1"/>
  <c r="AK33" i="6"/>
  <c r="AL33" i="6" s="1"/>
  <c r="BC21" i="6"/>
  <c r="AK26" i="6"/>
  <c r="AL26" i="6" s="1"/>
  <c r="BC11" i="6"/>
  <c r="BC15" i="6"/>
  <c r="BC23" i="6"/>
  <c r="AK34" i="6"/>
  <c r="AL34" i="6" s="1"/>
  <c r="AK35" i="6"/>
  <c r="AL35" i="6" s="1"/>
  <c r="T4" i="6"/>
  <c r="S4" i="6"/>
  <c r="AK6" i="6"/>
  <c r="AL6" i="6" s="1"/>
  <c r="AK5" i="6"/>
  <c r="AL5" i="6" s="1"/>
  <c r="T6" i="6"/>
  <c r="S6" i="6"/>
  <c r="T7" i="6"/>
  <c r="S7" i="6"/>
  <c r="U7" i="6" s="1"/>
  <c r="AK12" i="6"/>
  <c r="AL12" i="6" s="1"/>
  <c r="AK11" i="6"/>
  <c r="AL11" i="6" s="1"/>
  <c r="BC12" i="6"/>
  <c r="T5" i="6"/>
  <c r="S5" i="6"/>
  <c r="U5" i="6" s="1"/>
  <c r="BC14" i="6"/>
  <c r="AK4" i="6"/>
  <c r="AL4" i="6" s="1"/>
  <c r="AK7" i="6"/>
  <c r="AL7" i="6" s="1"/>
  <c r="AK10" i="6"/>
  <c r="AL10" i="6" s="1"/>
  <c r="BC13" i="6"/>
  <c r="AM38" i="6"/>
  <c r="BC7" i="6"/>
  <c r="AK19" i="5"/>
  <c r="AL19" i="5" s="1"/>
  <c r="AK27" i="5"/>
  <c r="AL27" i="5" s="1"/>
  <c r="AK10" i="5"/>
  <c r="AL10" i="5" s="1"/>
  <c r="AK4" i="5"/>
  <c r="AL4" i="5" s="1"/>
  <c r="AK12" i="5"/>
  <c r="AL12" i="5" s="1"/>
  <c r="AK18" i="5"/>
  <c r="AL18" i="5" s="1"/>
  <c r="AK26" i="5"/>
  <c r="AL26" i="5" s="1"/>
  <c r="AK17" i="5"/>
  <c r="AL17" i="5" s="1"/>
  <c r="AK33" i="5"/>
  <c r="AL33" i="5" s="1"/>
  <c r="AK15" i="5"/>
  <c r="AL15" i="5" s="1"/>
  <c r="AK13" i="5"/>
  <c r="AL13" i="5" s="1"/>
  <c r="AM38" i="5"/>
  <c r="AK21" i="5"/>
  <c r="AL21" i="5" s="1"/>
  <c r="AK31" i="5"/>
  <c r="AL31" i="5" s="1"/>
  <c r="AK28" i="5"/>
  <c r="AL28" i="5" s="1"/>
  <c r="AK25" i="5"/>
  <c r="AL25" i="5" s="1"/>
  <c r="AK35" i="5"/>
  <c r="AL35" i="5" s="1"/>
  <c r="AK16" i="5"/>
  <c r="AL16" i="5" s="1"/>
  <c r="AK24" i="5"/>
  <c r="AL24" i="5" s="1"/>
  <c r="AK23" i="5"/>
  <c r="AL23" i="5" s="1"/>
  <c r="AK8" i="5"/>
  <c r="AL8" i="5" s="1"/>
  <c r="AK14" i="5"/>
  <c r="AL14" i="5" s="1"/>
  <c r="AK22" i="5"/>
  <c r="AL22" i="5" s="1"/>
  <c r="AK32" i="5"/>
  <c r="AL32" i="5" s="1"/>
  <c r="AK20" i="5"/>
  <c r="AL20" i="5" s="1"/>
  <c r="AK30" i="5"/>
  <c r="AL30" i="5" s="1"/>
  <c r="T4" i="5"/>
  <c r="S4" i="5"/>
  <c r="T6" i="5"/>
  <c r="AK34" i="5"/>
  <c r="AL34" i="5" s="1"/>
  <c r="T7" i="5"/>
  <c r="S7" i="5"/>
  <c r="S6" i="5"/>
  <c r="T5" i="5"/>
  <c r="S5" i="5"/>
  <c r="AK29" i="5"/>
  <c r="AL29" i="5" s="1"/>
  <c r="AK6" i="5"/>
  <c r="AL6" i="5" s="1"/>
  <c r="AK5" i="5"/>
  <c r="AL5" i="5" s="1"/>
  <c r="AK11" i="5"/>
  <c r="AL11" i="5" s="1"/>
  <c r="AK7" i="5"/>
  <c r="AL7" i="5" s="1"/>
  <c r="AK3" i="5"/>
  <c r="AK12" i="4"/>
  <c r="AL12" i="4" s="1"/>
  <c r="AK11" i="4"/>
  <c r="AL11" i="4" s="1"/>
  <c r="AK4" i="4"/>
  <c r="AL4" i="4" s="1"/>
  <c r="AK14" i="4"/>
  <c r="AL14" i="4" s="1"/>
  <c r="AK28" i="4"/>
  <c r="AL28" i="4" s="1"/>
  <c r="AK18" i="4"/>
  <c r="AL18" i="4" s="1"/>
  <c r="AK27" i="4"/>
  <c r="AL27" i="4" s="1"/>
  <c r="AK22" i="4"/>
  <c r="AL22" i="4" s="1"/>
  <c r="AK10" i="4"/>
  <c r="AL10" i="4" s="1"/>
  <c r="AK29" i="4"/>
  <c r="AL29" i="4" s="1"/>
  <c r="AK25" i="4"/>
  <c r="AL25" i="4" s="1"/>
  <c r="AK34" i="4"/>
  <c r="AL34" i="4" s="1"/>
  <c r="AK33" i="4"/>
  <c r="AL33" i="4" s="1"/>
  <c r="AK13" i="4"/>
  <c r="AL13" i="4" s="1"/>
  <c r="AK32" i="4"/>
  <c r="AL32" i="4" s="1"/>
  <c r="AK26" i="4"/>
  <c r="AL26" i="4" s="1"/>
  <c r="AK6" i="4"/>
  <c r="AL6" i="4" s="1"/>
  <c r="AK21" i="4"/>
  <c r="AL21" i="4" s="1"/>
  <c r="AK30" i="4"/>
  <c r="AL30" i="4" s="1"/>
  <c r="T7" i="4"/>
  <c r="S7" i="4"/>
  <c r="T5" i="4"/>
  <c r="S5" i="4"/>
  <c r="T6" i="4"/>
  <c r="S6" i="4"/>
  <c r="AK5" i="4"/>
  <c r="AL5" i="4" s="1"/>
  <c r="AK23" i="4"/>
  <c r="AL23" i="4" s="1"/>
  <c r="AK9" i="4"/>
  <c r="AL9" i="4" s="1"/>
  <c r="AK8" i="4"/>
  <c r="AL8" i="4" s="1"/>
  <c r="AK15" i="4"/>
  <c r="AL15" i="4" s="1"/>
  <c r="AK7" i="4"/>
  <c r="AL7" i="4" s="1"/>
  <c r="AK16" i="4"/>
  <c r="AL16" i="4" s="1"/>
  <c r="AK24" i="4"/>
  <c r="AL24" i="4" s="1"/>
  <c r="S4" i="4"/>
  <c r="AM38" i="4"/>
  <c r="AK19" i="4"/>
  <c r="AL19" i="4" s="1"/>
  <c r="AK17" i="4"/>
  <c r="AL17" i="4" s="1"/>
  <c r="T4" i="4"/>
  <c r="AK20" i="4"/>
  <c r="AL20" i="4" s="1"/>
  <c r="AK35" i="4"/>
  <c r="AL35" i="4" s="1"/>
  <c r="AK38" i="3"/>
  <c r="AL4" i="3"/>
  <c r="AL38" i="3" s="1"/>
  <c r="S4" i="3"/>
  <c r="T4" i="3"/>
  <c r="T6" i="3"/>
  <c r="T7" i="3"/>
  <c r="S7" i="3"/>
  <c r="S6" i="3"/>
  <c r="U6" i="3" s="1"/>
  <c r="S5" i="3"/>
  <c r="T5" i="3"/>
  <c r="T4" i="1"/>
  <c r="S6" i="1"/>
  <c r="T6" i="1"/>
  <c r="T5" i="1"/>
  <c r="AK3" i="1"/>
  <c r="AK4" i="1"/>
  <c r="AL4" i="1" s="1"/>
  <c r="AK23" i="1"/>
  <c r="AL23" i="1" s="1"/>
  <c r="BN12" i="1"/>
  <c r="AK11" i="1"/>
  <c r="AL11" i="1" s="1"/>
  <c r="S4" i="1"/>
  <c r="U4" i="1" s="1"/>
  <c r="AK31" i="1"/>
  <c r="AL31" i="1" s="1"/>
  <c r="AK18" i="1"/>
  <c r="AL18" i="1" s="1"/>
  <c r="AK20" i="1"/>
  <c r="AL20" i="1" s="1"/>
  <c r="AK14" i="1"/>
  <c r="AL14" i="1" s="1"/>
  <c r="AK27" i="1"/>
  <c r="AL27" i="1" s="1"/>
  <c r="AK25" i="1"/>
  <c r="AL25" i="1" s="1"/>
  <c r="AK17" i="1"/>
  <c r="AL17" i="1" s="1"/>
  <c r="AK15" i="1"/>
  <c r="AL15" i="1" s="1"/>
  <c r="AM38" i="1"/>
  <c r="AK35" i="1"/>
  <c r="AL35" i="1" s="1"/>
  <c r="AK22" i="1"/>
  <c r="AL22" i="1" s="1"/>
  <c r="S5" i="1"/>
  <c r="U5" i="1" s="1"/>
  <c r="AK5" i="1"/>
  <c r="AL5" i="1" s="1"/>
  <c r="S7" i="1"/>
  <c r="U7" i="1" s="1"/>
  <c r="T7" i="1"/>
  <c r="AL3" i="8" l="1"/>
  <c r="AL38" i="8" s="1"/>
  <c r="AK38" i="8"/>
  <c r="U8" i="8"/>
  <c r="V6" i="8" s="1"/>
  <c r="AL3" i="7"/>
  <c r="AL38" i="7" s="1"/>
  <c r="AK38" i="7"/>
  <c r="U6" i="7"/>
  <c r="U4" i="6"/>
  <c r="AL38" i="6"/>
  <c r="AK38" i="6"/>
  <c r="U6" i="6"/>
  <c r="U8" i="6" s="1"/>
  <c r="U4" i="5"/>
  <c r="U5" i="5"/>
  <c r="AL3" i="5"/>
  <c r="AL38" i="5" s="1"/>
  <c r="AK38" i="5"/>
  <c r="U6" i="5"/>
  <c r="U7" i="5"/>
  <c r="U7" i="4"/>
  <c r="U6" i="4"/>
  <c r="AL38" i="4"/>
  <c r="AK38" i="4"/>
  <c r="U5" i="4"/>
  <c r="U4" i="4"/>
  <c r="U4" i="3"/>
  <c r="U7" i="3"/>
  <c r="U5" i="3"/>
  <c r="AL3" i="1"/>
  <c r="AL38" i="1" s="1"/>
  <c r="AK38" i="1"/>
  <c r="U6" i="1"/>
  <c r="V4" i="8" l="1"/>
  <c r="Z30" i="8" s="1"/>
  <c r="Z32" i="8"/>
  <c r="Z28" i="8"/>
  <c r="Z8" i="8"/>
  <c r="Z24" i="8"/>
  <c r="Z4" i="8"/>
  <c r="Z20" i="8"/>
  <c r="Z16" i="8"/>
  <c r="Z12" i="8"/>
  <c r="Z36" i="8"/>
  <c r="V5" i="8"/>
  <c r="Z34" i="8"/>
  <c r="Z26" i="8"/>
  <c r="Z6" i="8"/>
  <c r="Z14" i="8"/>
  <c r="Z2" i="8"/>
  <c r="V7" i="8"/>
  <c r="AS2" i="8"/>
  <c r="AS3" i="8" s="1"/>
  <c r="V6" i="7"/>
  <c r="U8" i="7"/>
  <c r="AS2" i="7"/>
  <c r="AS3" i="7" s="1"/>
  <c r="V7" i="6"/>
  <c r="V4" i="6"/>
  <c r="V5" i="6"/>
  <c r="V6" i="6"/>
  <c r="AS2" i="6"/>
  <c r="AS3" i="6" s="1"/>
  <c r="AS2" i="5"/>
  <c r="AS3" i="5" s="1"/>
  <c r="U8" i="5"/>
  <c r="V7" i="5" s="1"/>
  <c r="V6" i="5"/>
  <c r="U8" i="4"/>
  <c r="V4" i="4" s="1"/>
  <c r="V5" i="4"/>
  <c r="AS2" i="4"/>
  <c r="AS3" i="4" s="1"/>
  <c r="U8" i="3"/>
  <c r="AS2" i="3"/>
  <c r="AS3" i="3" s="1"/>
  <c r="AS2" i="1"/>
  <c r="AS3" i="1" s="1"/>
  <c r="V6" i="1"/>
  <c r="U8" i="1"/>
  <c r="Z18" i="8" l="1"/>
  <c r="Z22" i="8"/>
  <c r="Z10" i="8"/>
  <c r="AN37" i="8"/>
  <c r="AO37" i="8" s="1"/>
  <c r="AN13" i="8"/>
  <c r="AO13" i="8" s="1"/>
  <c r="AN7" i="8"/>
  <c r="AO7" i="8" s="1"/>
  <c r="AN11" i="8"/>
  <c r="AO11" i="8" s="1"/>
  <c r="AN35" i="8"/>
  <c r="AO35" i="8" s="1"/>
  <c r="AN32" i="8"/>
  <c r="AO32" i="8" s="1"/>
  <c r="AN31" i="8"/>
  <c r="AO31" i="8" s="1"/>
  <c r="AN12" i="8"/>
  <c r="AO12" i="8" s="1"/>
  <c r="AN2" i="8"/>
  <c r="AO2" i="8" s="1"/>
  <c r="AN5" i="8"/>
  <c r="AO5" i="8" s="1"/>
  <c r="AN34" i="8"/>
  <c r="AO34" i="8" s="1"/>
  <c r="AN33" i="8"/>
  <c r="AO33" i="8" s="1"/>
  <c r="AN30" i="8"/>
  <c r="AO30" i="8" s="1"/>
  <c r="AN29" i="8"/>
  <c r="AO29" i="8" s="1"/>
  <c r="AN28" i="8"/>
  <c r="AO28" i="8" s="1"/>
  <c r="AN25" i="8"/>
  <c r="AO25" i="8" s="1"/>
  <c r="AN23" i="8"/>
  <c r="AO23" i="8" s="1"/>
  <c r="AN21" i="8"/>
  <c r="AO21" i="8" s="1"/>
  <c r="AN19" i="8"/>
  <c r="AO19" i="8" s="1"/>
  <c r="AN17" i="8"/>
  <c r="AO17" i="8" s="1"/>
  <c r="AN15" i="8"/>
  <c r="AO15" i="8" s="1"/>
  <c r="AN26" i="8"/>
  <c r="AO26" i="8" s="1"/>
  <c r="AN4" i="8"/>
  <c r="AO4" i="8" s="1"/>
  <c r="AN27" i="8"/>
  <c r="AO27" i="8" s="1"/>
  <c r="AN22" i="8"/>
  <c r="AO22" i="8" s="1"/>
  <c r="AN20" i="8"/>
  <c r="AO20" i="8" s="1"/>
  <c r="AN9" i="8"/>
  <c r="AO9" i="8" s="1"/>
  <c r="AN36" i="8"/>
  <c r="AO36" i="8" s="1"/>
  <c r="AN6" i="8"/>
  <c r="AO6" i="8" s="1"/>
  <c r="AN24" i="8"/>
  <c r="AO24" i="8" s="1"/>
  <c r="AN18" i="8"/>
  <c r="AO18" i="8" s="1"/>
  <c r="AN16" i="8"/>
  <c r="AO16" i="8" s="1"/>
  <c r="AN14" i="8"/>
  <c r="AO14" i="8" s="1"/>
  <c r="AN8" i="8"/>
  <c r="AO8" i="8" s="1"/>
  <c r="AN10" i="8"/>
  <c r="AO10" i="8" s="1"/>
  <c r="AN3" i="8"/>
  <c r="AO3" i="8" s="1"/>
  <c r="Z33" i="8"/>
  <c r="Z29" i="8"/>
  <c r="Z37" i="8"/>
  <c r="Z25" i="8"/>
  <c r="Z9" i="8"/>
  <c r="Z21" i="8"/>
  <c r="Z17" i="8"/>
  <c r="Z5" i="8"/>
  <c r="Z13" i="8"/>
  <c r="V8" i="8"/>
  <c r="Z35" i="8"/>
  <c r="Z31" i="8"/>
  <c r="Z23" i="8"/>
  <c r="Z19" i="8"/>
  <c r="Z15" i="8"/>
  <c r="Z27" i="8"/>
  <c r="Z11" i="8"/>
  <c r="Z3" i="8"/>
  <c r="Z7" i="8"/>
  <c r="AN37" i="7"/>
  <c r="AN13" i="7"/>
  <c r="AN7" i="7"/>
  <c r="AN12" i="7"/>
  <c r="AO12" i="7" s="1"/>
  <c r="AN35" i="7"/>
  <c r="AN34" i="7"/>
  <c r="AN33" i="7"/>
  <c r="AO33" i="7" s="1"/>
  <c r="AN32" i="7"/>
  <c r="AO32" i="7" s="1"/>
  <c r="AN31" i="7"/>
  <c r="AN30" i="7"/>
  <c r="AN29" i="7"/>
  <c r="AN28" i="7"/>
  <c r="AO28" i="7" s="1"/>
  <c r="AN10" i="7"/>
  <c r="AN27" i="7"/>
  <c r="AN9" i="7"/>
  <c r="AO9" i="7" s="1"/>
  <c r="AN25" i="7"/>
  <c r="AO25" i="7" s="1"/>
  <c r="AN17" i="7"/>
  <c r="AN11" i="7"/>
  <c r="AN8" i="7"/>
  <c r="AO8" i="7" s="1"/>
  <c r="AN24" i="7"/>
  <c r="AO24" i="7" s="1"/>
  <c r="AN21" i="7"/>
  <c r="AN18" i="7"/>
  <c r="AN6" i="7"/>
  <c r="AN15" i="7"/>
  <c r="AO15" i="7" s="1"/>
  <c r="AN22" i="7"/>
  <c r="AN36" i="7"/>
  <c r="AO36" i="7" s="1"/>
  <c r="AN26" i="7"/>
  <c r="AN19" i="7"/>
  <c r="AN14" i="7"/>
  <c r="AN4" i="7"/>
  <c r="AO4" i="7" s="1"/>
  <c r="AN16" i="7"/>
  <c r="AO16" i="7" s="1"/>
  <c r="AN5" i="7"/>
  <c r="AO5" i="7" s="1"/>
  <c r="AN23" i="7"/>
  <c r="AN20" i="7"/>
  <c r="AO20" i="7" s="1"/>
  <c r="AN2" i="7"/>
  <c r="AN3" i="7"/>
  <c r="Z32" i="7"/>
  <c r="Z28" i="7"/>
  <c r="Z24" i="7"/>
  <c r="Z20" i="7"/>
  <c r="Z16" i="7"/>
  <c r="Z36" i="7"/>
  <c r="Z12" i="7"/>
  <c r="Z8" i="7"/>
  <c r="Z4" i="7"/>
  <c r="V7" i="7"/>
  <c r="V5" i="7"/>
  <c r="V4" i="7"/>
  <c r="AN37" i="6"/>
  <c r="AO37" i="6" s="1"/>
  <c r="AN13" i="6"/>
  <c r="AO13" i="6" s="1"/>
  <c r="AN7" i="6"/>
  <c r="AO7" i="6" s="1"/>
  <c r="AN12" i="6"/>
  <c r="AO12" i="6" s="1"/>
  <c r="AN2" i="6"/>
  <c r="AO2" i="6" s="1"/>
  <c r="AN27" i="6"/>
  <c r="AO27" i="6" s="1"/>
  <c r="AN11" i="6"/>
  <c r="AO11" i="6" s="1"/>
  <c r="AN5" i="6"/>
  <c r="AO5" i="6" s="1"/>
  <c r="AN35" i="6"/>
  <c r="AO35" i="6" s="1"/>
  <c r="AN34" i="6"/>
  <c r="AO34" i="6" s="1"/>
  <c r="AN33" i="6"/>
  <c r="AO33" i="6" s="1"/>
  <c r="AN32" i="6"/>
  <c r="AO32" i="6" s="1"/>
  <c r="AN31" i="6"/>
  <c r="AO31" i="6" s="1"/>
  <c r="AN30" i="6"/>
  <c r="AO30" i="6" s="1"/>
  <c r="AN29" i="6"/>
  <c r="AO29" i="6" s="1"/>
  <c r="AN28" i="6"/>
  <c r="AO28" i="6" s="1"/>
  <c r="AN10" i="6"/>
  <c r="AO10" i="6" s="1"/>
  <c r="AN24" i="6"/>
  <c r="AO24" i="6" s="1"/>
  <c r="AN22" i="6"/>
  <c r="AO22" i="6" s="1"/>
  <c r="AN20" i="6"/>
  <c r="AO20" i="6" s="1"/>
  <c r="AN18" i="6"/>
  <c r="AO18" i="6" s="1"/>
  <c r="AN16" i="6"/>
  <c r="AO16" i="6" s="1"/>
  <c r="AN14" i="6"/>
  <c r="AO14" i="6" s="1"/>
  <c r="AN36" i="6"/>
  <c r="AO36" i="6" s="1"/>
  <c r="AN25" i="6"/>
  <c r="AO25" i="6" s="1"/>
  <c r="AN23" i="6"/>
  <c r="AO23" i="6" s="1"/>
  <c r="AN21" i="6"/>
  <c r="AO21" i="6" s="1"/>
  <c r="AN19" i="6"/>
  <c r="AO19" i="6" s="1"/>
  <c r="AN17" i="6"/>
  <c r="AO17" i="6" s="1"/>
  <c r="AN15" i="6"/>
  <c r="AO15" i="6" s="1"/>
  <c r="AN8" i="6"/>
  <c r="AO8" i="6" s="1"/>
  <c r="AN4" i="6"/>
  <c r="AO4" i="6" s="1"/>
  <c r="AN6" i="6"/>
  <c r="AO6" i="6" s="1"/>
  <c r="AN26" i="6"/>
  <c r="AO26" i="6" s="1"/>
  <c r="AN3" i="6"/>
  <c r="AO3" i="6" s="1"/>
  <c r="AN9" i="6"/>
  <c r="AO9" i="6" s="1"/>
  <c r="Z32" i="6"/>
  <c r="Z28" i="6"/>
  <c r="Z36" i="6"/>
  <c r="Z8" i="6"/>
  <c r="Z4" i="6"/>
  <c r="Z24" i="6"/>
  <c r="Z20" i="6"/>
  <c r="Z16" i="6"/>
  <c r="Z12" i="6"/>
  <c r="Z35" i="6"/>
  <c r="Z31" i="6"/>
  <c r="Z27" i="6"/>
  <c r="Z23" i="6"/>
  <c r="Z19" i="6"/>
  <c r="Z15" i="6"/>
  <c r="Z3" i="6"/>
  <c r="Z7" i="6"/>
  <c r="Z11" i="6"/>
  <c r="Z34" i="6"/>
  <c r="Z30" i="6"/>
  <c r="Z10" i="6"/>
  <c r="Z26" i="6"/>
  <c r="Z6" i="6"/>
  <c r="Z22" i="6"/>
  <c r="Z18" i="6"/>
  <c r="V8" i="6"/>
  <c r="Z14" i="6"/>
  <c r="Z2" i="6"/>
  <c r="Z33" i="6"/>
  <c r="Z29" i="6"/>
  <c r="Z9" i="6"/>
  <c r="Z37" i="6"/>
  <c r="Z25" i="6"/>
  <c r="Z21" i="6"/>
  <c r="Z17" i="6"/>
  <c r="Z13" i="6"/>
  <c r="Z5" i="6"/>
  <c r="Z33" i="5"/>
  <c r="Z29" i="5"/>
  <c r="Z9" i="5"/>
  <c r="Z13" i="5"/>
  <c r="Z37" i="5"/>
  <c r="Z25" i="5"/>
  <c r="Z21" i="5"/>
  <c r="Z17" i="5"/>
  <c r="Z5" i="5"/>
  <c r="Z32" i="5"/>
  <c r="Z28" i="5"/>
  <c r="Z8" i="5"/>
  <c r="Z4" i="5"/>
  <c r="Z24" i="5"/>
  <c r="Z20" i="5"/>
  <c r="Z16" i="5"/>
  <c r="Z36" i="5"/>
  <c r="Z12" i="5"/>
  <c r="AN37" i="5"/>
  <c r="AO37" i="5" s="1"/>
  <c r="AN13" i="5"/>
  <c r="AO13" i="5" s="1"/>
  <c r="AN7" i="5"/>
  <c r="AN11" i="5"/>
  <c r="AN8" i="5"/>
  <c r="AO8" i="5" s="1"/>
  <c r="AN6" i="5"/>
  <c r="AN4" i="5"/>
  <c r="AO4" i="5" s="1"/>
  <c r="AN12" i="5"/>
  <c r="AO12" i="5" s="1"/>
  <c r="AN2" i="5"/>
  <c r="AN5" i="5"/>
  <c r="AO5" i="5" s="1"/>
  <c r="AN9" i="5"/>
  <c r="AO9" i="5" s="1"/>
  <c r="AN35" i="5"/>
  <c r="AN34" i="5"/>
  <c r="AN33" i="5"/>
  <c r="AO33" i="5" s="1"/>
  <c r="AN32" i="5"/>
  <c r="AO32" i="5" s="1"/>
  <c r="AN31" i="5"/>
  <c r="AN30" i="5"/>
  <c r="AN29" i="5"/>
  <c r="AO29" i="5" s="1"/>
  <c r="AN28" i="5"/>
  <c r="AO28" i="5" s="1"/>
  <c r="AN10" i="5"/>
  <c r="AN27" i="5"/>
  <c r="AN26" i="5"/>
  <c r="AN22" i="5"/>
  <c r="AN18" i="5"/>
  <c r="AN3" i="5"/>
  <c r="AN23" i="5"/>
  <c r="AN19" i="5"/>
  <c r="AN36" i="5"/>
  <c r="AO36" i="5" s="1"/>
  <c r="AN16" i="5"/>
  <c r="AO16" i="5" s="1"/>
  <c r="AN15" i="5"/>
  <c r="AO15" i="5" s="1"/>
  <c r="AN25" i="5"/>
  <c r="AO25" i="5" s="1"/>
  <c r="AN21" i="5"/>
  <c r="AO21" i="5" s="1"/>
  <c r="AN17" i="5"/>
  <c r="AO17" i="5" s="1"/>
  <c r="AN14" i="5"/>
  <c r="AN24" i="5"/>
  <c r="AO24" i="5" s="1"/>
  <c r="AN20" i="5"/>
  <c r="AO20" i="5" s="1"/>
  <c r="V5" i="5"/>
  <c r="V4" i="5"/>
  <c r="AN27" i="4"/>
  <c r="AO27" i="4" s="1"/>
  <c r="AN9" i="4"/>
  <c r="AN26" i="4"/>
  <c r="AO26" i="4" s="1"/>
  <c r="AN8" i="4"/>
  <c r="AN6" i="4"/>
  <c r="AO6" i="4" s="1"/>
  <c r="AN25" i="4"/>
  <c r="AN24" i="4"/>
  <c r="AN23" i="4"/>
  <c r="AO23" i="4" s="1"/>
  <c r="AN22" i="4"/>
  <c r="AO22" i="4" s="1"/>
  <c r="AN21" i="4"/>
  <c r="AN20" i="4"/>
  <c r="AN19" i="4"/>
  <c r="AO19" i="4" s="1"/>
  <c r="AN18" i="4"/>
  <c r="AO18" i="4" s="1"/>
  <c r="AN17" i="4"/>
  <c r="AN16" i="4"/>
  <c r="AN15" i="4"/>
  <c r="AO15" i="4" s="1"/>
  <c r="AN3" i="4"/>
  <c r="AO3" i="4" s="1"/>
  <c r="AN37" i="4"/>
  <c r="AN13" i="4"/>
  <c r="AN36" i="4"/>
  <c r="AN14" i="4"/>
  <c r="AO14" i="4" s="1"/>
  <c r="AN7" i="4"/>
  <c r="AO7" i="4" s="1"/>
  <c r="AN28" i="4"/>
  <c r="AN11" i="4"/>
  <c r="AO11" i="4" s="1"/>
  <c r="AN2" i="4"/>
  <c r="AO2" i="4" s="1"/>
  <c r="AN30" i="4"/>
  <c r="AO30" i="4" s="1"/>
  <c r="AN35" i="4"/>
  <c r="AO35" i="4" s="1"/>
  <c r="AN12" i="4"/>
  <c r="AN4" i="4"/>
  <c r="AN33" i="4"/>
  <c r="AN32" i="4"/>
  <c r="AN5" i="4"/>
  <c r="AN29" i="4"/>
  <c r="AN10" i="4"/>
  <c r="AO10" i="4" s="1"/>
  <c r="AN34" i="4"/>
  <c r="AO34" i="4" s="1"/>
  <c r="AN31" i="4"/>
  <c r="AO31" i="4" s="1"/>
  <c r="Z14" i="4"/>
  <c r="Z2" i="4"/>
  <c r="Z30" i="4"/>
  <c r="Z34" i="4"/>
  <c r="Z10" i="4"/>
  <c r="Z26" i="4"/>
  <c r="Z18" i="4"/>
  <c r="Z6" i="4"/>
  <c r="Z22" i="4"/>
  <c r="Z7" i="4"/>
  <c r="Z31" i="4"/>
  <c r="Z27" i="4"/>
  <c r="Z11" i="4"/>
  <c r="Z35" i="4"/>
  <c r="Z15" i="4"/>
  <c r="Z19" i="4"/>
  <c r="Z23" i="4"/>
  <c r="Z3" i="4"/>
  <c r="V6" i="4"/>
  <c r="V7" i="4"/>
  <c r="AN3" i="3"/>
  <c r="AN7" i="3"/>
  <c r="AN11" i="3"/>
  <c r="AN15" i="3"/>
  <c r="AN19" i="3"/>
  <c r="AN23" i="3"/>
  <c r="AN27" i="3"/>
  <c r="AN31" i="3"/>
  <c r="AN35" i="3"/>
  <c r="AN33" i="3"/>
  <c r="AN24" i="3"/>
  <c r="AN36" i="3"/>
  <c r="AN17" i="3"/>
  <c r="AN21" i="3"/>
  <c r="AN25" i="3"/>
  <c r="AO25" i="3" s="1"/>
  <c r="AN29" i="3"/>
  <c r="AO29" i="3" s="1"/>
  <c r="AN12" i="3"/>
  <c r="AN16" i="3"/>
  <c r="AN20" i="3"/>
  <c r="AN2" i="3"/>
  <c r="AN6" i="3"/>
  <c r="AN10" i="3"/>
  <c r="AO10" i="3" s="1"/>
  <c r="AN14" i="3"/>
  <c r="AO14" i="3" s="1"/>
  <c r="AN18" i="3"/>
  <c r="AO18" i="3" s="1"/>
  <c r="AN22" i="3"/>
  <c r="AN26" i="3"/>
  <c r="AO26" i="3" s="1"/>
  <c r="AN30" i="3"/>
  <c r="AN34" i="3"/>
  <c r="AN37" i="3"/>
  <c r="AN5" i="3"/>
  <c r="AN9" i="3"/>
  <c r="AO9" i="3" s="1"/>
  <c r="AN13" i="3"/>
  <c r="AO13" i="3" s="1"/>
  <c r="AN4" i="3"/>
  <c r="AN8" i="3"/>
  <c r="AN28" i="3"/>
  <c r="AN32" i="3"/>
  <c r="V4" i="3"/>
  <c r="V7" i="3"/>
  <c r="V6" i="3"/>
  <c r="V5" i="3"/>
  <c r="AN9" i="1"/>
  <c r="AN27" i="1"/>
  <c r="AN10" i="1"/>
  <c r="AN28" i="1"/>
  <c r="AO28" i="1" s="1"/>
  <c r="AN2" i="1"/>
  <c r="AN12" i="1"/>
  <c r="AO12" i="1" s="1"/>
  <c r="AN7" i="1"/>
  <c r="AO7" i="1" s="1"/>
  <c r="AN13" i="1"/>
  <c r="AO13" i="1" s="1"/>
  <c r="AN37" i="1"/>
  <c r="AN3" i="1"/>
  <c r="AN15" i="1"/>
  <c r="AN23" i="1"/>
  <c r="AN30" i="1"/>
  <c r="AN14" i="1"/>
  <c r="AN4" i="1"/>
  <c r="AO4" i="1" s="1"/>
  <c r="AN18" i="1"/>
  <c r="AO18" i="1" s="1"/>
  <c r="AN31" i="1"/>
  <c r="AO31" i="1" s="1"/>
  <c r="AN35" i="1"/>
  <c r="AN5" i="1"/>
  <c r="AN21" i="1"/>
  <c r="AN36" i="1"/>
  <c r="AO36" i="1" s="1"/>
  <c r="AN19" i="1"/>
  <c r="AO19" i="1" s="1"/>
  <c r="AN11" i="1"/>
  <c r="AO11" i="1" s="1"/>
  <c r="AN26" i="1"/>
  <c r="AO26" i="1" s="1"/>
  <c r="AN29" i="1"/>
  <c r="AN32" i="1"/>
  <c r="AO32" i="1" s="1"/>
  <c r="AN8" i="1"/>
  <c r="AO8" i="1" s="1"/>
  <c r="AN16" i="1"/>
  <c r="AO16" i="1" s="1"/>
  <c r="AN24" i="1"/>
  <c r="AO24" i="1" s="1"/>
  <c r="AN34" i="1"/>
  <c r="AN22" i="1"/>
  <c r="AO22" i="1" s="1"/>
  <c r="AN33" i="1"/>
  <c r="AO33" i="1" s="1"/>
  <c r="AN6" i="1"/>
  <c r="AN17" i="1"/>
  <c r="AN25" i="1"/>
  <c r="AN20" i="1"/>
  <c r="AO20" i="1" s="1"/>
  <c r="V5" i="1"/>
  <c r="V4" i="1"/>
  <c r="V7" i="1"/>
  <c r="Z36" i="1"/>
  <c r="Z16" i="1"/>
  <c r="Z20" i="1"/>
  <c r="Z24" i="1"/>
  <c r="Z28" i="1"/>
  <c r="Z32" i="1"/>
  <c r="Z8" i="1"/>
  <c r="Z12" i="1"/>
  <c r="Z4" i="1"/>
  <c r="AO38" i="8" l="1"/>
  <c r="AO18" i="7"/>
  <c r="AO14" i="7"/>
  <c r="AO21" i="7"/>
  <c r="AO10" i="7"/>
  <c r="AO35" i="7"/>
  <c r="AO3" i="7"/>
  <c r="AO19" i="7"/>
  <c r="AO27" i="7"/>
  <c r="AO2" i="7"/>
  <c r="AO7" i="7"/>
  <c r="AO11" i="7"/>
  <c r="AO30" i="7"/>
  <c r="AO13" i="7"/>
  <c r="Z34" i="7"/>
  <c r="Z30" i="7"/>
  <c r="Z10" i="7"/>
  <c r="Z22" i="7"/>
  <c r="Z18" i="7"/>
  <c r="V8" i="7"/>
  <c r="Z14" i="7"/>
  <c r="Z26" i="7"/>
  <c r="Z6" i="7"/>
  <c r="Z2" i="7"/>
  <c r="Z35" i="7"/>
  <c r="Z31" i="7"/>
  <c r="Z27" i="7"/>
  <c r="Z23" i="7"/>
  <c r="Z19" i="7"/>
  <c r="Z15" i="7"/>
  <c r="Z3" i="7"/>
  <c r="Z7" i="7"/>
  <c r="Z11" i="7"/>
  <c r="AO6" i="7"/>
  <c r="Z33" i="7"/>
  <c r="Z29" i="7"/>
  <c r="Z9" i="7"/>
  <c r="Z37" i="7"/>
  <c r="Z25" i="7"/>
  <c r="Z21" i="7"/>
  <c r="Z17" i="7"/>
  <c r="Z5" i="7"/>
  <c r="Z13" i="7"/>
  <c r="AO34" i="7"/>
  <c r="AO26" i="7"/>
  <c r="AO29" i="7"/>
  <c r="AO23" i="7"/>
  <c r="AO22" i="7"/>
  <c r="AO17" i="7"/>
  <c r="AO31" i="7"/>
  <c r="AO37" i="7"/>
  <c r="AO38" i="6"/>
  <c r="AO26" i="5"/>
  <c r="AO27" i="5"/>
  <c r="AO10" i="5"/>
  <c r="AO11" i="5"/>
  <c r="AO19" i="5"/>
  <c r="AO7" i="5"/>
  <c r="AO6" i="5"/>
  <c r="Z35" i="5"/>
  <c r="Z31" i="5"/>
  <c r="Z27" i="5"/>
  <c r="Z23" i="5"/>
  <c r="Z19" i="5"/>
  <c r="Z15" i="5"/>
  <c r="Z3" i="5"/>
  <c r="Z7" i="5"/>
  <c r="Z11" i="5"/>
  <c r="AO14" i="5"/>
  <c r="AO30" i="5"/>
  <c r="AO18" i="5"/>
  <c r="AO31" i="5"/>
  <c r="Z34" i="5"/>
  <c r="Z30" i="5"/>
  <c r="Z10" i="5"/>
  <c r="Z6" i="5"/>
  <c r="Z2" i="5"/>
  <c r="Z26" i="5"/>
  <c r="Z22" i="5"/>
  <c r="Z18" i="5"/>
  <c r="V8" i="5"/>
  <c r="Z14" i="5"/>
  <c r="AO34" i="5"/>
  <c r="AO35" i="5"/>
  <c r="AO23" i="5"/>
  <c r="AO3" i="5"/>
  <c r="AO2" i="5"/>
  <c r="AO22" i="5"/>
  <c r="AO5" i="4"/>
  <c r="AO13" i="4"/>
  <c r="AO28" i="4"/>
  <c r="AO24" i="4"/>
  <c r="AO33" i="4"/>
  <c r="AO17" i="4"/>
  <c r="AO25" i="4"/>
  <c r="Z36" i="4"/>
  <c r="Z12" i="4"/>
  <c r="Z32" i="4"/>
  <c r="Z28" i="4"/>
  <c r="Z20" i="4"/>
  <c r="Z24" i="4"/>
  <c r="Z16" i="4"/>
  <c r="Z4" i="4"/>
  <c r="Z8" i="4"/>
  <c r="AO32" i="4"/>
  <c r="AO16" i="4"/>
  <c r="AO4" i="4"/>
  <c r="AO12" i="4"/>
  <c r="AO37" i="4"/>
  <c r="AO21" i="4"/>
  <c r="AO9" i="4"/>
  <c r="AO36" i="4"/>
  <c r="AO8" i="4"/>
  <c r="V8" i="4"/>
  <c r="AO20" i="4"/>
  <c r="Z13" i="4"/>
  <c r="Z33" i="4"/>
  <c r="Z5" i="4"/>
  <c r="Z29" i="4"/>
  <c r="Z25" i="4"/>
  <c r="Z9" i="4"/>
  <c r="Z17" i="4"/>
  <c r="Z37" i="4"/>
  <c r="Z21" i="4"/>
  <c r="AO29" i="4"/>
  <c r="AO5" i="3"/>
  <c r="AO21" i="3"/>
  <c r="AO6" i="3"/>
  <c r="AO17" i="3"/>
  <c r="AO32" i="3"/>
  <c r="AO34" i="3"/>
  <c r="AO2" i="3"/>
  <c r="AO36" i="3"/>
  <c r="AO15" i="3"/>
  <c r="AO31" i="3"/>
  <c r="AO27" i="3"/>
  <c r="AO23" i="3"/>
  <c r="AO37" i="3"/>
  <c r="AO19" i="3"/>
  <c r="AO28" i="3"/>
  <c r="AO30" i="3"/>
  <c r="AO20" i="3"/>
  <c r="AO24" i="3"/>
  <c r="AO11" i="3"/>
  <c r="AO8" i="3"/>
  <c r="AO16" i="3"/>
  <c r="AO33" i="3"/>
  <c r="AO7" i="3"/>
  <c r="AO4" i="3"/>
  <c r="AO22" i="3"/>
  <c r="AO12" i="3"/>
  <c r="AO35" i="3"/>
  <c r="AO3" i="3"/>
  <c r="Z34" i="3"/>
  <c r="Z30" i="3"/>
  <c r="Z10" i="3"/>
  <c r="Z22" i="3"/>
  <c r="Z18" i="3"/>
  <c r="Z14" i="3"/>
  <c r="V8" i="3"/>
  <c r="Z26" i="3"/>
  <c r="Z6" i="3"/>
  <c r="Z2" i="3"/>
  <c r="Z35" i="3"/>
  <c r="Z31" i="3"/>
  <c r="Z23" i="3"/>
  <c r="Z15" i="3"/>
  <c r="Z27" i="3"/>
  <c r="Z19" i="3"/>
  <c r="Z3" i="3"/>
  <c r="Z11" i="3"/>
  <c r="Z7" i="3"/>
  <c r="Z32" i="3"/>
  <c r="Z28" i="3"/>
  <c r="Z24" i="3"/>
  <c r="Z20" i="3"/>
  <c r="Z16" i="3"/>
  <c r="Z36" i="3"/>
  <c r="Z8" i="3"/>
  <c r="Z4" i="3"/>
  <c r="Z12" i="3"/>
  <c r="Z33" i="3"/>
  <c r="Z29" i="3"/>
  <c r="Z37" i="3"/>
  <c r="Z21" i="3"/>
  <c r="Z9" i="3"/>
  <c r="Z25" i="3"/>
  <c r="Z17" i="3"/>
  <c r="Z5" i="3"/>
  <c r="Z13" i="3"/>
  <c r="AO34" i="1"/>
  <c r="AO14" i="1"/>
  <c r="Z3" i="1"/>
  <c r="Z15" i="1"/>
  <c r="Z19" i="1"/>
  <c r="Z23" i="1"/>
  <c r="Z27" i="1"/>
  <c r="Z31" i="1"/>
  <c r="Z35" i="1"/>
  <c r="Z11" i="1"/>
  <c r="Z7" i="1"/>
  <c r="AO30" i="1"/>
  <c r="AO2" i="1"/>
  <c r="AO21" i="1"/>
  <c r="AO23" i="1"/>
  <c r="Z2" i="1"/>
  <c r="Z14" i="1"/>
  <c r="V8" i="1"/>
  <c r="Z18" i="1"/>
  <c r="Z22" i="1"/>
  <c r="Z10" i="1"/>
  <c r="Z30" i="1"/>
  <c r="Z34" i="1"/>
  <c r="Z26" i="1"/>
  <c r="Z6" i="1"/>
  <c r="AO25" i="1"/>
  <c r="AO5" i="1"/>
  <c r="AO15" i="1"/>
  <c r="AO10" i="1"/>
  <c r="AO17" i="1"/>
  <c r="AO35" i="1"/>
  <c r="AO3" i="1"/>
  <c r="AO27" i="1"/>
  <c r="Z17" i="1"/>
  <c r="Z21" i="1"/>
  <c r="Z25" i="1"/>
  <c r="Z9" i="1"/>
  <c r="Z29" i="1"/>
  <c r="Z33" i="1"/>
  <c r="Z13" i="1"/>
  <c r="Z5" i="1"/>
  <c r="Z37" i="1"/>
  <c r="AO6" i="1"/>
  <c r="AO29" i="1"/>
  <c r="AO37" i="1"/>
  <c r="AO9" i="1"/>
  <c r="AO38" i="7" l="1"/>
  <c r="AO38" i="5"/>
  <c r="AO38" i="4"/>
  <c r="AO38" i="3"/>
  <c r="AO38" i="1"/>
</calcChain>
</file>

<file path=xl/sharedStrings.xml><?xml version="1.0" encoding="utf-8"?>
<sst xmlns="http://schemas.openxmlformats.org/spreadsheetml/2006/main" count="2296" uniqueCount="72">
  <si>
    <t>SD</t>
  </si>
  <si>
    <t>AVG</t>
  </si>
  <si>
    <t>D/2007</t>
  </si>
  <si>
    <t>NO</t>
  </si>
  <si>
    <t>C/2007</t>
  </si>
  <si>
    <t>YES</t>
  </si>
  <si>
    <t>B/2007</t>
  </si>
  <si>
    <t>A/2007</t>
  </si>
  <si>
    <t>D/2006</t>
  </si>
  <si>
    <t>C/2006</t>
  </si>
  <si>
    <t>B/2006</t>
  </si>
  <si>
    <t>A/2006</t>
  </si>
  <si>
    <t>D/2005</t>
  </si>
  <si>
    <t>C/2005</t>
  </si>
  <si>
    <t>B/2005</t>
  </si>
  <si>
    <t>x</t>
  </si>
  <si>
    <t>A/2005</t>
  </si>
  <si>
    <t>D/2004</t>
  </si>
  <si>
    <t>C/2004</t>
  </si>
  <si>
    <t>B/2004</t>
  </si>
  <si>
    <t>A/2004</t>
  </si>
  <si>
    <t>D/2003</t>
  </si>
  <si>
    <t>SUM</t>
  </si>
  <si>
    <t>C/2003</t>
  </si>
  <si>
    <t>B/2003</t>
  </si>
  <si>
    <t>A/2003</t>
  </si>
  <si>
    <t>D/2002</t>
  </si>
  <si>
    <t>C/2002</t>
  </si>
  <si>
    <t>S.I</t>
  </si>
  <si>
    <t>AVERAGE</t>
  </si>
  <si>
    <t>ΜΑΧ</t>
  </si>
  <si>
    <t>ΜΙΝ</t>
  </si>
  <si>
    <t>B/2002</t>
  </si>
  <si>
    <t>A/2002</t>
  </si>
  <si>
    <t>D/2001</t>
  </si>
  <si>
    <t>C/2001</t>
  </si>
  <si>
    <t>B/2001</t>
  </si>
  <si>
    <t>A/2001</t>
  </si>
  <si>
    <t>D/2000</t>
  </si>
  <si>
    <t>C/2000</t>
  </si>
  <si>
    <t>B/2000</t>
  </si>
  <si>
    <t>A/2000</t>
  </si>
  <si>
    <t>D/1999</t>
  </si>
  <si>
    <t>C/1999</t>
  </si>
  <si>
    <t>B/1999</t>
  </si>
  <si>
    <t>a</t>
  </si>
  <si>
    <t>A/1999</t>
  </si>
  <si>
    <t>b</t>
  </si>
  <si>
    <t>IMPACT</t>
  </si>
  <si>
    <t>Final AX</t>
  </si>
  <si>
    <t>AX</t>
  </si>
  <si>
    <t>data</t>
  </si>
  <si>
    <t>month</t>
  </si>
  <si>
    <t>is SEA?</t>
  </si>
  <si>
    <t>Ratio</t>
  </si>
  <si>
    <t>KKMO</t>
  </si>
  <si>
    <t>Lower Limit</t>
  </si>
  <si>
    <t>Upper Limit</t>
  </si>
  <si>
    <t>Ratio2</t>
  </si>
  <si>
    <t>Ratio1</t>
  </si>
  <si>
    <t>MA(7)</t>
  </si>
  <si>
    <t>MA(5)</t>
  </si>
  <si>
    <t>FM</t>
  </si>
  <si>
    <t>T*C</t>
  </si>
  <si>
    <t>Deseas.</t>
  </si>
  <si>
    <t>SLR</t>
  </si>
  <si>
    <t>x*x</t>
  </si>
  <si>
    <t>x*y</t>
  </si>
  <si>
    <t>KMO(3)</t>
  </si>
  <si>
    <t>Des.</t>
  </si>
  <si>
    <t>Seas. Ind.</t>
  </si>
  <si>
    <t>CMA(4x4)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</si>
</sst>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2" fontId="1" fillId="0" borderId="0" xfId="0" applyNumberFormat="1" applyFont="1"/>
    <xf numFmtId="0" fontId="1" fillId="2" borderId="1" xfId="0" applyFont="1" applyFill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2" xfId="0" applyNumberFormat="1" applyBorder="1"/>
    <xf numFmtId="0" fontId="0" fillId="0" borderId="2" xfId="0" applyBorder="1" applyAlignment="1">
      <alignment horizontal="center"/>
    </xf>
    <xf numFmtId="164" fontId="0" fillId="0" borderId="3" xfId="0" applyNumberFormat="1" applyBorder="1"/>
    <xf numFmtId="164" fontId="0" fillId="0" borderId="2" xfId="0" applyNumberFormat="1" applyBorder="1"/>
    <xf numFmtId="0" fontId="0" fillId="0" borderId="2" xfId="0" applyBorder="1"/>
    <xf numFmtId="17" fontId="0" fillId="0" borderId="2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1" fillId="0" borderId="2" xfId="0" applyNumberFormat="1" applyFont="1" applyBorder="1"/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0" fillId="0" borderId="0" xfId="0" applyNumberFormat="1"/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Quartertly T</a:t>
            </a:r>
            <a:r>
              <a:rPr lang="en-US" baseline="0"/>
              <a:t>imeserie: Initial data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'Initial Data'!$B$1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strRef>
              <c:f>'Initial Data'!$A$2:$A$37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'Initial Data'!$B$2:$B$37</c:f>
              <c:numCache>
                <c:formatCode>General</c:formatCode>
                <c:ptCount val="36"/>
                <c:pt idx="0">
                  <c:v>324.25</c:v>
                </c:pt>
                <c:pt idx="1">
                  <c:v>396.82</c:v>
                </c:pt>
                <c:pt idx="2">
                  <c:v>289.42</c:v>
                </c:pt>
                <c:pt idx="3">
                  <c:v>307.17</c:v>
                </c:pt>
                <c:pt idx="4">
                  <c:v>379.36</c:v>
                </c:pt>
                <c:pt idx="5">
                  <c:v>424.1</c:v>
                </c:pt>
                <c:pt idx="6">
                  <c:v>323.36</c:v>
                </c:pt>
                <c:pt idx="7">
                  <c:v>328.91</c:v>
                </c:pt>
                <c:pt idx="8">
                  <c:v>367.38</c:v>
                </c:pt>
                <c:pt idx="9">
                  <c:v>600.29</c:v>
                </c:pt>
                <c:pt idx="10">
                  <c:v>473.4</c:v>
                </c:pt>
                <c:pt idx="11">
                  <c:v>483.13</c:v>
                </c:pt>
                <c:pt idx="12">
                  <c:v>548.5</c:v>
                </c:pt>
                <c:pt idx="13">
                  <c:v>456.72</c:v>
                </c:pt>
                <c:pt idx="14">
                  <c:v>391.18</c:v>
                </c:pt>
                <c:pt idx="15">
                  <c:v>386.09</c:v>
                </c:pt>
                <c:pt idx="16">
                  <c:v>426.02</c:v>
                </c:pt>
                <c:pt idx="17">
                  <c:v>523.13</c:v>
                </c:pt>
                <c:pt idx="18">
                  <c:v>370.5</c:v>
                </c:pt>
                <c:pt idx="19">
                  <c:v>368.3</c:v>
                </c:pt>
                <c:pt idx="20">
                  <c:v>433.78</c:v>
                </c:pt>
                <c:pt idx="21">
                  <c:v>480.79</c:v>
                </c:pt>
                <c:pt idx="22">
                  <c:v>365.72</c:v>
                </c:pt>
                <c:pt idx="23">
                  <c:v>227.87</c:v>
                </c:pt>
                <c:pt idx="24">
                  <c:v>307.47000000000003</c:v>
                </c:pt>
                <c:pt idx="25">
                  <c:v>292.07</c:v>
                </c:pt>
                <c:pt idx="26">
                  <c:v>443.09</c:v>
                </c:pt>
                <c:pt idx="27">
                  <c:v>427.04</c:v>
                </c:pt>
                <c:pt idx="28">
                  <c:v>484.69</c:v>
                </c:pt>
                <c:pt idx="29">
                  <c:v>577.09</c:v>
                </c:pt>
                <c:pt idx="30">
                  <c:v>424.36</c:v>
                </c:pt>
                <c:pt idx="31">
                  <c:v>458.35</c:v>
                </c:pt>
                <c:pt idx="32">
                  <c:v>478.35</c:v>
                </c:pt>
                <c:pt idx="33">
                  <c:v>535.67999999999995</c:v>
                </c:pt>
                <c:pt idx="34">
                  <c:v>461.52</c:v>
                </c:pt>
                <c:pt idx="35">
                  <c:v>413.23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281784"/>
        <c:axId val="721282176"/>
      </c:lineChart>
      <c:catAx>
        <c:axId val="721281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21282176"/>
        <c:crosses val="autoZero"/>
        <c:auto val="1"/>
        <c:lblAlgn val="ctr"/>
        <c:lblOffset val="100"/>
        <c:noMultiLvlLbl val="0"/>
      </c:catAx>
      <c:valAx>
        <c:axId val="72128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128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Deseasonalized Timeserie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Identify!$BX$1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cat>
            <c:strRef>
              <c:f>Identify!$BV$2:$BV$37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Identify!$BX$2:$BX$37</c:f>
              <c:numCache>
                <c:formatCode>0.00</c:formatCode>
                <c:ptCount val="36"/>
                <c:pt idx="0">
                  <c:v>317.95757418231597</c:v>
                </c:pt>
                <c:pt idx="1">
                  <c:v>343.11837385107151</c:v>
                </c:pt>
                <c:pt idx="2">
                  <c:v>315.61213251692681</c:v>
                </c:pt>
                <c:pt idx="3">
                  <c:v>338.78257412306658</c:v>
                </c:pt>
                <c:pt idx="4">
                  <c:v>371.99810436947843</c:v>
                </c:pt>
                <c:pt idx="5">
                  <c:v>366.70657313199797</c:v>
                </c:pt>
                <c:pt idx="6">
                  <c:v>352.62365824985648</c:v>
                </c:pt>
                <c:pt idx="7">
                  <c:v>362.75995850772483</c:v>
                </c:pt>
                <c:pt idx="8">
                  <c:v>360.25058936961983</c:v>
                </c:pt>
                <c:pt idx="9">
                  <c:v>519.05279128839197</c:v>
                </c:pt>
                <c:pt idx="10">
                  <c:v>516.24208255653775</c:v>
                </c:pt>
                <c:pt idx="11">
                  <c:v>532.85159695307857</c:v>
                </c:pt>
                <c:pt idx="12">
                  <c:v>537.85575771472725</c:v>
                </c:pt>
                <c:pt idx="13">
                  <c:v>394.91211054196202</c:v>
                </c:pt>
                <c:pt idx="14">
                  <c:v>426.58127979397216</c:v>
                </c:pt>
                <c:pt idx="15">
                  <c:v>425.82467051852319</c:v>
                </c:pt>
                <c:pt idx="16">
                  <c:v>417.75261604672397</c:v>
                </c:pt>
                <c:pt idx="17">
                  <c:v>452.33484933398273</c:v>
                </c:pt>
                <c:pt idx="18">
                  <c:v>404.02976676636513</c:v>
                </c:pt>
                <c:pt idx="19">
                  <c:v>406.2038026158981</c:v>
                </c:pt>
                <c:pt idx="20">
                  <c:v>425.36202476115659</c:v>
                </c:pt>
                <c:pt idx="21">
                  <c:v>415.72471892509623</c:v>
                </c:pt>
                <c:pt idx="22">
                  <c:v>398.81718300079638</c:v>
                </c:pt>
                <c:pt idx="23">
                  <c:v>251.32136981288272</c:v>
                </c:pt>
                <c:pt idx="24">
                  <c:v>301.50320843126195</c:v>
                </c:pt>
                <c:pt idx="25">
                  <c:v>252.54418489663436</c:v>
                </c:pt>
                <c:pt idx="26">
                  <c:v>483.1890670890923</c:v>
                </c:pt>
                <c:pt idx="27">
                  <c:v>470.98906290820838</c:v>
                </c:pt>
                <c:pt idx="28">
                  <c:v>475.28406054102305</c:v>
                </c:pt>
                <c:pt idx="29">
                  <c:v>498.99244585886515</c:v>
                </c:pt>
                <c:pt idx="30">
                  <c:v>462.76402651815027</c:v>
                </c:pt>
                <c:pt idx="31">
                  <c:v>505.52134925060255</c:v>
                </c:pt>
                <c:pt idx="32">
                  <c:v>469.0670951738191</c:v>
                </c:pt>
                <c:pt idx="33">
                  <c:v>463.18645860728276</c:v>
                </c:pt>
                <c:pt idx="34">
                  <c:v>503.28695805131662</c:v>
                </c:pt>
                <c:pt idx="35">
                  <c:v>455.75779895456844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473232"/>
        <c:axId val="883473624"/>
      </c:lineChart>
      <c:catAx>
        <c:axId val="88347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3473624"/>
        <c:crosses val="autoZero"/>
        <c:auto val="1"/>
        <c:lblAlgn val="ctr"/>
        <c:lblOffset val="100"/>
        <c:noMultiLvlLbl val="0"/>
      </c:catAx>
      <c:valAx>
        <c:axId val="88347362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83473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 of SEA 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'Smoothed TS &amp; Impact'!$BG$11:$BG$14</c:f>
              <c:numCache>
                <c:formatCode>0.00</c:formatCode>
                <c:ptCount val="4"/>
                <c:pt idx="0">
                  <c:v>41.361945445937131</c:v>
                </c:pt>
                <c:pt idx="1">
                  <c:v>37.988368052105677</c:v>
                </c:pt>
                <c:pt idx="2">
                  <c:v>39.837710786794005</c:v>
                </c:pt>
                <c:pt idx="3">
                  <c:v>38.629763831828242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179544"/>
        <c:axId val="886179936"/>
      </c:barChart>
      <c:catAx>
        <c:axId val="88617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886179936"/>
        <c:crosses val="autoZero"/>
        <c:auto val="1"/>
        <c:lblAlgn val="ctr"/>
        <c:lblOffset val="100"/>
        <c:noMultiLvlLbl val="0"/>
      </c:catAx>
      <c:valAx>
        <c:axId val="886179936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8617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 of SEA 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val>
            <c:numRef>
              <c:f>'Smoothed TS &amp; Impact'!$BG$25:$BG$27</c:f>
              <c:numCache>
                <c:formatCode>0.00</c:formatCode>
                <c:ptCount val="3"/>
                <c:pt idx="0">
                  <c:v>-40.148753348840778</c:v>
                </c:pt>
                <c:pt idx="1">
                  <c:v>-31.63192552579094</c:v>
                </c:pt>
                <c:pt idx="2">
                  <c:v>-45.348585826307222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180720"/>
        <c:axId val="886181112"/>
      </c:barChart>
      <c:catAx>
        <c:axId val="88618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886181112"/>
        <c:crosses val="autoZero"/>
        <c:auto val="1"/>
        <c:lblAlgn val="ctr"/>
        <c:lblOffset val="100"/>
        <c:noMultiLvlLbl val="0"/>
      </c:catAx>
      <c:valAx>
        <c:axId val="886181112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86180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Final Deseasonalized timeserie (without SEA impact)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'Smoothed TS &amp; Impact'!$BD$1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strRef>
              <c:f>'Smoothed TS &amp; Impact'!$BC$2:$BC$37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'Smoothed TS &amp; Impact'!$BD$2:$BD$37</c:f>
              <c:numCache>
                <c:formatCode>0.00</c:formatCode>
                <c:ptCount val="36"/>
                <c:pt idx="0">
                  <c:v>324.25</c:v>
                </c:pt>
                <c:pt idx="1">
                  <c:v>396.82</c:v>
                </c:pt>
                <c:pt idx="2">
                  <c:v>289.42</c:v>
                </c:pt>
                <c:pt idx="3">
                  <c:v>307.17</c:v>
                </c:pt>
                <c:pt idx="4">
                  <c:v>379.36</c:v>
                </c:pt>
                <c:pt idx="5">
                  <c:v>424.1</c:v>
                </c:pt>
                <c:pt idx="6">
                  <c:v>323.36</c:v>
                </c:pt>
                <c:pt idx="7">
                  <c:v>328.91</c:v>
                </c:pt>
                <c:pt idx="8">
                  <c:v>367.38</c:v>
                </c:pt>
                <c:pt idx="9">
                  <c:v>600.29</c:v>
                </c:pt>
                <c:pt idx="10">
                  <c:v>473.4</c:v>
                </c:pt>
                <c:pt idx="11">
                  <c:v>483.13</c:v>
                </c:pt>
                <c:pt idx="12">
                  <c:v>548.5</c:v>
                </c:pt>
                <c:pt idx="13">
                  <c:v>456.72</c:v>
                </c:pt>
                <c:pt idx="14">
                  <c:v>391.18</c:v>
                </c:pt>
                <c:pt idx="15">
                  <c:v>386.09</c:v>
                </c:pt>
                <c:pt idx="16">
                  <c:v>426.02</c:v>
                </c:pt>
                <c:pt idx="17">
                  <c:v>523.13</c:v>
                </c:pt>
                <c:pt idx="18">
                  <c:v>370.5</c:v>
                </c:pt>
                <c:pt idx="19">
                  <c:v>368.3</c:v>
                </c:pt>
                <c:pt idx="20">
                  <c:v>433.78</c:v>
                </c:pt>
                <c:pt idx="21">
                  <c:v>480.79</c:v>
                </c:pt>
                <c:pt idx="22">
                  <c:v>365.72</c:v>
                </c:pt>
                <c:pt idx="23">
                  <c:v>227.87</c:v>
                </c:pt>
                <c:pt idx="24">
                  <c:v>307.47000000000003</c:v>
                </c:pt>
                <c:pt idx="25">
                  <c:v>292.07</c:v>
                </c:pt>
                <c:pt idx="26">
                  <c:v>443.09</c:v>
                </c:pt>
                <c:pt idx="27">
                  <c:v>427.04</c:v>
                </c:pt>
                <c:pt idx="28">
                  <c:v>484.69</c:v>
                </c:pt>
                <c:pt idx="29">
                  <c:v>577.09</c:v>
                </c:pt>
                <c:pt idx="30">
                  <c:v>424.36</c:v>
                </c:pt>
                <c:pt idx="31">
                  <c:v>458.35</c:v>
                </c:pt>
                <c:pt idx="32">
                  <c:v>478.35</c:v>
                </c:pt>
                <c:pt idx="33">
                  <c:v>535.67999999999995</c:v>
                </c:pt>
                <c:pt idx="34">
                  <c:v>461.52</c:v>
                </c:pt>
                <c:pt idx="35">
                  <c:v>413.23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'Smoothed TS &amp; Impact'!$BE$1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cat>
            <c:strRef>
              <c:f>'Smoothed TS &amp; Impact'!$BC$2:$BC$37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'Smoothed TS &amp; Impact'!$BE$2:$BE$37</c:f>
              <c:numCache>
                <c:formatCode>0.00</c:formatCode>
                <c:ptCount val="36"/>
                <c:pt idx="0">
                  <c:v>317.95757418231597</c:v>
                </c:pt>
                <c:pt idx="1">
                  <c:v>343.11837385107151</c:v>
                </c:pt>
                <c:pt idx="2">
                  <c:v>315.61213251692681</c:v>
                </c:pt>
                <c:pt idx="3">
                  <c:v>338.78257412306658</c:v>
                </c:pt>
                <c:pt idx="4">
                  <c:v>371.99810436947843</c:v>
                </c:pt>
                <c:pt idx="5">
                  <c:v>366.70657313199797</c:v>
                </c:pt>
                <c:pt idx="6">
                  <c:v>352.62365824985648</c:v>
                </c:pt>
                <c:pt idx="7">
                  <c:v>362.75995850772483</c:v>
                </c:pt>
                <c:pt idx="8">
                  <c:v>360.25058936961983</c:v>
                </c:pt>
                <c:pt idx="9">
                  <c:v>519.05279128839197</c:v>
                </c:pt>
                <c:pt idx="10">
                  <c:v>516.24208255653775</c:v>
                </c:pt>
                <c:pt idx="11">
                  <c:v>532.85159695307857</c:v>
                </c:pt>
                <c:pt idx="12">
                  <c:v>537.85575771472725</c:v>
                </c:pt>
                <c:pt idx="13">
                  <c:v>394.91211054196202</c:v>
                </c:pt>
                <c:pt idx="14">
                  <c:v>426.58127979397216</c:v>
                </c:pt>
                <c:pt idx="15">
                  <c:v>425.82467051852319</c:v>
                </c:pt>
                <c:pt idx="16">
                  <c:v>417.75261604672397</c:v>
                </c:pt>
                <c:pt idx="17">
                  <c:v>452.33484933398273</c:v>
                </c:pt>
                <c:pt idx="18">
                  <c:v>404.02976676636513</c:v>
                </c:pt>
                <c:pt idx="19">
                  <c:v>406.2038026158981</c:v>
                </c:pt>
                <c:pt idx="20">
                  <c:v>425.36202476115659</c:v>
                </c:pt>
                <c:pt idx="21">
                  <c:v>415.72471892509623</c:v>
                </c:pt>
                <c:pt idx="22">
                  <c:v>398.81718300079638</c:v>
                </c:pt>
                <c:pt idx="23">
                  <c:v>251.32136981288272</c:v>
                </c:pt>
                <c:pt idx="24">
                  <c:v>301.50320843126195</c:v>
                </c:pt>
                <c:pt idx="25">
                  <c:v>252.54418489663436</c:v>
                </c:pt>
                <c:pt idx="26">
                  <c:v>483.1890670890923</c:v>
                </c:pt>
                <c:pt idx="27">
                  <c:v>470.98906290820838</c:v>
                </c:pt>
                <c:pt idx="28">
                  <c:v>475.28406054102305</c:v>
                </c:pt>
                <c:pt idx="29">
                  <c:v>498.99244585886515</c:v>
                </c:pt>
                <c:pt idx="30">
                  <c:v>462.76402651815027</c:v>
                </c:pt>
                <c:pt idx="31">
                  <c:v>505.52134925060255</c:v>
                </c:pt>
                <c:pt idx="32">
                  <c:v>469.0670951738191</c:v>
                </c:pt>
                <c:pt idx="33">
                  <c:v>463.18645860728276</c:v>
                </c:pt>
                <c:pt idx="34">
                  <c:v>503.28695805131662</c:v>
                </c:pt>
                <c:pt idx="35">
                  <c:v>455.75779895456844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'Smoothed TS &amp; Impact'!$BF$1</c:f>
              <c:strCache>
                <c:ptCount val="1"/>
                <c:pt idx="0">
                  <c:v>Final AX</c:v>
                </c:pt>
              </c:strCache>
            </c:strRef>
          </c:tx>
          <c:marker>
            <c:symbol val="none"/>
          </c:marker>
          <c:cat>
            <c:strRef>
              <c:f>'Smoothed TS &amp; Impact'!$BC$2:$BC$37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'Smoothed TS &amp; Impact'!$BF$2:$BF$37</c:f>
              <c:numCache>
                <c:formatCode>0.00</c:formatCode>
                <c:ptCount val="36"/>
                <c:pt idx="0">
                  <c:v>317.95757418231597</c:v>
                </c:pt>
                <c:pt idx="1">
                  <c:v>343.11837385107151</c:v>
                </c:pt>
                <c:pt idx="2">
                  <c:v>315.61213251692681</c:v>
                </c:pt>
                <c:pt idx="3">
                  <c:v>338.78257412306658</c:v>
                </c:pt>
                <c:pt idx="4">
                  <c:v>371.99810436947843</c:v>
                </c:pt>
                <c:pt idx="5">
                  <c:v>366.70657313199797</c:v>
                </c:pt>
                <c:pt idx="6">
                  <c:v>352.62365824985648</c:v>
                </c:pt>
                <c:pt idx="7">
                  <c:v>362.75995850772483</c:v>
                </c:pt>
                <c:pt idx="8">
                  <c:v>360.25058936961983</c:v>
                </c:pt>
                <c:pt idx="9">
                  <c:v>367.18</c:v>
                </c:pt>
                <c:pt idx="10">
                  <c:v>374.12</c:v>
                </c:pt>
                <c:pt idx="11">
                  <c:v>381.05</c:v>
                </c:pt>
                <c:pt idx="12">
                  <c:v>387.98</c:v>
                </c:pt>
                <c:pt idx="13">
                  <c:v>394.91211054196202</c:v>
                </c:pt>
                <c:pt idx="14">
                  <c:v>426.58127979397216</c:v>
                </c:pt>
                <c:pt idx="15">
                  <c:v>425.82467051852319</c:v>
                </c:pt>
                <c:pt idx="16">
                  <c:v>417.75261604672397</c:v>
                </c:pt>
                <c:pt idx="17">
                  <c:v>452.33484933398273</c:v>
                </c:pt>
                <c:pt idx="18">
                  <c:v>404.02976676636513</c:v>
                </c:pt>
                <c:pt idx="19">
                  <c:v>406.2038026158981</c:v>
                </c:pt>
                <c:pt idx="20">
                  <c:v>425.36202476115659</c:v>
                </c:pt>
                <c:pt idx="21">
                  <c:v>415.72471892509623</c:v>
                </c:pt>
                <c:pt idx="22">
                  <c:v>398.81718300079638</c:v>
                </c:pt>
                <c:pt idx="23">
                  <c:v>419.91</c:v>
                </c:pt>
                <c:pt idx="24">
                  <c:v>441</c:v>
                </c:pt>
                <c:pt idx="25">
                  <c:v>462.1</c:v>
                </c:pt>
                <c:pt idx="26">
                  <c:v>483.19</c:v>
                </c:pt>
                <c:pt idx="27">
                  <c:v>470.98906290820838</c:v>
                </c:pt>
                <c:pt idx="28">
                  <c:v>475.28406054102305</c:v>
                </c:pt>
                <c:pt idx="29">
                  <c:v>498.99244585886515</c:v>
                </c:pt>
                <c:pt idx="30">
                  <c:v>462.76402651815027</c:v>
                </c:pt>
                <c:pt idx="31">
                  <c:v>505.52134925060255</c:v>
                </c:pt>
                <c:pt idx="32">
                  <c:v>469.0670951738191</c:v>
                </c:pt>
                <c:pt idx="33">
                  <c:v>463.18645860728276</c:v>
                </c:pt>
                <c:pt idx="34">
                  <c:v>503.28695805131662</c:v>
                </c:pt>
                <c:pt idx="35">
                  <c:v>455.75779895456844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181896"/>
        <c:axId val="886182288"/>
      </c:lineChart>
      <c:catAx>
        <c:axId val="88618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182288"/>
        <c:crosses val="autoZero"/>
        <c:auto val="1"/>
        <c:lblAlgn val="ctr"/>
        <c:lblOffset val="100"/>
        <c:noMultiLvlLbl val="0"/>
      </c:catAx>
      <c:valAx>
        <c:axId val="8861822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861818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Quartertly T</a:t>
            </a:r>
            <a:r>
              <a:rPr lang="en-US" baseline="0"/>
              <a:t>imeserie: Initial data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in One'!$B$1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strRef>
              <c:f>'All in One'!$A$2:$A$37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'All in One'!$B$2:$B$37</c:f>
              <c:numCache>
                <c:formatCode>General</c:formatCode>
                <c:ptCount val="36"/>
                <c:pt idx="0">
                  <c:v>324.25</c:v>
                </c:pt>
                <c:pt idx="1">
                  <c:v>396.82</c:v>
                </c:pt>
                <c:pt idx="2">
                  <c:v>289.42</c:v>
                </c:pt>
                <c:pt idx="3">
                  <c:v>307.17</c:v>
                </c:pt>
                <c:pt idx="4">
                  <c:v>379.36</c:v>
                </c:pt>
                <c:pt idx="5">
                  <c:v>424.1</c:v>
                </c:pt>
                <c:pt idx="6">
                  <c:v>323.36</c:v>
                </c:pt>
                <c:pt idx="7">
                  <c:v>328.91</c:v>
                </c:pt>
                <c:pt idx="8">
                  <c:v>367.38</c:v>
                </c:pt>
                <c:pt idx="9">
                  <c:v>600.29</c:v>
                </c:pt>
                <c:pt idx="10">
                  <c:v>473.4</c:v>
                </c:pt>
                <c:pt idx="11">
                  <c:v>483.13</c:v>
                </c:pt>
                <c:pt idx="12">
                  <c:v>548.5</c:v>
                </c:pt>
                <c:pt idx="13">
                  <c:v>456.72</c:v>
                </c:pt>
                <c:pt idx="14">
                  <c:v>391.18</c:v>
                </c:pt>
                <c:pt idx="15">
                  <c:v>386.09</c:v>
                </c:pt>
                <c:pt idx="16">
                  <c:v>426.02</c:v>
                </c:pt>
                <c:pt idx="17">
                  <c:v>523.13</c:v>
                </c:pt>
                <c:pt idx="18">
                  <c:v>370.5</c:v>
                </c:pt>
                <c:pt idx="19">
                  <c:v>368.3</c:v>
                </c:pt>
                <c:pt idx="20">
                  <c:v>433.78</c:v>
                </c:pt>
                <c:pt idx="21">
                  <c:v>480.79</c:v>
                </c:pt>
                <c:pt idx="22">
                  <c:v>365.72</c:v>
                </c:pt>
                <c:pt idx="23">
                  <c:v>227.87</c:v>
                </c:pt>
                <c:pt idx="24">
                  <c:v>307.47000000000003</c:v>
                </c:pt>
                <c:pt idx="25">
                  <c:v>292.07</c:v>
                </c:pt>
                <c:pt idx="26">
                  <c:v>443.09</c:v>
                </c:pt>
                <c:pt idx="27">
                  <c:v>427.04</c:v>
                </c:pt>
                <c:pt idx="28">
                  <c:v>484.69</c:v>
                </c:pt>
                <c:pt idx="29">
                  <c:v>577.09</c:v>
                </c:pt>
                <c:pt idx="30">
                  <c:v>424.36</c:v>
                </c:pt>
                <c:pt idx="31">
                  <c:v>458.35</c:v>
                </c:pt>
                <c:pt idx="32">
                  <c:v>478.35</c:v>
                </c:pt>
                <c:pt idx="33">
                  <c:v>535.67999999999995</c:v>
                </c:pt>
                <c:pt idx="34">
                  <c:v>461.52</c:v>
                </c:pt>
                <c:pt idx="35">
                  <c:v>413.23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184352"/>
        <c:axId val="635184744"/>
      </c:lineChart>
      <c:catAx>
        <c:axId val="63518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35184744"/>
        <c:crosses val="autoZero"/>
        <c:auto val="1"/>
        <c:lblAlgn val="ctr"/>
        <c:lblOffset val="100"/>
        <c:noMultiLvlLbl val="0"/>
      </c:catAx>
      <c:valAx>
        <c:axId val="635184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5184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Timeserie &amp; CMA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in One'!$E$1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strRef>
              <c:f>'All in One'!$D$2:$D$37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'All in One'!$E$2:$E$37</c:f>
              <c:numCache>
                <c:formatCode>0.00</c:formatCode>
                <c:ptCount val="36"/>
                <c:pt idx="0">
                  <c:v>324.25</c:v>
                </c:pt>
                <c:pt idx="1">
                  <c:v>396.82</c:v>
                </c:pt>
                <c:pt idx="2">
                  <c:v>289.42</c:v>
                </c:pt>
                <c:pt idx="3">
                  <c:v>307.17</c:v>
                </c:pt>
                <c:pt idx="4">
                  <c:v>379.36</c:v>
                </c:pt>
                <c:pt idx="5">
                  <c:v>424.1</c:v>
                </c:pt>
                <c:pt idx="6">
                  <c:v>323.36</c:v>
                </c:pt>
                <c:pt idx="7">
                  <c:v>328.91</c:v>
                </c:pt>
                <c:pt idx="8">
                  <c:v>367.38</c:v>
                </c:pt>
                <c:pt idx="9">
                  <c:v>600.29</c:v>
                </c:pt>
                <c:pt idx="10">
                  <c:v>473.4</c:v>
                </c:pt>
                <c:pt idx="11">
                  <c:v>483.13</c:v>
                </c:pt>
                <c:pt idx="12">
                  <c:v>548.5</c:v>
                </c:pt>
                <c:pt idx="13">
                  <c:v>456.72</c:v>
                </c:pt>
                <c:pt idx="14">
                  <c:v>391.18</c:v>
                </c:pt>
                <c:pt idx="15">
                  <c:v>386.09</c:v>
                </c:pt>
                <c:pt idx="16">
                  <c:v>426.02</c:v>
                </c:pt>
                <c:pt idx="17">
                  <c:v>523.13</c:v>
                </c:pt>
                <c:pt idx="18">
                  <c:v>370.5</c:v>
                </c:pt>
                <c:pt idx="19">
                  <c:v>368.3</c:v>
                </c:pt>
                <c:pt idx="20">
                  <c:v>433.78</c:v>
                </c:pt>
                <c:pt idx="21">
                  <c:v>480.79</c:v>
                </c:pt>
                <c:pt idx="22">
                  <c:v>365.72</c:v>
                </c:pt>
                <c:pt idx="23">
                  <c:v>227.87</c:v>
                </c:pt>
                <c:pt idx="24">
                  <c:v>307.47000000000003</c:v>
                </c:pt>
                <c:pt idx="25">
                  <c:v>292.07</c:v>
                </c:pt>
                <c:pt idx="26">
                  <c:v>443.09</c:v>
                </c:pt>
                <c:pt idx="27">
                  <c:v>427.04</c:v>
                </c:pt>
                <c:pt idx="28">
                  <c:v>484.69</c:v>
                </c:pt>
                <c:pt idx="29">
                  <c:v>577.09</c:v>
                </c:pt>
                <c:pt idx="30">
                  <c:v>424.36</c:v>
                </c:pt>
                <c:pt idx="31">
                  <c:v>458.35</c:v>
                </c:pt>
                <c:pt idx="32">
                  <c:v>478.35</c:v>
                </c:pt>
                <c:pt idx="33">
                  <c:v>535.67999999999995</c:v>
                </c:pt>
                <c:pt idx="34">
                  <c:v>461.52</c:v>
                </c:pt>
                <c:pt idx="35">
                  <c:v>413.23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in One'!$F$1</c:f>
              <c:strCache>
                <c:ptCount val="1"/>
                <c:pt idx="0">
                  <c:v>CMA(4x4)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'All in One'!$D$2:$D$37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'All in One'!$F$2:$F$37</c:f>
              <c:numCache>
                <c:formatCode>0.00</c:formatCode>
                <c:ptCount val="36"/>
                <c:pt idx="2">
                  <c:v>336.30375000000004</c:v>
                </c:pt>
                <c:pt idx="3">
                  <c:v>346.60250000000002</c:v>
                </c:pt>
                <c:pt idx="4">
                  <c:v>354.25500000000005</c:v>
                </c:pt>
                <c:pt idx="5">
                  <c:v>361.21500000000003</c:v>
                </c:pt>
                <c:pt idx="6">
                  <c:v>362.43500000000006</c:v>
                </c:pt>
                <c:pt idx="7">
                  <c:v>382.96125000000001</c:v>
                </c:pt>
                <c:pt idx="8">
                  <c:v>423.74</c:v>
                </c:pt>
                <c:pt idx="9">
                  <c:v>461.77249999999998</c:v>
                </c:pt>
                <c:pt idx="10">
                  <c:v>503.69</c:v>
                </c:pt>
                <c:pt idx="11">
                  <c:v>508.38375000000002</c:v>
                </c:pt>
                <c:pt idx="12">
                  <c:v>480.16</c:v>
                </c:pt>
                <c:pt idx="13">
                  <c:v>457.75250000000005</c:v>
                </c:pt>
                <c:pt idx="14">
                  <c:v>430.3125</c:v>
                </c:pt>
                <c:pt idx="15">
                  <c:v>423.30375000000004</c:v>
                </c:pt>
                <c:pt idx="16">
                  <c:v>429.02</c:v>
                </c:pt>
                <c:pt idx="17">
                  <c:v>424.21124999999995</c:v>
                </c:pt>
                <c:pt idx="18">
                  <c:v>422.95749999999998</c:v>
                </c:pt>
                <c:pt idx="19">
                  <c:v>418.63499999999999</c:v>
                </c:pt>
                <c:pt idx="20">
                  <c:v>412.745</c:v>
                </c:pt>
                <c:pt idx="21">
                  <c:v>394.59375</c:v>
                </c:pt>
                <c:pt idx="22">
                  <c:v>361.25125000000003</c:v>
                </c:pt>
                <c:pt idx="23">
                  <c:v>321.87250000000006</c:v>
                </c:pt>
                <c:pt idx="24">
                  <c:v>307.95375000000001</c:v>
                </c:pt>
                <c:pt idx="25">
                  <c:v>342.52125000000001</c:v>
                </c:pt>
                <c:pt idx="26">
                  <c:v>389.57</c:v>
                </c:pt>
                <c:pt idx="27">
                  <c:v>447.35</c:v>
                </c:pt>
                <c:pt idx="28">
                  <c:v>480.63625000000002</c:v>
                </c:pt>
                <c:pt idx="29">
                  <c:v>482.20875000000001</c:v>
                </c:pt>
                <c:pt idx="30">
                  <c:v>485.33</c:v>
                </c:pt>
                <c:pt idx="31">
                  <c:v>479.36124999999998</c:v>
                </c:pt>
                <c:pt idx="32">
                  <c:v>478.83</c:v>
                </c:pt>
                <c:pt idx="33">
                  <c:v>477.83500000000004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448776"/>
        <c:axId val="848449168"/>
      </c:lineChart>
      <c:catAx>
        <c:axId val="848448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8449168"/>
        <c:crosses val="autoZero"/>
        <c:auto val="1"/>
        <c:lblAlgn val="ctr"/>
        <c:lblOffset val="100"/>
        <c:noMultiLvlLbl val="0"/>
      </c:catAx>
      <c:valAx>
        <c:axId val="848449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4844877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Deseasonalized Data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in One'!$Y$1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strRef>
              <c:f>'All in One'!$X$2:$X$37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'All in One'!$Y$2:$Y$37</c:f>
              <c:numCache>
                <c:formatCode>0.00</c:formatCode>
                <c:ptCount val="36"/>
                <c:pt idx="0">
                  <c:v>324.25</c:v>
                </c:pt>
                <c:pt idx="1">
                  <c:v>396.82</c:v>
                </c:pt>
                <c:pt idx="2">
                  <c:v>289.42</c:v>
                </c:pt>
                <c:pt idx="3">
                  <c:v>307.17</c:v>
                </c:pt>
                <c:pt idx="4">
                  <c:v>379.36</c:v>
                </c:pt>
                <c:pt idx="5">
                  <c:v>424.1</c:v>
                </c:pt>
                <c:pt idx="6">
                  <c:v>323.36</c:v>
                </c:pt>
                <c:pt idx="7">
                  <c:v>328.91</c:v>
                </c:pt>
                <c:pt idx="8">
                  <c:v>367.38</c:v>
                </c:pt>
                <c:pt idx="9">
                  <c:v>600.29</c:v>
                </c:pt>
                <c:pt idx="10">
                  <c:v>473.4</c:v>
                </c:pt>
                <c:pt idx="11">
                  <c:v>483.13</c:v>
                </c:pt>
                <c:pt idx="12">
                  <c:v>548.5</c:v>
                </c:pt>
                <c:pt idx="13">
                  <c:v>456.72</c:v>
                </c:pt>
                <c:pt idx="14">
                  <c:v>391.18</c:v>
                </c:pt>
                <c:pt idx="15">
                  <c:v>386.09</c:v>
                </c:pt>
                <c:pt idx="16">
                  <c:v>426.02</c:v>
                </c:pt>
                <c:pt idx="17">
                  <c:v>523.13</c:v>
                </c:pt>
                <c:pt idx="18">
                  <c:v>370.5</c:v>
                </c:pt>
                <c:pt idx="19">
                  <c:v>368.3</c:v>
                </c:pt>
                <c:pt idx="20">
                  <c:v>433.78</c:v>
                </c:pt>
                <c:pt idx="21">
                  <c:v>480.79</c:v>
                </c:pt>
                <c:pt idx="22">
                  <c:v>365.72</c:v>
                </c:pt>
                <c:pt idx="23">
                  <c:v>227.87</c:v>
                </c:pt>
                <c:pt idx="24">
                  <c:v>307.47000000000003</c:v>
                </c:pt>
                <c:pt idx="25">
                  <c:v>292.07</c:v>
                </c:pt>
                <c:pt idx="26">
                  <c:v>443.09</c:v>
                </c:pt>
                <c:pt idx="27">
                  <c:v>427.04</c:v>
                </c:pt>
                <c:pt idx="28">
                  <c:v>484.69</c:v>
                </c:pt>
                <c:pt idx="29">
                  <c:v>577.09</c:v>
                </c:pt>
                <c:pt idx="30">
                  <c:v>424.36</c:v>
                </c:pt>
                <c:pt idx="31">
                  <c:v>458.35</c:v>
                </c:pt>
                <c:pt idx="32">
                  <c:v>478.35</c:v>
                </c:pt>
                <c:pt idx="33">
                  <c:v>535.67999999999995</c:v>
                </c:pt>
                <c:pt idx="34">
                  <c:v>461.52</c:v>
                </c:pt>
                <c:pt idx="35">
                  <c:v>413.23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in One'!$Z$1</c:f>
              <c:strCache>
                <c:ptCount val="1"/>
                <c:pt idx="0">
                  <c:v>Deseas.</c:v>
                </c:pt>
              </c:strCache>
            </c:strRef>
          </c:tx>
          <c:marker>
            <c:symbol val="none"/>
          </c:marker>
          <c:cat>
            <c:strRef>
              <c:f>'All in One'!$X$2:$X$37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'All in One'!$Z$2:$Z$37</c:f>
              <c:numCache>
                <c:formatCode>0.00</c:formatCode>
                <c:ptCount val="36"/>
                <c:pt idx="0">
                  <c:v>317.95757418231597</c:v>
                </c:pt>
                <c:pt idx="1">
                  <c:v>343.11837385107151</c:v>
                </c:pt>
                <c:pt idx="2">
                  <c:v>315.61213251692681</c:v>
                </c:pt>
                <c:pt idx="3">
                  <c:v>338.78257412306658</c:v>
                </c:pt>
                <c:pt idx="4">
                  <c:v>371.99810436947843</c:v>
                </c:pt>
                <c:pt idx="5">
                  <c:v>366.70657313199797</c:v>
                </c:pt>
                <c:pt idx="6">
                  <c:v>352.62365824985648</c:v>
                </c:pt>
                <c:pt idx="7">
                  <c:v>362.75995850772483</c:v>
                </c:pt>
                <c:pt idx="8">
                  <c:v>360.25058936961983</c:v>
                </c:pt>
                <c:pt idx="9">
                  <c:v>519.05279128839197</c:v>
                </c:pt>
                <c:pt idx="10">
                  <c:v>516.24208255653775</c:v>
                </c:pt>
                <c:pt idx="11">
                  <c:v>532.85159695307857</c:v>
                </c:pt>
                <c:pt idx="12">
                  <c:v>537.85575771472725</c:v>
                </c:pt>
                <c:pt idx="13">
                  <c:v>394.91211054196202</c:v>
                </c:pt>
                <c:pt idx="14">
                  <c:v>426.58127979397216</c:v>
                </c:pt>
                <c:pt idx="15">
                  <c:v>425.82467051852319</c:v>
                </c:pt>
                <c:pt idx="16">
                  <c:v>417.75261604672397</c:v>
                </c:pt>
                <c:pt idx="17">
                  <c:v>452.33484933398273</c:v>
                </c:pt>
                <c:pt idx="18">
                  <c:v>404.02976676636513</c:v>
                </c:pt>
                <c:pt idx="19">
                  <c:v>406.2038026158981</c:v>
                </c:pt>
                <c:pt idx="20">
                  <c:v>425.36202476115659</c:v>
                </c:pt>
                <c:pt idx="21">
                  <c:v>415.72471892509623</c:v>
                </c:pt>
                <c:pt idx="22">
                  <c:v>398.81718300079638</c:v>
                </c:pt>
                <c:pt idx="23">
                  <c:v>251.32136981288272</c:v>
                </c:pt>
                <c:pt idx="24">
                  <c:v>301.50320843126195</c:v>
                </c:pt>
                <c:pt idx="25">
                  <c:v>252.54418489663436</c:v>
                </c:pt>
                <c:pt idx="26">
                  <c:v>483.1890670890923</c:v>
                </c:pt>
                <c:pt idx="27">
                  <c:v>470.98906290820838</c:v>
                </c:pt>
                <c:pt idx="28">
                  <c:v>475.28406054102305</c:v>
                </c:pt>
                <c:pt idx="29">
                  <c:v>498.99244585886515</c:v>
                </c:pt>
                <c:pt idx="30">
                  <c:v>462.76402651815027</c:v>
                </c:pt>
                <c:pt idx="31">
                  <c:v>505.52134925060255</c:v>
                </c:pt>
                <c:pt idx="32">
                  <c:v>469.0670951738191</c:v>
                </c:pt>
                <c:pt idx="33">
                  <c:v>463.18645860728276</c:v>
                </c:pt>
                <c:pt idx="34">
                  <c:v>503.28695805131662</c:v>
                </c:pt>
                <c:pt idx="35">
                  <c:v>455.75779895456844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449952"/>
        <c:axId val="848450344"/>
      </c:lineChart>
      <c:catAx>
        <c:axId val="84844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8450344"/>
        <c:crosses val="autoZero"/>
        <c:auto val="1"/>
        <c:lblAlgn val="ctr"/>
        <c:lblOffset val="100"/>
        <c:noMultiLvlLbl val="0"/>
      </c:catAx>
      <c:valAx>
        <c:axId val="8484503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484499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'All in One'!$AH$1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strRef>
              <c:f>'All in One'!$AG$2:$AG$37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'All in One'!$AH$2:$AH$37</c:f>
              <c:numCache>
                <c:formatCode>0.00</c:formatCode>
                <c:ptCount val="36"/>
                <c:pt idx="0">
                  <c:v>324.25</c:v>
                </c:pt>
                <c:pt idx="1">
                  <c:v>396.82</c:v>
                </c:pt>
                <c:pt idx="2">
                  <c:v>289.42</c:v>
                </c:pt>
                <c:pt idx="3">
                  <c:v>307.17</c:v>
                </c:pt>
                <c:pt idx="4">
                  <c:v>379.36</c:v>
                </c:pt>
                <c:pt idx="5">
                  <c:v>424.1</c:v>
                </c:pt>
                <c:pt idx="6">
                  <c:v>323.36</c:v>
                </c:pt>
                <c:pt idx="7">
                  <c:v>328.91</c:v>
                </c:pt>
                <c:pt idx="8">
                  <c:v>367.38</c:v>
                </c:pt>
                <c:pt idx="9">
                  <c:v>600.29</c:v>
                </c:pt>
                <c:pt idx="10">
                  <c:v>473.4</c:v>
                </c:pt>
                <c:pt idx="11">
                  <c:v>483.13</c:v>
                </c:pt>
                <c:pt idx="12">
                  <c:v>548.5</c:v>
                </c:pt>
                <c:pt idx="13">
                  <c:v>456.72</c:v>
                </c:pt>
                <c:pt idx="14">
                  <c:v>391.18</c:v>
                </c:pt>
                <c:pt idx="15">
                  <c:v>386.09</c:v>
                </c:pt>
                <c:pt idx="16">
                  <c:v>426.02</c:v>
                </c:pt>
                <c:pt idx="17">
                  <c:v>523.13</c:v>
                </c:pt>
                <c:pt idx="18">
                  <c:v>370.5</c:v>
                </c:pt>
                <c:pt idx="19">
                  <c:v>368.3</c:v>
                </c:pt>
                <c:pt idx="20">
                  <c:v>433.78</c:v>
                </c:pt>
                <c:pt idx="21">
                  <c:v>480.79</c:v>
                </c:pt>
                <c:pt idx="22">
                  <c:v>365.72</c:v>
                </c:pt>
                <c:pt idx="23">
                  <c:v>227.87</c:v>
                </c:pt>
                <c:pt idx="24">
                  <c:v>307.47000000000003</c:v>
                </c:pt>
                <c:pt idx="25">
                  <c:v>292.07</c:v>
                </c:pt>
                <c:pt idx="26">
                  <c:v>443.09</c:v>
                </c:pt>
                <c:pt idx="27">
                  <c:v>427.04</c:v>
                </c:pt>
                <c:pt idx="28">
                  <c:v>484.69</c:v>
                </c:pt>
                <c:pt idx="29">
                  <c:v>577.09</c:v>
                </c:pt>
                <c:pt idx="30">
                  <c:v>424.36</c:v>
                </c:pt>
                <c:pt idx="31">
                  <c:v>458.35</c:v>
                </c:pt>
                <c:pt idx="32">
                  <c:v>478.35</c:v>
                </c:pt>
                <c:pt idx="33">
                  <c:v>535.67999999999995</c:v>
                </c:pt>
                <c:pt idx="34">
                  <c:v>461.52</c:v>
                </c:pt>
                <c:pt idx="35">
                  <c:v>413.23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in One'!$AI$1</c:f>
              <c:strCache>
                <c:ptCount val="1"/>
                <c:pt idx="0">
                  <c:v>Des.</c:v>
                </c:pt>
              </c:strCache>
            </c:strRef>
          </c:tx>
          <c:marker>
            <c:symbol val="none"/>
          </c:marker>
          <c:cat>
            <c:strRef>
              <c:f>'All in One'!$AG$2:$AG$37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'All in One'!$AI$2:$AI$37</c:f>
              <c:numCache>
                <c:formatCode>0.00</c:formatCode>
                <c:ptCount val="36"/>
                <c:pt idx="0">
                  <c:v>317.95757418231597</c:v>
                </c:pt>
                <c:pt idx="1">
                  <c:v>343.11837385107151</c:v>
                </c:pt>
                <c:pt idx="2">
                  <c:v>315.61213251692681</c:v>
                </c:pt>
                <c:pt idx="3">
                  <c:v>338.78257412306658</c:v>
                </c:pt>
                <c:pt idx="4">
                  <c:v>371.99810436947843</c:v>
                </c:pt>
                <c:pt idx="5">
                  <c:v>366.70657313199797</c:v>
                </c:pt>
                <c:pt idx="6">
                  <c:v>352.62365824985648</c:v>
                </c:pt>
                <c:pt idx="7">
                  <c:v>362.75995850772483</c:v>
                </c:pt>
                <c:pt idx="8">
                  <c:v>360.25058936961983</c:v>
                </c:pt>
                <c:pt idx="9">
                  <c:v>519.05279128839197</c:v>
                </c:pt>
                <c:pt idx="10">
                  <c:v>516.24208255653775</c:v>
                </c:pt>
                <c:pt idx="11">
                  <c:v>532.85159695307857</c:v>
                </c:pt>
                <c:pt idx="12">
                  <c:v>537.85575771472725</c:v>
                </c:pt>
                <c:pt idx="13">
                  <c:v>394.91211054196202</c:v>
                </c:pt>
                <c:pt idx="14">
                  <c:v>426.58127979397216</c:v>
                </c:pt>
                <c:pt idx="15">
                  <c:v>425.82467051852319</c:v>
                </c:pt>
                <c:pt idx="16">
                  <c:v>417.75261604672397</c:v>
                </c:pt>
                <c:pt idx="17">
                  <c:v>452.33484933398273</c:v>
                </c:pt>
                <c:pt idx="18">
                  <c:v>404.02976676636513</c:v>
                </c:pt>
                <c:pt idx="19">
                  <c:v>406.2038026158981</c:v>
                </c:pt>
                <c:pt idx="20">
                  <c:v>425.36202476115659</c:v>
                </c:pt>
                <c:pt idx="21">
                  <c:v>415.72471892509623</c:v>
                </c:pt>
                <c:pt idx="22">
                  <c:v>398.81718300079638</c:v>
                </c:pt>
                <c:pt idx="23">
                  <c:v>251.32136981288272</c:v>
                </c:pt>
                <c:pt idx="24">
                  <c:v>301.50320843126195</c:v>
                </c:pt>
                <c:pt idx="25">
                  <c:v>252.54418489663436</c:v>
                </c:pt>
                <c:pt idx="26">
                  <c:v>483.1890670890923</c:v>
                </c:pt>
                <c:pt idx="27">
                  <c:v>470.98906290820838</c:v>
                </c:pt>
                <c:pt idx="28">
                  <c:v>475.28406054102305</c:v>
                </c:pt>
                <c:pt idx="29">
                  <c:v>498.99244585886515</c:v>
                </c:pt>
                <c:pt idx="30">
                  <c:v>462.76402651815027</c:v>
                </c:pt>
                <c:pt idx="31">
                  <c:v>505.52134925060255</c:v>
                </c:pt>
                <c:pt idx="32">
                  <c:v>469.0670951738191</c:v>
                </c:pt>
                <c:pt idx="33">
                  <c:v>463.18645860728276</c:v>
                </c:pt>
                <c:pt idx="34">
                  <c:v>503.28695805131662</c:v>
                </c:pt>
                <c:pt idx="35">
                  <c:v>455.75779895456844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in One'!$AK$1</c:f>
              <c:strCache>
                <c:ptCount val="1"/>
                <c:pt idx="0">
                  <c:v>T*C</c:v>
                </c:pt>
              </c:strCache>
            </c:strRef>
          </c:tx>
          <c:marker>
            <c:symbol val="none"/>
          </c:marker>
          <c:cat>
            <c:strRef>
              <c:f>'All in One'!$AG$2:$AG$37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'All in One'!$AK$2:$AK$37</c:f>
              <c:numCache>
                <c:formatCode>0.00</c:formatCode>
                <c:ptCount val="36"/>
                <c:pt idx="0">
                  <c:v>327.07</c:v>
                </c:pt>
                <c:pt idx="1">
                  <c:v>325.56269351677139</c:v>
                </c:pt>
                <c:pt idx="2">
                  <c:v>333.39933022787227</c:v>
                </c:pt>
                <c:pt idx="3">
                  <c:v>344.59923812500887</c:v>
                </c:pt>
                <c:pt idx="4">
                  <c:v>355.02315537614976</c:v>
                </c:pt>
                <c:pt idx="5">
                  <c:v>361.21175302949501</c:v>
                </c:pt>
                <c:pt idx="6">
                  <c:v>361.00585908534595</c:v>
                </c:pt>
                <c:pt idx="7">
                  <c:v>377.75419279805743</c:v>
                </c:pt>
                <c:pt idx="8">
                  <c:v>412.58255650083191</c:v>
                </c:pt>
                <c:pt idx="9">
                  <c:v>467.30614146425495</c:v>
                </c:pt>
                <c:pt idx="10">
                  <c:v>505.62681902632238</c:v>
                </c:pt>
                <c:pt idx="11">
                  <c:v>513.41281924801331</c:v>
                </c:pt>
                <c:pt idx="12">
                  <c:v>490.21311672053031</c:v>
                </c:pt>
                <c:pt idx="13">
                  <c:v>452.47629712387629</c:v>
                </c:pt>
                <c:pt idx="14">
                  <c:v>430.75841947381537</c:v>
                </c:pt>
                <c:pt idx="15">
                  <c:v>423.70986256810073</c:v>
                </c:pt>
                <c:pt idx="16">
                  <c:v>426.68754826728008</c:v>
                </c:pt>
                <c:pt idx="17">
                  <c:v>425.84419852917193</c:v>
                </c:pt>
                <c:pt idx="18">
                  <c:v>419.14236055630414</c:v>
                </c:pt>
                <c:pt idx="19">
                  <c:v>416.16161768464627</c:v>
                </c:pt>
                <c:pt idx="20">
                  <c:v>413.6433407925133</c:v>
                </c:pt>
                <c:pt idx="21">
                  <c:v>394.78419385866391</c:v>
                </c:pt>
                <c:pt idx="22">
                  <c:v>361.93432885230726</c:v>
                </c:pt>
                <c:pt idx="23">
                  <c:v>313.6526440138328</c:v>
                </c:pt>
                <c:pt idx="24">
                  <c:v>310.47188720030096</c:v>
                </c:pt>
                <c:pt idx="25">
                  <c:v>338.81417093907811</c:v>
                </c:pt>
                <c:pt idx="26">
                  <c:v>408.15788509436084</c:v>
                </c:pt>
                <c:pt idx="27">
                  <c:v>453.49445274892832</c:v>
                </c:pt>
                <c:pt idx="28">
                  <c:v>479.08536586271765</c:v>
                </c:pt>
                <c:pt idx="29">
                  <c:v>483.28710265041695</c:v>
                </c:pt>
                <c:pt idx="30">
                  <c:v>482.40786949869204</c:v>
                </c:pt>
                <c:pt idx="31">
                  <c:v>482.48946617798828</c:v>
                </c:pt>
                <c:pt idx="32">
                  <c:v>478.96309842296608</c:v>
                </c:pt>
                <c:pt idx="33">
                  <c:v>477.28295894192115</c:v>
                </c:pt>
                <c:pt idx="34">
                  <c:v>474.07707187105598</c:v>
                </c:pt>
                <c:pt idx="35">
                  <c:v>477.3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451128"/>
        <c:axId val="848451520"/>
      </c:lineChart>
      <c:catAx>
        <c:axId val="84845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8451520"/>
        <c:crosses val="autoZero"/>
        <c:auto val="1"/>
        <c:lblAlgn val="ctr"/>
        <c:lblOffset val="100"/>
        <c:noMultiLvlLbl val="0"/>
      </c:catAx>
      <c:valAx>
        <c:axId val="84845152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484511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SLR &amp; Forecasting Model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in One'!$AH$1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strRef>
              <c:f>'All in One'!$AG$2:$AG$37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'All in One'!$AH$2:$AH$37</c:f>
              <c:numCache>
                <c:formatCode>0.00</c:formatCode>
                <c:ptCount val="36"/>
                <c:pt idx="0">
                  <c:v>324.25</c:v>
                </c:pt>
                <c:pt idx="1">
                  <c:v>396.82</c:v>
                </c:pt>
                <c:pt idx="2">
                  <c:v>289.42</c:v>
                </c:pt>
                <c:pt idx="3">
                  <c:v>307.17</c:v>
                </c:pt>
                <c:pt idx="4">
                  <c:v>379.36</c:v>
                </c:pt>
                <c:pt idx="5">
                  <c:v>424.1</c:v>
                </c:pt>
                <c:pt idx="6">
                  <c:v>323.36</c:v>
                </c:pt>
                <c:pt idx="7">
                  <c:v>328.91</c:v>
                </c:pt>
                <c:pt idx="8">
                  <c:v>367.38</c:v>
                </c:pt>
                <c:pt idx="9">
                  <c:v>600.29</c:v>
                </c:pt>
                <c:pt idx="10">
                  <c:v>473.4</c:v>
                </c:pt>
                <c:pt idx="11">
                  <c:v>483.13</c:v>
                </c:pt>
                <c:pt idx="12">
                  <c:v>548.5</c:v>
                </c:pt>
                <c:pt idx="13">
                  <c:v>456.72</c:v>
                </c:pt>
                <c:pt idx="14">
                  <c:v>391.18</c:v>
                </c:pt>
                <c:pt idx="15">
                  <c:v>386.09</c:v>
                </c:pt>
                <c:pt idx="16">
                  <c:v>426.02</c:v>
                </c:pt>
                <c:pt idx="17">
                  <c:v>523.13</c:v>
                </c:pt>
                <c:pt idx="18">
                  <c:v>370.5</c:v>
                </c:pt>
                <c:pt idx="19">
                  <c:v>368.3</c:v>
                </c:pt>
                <c:pt idx="20">
                  <c:v>433.78</c:v>
                </c:pt>
                <c:pt idx="21">
                  <c:v>480.79</c:v>
                </c:pt>
                <c:pt idx="22">
                  <c:v>365.72</c:v>
                </c:pt>
                <c:pt idx="23">
                  <c:v>227.87</c:v>
                </c:pt>
                <c:pt idx="24">
                  <c:v>307.47000000000003</c:v>
                </c:pt>
                <c:pt idx="25">
                  <c:v>292.07</c:v>
                </c:pt>
                <c:pt idx="26">
                  <c:v>443.09</c:v>
                </c:pt>
                <c:pt idx="27">
                  <c:v>427.04</c:v>
                </c:pt>
                <c:pt idx="28">
                  <c:v>484.69</c:v>
                </c:pt>
                <c:pt idx="29">
                  <c:v>577.09</c:v>
                </c:pt>
                <c:pt idx="30">
                  <c:v>424.36</c:v>
                </c:pt>
                <c:pt idx="31">
                  <c:v>458.35</c:v>
                </c:pt>
                <c:pt idx="32">
                  <c:v>478.35</c:v>
                </c:pt>
                <c:pt idx="33">
                  <c:v>535.67999999999995</c:v>
                </c:pt>
                <c:pt idx="34">
                  <c:v>461.52</c:v>
                </c:pt>
                <c:pt idx="35">
                  <c:v>413.23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in One'!$AK$1</c:f>
              <c:strCache>
                <c:ptCount val="1"/>
                <c:pt idx="0">
                  <c:v>T*C</c:v>
                </c:pt>
              </c:strCache>
            </c:strRef>
          </c:tx>
          <c:marker>
            <c:symbol val="none"/>
          </c:marker>
          <c:cat>
            <c:strRef>
              <c:f>'All in One'!$AG$2:$AG$37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'All in One'!$AK$2:$AK$37</c:f>
              <c:numCache>
                <c:formatCode>0.00</c:formatCode>
                <c:ptCount val="36"/>
                <c:pt idx="0">
                  <c:v>327.07</c:v>
                </c:pt>
                <c:pt idx="1">
                  <c:v>325.56269351677139</c:v>
                </c:pt>
                <c:pt idx="2">
                  <c:v>333.39933022787227</c:v>
                </c:pt>
                <c:pt idx="3">
                  <c:v>344.59923812500887</c:v>
                </c:pt>
                <c:pt idx="4">
                  <c:v>355.02315537614976</c:v>
                </c:pt>
                <c:pt idx="5">
                  <c:v>361.21175302949501</c:v>
                </c:pt>
                <c:pt idx="6">
                  <c:v>361.00585908534595</c:v>
                </c:pt>
                <c:pt idx="7">
                  <c:v>377.75419279805743</c:v>
                </c:pt>
                <c:pt idx="8">
                  <c:v>412.58255650083191</c:v>
                </c:pt>
                <c:pt idx="9">
                  <c:v>467.30614146425495</c:v>
                </c:pt>
                <c:pt idx="10">
                  <c:v>505.62681902632238</c:v>
                </c:pt>
                <c:pt idx="11">
                  <c:v>513.41281924801331</c:v>
                </c:pt>
                <c:pt idx="12">
                  <c:v>490.21311672053031</c:v>
                </c:pt>
                <c:pt idx="13">
                  <c:v>452.47629712387629</c:v>
                </c:pt>
                <c:pt idx="14">
                  <c:v>430.75841947381537</c:v>
                </c:pt>
                <c:pt idx="15">
                  <c:v>423.70986256810073</c:v>
                </c:pt>
                <c:pt idx="16">
                  <c:v>426.68754826728008</c:v>
                </c:pt>
                <c:pt idx="17">
                  <c:v>425.84419852917193</c:v>
                </c:pt>
                <c:pt idx="18">
                  <c:v>419.14236055630414</c:v>
                </c:pt>
                <c:pt idx="19">
                  <c:v>416.16161768464627</c:v>
                </c:pt>
                <c:pt idx="20">
                  <c:v>413.6433407925133</c:v>
                </c:pt>
                <c:pt idx="21">
                  <c:v>394.78419385866391</c:v>
                </c:pt>
                <c:pt idx="22">
                  <c:v>361.93432885230726</c:v>
                </c:pt>
                <c:pt idx="23">
                  <c:v>313.6526440138328</c:v>
                </c:pt>
                <c:pt idx="24">
                  <c:v>310.47188720030096</c:v>
                </c:pt>
                <c:pt idx="25">
                  <c:v>338.81417093907811</c:v>
                </c:pt>
                <c:pt idx="26">
                  <c:v>408.15788509436084</c:v>
                </c:pt>
                <c:pt idx="27">
                  <c:v>453.49445274892832</c:v>
                </c:pt>
                <c:pt idx="28">
                  <c:v>479.08536586271765</c:v>
                </c:pt>
                <c:pt idx="29">
                  <c:v>483.28710265041695</c:v>
                </c:pt>
                <c:pt idx="30">
                  <c:v>482.40786949869204</c:v>
                </c:pt>
                <c:pt idx="31">
                  <c:v>482.48946617798828</c:v>
                </c:pt>
                <c:pt idx="32">
                  <c:v>478.96309842296608</c:v>
                </c:pt>
                <c:pt idx="33">
                  <c:v>477.28295894192115</c:v>
                </c:pt>
                <c:pt idx="34">
                  <c:v>474.07707187105598</c:v>
                </c:pt>
                <c:pt idx="35">
                  <c:v>477.3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in One'!$AN$1</c:f>
              <c:strCache>
                <c:ptCount val="1"/>
                <c:pt idx="0">
                  <c:v>SLR</c:v>
                </c:pt>
              </c:strCache>
            </c:strRef>
          </c:tx>
          <c:marker>
            <c:symbol val="none"/>
          </c:marker>
          <c:cat>
            <c:strRef>
              <c:f>'All in One'!$AG$2:$AG$37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'All in One'!$AN$2:$AN$37</c:f>
              <c:numCache>
                <c:formatCode>0.00</c:formatCode>
                <c:ptCount val="36"/>
                <c:pt idx="0">
                  <c:v>368.31245308365902</c:v>
                </c:pt>
                <c:pt idx="1">
                  <c:v>371.07458880625563</c:v>
                </c:pt>
                <c:pt idx="2">
                  <c:v>373.83672452885224</c:v>
                </c:pt>
                <c:pt idx="3">
                  <c:v>376.59886025144885</c:v>
                </c:pt>
                <c:pt idx="4">
                  <c:v>379.36099597404547</c:v>
                </c:pt>
                <c:pt idx="5">
                  <c:v>382.12313169664208</c:v>
                </c:pt>
                <c:pt idx="6">
                  <c:v>384.88526741923874</c:v>
                </c:pt>
                <c:pt idx="7">
                  <c:v>387.64740314183535</c:v>
                </c:pt>
                <c:pt idx="8">
                  <c:v>390.40953886443197</c:v>
                </c:pt>
                <c:pt idx="9">
                  <c:v>393.17167458702858</c:v>
                </c:pt>
                <c:pt idx="10">
                  <c:v>395.93381030962519</c:v>
                </c:pt>
                <c:pt idx="11">
                  <c:v>398.6959460322218</c:v>
                </c:pt>
                <c:pt idx="12">
                  <c:v>401.45808175481841</c:v>
                </c:pt>
                <c:pt idx="13">
                  <c:v>404.22021747741502</c:v>
                </c:pt>
                <c:pt idx="14">
                  <c:v>406.98235320001163</c:v>
                </c:pt>
                <c:pt idx="15">
                  <c:v>409.74448892260824</c:v>
                </c:pt>
                <c:pt idx="16">
                  <c:v>412.50662464520485</c:v>
                </c:pt>
                <c:pt idx="17">
                  <c:v>415.26876036780152</c:v>
                </c:pt>
                <c:pt idx="18">
                  <c:v>418.03089609039813</c:v>
                </c:pt>
                <c:pt idx="19">
                  <c:v>420.79303181299474</c:v>
                </c:pt>
                <c:pt idx="20">
                  <c:v>423.55516753559135</c:v>
                </c:pt>
                <c:pt idx="21">
                  <c:v>426.31730325818796</c:v>
                </c:pt>
                <c:pt idx="22">
                  <c:v>429.07943898078457</c:v>
                </c:pt>
                <c:pt idx="23">
                  <c:v>431.84157470338118</c:v>
                </c:pt>
                <c:pt idx="24">
                  <c:v>434.60371042597779</c:v>
                </c:pt>
                <c:pt idx="25">
                  <c:v>437.36584614857441</c:v>
                </c:pt>
                <c:pt idx="26">
                  <c:v>440.12798187117102</c:v>
                </c:pt>
                <c:pt idx="27">
                  <c:v>442.89011759376763</c:v>
                </c:pt>
                <c:pt idx="28">
                  <c:v>445.65225331636429</c:v>
                </c:pt>
                <c:pt idx="29">
                  <c:v>448.41438903896085</c:v>
                </c:pt>
                <c:pt idx="30">
                  <c:v>451.17652476155752</c:v>
                </c:pt>
                <c:pt idx="31">
                  <c:v>453.93866048415413</c:v>
                </c:pt>
                <c:pt idx="32">
                  <c:v>456.70079620675074</c:v>
                </c:pt>
                <c:pt idx="33">
                  <c:v>459.46293192934735</c:v>
                </c:pt>
                <c:pt idx="34">
                  <c:v>462.22506765194396</c:v>
                </c:pt>
                <c:pt idx="35">
                  <c:v>464.98720337454057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in One'!$AO$1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cat>
            <c:strRef>
              <c:f>'All in One'!$AG$2:$AG$37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'All in One'!$AO$2:$AO$37</c:f>
              <c:numCache>
                <c:formatCode>0.00</c:formatCode>
                <c:ptCount val="36"/>
                <c:pt idx="0">
                  <c:v>375.60140914868816</c:v>
                </c:pt>
                <c:pt idx="1">
                  <c:v>429.1516559646883</c:v>
                </c:pt>
                <c:pt idx="2">
                  <c:v>342.812628748794</c:v>
                </c:pt>
                <c:pt idx="3">
                  <c:v>341.45756228127465</c:v>
                </c:pt>
                <c:pt idx="4">
                  <c:v>386.86860428131183</c:v>
                </c:pt>
                <c:pt idx="5">
                  <c:v>441.92941175944543</c:v>
                </c:pt>
                <c:pt idx="6">
                  <c:v>352.94427121080923</c:v>
                </c:pt>
                <c:pt idx="7">
                  <c:v>351.47514045342461</c:v>
                </c:pt>
                <c:pt idx="8">
                  <c:v>398.1357994139355</c:v>
                </c:pt>
                <c:pt idx="9">
                  <c:v>454.70716755420256</c:v>
                </c:pt>
                <c:pt idx="10">
                  <c:v>363.07591367282441</c:v>
                </c:pt>
                <c:pt idx="11">
                  <c:v>361.49271862557458</c:v>
                </c:pt>
                <c:pt idx="12">
                  <c:v>409.40299454655911</c:v>
                </c:pt>
                <c:pt idx="13">
                  <c:v>467.48492334895963</c:v>
                </c:pt>
                <c:pt idx="14">
                  <c:v>373.20755613483948</c:v>
                </c:pt>
                <c:pt idx="15">
                  <c:v>371.51029679772449</c:v>
                </c:pt>
                <c:pt idx="16">
                  <c:v>420.67018967918273</c:v>
                </c:pt>
                <c:pt idx="17">
                  <c:v>480.26267914371675</c:v>
                </c:pt>
                <c:pt idx="18">
                  <c:v>383.33919859685471</c:v>
                </c:pt>
                <c:pt idx="19">
                  <c:v>381.52787496987452</c:v>
                </c:pt>
                <c:pt idx="20">
                  <c:v>431.9373848118064</c:v>
                </c:pt>
                <c:pt idx="21">
                  <c:v>493.04043493847377</c:v>
                </c:pt>
                <c:pt idx="22">
                  <c:v>393.47084105886984</c:v>
                </c:pt>
                <c:pt idx="23">
                  <c:v>391.54545314202448</c:v>
                </c:pt>
                <c:pt idx="24">
                  <c:v>443.20457994443007</c:v>
                </c:pt>
                <c:pt idx="25">
                  <c:v>505.81819073323089</c:v>
                </c:pt>
                <c:pt idx="26">
                  <c:v>403.60248352088502</c:v>
                </c:pt>
                <c:pt idx="27">
                  <c:v>401.56303131417445</c:v>
                </c:pt>
                <c:pt idx="28">
                  <c:v>454.47177507705374</c:v>
                </c:pt>
                <c:pt idx="29">
                  <c:v>518.59594652798796</c:v>
                </c:pt>
                <c:pt idx="30">
                  <c:v>413.73412598290014</c:v>
                </c:pt>
                <c:pt idx="31">
                  <c:v>411.58060948632442</c:v>
                </c:pt>
                <c:pt idx="32">
                  <c:v>465.73897020967735</c:v>
                </c:pt>
                <c:pt idx="33">
                  <c:v>531.37370232274498</c:v>
                </c:pt>
                <c:pt idx="34">
                  <c:v>423.86576844491532</c:v>
                </c:pt>
                <c:pt idx="35">
                  <c:v>421.59818765847433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452304"/>
        <c:axId val="848452696"/>
      </c:lineChart>
      <c:catAx>
        <c:axId val="84845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8452696"/>
        <c:crosses val="autoZero"/>
        <c:auto val="1"/>
        <c:lblAlgn val="ctr"/>
        <c:lblOffset val="100"/>
        <c:noMultiLvlLbl val="0"/>
      </c:catAx>
      <c:valAx>
        <c:axId val="848452696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484523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in One'!$AH$1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strRef>
              <c:f>'All in One'!$AG$2:$AG$37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'All in One'!$AH$2:$AH$37</c:f>
              <c:numCache>
                <c:formatCode>0.00</c:formatCode>
                <c:ptCount val="36"/>
                <c:pt idx="0">
                  <c:v>324.25</c:v>
                </c:pt>
                <c:pt idx="1">
                  <c:v>396.82</c:v>
                </c:pt>
                <c:pt idx="2">
                  <c:v>289.42</c:v>
                </c:pt>
                <c:pt idx="3">
                  <c:v>307.17</c:v>
                </c:pt>
                <c:pt idx="4">
                  <c:v>379.36</c:v>
                </c:pt>
                <c:pt idx="5">
                  <c:v>424.1</c:v>
                </c:pt>
                <c:pt idx="6">
                  <c:v>323.36</c:v>
                </c:pt>
                <c:pt idx="7">
                  <c:v>328.91</c:v>
                </c:pt>
                <c:pt idx="8">
                  <c:v>367.38</c:v>
                </c:pt>
                <c:pt idx="9">
                  <c:v>600.29</c:v>
                </c:pt>
                <c:pt idx="10">
                  <c:v>473.4</c:v>
                </c:pt>
                <c:pt idx="11">
                  <c:v>483.13</c:v>
                </c:pt>
                <c:pt idx="12">
                  <c:v>548.5</c:v>
                </c:pt>
                <c:pt idx="13">
                  <c:v>456.72</c:v>
                </c:pt>
                <c:pt idx="14">
                  <c:v>391.18</c:v>
                </c:pt>
                <c:pt idx="15">
                  <c:v>386.09</c:v>
                </c:pt>
                <c:pt idx="16">
                  <c:v>426.02</c:v>
                </c:pt>
                <c:pt idx="17">
                  <c:v>523.13</c:v>
                </c:pt>
                <c:pt idx="18">
                  <c:v>370.5</c:v>
                </c:pt>
                <c:pt idx="19">
                  <c:v>368.3</c:v>
                </c:pt>
                <c:pt idx="20">
                  <c:v>433.78</c:v>
                </c:pt>
                <c:pt idx="21">
                  <c:v>480.79</c:v>
                </c:pt>
                <c:pt idx="22">
                  <c:v>365.72</c:v>
                </c:pt>
                <c:pt idx="23">
                  <c:v>227.87</c:v>
                </c:pt>
                <c:pt idx="24">
                  <c:v>307.47000000000003</c:v>
                </c:pt>
                <c:pt idx="25">
                  <c:v>292.07</c:v>
                </c:pt>
                <c:pt idx="26">
                  <c:v>443.09</c:v>
                </c:pt>
                <c:pt idx="27">
                  <c:v>427.04</c:v>
                </c:pt>
                <c:pt idx="28">
                  <c:v>484.69</c:v>
                </c:pt>
                <c:pt idx="29">
                  <c:v>577.09</c:v>
                </c:pt>
                <c:pt idx="30">
                  <c:v>424.36</c:v>
                </c:pt>
                <c:pt idx="31">
                  <c:v>458.35</c:v>
                </c:pt>
                <c:pt idx="32">
                  <c:v>478.35</c:v>
                </c:pt>
                <c:pt idx="33">
                  <c:v>535.67999999999995</c:v>
                </c:pt>
                <c:pt idx="34">
                  <c:v>461.52</c:v>
                </c:pt>
                <c:pt idx="35">
                  <c:v>413.23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in One'!$AO$1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cat>
            <c:strRef>
              <c:f>'All in One'!$AG$2:$AG$37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'All in One'!$AO$2:$AO$37</c:f>
              <c:numCache>
                <c:formatCode>0.00</c:formatCode>
                <c:ptCount val="36"/>
                <c:pt idx="0">
                  <c:v>375.60140914868816</c:v>
                </c:pt>
                <c:pt idx="1">
                  <c:v>429.1516559646883</c:v>
                </c:pt>
                <c:pt idx="2">
                  <c:v>342.812628748794</c:v>
                </c:pt>
                <c:pt idx="3">
                  <c:v>341.45756228127465</c:v>
                </c:pt>
                <c:pt idx="4">
                  <c:v>386.86860428131183</c:v>
                </c:pt>
                <c:pt idx="5">
                  <c:v>441.92941175944543</c:v>
                </c:pt>
                <c:pt idx="6">
                  <c:v>352.94427121080923</c:v>
                </c:pt>
                <c:pt idx="7">
                  <c:v>351.47514045342461</c:v>
                </c:pt>
                <c:pt idx="8">
                  <c:v>398.1357994139355</c:v>
                </c:pt>
                <c:pt idx="9">
                  <c:v>454.70716755420256</c:v>
                </c:pt>
                <c:pt idx="10">
                  <c:v>363.07591367282441</c:v>
                </c:pt>
                <c:pt idx="11">
                  <c:v>361.49271862557458</c:v>
                </c:pt>
                <c:pt idx="12">
                  <c:v>409.40299454655911</c:v>
                </c:pt>
                <c:pt idx="13">
                  <c:v>467.48492334895963</c:v>
                </c:pt>
                <c:pt idx="14">
                  <c:v>373.20755613483948</c:v>
                </c:pt>
                <c:pt idx="15">
                  <c:v>371.51029679772449</c:v>
                </c:pt>
                <c:pt idx="16">
                  <c:v>420.67018967918273</c:v>
                </c:pt>
                <c:pt idx="17">
                  <c:v>480.26267914371675</c:v>
                </c:pt>
                <c:pt idx="18">
                  <c:v>383.33919859685471</c:v>
                </c:pt>
                <c:pt idx="19">
                  <c:v>381.52787496987452</c:v>
                </c:pt>
                <c:pt idx="20">
                  <c:v>431.9373848118064</c:v>
                </c:pt>
                <c:pt idx="21">
                  <c:v>493.04043493847377</c:v>
                </c:pt>
                <c:pt idx="22">
                  <c:v>393.47084105886984</c:v>
                </c:pt>
                <c:pt idx="23">
                  <c:v>391.54545314202448</c:v>
                </c:pt>
                <c:pt idx="24">
                  <c:v>443.20457994443007</c:v>
                </c:pt>
                <c:pt idx="25">
                  <c:v>505.81819073323089</c:v>
                </c:pt>
                <c:pt idx="26">
                  <c:v>403.60248352088502</c:v>
                </c:pt>
                <c:pt idx="27">
                  <c:v>401.56303131417445</c:v>
                </c:pt>
                <c:pt idx="28">
                  <c:v>454.47177507705374</c:v>
                </c:pt>
                <c:pt idx="29">
                  <c:v>518.59594652798796</c:v>
                </c:pt>
                <c:pt idx="30">
                  <c:v>413.73412598290014</c:v>
                </c:pt>
                <c:pt idx="31">
                  <c:v>411.58060948632442</c:v>
                </c:pt>
                <c:pt idx="32">
                  <c:v>465.73897020967735</c:v>
                </c:pt>
                <c:pt idx="33">
                  <c:v>531.37370232274498</c:v>
                </c:pt>
                <c:pt idx="34">
                  <c:v>423.86576844491532</c:v>
                </c:pt>
                <c:pt idx="35">
                  <c:v>421.59818765847433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453480"/>
        <c:axId val="848453872"/>
      </c:lineChart>
      <c:catAx>
        <c:axId val="84845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8453872"/>
        <c:crosses val="autoZero"/>
        <c:auto val="1"/>
        <c:lblAlgn val="ctr"/>
        <c:lblOffset val="100"/>
        <c:noMultiLvlLbl val="0"/>
      </c:catAx>
      <c:valAx>
        <c:axId val="8484538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4845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Quartertly T</a:t>
            </a:r>
            <a:r>
              <a:rPr lang="en-US" baseline="0"/>
              <a:t>imeserie: Initial data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Deseasonalization!$B$1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strRef>
              <c:f>Deseasonalization!$A$2:$A$37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Deseasonalization!$B$2:$B$37</c:f>
              <c:numCache>
                <c:formatCode>General</c:formatCode>
                <c:ptCount val="36"/>
                <c:pt idx="0">
                  <c:v>324.25</c:v>
                </c:pt>
                <c:pt idx="1">
                  <c:v>396.82</c:v>
                </c:pt>
                <c:pt idx="2">
                  <c:v>289.42</c:v>
                </c:pt>
                <c:pt idx="3">
                  <c:v>307.17</c:v>
                </c:pt>
                <c:pt idx="4">
                  <c:v>379.36</c:v>
                </c:pt>
                <c:pt idx="5">
                  <c:v>424.1</c:v>
                </c:pt>
                <c:pt idx="6">
                  <c:v>323.36</c:v>
                </c:pt>
                <c:pt idx="7">
                  <c:v>328.91</c:v>
                </c:pt>
                <c:pt idx="8">
                  <c:v>367.38</c:v>
                </c:pt>
                <c:pt idx="9">
                  <c:v>600.29</c:v>
                </c:pt>
                <c:pt idx="10">
                  <c:v>473.4</c:v>
                </c:pt>
                <c:pt idx="11">
                  <c:v>483.13</c:v>
                </c:pt>
                <c:pt idx="12">
                  <c:v>548.5</c:v>
                </c:pt>
                <c:pt idx="13">
                  <c:v>456.72</c:v>
                </c:pt>
                <c:pt idx="14">
                  <c:v>391.18</c:v>
                </c:pt>
                <c:pt idx="15">
                  <c:v>386.09</c:v>
                </c:pt>
                <c:pt idx="16">
                  <c:v>426.02</c:v>
                </c:pt>
                <c:pt idx="17">
                  <c:v>523.13</c:v>
                </c:pt>
                <c:pt idx="18">
                  <c:v>370.5</c:v>
                </c:pt>
                <c:pt idx="19">
                  <c:v>368.3</c:v>
                </c:pt>
                <c:pt idx="20">
                  <c:v>433.78</c:v>
                </c:pt>
                <c:pt idx="21">
                  <c:v>480.79</c:v>
                </c:pt>
                <c:pt idx="22">
                  <c:v>365.72</c:v>
                </c:pt>
                <c:pt idx="23">
                  <c:v>227.87</c:v>
                </c:pt>
                <c:pt idx="24">
                  <c:v>307.47000000000003</c:v>
                </c:pt>
                <c:pt idx="25">
                  <c:v>292.07</c:v>
                </c:pt>
                <c:pt idx="26">
                  <c:v>443.09</c:v>
                </c:pt>
                <c:pt idx="27">
                  <c:v>427.04</c:v>
                </c:pt>
                <c:pt idx="28">
                  <c:v>484.69</c:v>
                </c:pt>
                <c:pt idx="29">
                  <c:v>577.09</c:v>
                </c:pt>
                <c:pt idx="30">
                  <c:v>424.36</c:v>
                </c:pt>
                <c:pt idx="31">
                  <c:v>458.35</c:v>
                </c:pt>
                <c:pt idx="32">
                  <c:v>478.35</c:v>
                </c:pt>
                <c:pt idx="33">
                  <c:v>535.67999999999995</c:v>
                </c:pt>
                <c:pt idx="34">
                  <c:v>461.52</c:v>
                </c:pt>
                <c:pt idx="35">
                  <c:v>413.23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912248"/>
        <c:axId val="882912640"/>
      </c:lineChart>
      <c:catAx>
        <c:axId val="88291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82912640"/>
        <c:crosses val="autoZero"/>
        <c:auto val="1"/>
        <c:lblAlgn val="ctr"/>
        <c:lblOffset val="100"/>
        <c:noMultiLvlLbl val="0"/>
      </c:catAx>
      <c:valAx>
        <c:axId val="88291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91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MA(5) &amp; MA(7) over Deseasonalized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in One'!$AV$1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strRef>
              <c:f>'All in One'!$AU$2:$AU$37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'All in One'!$AV$2:$AV$37</c:f>
              <c:numCache>
                <c:formatCode>0.00</c:formatCode>
                <c:ptCount val="36"/>
                <c:pt idx="0">
                  <c:v>324.25</c:v>
                </c:pt>
                <c:pt idx="1">
                  <c:v>396.82</c:v>
                </c:pt>
                <c:pt idx="2">
                  <c:v>289.42</c:v>
                </c:pt>
                <c:pt idx="3">
                  <c:v>307.17</c:v>
                </c:pt>
                <c:pt idx="4">
                  <c:v>379.36</c:v>
                </c:pt>
                <c:pt idx="5">
                  <c:v>424.1</c:v>
                </c:pt>
                <c:pt idx="6">
                  <c:v>323.36</c:v>
                </c:pt>
                <c:pt idx="7">
                  <c:v>328.91</c:v>
                </c:pt>
                <c:pt idx="8">
                  <c:v>367.38</c:v>
                </c:pt>
                <c:pt idx="9">
                  <c:v>600.29</c:v>
                </c:pt>
                <c:pt idx="10">
                  <c:v>473.4</c:v>
                </c:pt>
                <c:pt idx="11">
                  <c:v>483.13</c:v>
                </c:pt>
                <c:pt idx="12">
                  <c:v>548.5</c:v>
                </c:pt>
                <c:pt idx="13">
                  <c:v>456.72</c:v>
                </c:pt>
                <c:pt idx="14">
                  <c:v>391.18</c:v>
                </c:pt>
                <c:pt idx="15">
                  <c:v>386.09</c:v>
                </c:pt>
                <c:pt idx="16">
                  <c:v>426.02</c:v>
                </c:pt>
                <c:pt idx="17">
                  <c:v>523.13</c:v>
                </c:pt>
                <c:pt idx="18">
                  <c:v>370.5</c:v>
                </c:pt>
                <c:pt idx="19">
                  <c:v>368.3</c:v>
                </c:pt>
                <c:pt idx="20">
                  <c:v>433.78</c:v>
                </c:pt>
                <c:pt idx="21">
                  <c:v>480.79</c:v>
                </c:pt>
                <c:pt idx="22">
                  <c:v>365.72</c:v>
                </c:pt>
                <c:pt idx="23">
                  <c:v>227.87</c:v>
                </c:pt>
                <c:pt idx="24">
                  <c:v>307.47000000000003</c:v>
                </c:pt>
                <c:pt idx="25">
                  <c:v>292.07</c:v>
                </c:pt>
                <c:pt idx="26">
                  <c:v>443.09</c:v>
                </c:pt>
                <c:pt idx="27">
                  <c:v>427.04</c:v>
                </c:pt>
                <c:pt idx="28">
                  <c:v>484.69</c:v>
                </c:pt>
                <c:pt idx="29">
                  <c:v>577.09</c:v>
                </c:pt>
                <c:pt idx="30">
                  <c:v>424.36</c:v>
                </c:pt>
                <c:pt idx="31">
                  <c:v>458.35</c:v>
                </c:pt>
                <c:pt idx="32">
                  <c:v>478.35</c:v>
                </c:pt>
                <c:pt idx="33">
                  <c:v>535.67999999999995</c:v>
                </c:pt>
                <c:pt idx="34">
                  <c:v>461.52</c:v>
                </c:pt>
                <c:pt idx="35">
                  <c:v>413.23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in One'!$AW$1</c:f>
              <c:strCache>
                <c:ptCount val="1"/>
                <c:pt idx="0">
                  <c:v>Deseas.</c:v>
                </c:pt>
              </c:strCache>
            </c:strRef>
          </c:tx>
          <c:marker>
            <c:symbol val="none"/>
          </c:marker>
          <c:cat>
            <c:strRef>
              <c:f>'All in One'!$AU$2:$AU$37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'All in One'!$AW$2:$AW$37</c:f>
              <c:numCache>
                <c:formatCode>0.00</c:formatCode>
                <c:ptCount val="36"/>
                <c:pt idx="0">
                  <c:v>317.95757418231597</c:v>
                </c:pt>
                <c:pt idx="1">
                  <c:v>343.11837385107151</c:v>
                </c:pt>
                <c:pt idx="2">
                  <c:v>315.61213251692681</c:v>
                </c:pt>
                <c:pt idx="3">
                  <c:v>338.78257412306658</c:v>
                </c:pt>
                <c:pt idx="4">
                  <c:v>371.99810436947843</c:v>
                </c:pt>
                <c:pt idx="5">
                  <c:v>366.70657313199797</c:v>
                </c:pt>
                <c:pt idx="6">
                  <c:v>352.62365824985648</c:v>
                </c:pt>
                <c:pt idx="7">
                  <c:v>362.75995850772483</c:v>
                </c:pt>
                <c:pt idx="8">
                  <c:v>360.25058936961983</c:v>
                </c:pt>
                <c:pt idx="9">
                  <c:v>519.05279128839197</c:v>
                </c:pt>
                <c:pt idx="10">
                  <c:v>516.24208255653775</c:v>
                </c:pt>
                <c:pt idx="11">
                  <c:v>532.85159695307857</c:v>
                </c:pt>
                <c:pt idx="12">
                  <c:v>537.85575771472725</c:v>
                </c:pt>
                <c:pt idx="13">
                  <c:v>394.91211054196202</c:v>
                </c:pt>
                <c:pt idx="14">
                  <c:v>426.58127979397216</c:v>
                </c:pt>
                <c:pt idx="15">
                  <c:v>425.82467051852319</c:v>
                </c:pt>
                <c:pt idx="16">
                  <c:v>417.75261604672397</c:v>
                </c:pt>
                <c:pt idx="17">
                  <c:v>452.33484933398273</c:v>
                </c:pt>
                <c:pt idx="18">
                  <c:v>404.02976676636513</c:v>
                </c:pt>
                <c:pt idx="19">
                  <c:v>406.2038026158981</c:v>
                </c:pt>
                <c:pt idx="20">
                  <c:v>425.36202476115659</c:v>
                </c:pt>
                <c:pt idx="21">
                  <c:v>415.72471892509623</c:v>
                </c:pt>
                <c:pt idx="22">
                  <c:v>398.81718300079638</c:v>
                </c:pt>
                <c:pt idx="23">
                  <c:v>251.32136981288272</c:v>
                </c:pt>
                <c:pt idx="24">
                  <c:v>301.50320843126195</c:v>
                </c:pt>
                <c:pt idx="25">
                  <c:v>252.54418489663436</c:v>
                </c:pt>
                <c:pt idx="26">
                  <c:v>483.1890670890923</c:v>
                </c:pt>
                <c:pt idx="27">
                  <c:v>470.98906290820838</c:v>
                </c:pt>
                <c:pt idx="28">
                  <c:v>475.28406054102305</c:v>
                </c:pt>
                <c:pt idx="29">
                  <c:v>498.99244585886515</c:v>
                </c:pt>
                <c:pt idx="30">
                  <c:v>462.76402651815027</c:v>
                </c:pt>
                <c:pt idx="31">
                  <c:v>505.52134925060255</c:v>
                </c:pt>
                <c:pt idx="32">
                  <c:v>469.0670951738191</c:v>
                </c:pt>
                <c:pt idx="33">
                  <c:v>463.18645860728276</c:v>
                </c:pt>
                <c:pt idx="34">
                  <c:v>503.28695805131662</c:v>
                </c:pt>
                <c:pt idx="35">
                  <c:v>455.75779895456844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in One'!$AZ$1</c:f>
              <c:strCache>
                <c:ptCount val="1"/>
                <c:pt idx="0">
                  <c:v>MA(5)</c:v>
                </c:pt>
              </c:strCache>
            </c:strRef>
          </c:tx>
          <c:marker>
            <c:symbol val="none"/>
          </c:marker>
          <c:cat>
            <c:strRef>
              <c:f>'All in One'!$AU$2:$AU$37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'All in One'!$AZ$2:$AZ$37</c:f>
              <c:numCache>
                <c:formatCode>0.00</c:formatCode>
                <c:ptCount val="36"/>
                <c:pt idx="2">
                  <c:v>337.4937518085718</c:v>
                </c:pt>
                <c:pt idx="3">
                  <c:v>347.24355159850819</c:v>
                </c:pt>
                <c:pt idx="4">
                  <c:v>349.14460847826524</c:v>
                </c:pt>
                <c:pt idx="5">
                  <c:v>358.57417367642489</c:v>
                </c:pt>
                <c:pt idx="6">
                  <c:v>362.8677767257355</c:v>
                </c:pt>
                <c:pt idx="7">
                  <c:v>392.27871410951821</c:v>
                </c:pt>
                <c:pt idx="8">
                  <c:v>422.18581599442621</c:v>
                </c:pt>
                <c:pt idx="9">
                  <c:v>458.23140373507056</c:v>
                </c:pt>
                <c:pt idx="10">
                  <c:v>493.25056357647111</c:v>
                </c:pt>
                <c:pt idx="11">
                  <c:v>500.18286781093957</c:v>
                </c:pt>
                <c:pt idx="12">
                  <c:v>481.68856551205556</c:v>
                </c:pt>
                <c:pt idx="13">
                  <c:v>463.60508310445266</c:v>
                </c:pt>
                <c:pt idx="14">
                  <c:v>440.58528692318168</c:v>
                </c:pt>
                <c:pt idx="15">
                  <c:v>423.48110524703281</c:v>
                </c:pt>
                <c:pt idx="16">
                  <c:v>425.30463649191341</c:v>
                </c:pt>
                <c:pt idx="17">
                  <c:v>421.2291410562986</c:v>
                </c:pt>
                <c:pt idx="18">
                  <c:v>421.13661190482526</c:v>
                </c:pt>
                <c:pt idx="19">
                  <c:v>420.73103248049972</c:v>
                </c:pt>
                <c:pt idx="20">
                  <c:v>410.02749921386248</c:v>
                </c:pt>
                <c:pt idx="21">
                  <c:v>379.48581982316603</c:v>
                </c:pt>
                <c:pt idx="22">
                  <c:v>358.54570098623878</c:v>
                </c:pt>
                <c:pt idx="23">
                  <c:v>323.98213301333436</c:v>
                </c:pt>
                <c:pt idx="24">
                  <c:v>337.47500264613353</c:v>
                </c:pt>
                <c:pt idx="25">
                  <c:v>351.90937862761592</c:v>
                </c:pt>
                <c:pt idx="26">
                  <c:v>396.70191677324402</c:v>
                </c:pt>
                <c:pt idx="27">
                  <c:v>436.19976425876467</c:v>
                </c:pt>
                <c:pt idx="28">
                  <c:v>478.24373258306787</c:v>
                </c:pt>
                <c:pt idx="29">
                  <c:v>482.71018901536991</c:v>
                </c:pt>
                <c:pt idx="30">
                  <c:v>482.325795468492</c:v>
                </c:pt>
                <c:pt idx="31">
                  <c:v>479.90627508174396</c:v>
                </c:pt>
                <c:pt idx="32">
                  <c:v>480.76517752023426</c:v>
                </c:pt>
                <c:pt idx="33">
                  <c:v>479.36393200751792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in One'!$BA$1</c:f>
              <c:strCache>
                <c:ptCount val="1"/>
                <c:pt idx="0">
                  <c:v>MA(7)</c:v>
                </c:pt>
              </c:strCache>
            </c:strRef>
          </c:tx>
          <c:marker>
            <c:symbol val="none"/>
          </c:marker>
          <c:cat>
            <c:strRef>
              <c:f>'All in One'!$AU$2:$AU$37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'All in One'!$BA$2:$BA$37</c:f>
              <c:numCache>
                <c:formatCode>0.00</c:formatCode>
                <c:ptCount val="36"/>
                <c:pt idx="3">
                  <c:v>343.82842720353045</c:v>
                </c:pt>
                <c:pt idx="4">
                  <c:v>350.22876782144601</c:v>
                </c:pt>
                <c:pt idx="5">
                  <c:v>352.67622718123869</c:v>
                </c:pt>
                <c:pt idx="6">
                  <c:v>381.73917843430524</c:v>
                </c:pt>
                <c:pt idx="7">
                  <c:v>407.09053678194385</c:v>
                </c:pt>
                <c:pt idx="8">
                  <c:v>430.06960715102963</c:v>
                </c:pt>
                <c:pt idx="9">
                  <c:v>454.51949066284811</c:v>
                </c:pt>
                <c:pt idx="10">
                  <c:v>460.56069813314889</c:v>
                </c:pt>
                <c:pt idx="11">
                  <c:v>469.67802974546993</c:v>
                </c:pt>
                <c:pt idx="12">
                  <c:v>479.04575562388476</c:v>
                </c:pt>
                <c:pt idx="13">
                  <c:v>464.57430201793215</c:v>
                </c:pt>
                <c:pt idx="14">
                  <c:v>455.44469727185287</c:v>
                </c:pt>
                <c:pt idx="15">
                  <c:v>437.04157867375085</c:v>
                </c:pt>
                <c:pt idx="16">
                  <c:v>418.23415651677533</c:v>
                </c:pt>
                <c:pt idx="17">
                  <c:v>422.58414426237454</c:v>
                </c:pt>
                <c:pt idx="18">
                  <c:v>421.03320699539228</c:v>
                </c:pt>
                <c:pt idx="19">
                  <c:v>417.17499449285981</c:v>
                </c:pt>
                <c:pt idx="20">
                  <c:v>393.39910217373966</c:v>
                </c:pt>
                <c:pt idx="21">
                  <c:v>371.85172490192241</c:v>
                </c:pt>
                <c:pt idx="22">
                  <c:v>350.21092749196089</c:v>
                </c:pt>
                <c:pt idx="23">
                  <c:v>361.2088224167029</c:v>
                </c:pt>
                <c:pt idx="24">
                  <c:v>367.72697072342464</c:v>
                </c:pt>
                <c:pt idx="25">
                  <c:v>376.23544809712843</c:v>
                </c:pt>
                <c:pt idx="26">
                  <c:v>390.54619993399541</c:v>
                </c:pt>
                <c:pt idx="27">
                  <c:v>420.75229374903364</c:v>
                </c:pt>
                <c:pt idx="28">
                  <c:v>449.89774243751089</c:v>
                </c:pt>
                <c:pt idx="29">
                  <c:v>480.82958676282306</c:v>
                </c:pt>
                <c:pt idx="30">
                  <c:v>477.97207126542168</c:v>
                </c:pt>
                <c:pt idx="31">
                  <c:v>482.58605628586565</c:v>
                </c:pt>
                <c:pt idx="32">
                  <c:v>479.79659034494352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455048"/>
        <c:axId val="848455440"/>
      </c:lineChart>
      <c:catAx>
        <c:axId val="84845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8455440"/>
        <c:crosses val="autoZero"/>
        <c:auto val="1"/>
        <c:lblAlgn val="ctr"/>
        <c:lblOffset val="100"/>
        <c:noMultiLvlLbl val="0"/>
      </c:catAx>
      <c:valAx>
        <c:axId val="84845544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484550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 of SEA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'All in One'!$BZ$11:$BZ$14</c:f>
              <c:numCache>
                <c:formatCode>0.00</c:formatCode>
                <c:ptCount val="4"/>
                <c:pt idx="0">
                  <c:v>41.361945445937131</c:v>
                </c:pt>
                <c:pt idx="1">
                  <c:v>37.988368052105677</c:v>
                </c:pt>
                <c:pt idx="2">
                  <c:v>39.837710786794005</c:v>
                </c:pt>
                <c:pt idx="3">
                  <c:v>38.629763831828242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8455832"/>
        <c:axId val="848456224"/>
      </c:barChart>
      <c:catAx>
        <c:axId val="84845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848456224"/>
        <c:crosses val="autoZero"/>
        <c:auto val="1"/>
        <c:lblAlgn val="ctr"/>
        <c:lblOffset val="100"/>
        <c:noMultiLvlLbl val="0"/>
      </c:catAx>
      <c:valAx>
        <c:axId val="84845622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4845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 of SEA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val>
            <c:numRef>
              <c:f>'All in One'!$BZ$25:$BZ$27</c:f>
              <c:numCache>
                <c:formatCode>0.00</c:formatCode>
                <c:ptCount val="3"/>
                <c:pt idx="0">
                  <c:v>-40.148753348840778</c:v>
                </c:pt>
                <c:pt idx="1">
                  <c:v>-31.63192552579094</c:v>
                </c:pt>
                <c:pt idx="2">
                  <c:v>-45.348585826307222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073176"/>
        <c:axId val="776073568"/>
      </c:barChart>
      <c:catAx>
        <c:axId val="77607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776073568"/>
        <c:crosses val="autoZero"/>
        <c:auto val="1"/>
        <c:lblAlgn val="ctr"/>
        <c:lblOffset val="100"/>
        <c:noMultiLvlLbl val="0"/>
      </c:catAx>
      <c:valAx>
        <c:axId val="776073568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76073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Final Deseasonalized timeserie (without SEA impact)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in One'!$BW$1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strRef>
              <c:f>'All in One'!$BV$2:$BV$37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'All in One'!$BW$2:$BW$37</c:f>
              <c:numCache>
                <c:formatCode>0.00</c:formatCode>
                <c:ptCount val="36"/>
                <c:pt idx="0">
                  <c:v>324.25</c:v>
                </c:pt>
                <c:pt idx="1">
                  <c:v>396.82</c:v>
                </c:pt>
                <c:pt idx="2">
                  <c:v>289.42</c:v>
                </c:pt>
                <c:pt idx="3">
                  <c:v>307.17</c:v>
                </c:pt>
                <c:pt idx="4">
                  <c:v>379.36</c:v>
                </c:pt>
                <c:pt idx="5">
                  <c:v>424.1</c:v>
                </c:pt>
                <c:pt idx="6">
                  <c:v>323.36</c:v>
                </c:pt>
                <c:pt idx="7">
                  <c:v>328.91</c:v>
                </c:pt>
                <c:pt idx="8">
                  <c:v>367.38</c:v>
                </c:pt>
                <c:pt idx="9">
                  <c:v>600.29</c:v>
                </c:pt>
                <c:pt idx="10">
                  <c:v>473.4</c:v>
                </c:pt>
                <c:pt idx="11">
                  <c:v>483.13</c:v>
                </c:pt>
                <c:pt idx="12">
                  <c:v>548.5</c:v>
                </c:pt>
                <c:pt idx="13">
                  <c:v>456.72</c:v>
                </c:pt>
                <c:pt idx="14">
                  <c:v>391.18</c:v>
                </c:pt>
                <c:pt idx="15">
                  <c:v>386.09</c:v>
                </c:pt>
                <c:pt idx="16">
                  <c:v>426.02</c:v>
                </c:pt>
                <c:pt idx="17">
                  <c:v>523.13</c:v>
                </c:pt>
                <c:pt idx="18">
                  <c:v>370.5</c:v>
                </c:pt>
                <c:pt idx="19">
                  <c:v>368.3</c:v>
                </c:pt>
                <c:pt idx="20">
                  <c:v>433.78</c:v>
                </c:pt>
                <c:pt idx="21">
                  <c:v>480.79</c:v>
                </c:pt>
                <c:pt idx="22">
                  <c:v>365.72</c:v>
                </c:pt>
                <c:pt idx="23">
                  <c:v>227.87</c:v>
                </c:pt>
                <c:pt idx="24">
                  <c:v>307.47000000000003</c:v>
                </c:pt>
                <c:pt idx="25">
                  <c:v>292.07</c:v>
                </c:pt>
                <c:pt idx="26">
                  <c:v>443.09</c:v>
                </c:pt>
                <c:pt idx="27">
                  <c:v>427.04</c:v>
                </c:pt>
                <c:pt idx="28">
                  <c:v>484.69</c:v>
                </c:pt>
                <c:pt idx="29">
                  <c:v>577.09</c:v>
                </c:pt>
                <c:pt idx="30">
                  <c:v>424.36</c:v>
                </c:pt>
                <c:pt idx="31">
                  <c:v>458.35</c:v>
                </c:pt>
                <c:pt idx="32">
                  <c:v>478.35</c:v>
                </c:pt>
                <c:pt idx="33">
                  <c:v>535.67999999999995</c:v>
                </c:pt>
                <c:pt idx="34">
                  <c:v>461.52</c:v>
                </c:pt>
                <c:pt idx="35">
                  <c:v>413.23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in One'!$BX$1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cat>
            <c:strRef>
              <c:f>'All in One'!$BV$2:$BV$37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'All in One'!$BX$2:$BX$37</c:f>
              <c:numCache>
                <c:formatCode>0.00</c:formatCode>
                <c:ptCount val="36"/>
                <c:pt idx="0">
                  <c:v>317.95757418231597</c:v>
                </c:pt>
                <c:pt idx="1">
                  <c:v>343.11837385107151</c:v>
                </c:pt>
                <c:pt idx="2">
                  <c:v>315.61213251692681</c:v>
                </c:pt>
                <c:pt idx="3">
                  <c:v>338.78257412306658</c:v>
                </c:pt>
                <c:pt idx="4">
                  <c:v>371.99810436947843</c:v>
                </c:pt>
                <c:pt idx="5">
                  <c:v>366.70657313199797</c:v>
                </c:pt>
                <c:pt idx="6">
                  <c:v>352.62365824985648</c:v>
                </c:pt>
                <c:pt idx="7">
                  <c:v>362.75995850772483</c:v>
                </c:pt>
                <c:pt idx="8">
                  <c:v>360.25058936961983</c:v>
                </c:pt>
                <c:pt idx="9">
                  <c:v>519.05279128839197</c:v>
                </c:pt>
                <c:pt idx="10">
                  <c:v>516.24208255653775</c:v>
                </c:pt>
                <c:pt idx="11">
                  <c:v>532.85159695307857</c:v>
                </c:pt>
                <c:pt idx="12">
                  <c:v>537.85575771472725</c:v>
                </c:pt>
                <c:pt idx="13">
                  <c:v>394.91211054196202</c:v>
                </c:pt>
                <c:pt idx="14">
                  <c:v>426.58127979397216</c:v>
                </c:pt>
                <c:pt idx="15">
                  <c:v>425.82467051852319</c:v>
                </c:pt>
                <c:pt idx="16">
                  <c:v>417.75261604672397</c:v>
                </c:pt>
                <c:pt idx="17">
                  <c:v>452.33484933398273</c:v>
                </c:pt>
                <c:pt idx="18">
                  <c:v>404.02976676636513</c:v>
                </c:pt>
                <c:pt idx="19">
                  <c:v>406.2038026158981</c:v>
                </c:pt>
                <c:pt idx="20">
                  <c:v>425.36202476115659</c:v>
                </c:pt>
                <c:pt idx="21">
                  <c:v>415.72471892509623</c:v>
                </c:pt>
                <c:pt idx="22">
                  <c:v>398.81718300079638</c:v>
                </c:pt>
                <c:pt idx="23">
                  <c:v>251.32136981288272</c:v>
                </c:pt>
                <c:pt idx="24">
                  <c:v>301.50320843126195</c:v>
                </c:pt>
                <c:pt idx="25">
                  <c:v>252.54418489663436</c:v>
                </c:pt>
                <c:pt idx="26">
                  <c:v>483.1890670890923</c:v>
                </c:pt>
                <c:pt idx="27">
                  <c:v>470.98906290820838</c:v>
                </c:pt>
                <c:pt idx="28">
                  <c:v>475.28406054102305</c:v>
                </c:pt>
                <c:pt idx="29">
                  <c:v>498.99244585886515</c:v>
                </c:pt>
                <c:pt idx="30">
                  <c:v>462.76402651815027</c:v>
                </c:pt>
                <c:pt idx="31">
                  <c:v>505.52134925060255</c:v>
                </c:pt>
                <c:pt idx="32">
                  <c:v>469.0670951738191</c:v>
                </c:pt>
                <c:pt idx="33">
                  <c:v>463.18645860728276</c:v>
                </c:pt>
                <c:pt idx="34">
                  <c:v>503.28695805131662</c:v>
                </c:pt>
                <c:pt idx="35">
                  <c:v>455.75779895456844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in One'!$BY$1</c:f>
              <c:strCache>
                <c:ptCount val="1"/>
                <c:pt idx="0">
                  <c:v>Final AX</c:v>
                </c:pt>
              </c:strCache>
            </c:strRef>
          </c:tx>
          <c:marker>
            <c:symbol val="none"/>
          </c:marker>
          <c:cat>
            <c:strRef>
              <c:f>'All in One'!$BV$2:$BV$37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'All in One'!$BY$2:$BY$37</c:f>
              <c:numCache>
                <c:formatCode>0.00</c:formatCode>
                <c:ptCount val="36"/>
                <c:pt idx="0">
                  <c:v>317.95757418231597</c:v>
                </c:pt>
                <c:pt idx="1">
                  <c:v>343.11837385107151</c:v>
                </c:pt>
                <c:pt idx="2">
                  <c:v>315.61213251692681</c:v>
                </c:pt>
                <c:pt idx="3">
                  <c:v>338.78257412306658</c:v>
                </c:pt>
                <c:pt idx="4">
                  <c:v>371.99810436947843</c:v>
                </c:pt>
                <c:pt idx="5">
                  <c:v>366.70657313199797</c:v>
                </c:pt>
                <c:pt idx="6">
                  <c:v>352.62365824985648</c:v>
                </c:pt>
                <c:pt idx="7">
                  <c:v>362.75995850772483</c:v>
                </c:pt>
                <c:pt idx="8">
                  <c:v>360.25058936961983</c:v>
                </c:pt>
                <c:pt idx="9">
                  <c:v>367.18</c:v>
                </c:pt>
                <c:pt idx="10">
                  <c:v>374.12</c:v>
                </c:pt>
                <c:pt idx="11">
                  <c:v>381.05</c:v>
                </c:pt>
                <c:pt idx="12">
                  <c:v>387.98</c:v>
                </c:pt>
                <c:pt idx="13">
                  <c:v>394.91211054196202</c:v>
                </c:pt>
                <c:pt idx="14">
                  <c:v>426.58127979397216</c:v>
                </c:pt>
                <c:pt idx="15">
                  <c:v>425.82467051852319</c:v>
                </c:pt>
                <c:pt idx="16">
                  <c:v>417.75261604672397</c:v>
                </c:pt>
                <c:pt idx="17">
                  <c:v>452.33484933398273</c:v>
                </c:pt>
                <c:pt idx="18">
                  <c:v>404.02976676636513</c:v>
                </c:pt>
                <c:pt idx="19">
                  <c:v>406.2038026158981</c:v>
                </c:pt>
                <c:pt idx="20">
                  <c:v>425.36202476115659</c:v>
                </c:pt>
                <c:pt idx="21">
                  <c:v>415.72471892509623</c:v>
                </c:pt>
                <c:pt idx="22">
                  <c:v>398.81718300079638</c:v>
                </c:pt>
                <c:pt idx="23">
                  <c:v>419.91</c:v>
                </c:pt>
                <c:pt idx="24">
                  <c:v>441</c:v>
                </c:pt>
                <c:pt idx="25">
                  <c:v>462.1</c:v>
                </c:pt>
                <c:pt idx="26">
                  <c:v>483.19</c:v>
                </c:pt>
                <c:pt idx="27">
                  <c:v>470.98906290820838</c:v>
                </c:pt>
                <c:pt idx="28">
                  <c:v>475.28406054102305</c:v>
                </c:pt>
                <c:pt idx="29">
                  <c:v>498.99244585886515</c:v>
                </c:pt>
                <c:pt idx="30">
                  <c:v>462.76402651815027</c:v>
                </c:pt>
                <c:pt idx="31">
                  <c:v>505.52134925060255</c:v>
                </c:pt>
                <c:pt idx="32">
                  <c:v>469.0670951738191</c:v>
                </c:pt>
                <c:pt idx="33">
                  <c:v>463.18645860728276</c:v>
                </c:pt>
                <c:pt idx="34">
                  <c:v>503.28695805131662</c:v>
                </c:pt>
                <c:pt idx="35">
                  <c:v>455.75779895456844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074352"/>
        <c:axId val="776074744"/>
      </c:lineChart>
      <c:catAx>
        <c:axId val="77607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6074744"/>
        <c:crosses val="autoZero"/>
        <c:auto val="1"/>
        <c:lblAlgn val="ctr"/>
        <c:lblOffset val="100"/>
        <c:noMultiLvlLbl val="0"/>
      </c:catAx>
      <c:valAx>
        <c:axId val="7760747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760743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Seasonal Indices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'All in One'!$V$4:$V$7</c:f>
              <c:numCache>
                <c:formatCode>0.00</c:formatCode>
                <c:ptCount val="4"/>
                <c:pt idx="0">
                  <c:v>101.97901428637645</c:v>
                </c:pt>
                <c:pt idx="1">
                  <c:v>115.65104938747389</c:v>
                </c:pt>
                <c:pt idx="2">
                  <c:v>91.701164239773931</c:v>
                </c:pt>
                <c:pt idx="3">
                  <c:v>90.668772086375682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075528"/>
        <c:axId val="776075920"/>
      </c:barChart>
      <c:catAx>
        <c:axId val="77607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776075920"/>
        <c:crosses val="autoZero"/>
        <c:auto val="1"/>
        <c:lblAlgn val="ctr"/>
        <c:lblOffset val="100"/>
        <c:noMultiLvlLbl val="0"/>
      </c:catAx>
      <c:valAx>
        <c:axId val="7760759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7607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Deseasonalized Timeserie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in One'!$BX$1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cat>
            <c:strRef>
              <c:f>'All in One'!$BV$2:$BV$37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'All in One'!$BX$2:$BX$37</c:f>
              <c:numCache>
                <c:formatCode>0.00</c:formatCode>
                <c:ptCount val="36"/>
                <c:pt idx="0">
                  <c:v>317.95757418231597</c:v>
                </c:pt>
                <c:pt idx="1">
                  <c:v>343.11837385107151</c:v>
                </c:pt>
                <c:pt idx="2">
                  <c:v>315.61213251692681</c:v>
                </c:pt>
                <c:pt idx="3">
                  <c:v>338.78257412306658</c:v>
                </c:pt>
                <c:pt idx="4">
                  <c:v>371.99810436947843</c:v>
                </c:pt>
                <c:pt idx="5">
                  <c:v>366.70657313199797</c:v>
                </c:pt>
                <c:pt idx="6">
                  <c:v>352.62365824985648</c:v>
                </c:pt>
                <c:pt idx="7">
                  <c:v>362.75995850772483</c:v>
                </c:pt>
                <c:pt idx="8">
                  <c:v>360.25058936961983</c:v>
                </c:pt>
                <c:pt idx="9">
                  <c:v>519.05279128839197</c:v>
                </c:pt>
                <c:pt idx="10">
                  <c:v>516.24208255653775</c:v>
                </c:pt>
                <c:pt idx="11">
                  <c:v>532.85159695307857</c:v>
                </c:pt>
                <c:pt idx="12">
                  <c:v>537.85575771472725</c:v>
                </c:pt>
                <c:pt idx="13">
                  <c:v>394.91211054196202</c:v>
                </c:pt>
                <c:pt idx="14">
                  <c:v>426.58127979397216</c:v>
                </c:pt>
                <c:pt idx="15">
                  <c:v>425.82467051852319</c:v>
                </c:pt>
                <c:pt idx="16">
                  <c:v>417.75261604672397</c:v>
                </c:pt>
                <c:pt idx="17">
                  <c:v>452.33484933398273</c:v>
                </c:pt>
                <c:pt idx="18">
                  <c:v>404.02976676636513</c:v>
                </c:pt>
                <c:pt idx="19">
                  <c:v>406.2038026158981</c:v>
                </c:pt>
                <c:pt idx="20">
                  <c:v>425.36202476115659</c:v>
                </c:pt>
                <c:pt idx="21">
                  <c:v>415.72471892509623</c:v>
                </c:pt>
                <c:pt idx="22">
                  <c:v>398.81718300079638</c:v>
                </c:pt>
                <c:pt idx="23">
                  <c:v>251.32136981288272</c:v>
                </c:pt>
                <c:pt idx="24">
                  <c:v>301.50320843126195</c:v>
                </c:pt>
                <c:pt idx="25">
                  <c:v>252.54418489663436</c:v>
                </c:pt>
                <c:pt idx="26">
                  <c:v>483.1890670890923</c:v>
                </c:pt>
                <c:pt idx="27">
                  <c:v>470.98906290820838</c:v>
                </c:pt>
                <c:pt idx="28">
                  <c:v>475.28406054102305</c:v>
                </c:pt>
                <c:pt idx="29">
                  <c:v>498.99244585886515</c:v>
                </c:pt>
                <c:pt idx="30">
                  <c:v>462.76402651815027</c:v>
                </c:pt>
                <c:pt idx="31">
                  <c:v>505.52134925060255</c:v>
                </c:pt>
                <c:pt idx="32">
                  <c:v>469.0670951738191</c:v>
                </c:pt>
                <c:pt idx="33">
                  <c:v>463.18645860728276</c:v>
                </c:pt>
                <c:pt idx="34">
                  <c:v>503.28695805131662</c:v>
                </c:pt>
                <c:pt idx="35">
                  <c:v>455.75779895456844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164808"/>
        <c:axId val="780165200"/>
      </c:lineChart>
      <c:catAx>
        <c:axId val="78016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0165200"/>
        <c:crosses val="autoZero"/>
        <c:auto val="1"/>
        <c:lblAlgn val="ctr"/>
        <c:lblOffset val="100"/>
        <c:noMultiLvlLbl val="0"/>
      </c:catAx>
      <c:valAx>
        <c:axId val="78016520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8016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'All in One'!$AH$1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in One'!$AG$2:$AG$37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'All in One'!$AH$2:$AH$37</c:f>
              <c:numCache>
                <c:formatCode>0.00</c:formatCode>
                <c:ptCount val="36"/>
                <c:pt idx="0">
                  <c:v>324.25</c:v>
                </c:pt>
                <c:pt idx="1">
                  <c:v>396.82</c:v>
                </c:pt>
                <c:pt idx="2">
                  <c:v>289.42</c:v>
                </c:pt>
                <c:pt idx="3">
                  <c:v>307.17</c:v>
                </c:pt>
                <c:pt idx="4">
                  <c:v>379.36</c:v>
                </c:pt>
                <c:pt idx="5">
                  <c:v>424.1</c:v>
                </c:pt>
                <c:pt idx="6">
                  <c:v>323.36</c:v>
                </c:pt>
                <c:pt idx="7">
                  <c:v>328.91</c:v>
                </c:pt>
                <c:pt idx="8">
                  <c:v>367.38</c:v>
                </c:pt>
                <c:pt idx="9">
                  <c:v>600.29</c:v>
                </c:pt>
                <c:pt idx="10">
                  <c:v>473.4</c:v>
                </c:pt>
                <c:pt idx="11">
                  <c:v>483.13</c:v>
                </c:pt>
                <c:pt idx="12">
                  <c:v>548.5</c:v>
                </c:pt>
                <c:pt idx="13">
                  <c:v>456.72</c:v>
                </c:pt>
                <c:pt idx="14">
                  <c:v>391.18</c:v>
                </c:pt>
                <c:pt idx="15">
                  <c:v>386.09</c:v>
                </c:pt>
                <c:pt idx="16">
                  <c:v>426.02</c:v>
                </c:pt>
                <c:pt idx="17">
                  <c:v>523.13</c:v>
                </c:pt>
                <c:pt idx="18">
                  <c:v>370.5</c:v>
                </c:pt>
                <c:pt idx="19">
                  <c:v>368.3</c:v>
                </c:pt>
                <c:pt idx="20">
                  <c:v>433.78</c:v>
                </c:pt>
                <c:pt idx="21">
                  <c:v>480.79</c:v>
                </c:pt>
                <c:pt idx="22">
                  <c:v>365.72</c:v>
                </c:pt>
                <c:pt idx="23">
                  <c:v>227.87</c:v>
                </c:pt>
                <c:pt idx="24">
                  <c:v>307.47000000000003</c:v>
                </c:pt>
                <c:pt idx="25">
                  <c:v>292.07</c:v>
                </c:pt>
                <c:pt idx="26">
                  <c:v>443.09</c:v>
                </c:pt>
                <c:pt idx="27">
                  <c:v>427.04</c:v>
                </c:pt>
                <c:pt idx="28">
                  <c:v>484.69</c:v>
                </c:pt>
                <c:pt idx="29">
                  <c:v>577.09</c:v>
                </c:pt>
                <c:pt idx="30">
                  <c:v>424.36</c:v>
                </c:pt>
                <c:pt idx="31">
                  <c:v>458.35</c:v>
                </c:pt>
                <c:pt idx="32">
                  <c:v>478.35</c:v>
                </c:pt>
                <c:pt idx="33">
                  <c:v>535.67999999999995</c:v>
                </c:pt>
                <c:pt idx="34">
                  <c:v>461.52</c:v>
                </c:pt>
                <c:pt idx="35">
                  <c:v>413.23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in One'!$AI$1</c:f>
              <c:strCache>
                <c:ptCount val="1"/>
                <c:pt idx="0">
                  <c:v>Des.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 in One'!$AG$2:$AG$37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'All in One'!$AI$2:$AI$37</c:f>
              <c:numCache>
                <c:formatCode>0.00</c:formatCode>
                <c:ptCount val="36"/>
                <c:pt idx="0">
                  <c:v>317.95757418231597</c:v>
                </c:pt>
                <c:pt idx="1">
                  <c:v>343.11837385107151</c:v>
                </c:pt>
                <c:pt idx="2">
                  <c:v>315.61213251692681</c:v>
                </c:pt>
                <c:pt idx="3">
                  <c:v>338.78257412306658</c:v>
                </c:pt>
                <c:pt idx="4">
                  <c:v>371.99810436947843</c:v>
                </c:pt>
                <c:pt idx="5">
                  <c:v>366.70657313199797</c:v>
                </c:pt>
                <c:pt idx="6">
                  <c:v>352.62365824985648</c:v>
                </c:pt>
                <c:pt idx="7">
                  <c:v>362.75995850772483</c:v>
                </c:pt>
                <c:pt idx="8">
                  <c:v>360.25058936961983</c:v>
                </c:pt>
                <c:pt idx="9">
                  <c:v>519.05279128839197</c:v>
                </c:pt>
                <c:pt idx="10">
                  <c:v>516.24208255653775</c:v>
                </c:pt>
                <c:pt idx="11">
                  <c:v>532.85159695307857</c:v>
                </c:pt>
                <c:pt idx="12">
                  <c:v>537.85575771472725</c:v>
                </c:pt>
                <c:pt idx="13">
                  <c:v>394.91211054196202</c:v>
                </c:pt>
                <c:pt idx="14">
                  <c:v>426.58127979397216</c:v>
                </c:pt>
                <c:pt idx="15">
                  <c:v>425.82467051852319</c:v>
                </c:pt>
                <c:pt idx="16">
                  <c:v>417.75261604672397</c:v>
                </c:pt>
                <c:pt idx="17">
                  <c:v>452.33484933398273</c:v>
                </c:pt>
                <c:pt idx="18">
                  <c:v>404.02976676636513</c:v>
                </c:pt>
                <c:pt idx="19">
                  <c:v>406.2038026158981</c:v>
                </c:pt>
                <c:pt idx="20">
                  <c:v>425.36202476115659</c:v>
                </c:pt>
                <c:pt idx="21">
                  <c:v>415.72471892509623</c:v>
                </c:pt>
                <c:pt idx="22">
                  <c:v>398.81718300079638</c:v>
                </c:pt>
                <c:pt idx="23">
                  <c:v>251.32136981288272</c:v>
                </c:pt>
                <c:pt idx="24">
                  <c:v>301.50320843126195</c:v>
                </c:pt>
                <c:pt idx="25">
                  <c:v>252.54418489663436</c:v>
                </c:pt>
                <c:pt idx="26">
                  <c:v>483.1890670890923</c:v>
                </c:pt>
                <c:pt idx="27">
                  <c:v>470.98906290820838</c:v>
                </c:pt>
                <c:pt idx="28">
                  <c:v>475.28406054102305</c:v>
                </c:pt>
                <c:pt idx="29">
                  <c:v>498.99244585886515</c:v>
                </c:pt>
                <c:pt idx="30">
                  <c:v>462.76402651815027</c:v>
                </c:pt>
                <c:pt idx="31">
                  <c:v>505.52134925060255</c:v>
                </c:pt>
                <c:pt idx="32">
                  <c:v>469.0670951738191</c:v>
                </c:pt>
                <c:pt idx="33">
                  <c:v>463.18645860728276</c:v>
                </c:pt>
                <c:pt idx="34">
                  <c:v>503.28695805131662</c:v>
                </c:pt>
                <c:pt idx="35">
                  <c:v>455.75779895456844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in One'!$AK$1</c:f>
              <c:strCache>
                <c:ptCount val="1"/>
                <c:pt idx="0">
                  <c:v>T*C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'All in One'!$AG$2:$AG$37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'All in One'!$AK$2:$AK$37</c:f>
              <c:numCache>
                <c:formatCode>0.00</c:formatCode>
                <c:ptCount val="36"/>
                <c:pt idx="0">
                  <c:v>327.07</c:v>
                </c:pt>
                <c:pt idx="1">
                  <c:v>325.56269351677139</c:v>
                </c:pt>
                <c:pt idx="2">
                  <c:v>333.39933022787227</c:v>
                </c:pt>
                <c:pt idx="3">
                  <c:v>344.59923812500887</c:v>
                </c:pt>
                <c:pt idx="4">
                  <c:v>355.02315537614976</c:v>
                </c:pt>
                <c:pt idx="5">
                  <c:v>361.21175302949501</c:v>
                </c:pt>
                <c:pt idx="6">
                  <c:v>361.00585908534595</c:v>
                </c:pt>
                <c:pt idx="7">
                  <c:v>377.75419279805743</c:v>
                </c:pt>
                <c:pt idx="8">
                  <c:v>412.58255650083191</c:v>
                </c:pt>
                <c:pt idx="9">
                  <c:v>467.30614146425495</c:v>
                </c:pt>
                <c:pt idx="10">
                  <c:v>505.62681902632238</c:v>
                </c:pt>
                <c:pt idx="11">
                  <c:v>513.41281924801331</c:v>
                </c:pt>
                <c:pt idx="12">
                  <c:v>490.21311672053031</c:v>
                </c:pt>
                <c:pt idx="13">
                  <c:v>452.47629712387629</c:v>
                </c:pt>
                <c:pt idx="14">
                  <c:v>430.75841947381537</c:v>
                </c:pt>
                <c:pt idx="15">
                  <c:v>423.70986256810073</c:v>
                </c:pt>
                <c:pt idx="16">
                  <c:v>426.68754826728008</c:v>
                </c:pt>
                <c:pt idx="17">
                  <c:v>425.84419852917193</c:v>
                </c:pt>
                <c:pt idx="18">
                  <c:v>419.14236055630414</c:v>
                </c:pt>
                <c:pt idx="19">
                  <c:v>416.16161768464627</c:v>
                </c:pt>
                <c:pt idx="20">
                  <c:v>413.6433407925133</c:v>
                </c:pt>
                <c:pt idx="21">
                  <c:v>394.78419385866391</c:v>
                </c:pt>
                <c:pt idx="22">
                  <c:v>361.93432885230726</c:v>
                </c:pt>
                <c:pt idx="23">
                  <c:v>313.6526440138328</c:v>
                </c:pt>
                <c:pt idx="24">
                  <c:v>310.47188720030096</c:v>
                </c:pt>
                <c:pt idx="25">
                  <c:v>338.81417093907811</c:v>
                </c:pt>
                <c:pt idx="26">
                  <c:v>408.15788509436084</c:v>
                </c:pt>
                <c:pt idx="27">
                  <c:v>453.49445274892832</c:v>
                </c:pt>
                <c:pt idx="28">
                  <c:v>479.08536586271765</c:v>
                </c:pt>
                <c:pt idx="29">
                  <c:v>483.28710265041695</c:v>
                </c:pt>
                <c:pt idx="30">
                  <c:v>482.40786949869204</c:v>
                </c:pt>
                <c:pt idx="31">
                  <c:v>482.48946617798828</c:v>
                </c:pt>
                <c:pt idx="32">
                  <c:v>478.96309842296608</c:v>
                </c:pt>
                <c:pt idx="33">
                  <c:v>477.28295894192115</c:v>
                </c:pt>
                <c:pt idx="34">
                  <c:v>474.07707187105598</c:v>
                </c:pt>
                <c:pt idx="35">
                  <c:v>477.3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in One'!$AO$1</c:f>
              <c:strCache>
                <c:ptCount val="1"/>
                <c:pt idx="0">
                  <c:v>FM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'All in One'!$AG$2:$AG$37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'All in One'!$AO$2:$AO$37</c:f>
              <c:numCache>
                <c:formatCode>0.00</c:formatCode>
                <c:ptCount val="36"/>
                <c:pt idx="0">
                  <c:v>375.60140914868816</c:v>
                </c:pt>
                <c:pt idx="1">
                  <c:v>429.1516559646883</c:v>
                </c:pt>
                <c:pt idx="2">
                  <c:v>342.812628748794</c:v>
                </c:pt>
                <c:pt idx="3">
                  <c:v>341.45756228127465</c:v>
                </c:pt>
                <c:pt idx="4">
                  <c:v>386.86860428131183</c:v>
                </c:pt>
                <c:pt idx="5">
                  <c:v>441.92941175944543</c:v>
                </c:pt>
                <c:pt idx="6">
                  <c:v>352.94427121080923</c:v>
                </c:pt>
                <c:pt idx="7">
                  <c:v>351.47514045342461</c:v>
                </c:pt>
                <c:pt idx="8">
                  <c:v>398.1357994139355</c:v>
                </c:pt>
                <c:pt idx="9">
                  <c:v>454.70716755420256</c:v>
                </c:pt>
                <c:pt idx="10">
                  <c:v>363.07591367282441</c:v>
                </c:pt>
                <c:pt idx="11">
                  <c:v>361.49271862557458</c:v>
                </c:pt>
                <c:pt idx="12">
                  <c:v>409.40299454655911</c:v>
                </c:pt>
                <c:pt idx="13">
                  <c:v>467.48492334895963</c:v>
                </c:pt>
                <c:pt idx="14">
                  <c:v>373.20755613483948</c:v>
                </c:pt>
                <c:pt idx="15">
                  <c:v>371.51029679772449</c:v>
                </c:pt>
                <c:pt idx="16">
                  <c:v>420.67018967918273</c:v>
                </c:pt>
                <c:pt idx="17">
                  <c:v>480.26267914371675</c:v>
                </c:pt>
                <c:pt idx="18">
                  <c:v>383.33919859685471</c:v>
                </c:pt>
                <c:pt idx="19">
                  <c:v>381.52787496987452</c:v>
                </c:pt>
                <c:pt idx="20">
                  <c:v>431.9373848118064</c:v>
                </c:pt>
                <c:pt idx="21">
                  <c:v>493.04043493847377</c:v>
                </c:pt>
                <c:pt idx="22">
                  <c:v>393.47084105886984</c:v>
                </c:pt>
                <c:pt idx="23">
                  <c:v>391.54545314202448</c:v>
                </c:pt>
                <c:pt idx="24">
                  <c:v>443.20457994443007</c:v>
                </c:pt>
                <c:pt idx="25">
                  <c:v>505.81819073323089</c:v>
                </c:pt>
                <c:pt idx="26">
                  <c:v>403.60248352088502</c:v>
                </c:pt>
                <c:pt idx="27">
                  <c:v>401.56303131417445</c:v>
                </c:pt>
                <c:pt idx="28">
                  <c:v>454.47177507705374</c:v>
                </c:pt>
                <c:pt idx="29">
                  <c:v>518.59594652798796</c:v>
                </c:pt>
                <c:pt idx="30">
                  <c:v>413.73412598290014</c:v>
                </c:pt>
                <c:pt idx="31">
                  <c:v>411.58060948632442</c:v>
                </c:pt>
                <c:pt idx="32">
                  <c:v>465.73897020967735</c:v>
                </c:pt>
                <c:pt idx="33">
                  <c:v>531.37370232274498</c:v>
                </c:pt>
                <c:pt idx="34">
                  <c:v>423.86576844491532</c:v>
                </c:pt>
                <c:pt idx="35">
                  <c:v>421.59818765847433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166376"/>
        <c:axId val="780166768"/>
      </c:lineChart>
      <c:catAx>
        <c:axId val="78016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66768"/>
        <c:crosses val="autoZero"/>
        <c:auto val="1"/>
        <c:lblAlgn val="ctr"/>
        <c:lblOffset val="100"/>
        <c:noMultiLvlLbl val="0"/>
      </c:catAx>
      <c:valAx>
        <c:axId val="7801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6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Timeserie &amp; CMA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Deseasonalization!$E$1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strRef>
              <c:f>Deseasonalization!$D$2:$D$37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Deseasonalization!$E$2:$E$37</c:f>
              <c:numCache>
                <c:formatCode>0.00</c:formatCode>
                <c:ptCount val="36"/>
                <c:pt idx="0">
                  <c:v>324.25</c:v>
                </c:pt>
                <c:pt idx="1">
                  <c:v>396.82</c:v>
                </c:pt>
                <c:pt idx="2">
                  <c:v>289.42</c:v>
                </c:pt>
                <c:pt idx="3">
                  <c:v>307.17</c:v>
                </c:pt>
                <c:pt idx="4">
                  <c:v>379.36</c:v>
                </c:pt>
                <c:pt idx="5">
                  <c:v>424.1</c:v>
                </c:pt>
                <c:pt idx="6">
                  <c:v>323.36</c:v>
                </c:pt>
                <c:pt idx="7">
                  <c:v>328.91</c:v>
                </c:pt>
                <c:pt idx="8">
                  <c:v>367.38</c:v>
                </c:pt>
                <c:pt idx="9">
                  <c:v>600.29</c:v>
                </c:pt>
                <c:pt idx="10">
                  <c:v>473.4</c:v>
                </c:pt>
                <c:pt idx="11">
                  <c:v>483.13</c:v>
                </c:pt>
                <c:pt idx="12">
                  <c:v>548.5</c:v>
                </c:pt>
                <c:pt idx="13">
                  <c:v>456.72</c:v>
                </c:pt>
                <c:pt idx="14">
                  <c:v>391.18</c:v>
                </c:pt>
                <c:pt idx="15">
                  <c:v>386.09</c:v>
                </c:pt>
                <c:pt idx="16">
                  <c:v>426.02</c:v>
                </c:pt>
                <c:pt idx="17">
                  <c:v>523.13</c:v>
                </c:pt>
                <c:pt idx="18">
                  <c:v>370.5</c:v>
                </c:pt>
                <c:pt idx="19">
                  <c:v>368.3</c:v>
                </c:pt>
                <c:pt idx="20">
                  <c:v>433.78</c:v>
                </c:pt>
                <c:pt idx="21">
                  <c:v>480.79</c:v>
                </c:pt>
                <c:pt idx="22">
                  <c:v>365.72</c:v>
                </c:pt>
                <c:pt idx="23">
                  <c:v>227.87</c:v>
                </c:pt>
                <c:pt idx="24">
                  <c:v>307.47000000000003</c:v>
                </c:pt>
                <c:pt idx="25">
                  <c:v>292.07</c:v>
                </c:pt>
                <c:pt idx="26">
                  <c:v>443.09</c:v>
                </c:pt>
                <c:pt idx="27">
                  <c:v>427.04</c:v>
                </c:pt>
                <c:pt idx="28">
                  <c:v>484.69</c:v>
                </c:pt>
                <c:pt idx="29">
                  <c:v>577.09</c:v>
                </c:pt>
                <c:pt idx="30">
                  <c:v>424.36</c:v>
                </c:pt>
                <c:pt idx="31">
                  <c:v>458.35</c:v>
                </c:pt>
                <c:pt idx="32">
                  <c:v>478.35</c:v>
                </c:pt>
                <c:pt idx="33">
                  <c:v>535.67999999999995</c:v>
                </c:pt>
                <c:pt idx="34">
                  <c:v>461.52</c:v>
                </c:pt>
                <c:pt idx="35">
                  <c:v>413.23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Deseasonalization!$F$1</c:f>
              <c:strCache>
                <c:ptCount val="1"/>
                <c:pt idx="0">
                  <c:v>CMA(4x4)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Deseasonalization!$D$2:$D$37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Deseasonalization!$F$2:$F$37</c:f>
              <c:numCache>
                <c:formatCode>0.00</c:formatCode>
                <c:ptCount val="36"/>
                <c:pt idx="2">
                  <c:v>336.30375000000004</c:v>
                </c:pt>
                <c:pt idx="3">
                  <c:v>346.60250000000002</c:v>
                </c:pt>
                <c:pt idx="4">
                  <c:v>354.25500000000005</c:v>
                </c:pt>
                <c:pt idx="5">
                  <c:v>361.21500000000003</c:v>
                </c:pt>
                <c:pt idx="6">
                  <c:v>362.43500000000006</c:v>
                </c:pt>
                <c:pt idx="7">
                  <c:v>382.96125000000001</c:v>
                </c:pt>
                <c:pt idx="8">
                  <c:v>423.74</c:v>
                </c:pt>
                <c:pt idx="9">
                  <c:v>461.77249999999998</c:v>
                </c:pt>
                <c:pt idx="10">
                  <c:v>503.69</c:v>
                </c:pt>
                <c:pt idx="11">
                  <c:v>508.38375000000002</c:v>
                </c:pt>
                <c:pt idx="12">
                  <c:v>480.16</c:v>
                </c:pt>
                <c:pt idx="13">
                  <c:v>457.75250000000005</c:v>
                </c:pt>
                <c:pt idx="14">
                  <c:v>430.3125</c:v>
                </c:pt>
                <c:pt idx="15">
                  <c:v>423.30375000000004</c:v>
                </c:pt>
                <c:pt idx="16">
                  <c:v>429.02</c:v>
                </c:pt>
                <c:pt idx="17">
                  <c:v>424.21124999999995</c:v>
                </c:pt>
                <c:pt idx="18">
                  <c:v>422.95749999999998</c:v>
                </c:pt>
                <c:pt idx="19">
                  <c:v>418.63499999999999</c:v>
                </c:pt>
                <c:pt idx="20">
                  <c:v>412.745</c:v>
                </c:pt>
                <c:pt idx="21">
                  <c:v>394.59375</c:v>
                </c:pt>
                <c:pt idx="22">
                  <c:v>361.25125000000003</c:v>
                </c:pt>
                <c:pt idx="23">
                  <c:v>321.87250000000006</c:v>
                </c:pt>
                <c:pt idx="24">
                  <c:v>307.95375000000001</c:v>
                </c:pt>
                <c:pt idx="25">
                  <c:v>342.52125000000001</c:v>
                </c:pt>
                <c:pt idx="26">
                  <c:v>389.57</c:v>
                </c:pt>
                <c:pt idx="27">
                  <c:v>447.35</c:v>
                </c:pt>
                <c:pt idx="28">
                  <c:v>480.63625000000002</c:v>
                </c:pt>
                <c:pt idx="29">
                  <c:v>482.20875000000001</c:v>
                </c:pt>
                <c:pt idx="30">
                  <c:v>485.33</c:v>
                </c:pt>
                <c:pt idx="31">
                  <c:v>479.36124999999998</c:v>
                </c:pt>
                <c:pt idx="32">
                  <c:v>478.83</c:v>
                </c:pt>
                <c:pt idx="33">
                  <c:v>477.83500000000004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913424"/>
        <c:axId val="882913816"/>
      </c:lineChart>
      <c:catAx>
        <c:axId val="88291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2913816"/>
        <c:crosses val="autoZero"/>
        <c:auto val="1"/>
        <c:lblAlgn val="ctr"/>
        <c:lblOffset val="100"/>
        <c:noMultiLvlLbl val="0"/>
      </c:catAx>
      <c:valAx>
        <c:axId val="8829138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8291342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Deseasonalized Data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Deseasonalization!$Y$1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cat>
            <c:strRef>
              <c:f>Deseasonalization!$X$2:$X$37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Deseasonalization!$Y$2:$Y$37</c:f>
              <c:numCache>
                <c:formatCode>0.00</c:formatCode>
                <c:ptCount val="36"/>
                <c:pt idx="0">
                  <c:v>324.25</c:v>
                </c:pt>
                <c:pt idx="1">
                  <c:v>396.82</c:v>
                </c:pt>
                <c:pt idx="2">
                  <c:v>289.42</c:v>
                </c:pt>
                <c:pt idx="3">
                  <c:v>307.17</c:v>
                </c:pt>
                <c:pt idx="4">
                  <c:v>379.36</c:v>
                </c:pt>
                <c:pt idx="5">
                  <c:v>424.1</c:v>
                </c:pt>
                <c:pt idx="6">
                  <c:v>323.36</c:v>
                </c:pt>
                <c:pt idx="7">
                  <c:v>328.91</c:v>
                </c:pt>
                <c:pt idx="8">
                  <c:v>367.38</c:v>
                </c:pt>
                <c:pt idx="9">
                  <c:v>600.29</c:v>
                </c:pt>
                <c:pt idx="10">
                  <c:v>473.4</c:v>
                </c:pt>
                <c:pt idx="11">
                  <c:v>483.13</c:v>
                </c:pt>
                <c:pt idx="12">
                  <c:v>548.5</c:v>
                </c:pt>
                <c:pt idx="13">
                  <c:v>456.72</c:v>
                </c:pt>
                <c:pt idx="14">
                  <c:v>391.18</c:v>
                </c:pt>
                <c:pt idx="15">
                  <c:v>386.09</c:v>
                </c:pt>
                <c:pt idx="16">
                  <c:v>426.02</c:v>
                </c:pt>
                <c:pt idx="17">
                  <c:v>523.13</c:v>
                </c:pt>
                <c:pt idx="18">
                  <c:v>370.5</c:v>
                </c:pt>
                <c:pt idx="19">
                  <c:v>368.3</c:v>
                </c:pt>
                <c:pt idx="20">
                  <c:v>433.78</c:v>
                </c:pt>
                <c:pt idx="21">
                  <c:v>480.79</c:v>
                </c:pt>
                <c:pt idx="22">
                  <c:v>365.72</c:v>
                </c:pt>
                <c:pt idx="23">
                  <c:v>227.87</c:v>
                </c:pt>
                <c:pt idx="24">
                  <c:v>307.47000000000003</c:v>
                </c:pt>
                <c:pt idx="25">
                  <c:v>292.07</c:v>
                </c:pt>
                <c:pt idx="26">
                  <c:v>443.09</c:v>
                </c:pt>
                <c:pt idx="27">
                  <c:v>427.04</c:v>
                </c:pt>
                <c:pt idx="28">
                  <c:v>484.69</c:v>
                </c:pt>
                <c:pt idx="29">
                  <c:v>577.09</c:v>
                </c:pt>
                <c:pt idx="30">
                  <c:v>424.36</c:v>
                </c:pt>
                <c:pt idx="31">
                  <c:v>458.35</c:v>
                </c:pt>
                <c:pt idx="32">
                  <c:v>478.35</c:v>
                </c:pt>
                <c:pt idx="33">
                  <c:v>535.67999999999995</c:v>
                </c:pt>
                <c:pt idx="34">
                  <c:v>461.52</c:v>
                </c:pt>
                <c:pt idx="35">
                  <c:v>413.23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Deseasonalization!$Z$1</c:f>
              <c:strCache>
                <c:ptCount val="1"/>
                <c:pt idx="0">
                  <c:v>Deseas.</c:v>
                </c:pt>
              </c:strCache>
            </c:strRef>
          </c:tx>
          <c:marker>
            <c:symbol val="none"/>
          </c:marker>
          <c:cat>
            <c:strRef>
              <c:f>Deseasonalization!$X$2:$X$37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Deseasonalization!$Z$2:$Z$37</c:f>
              <c:numCache>
                <c:formatCode>0.00</c:formatCode>
                <c:ptCount val="36"/>
                <c:pt idx="0">
                  <c:v>317.95757418231597</c:v>
                </c:pt>
                <c:pt idx="1">
                  <c:v>343.11837385107151</c:v>
                </c:pt>
                <c:pt idx="2">
                  <c:v>315.61213251692681</c:v>
                </c:pt>
                <c:pt idx="3">
                  <c:v>338.78257412306658</c:v>
                </c:pt>
                <c:pt idx="4">
                  <c:v>371.99810436947843</c:v>
                </c:pt>
                <c:pt idx="5">
                  <c:v>366.70657313199797</c:v>
                </c:pt>
                <c:pt idx="6">
                  <c:v>352.62365824985648</c:v>
                </c:pt>
                <c:pt idx="7">
                  <c:v>362.75995850772483</c:v>
                </c:pt>
                <c:pt idx="8">
                  <c:v>360.25058936961983</c:v>
                </c:pt>
                <c:pt idx="9">
                  <c:v>519.05279128839197</c:v>
                </c:pt>
                <c:pt idx="10">
                  <c:v>516.24208255653775</c:v>
                </c:pt>
                <c:pt idx="11">
                  <c:v>532.85159695307857</c:v>
                </c:pt>
                <c:pt idx="12">
                  <c:v>537.85575771472725</c:v>
                </c:pt>
                <c:pt idx="13">
                  <c:v>394.91211054196202</c:v>
                </c:pt>
                <c:pt idx="14">
                  <c:v>426.58127979397216</c:v>
                </c:pt>
                <c:pt idx="15">
                  <c:v>425.82467051852319</c:v>
                </c:pt>
                <c:pt idx="16">
                  <c:v>417.75261604672397</c:v>
                </c:pt>
                <c:pt idx="17">
                  <c:v>452.33484933398273</c:v>
                </c:pt>
                <c:pt idx="18">
                  <c:v>404.02976676636513</c:v>
                </c:pt>
                <c:pt idx="19">
                  <c:v>406.2038026158981</c:v>
                </c:pt>
                <c:pt idx="20">
                  <c:v>425.36202476115659</c:v>
                </c:pt>
                <c:pt idx="21">
                  <c:v>415.72471892509623</c:v>
                </c:pt>
                <c:pt idx="22">
                  <c:v>398.81718300079638</c:v>
                </c:pt>
                <c:pt idx="23">
                  <c:v>251.32136981288272</c:v>
                </c:pt>
                <c:pt idx="24">
                  <c:v>301.50320843126195</c:v>
                </c:pt>
                <c:pt idx="25">
                  <c:v>252.54418489663436</c:v>
                </c:pt>
                <c:pt idx="26">
                  <c:v>483.1890670890923</c:v>
                </c:pt>
                <c:pt idx="27">
                  <c:v>470.98906290820838</c:v>
                </c:pt>
                <c:pt idx="28">
                  <c:v>475.28406054102305</c:v>
                </c:pt>
                <c:pt idx="29">
                  <c:v>498.99244585886515</c:v>
                </c:pt>
                <c:pt idx="30">
                  <c:v>462.76402651815027</c:v>
                </c:pt>
                <c:pt idx="31">
                  <c:v>505.52134925060255</c:v>
                </c:pt>
                <c:pt idx="32">
                  <c:v>469.0670951738191</c:v>
                </c:pt>
                <c:pt idx="33">
                  <c:v>463.18645860728276</c:v>
                </c:pt>
                <c:pt idx="34">
                  <c:v>503.28695805131662</c:v>
                </c:pt>
                <c:pt idx="35">
                  <c:v>455.75779895456844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914600"/>
        <c:axId val="882914992"/>
      </c:lineChart>
      <c:catAx>
        <c:axId val="88291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2914992"/>
        <c:crosses val="autoZero"/>
        <c:auto val="1"/>
        <c:lblAlgn val="ctr"/>
        <c:lblOffset val="100"/>
        <c:noMultiLvlLbl val="0"/>
      </c:catAx>
      <c:valAx>
        <c:axId val="882914992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88291460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Seasonal Indices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Deseasonalization!$V$4:$V$7</c:f>
              <c:numCache>
                <c:formatCode>0.00</c:formatCode>
                <c:ptCount val="4"/>
                <c:pt idx="0">
                  <c:v>101.97901428637645</c:v>
                </c:pt>
                <c:pt idx="1">
                  <c:v>115.65104938747389</c:v>
                </c:pt>
                <c:pt idx="2">
                  <c:v>91.701164239773931</c:v>
                </c:pt>
                <c:pt idx="3">
                  <c:v>90.668772086375682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152640"/>
        <c:axId val="731153032"/>
      </c:barChart>
      <c:catAx>
        <c:axId val="73115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731153032"/>
        <c:crosses val="autoZero"/>
        <c:auto val="1"/>
        <c:lblAlgn val="ctr"/>
        <c:lblOffset val="100"/>
        <c:noMultiLvlLbl val="0"/>
      </c:catAx>
      <c:valAx>
        <c:axId val="7311530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31152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Deseasonalization!$AH$1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Deseasonalization!$AG$2:$AG$37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Deseasonalization!$AH$2:$AH$37</c:f>
              <c:numCache>
                <c:formatCode>0.00</c:formatCode>
                <c:ptCount val="36"/>
                <c:pt idx="0">
                  <c:v>324.25</c:v>
                </c:pt>
                <c:pt idx="1">
                  <c:v>396.82</c:v>
                </c:pt>
                <c:pt idx="2">
                  <c:v>289.42</c:v>
                </c:pt>
                <c:pt idx="3">
                  <c:v>307.17</c:v>
                </c:pt>
                <c:pt idx="4">
                  <c:v>379.36</c:v>
                </c:pt>
                <c:pt idx="5">
                  <c:v>424.1</c:v>
                </c:pt>
                <c:pt idx="6">
                  <c:v>323.36</c:v>
                </c:pt>
                <c:pt idx="7">
                  <c:v>328.91</c:v>
                </c:pt>
                <c:pt idx="8">
                  <c:v>367.38</c:v>
                </c:pt>
                <c:pt idx="9">
                  <c:v>600.29</c:v>
                </c:pt>
                <c:pt idx="10">
                  <c:v>473.4</c:v>
                </c:pt>
                <c:pt idx="11">
                  <c:v>483.13</c:v>
                </c:pt>
                <c:pt idx="12">
                  <c:v>548.5</c:v>
                </c:pt>
                <c:pt idx="13">
                  <c:v>456.72</c:v>
                </c:pt>
                <c:pt idx="14">
                  <c:v>391.18</c:v>
                </c:pt>
                <c:pt idx="15">
                  <c:v>386.09</c:v>
                </c:pt>
                <c:pt idx="16">
                  <c:v>426.02</c:v>
                </c:pt>
                <c:pt idx="17">
                  <c:v>523.13</c:v>
                </c:pt>
                <c:pt idx="18">
                  <c:v>370.5</c:v>
                </c:pt>
                <c:pt idx="19">
                  <c:v>368.3</c:v>
                </c:pt>
                <c:pt idx="20">
                  <c:v>433.78</c:v>
                </c:pt>
                <c:pt idx="21">
                  <c:v>480.79</c:v>
                </c:pt>
                <c:pt idx="22">
                  <c:v>365.72</c:v>
                </c:pt>
                <c:pt idx="23">
                  <c:v>227.87</c:v>
                </c:pt>
                <c:pt idx="24">
                  <c:v>307.47000000000003</c:v>
                </c:pt>
                <c:pt idx="25">
                  <c:v>292.07</c:v>
                </c:pt>
                <c:pt idx="26">
                  <c:v>443.09</c:v>
                </c:pt>
                <c:pt idx="27">
                  <c:v>427.04</c:v>
                </c:pt>
                <c:pt idx="28">
                  <c:v>484.69</c:v>
                </c:pt>
                <c:pt idx="29">
                  <c:v>577.09</c:v>
                </c:pt>
                <c:pt idx="30">
                  <c:v>424.36</c:v>
                </c:pt>
                <c:pt idx="31">
                  <c:v>458.35</c:v>
                </c:pt>
                <c:pt idx="32">
                  <c:v>478.35</c:v>
                </c:pt>
                <c:pt idx="33">
                  <c:v>535.67999999999995</c:v>
                </c:pt>
                <c:pt idx="34">
                  <c:v>461.52</c:v>
                </c:pt>
                <c:pt idx="35">
                  <c:v>413.23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Deseasonalization!$AI$1</c:f>
              <c:strCache>
                <c:ptCount val="1"/>
                <c:pt idx="0">
                  <c:v>Des.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Deseasonalization!$AG$2:$AG$37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Deseasonalization!$AI$2:$AI$37</c:f>
              <c:numCache>
                <c:formatCode>0.00</c:formatCode>
                <c:ptCount val="36"/>
                <c:pt idx="0">
                  <c:v>317.95757418231597</c:v>
                </c:pt>
                <c:pt idx="1">
                  <c:v>343.11837385107151</c:v>
                </c:pt>
                <c:pt idx="2">
                  <c:v>315.61213251692681</c:v>
                </c:pt>
                <c:pt idx="3">
                  <c:v>338.78257412306658</c:v>
                </c:pt>
                <c:pt idx="4">
                  <c:v>371.99810436947843</c:v>
                </c:pt>
                <c:pt idx="5">
                  <c:v>366.70657313199797</c:v>
                </c:pt>
                <c:pt idx="6">
                  <c:v>352.62365824985648</c:v>
                </c:pt>
                <c:pt idx="7">
                  <c:v>362.75995850772483</c:v>
                </c:pt>
                <c:pt idx="8">
                  <c:v>360.25058936961983</c:v>
                </c:pt>
                <c:pt idx="9">
                  <c:v>519.05279128839197</c:v>
                </c:pt>
                <c:pt idx="10">
                  <c:v>516.24208255653775</c:v>
                </c:pt>
                <c:pt idx="11">
                  <c:v>532.85159695307857</c:v>
                </c:pt>
                <c:pt idx="12">
                  <c:v>537.85575771472725</c:v>
                </c:pt>
                <c:pt idx="13">
                  <c:v>394.91211054196202</c:v>
                </c:pt>
                <c:pt idx="14">
                  <c:v>426.58127979397216</c:v>
                </c:pt>
                <c:pt idx="15">
                  <c:v>425.82467051852319</c:v>
                </c:pt>
                <c:pt idx="16">
                  <c:v>417.75261604672397</c:v>
                </c:pt>
                <c:pt idx="17">
                  <c:v>452.33484933398273</c:v>
                </c:pt>
                <c:pt idx="18">
                  <c:v>404.02976676636513</c:v>
                </c:pt>
                <c:pt idx="19">
                  <c:v>406.2038026158981</c:v>
                </c:pt>
                <c:pt idx="20">
                  <c:v>425.36202476115659</c:v>
                </c:pt>
                <c:pt idx="21">
                  <c:v>415.72471892509623</c:v>
                </c:pt>
                <c:pt idx="22">
                  <c:v>398.81718300079638</c:v>
                </c:pt>
                <c:pt idx="23">
                  <c:v>251.32136981288272</c:v>
                </c:pt>
                <c:pt idx="24">
                  <c:v>301.50320843126195</c:v>
                </c:pt>
                <c:pt idx="25">
                  <c:v>252.54418489663436</c:v>
                </c:pt>
                <c:pt idx="26">
                  <c:v>483.1890670890923</c:v>
                </c:pt>
                <c:pt idx="27">
                  <c:v>470.98906290820838</c:v>
                </c:pt>
                <c:pt idx="28">
                  <c:v>475.28406054102305</c:v>
                </c:pt>
                <c:pt idx="29">
                  <c:v>498.99244585886515</c:v>
                </c:pt>
                <c:pt idx="30">
                  <c:v>462.76402651815027</c:v>
                </c:pt>
                <c:pt idx="31">
                  <c:v>505.52134925060255</c:v>
                </c:pt>
                <c:pt idx="32">
                  <c:v>469.0670951738191</c:v>
                </c:pt>
                <c:pt idx="33">
                  <c:v>463.18645860728276</c:v>
                </c:pt>
                <c:pt idx="34">
                  <c:v>503.28695805131662</c:v>
                </c:pt>
                <c:pt idx="35">
                  <c:v>455.75779895456844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Deseasonalization!$AK$1</c:f>
              <c:strCache>
                <c:ptCount val="1"/>
                <c:pt idx="0">
                  <c:v>T*C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Deseasonalization!$AG$2:$AG$37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Deseasonalization!$AK$2:$AK$37</c:f>
              <c:numCache>
                <c:formatCode>0.00</c:formatCode>
                <c:ptCount val="36"/>
                <c:pt idx="0">
                  <c:v>327.07</c:v>
                </c:pt>
                <c:pt idx="1">
                  <c:v>325.56269351677139</c:v>
                </c:pt>
                <c:pt idx="2">
                  <c:v>333.39933022787227</c:v>
                </c:pt>
                <c:pt idx="3">
                  <c:v>344.59923812500887</c:v>
                </c:pt>
                <c:pt idx="4">
                  <c:v>355.02315537614976</c:v>
                </c:pt>
                <c:pt idx="5">
                  <c:v>361.21175302949501</c:v>
                </c:pt>
                <c:pt idx="6">
                  <c:v>361.00585908534595</c:v>
                </c:pt>
                <c:pt idx="7">
                  <c:v>377.75419279805743</c:v>
                </c:pt>
                <c:pt idx="8">
                  <c:v>412.58255650083191</c:v>
                </c:pt>
                <c:pt idx="9">
                  <c:v>467.30614146425495</c:v>
                </c:pt>
                <c:pt idx="10">
                  <c:v>505.62681902632238</c:v>
                </c:pt>
                <c:pt idx="11">
                  <c:v>513.41281924801331</c:v>
                </c:pt>
                <c:pt idx="12">
                  <c:v>490.21311672053031</c:v>
                </c:pt>
                <c:pt idx="13">
                  <c:v>452.47629712387629</c:v>
                </c:pt>
                <c:pt idx="14">
                  <c:v>430.75841947381537</c:v>
                </c:pt>
                <c:pt idx="15">
                  <c:v>423.70986256810073</c:v>
                </c:pt>
                <c:pt idx="16">
                  <c:v>426.68754826728008</c:v>
                </c:pt>
                <c:pt idx="17">
                  <c:v>425.84419852917193</c:v>
                </c:pt>
                <c:pt idx="18">
                  <c:v>419.14236055630414</c:v>
                </c:pt>
                <c:pt idx="19">
                  <c:v>416.16161768464627</c:v>
                </c:pt>
                <c:pt idx="20">
                  <c:v>413.6433407925133</c:v>
                </c:pt>
                <c:pt idx="21">
                  <c:v>394.78419385866391</c:v>
                </c:pt>
                <c:pt idx="22">
                  <c:v>361.93432885230726</c:v>
                </c:pt>
                <c:pt idx="23">
                  <c:v>313.6526440138328</c:v>
                </c:pt>
                <c:pt idx="24">
                  <c:v>310.47188720030096</c:v>
                </c:pt>
                <c:pt idx="25">
                  <c:v>338.81417093907811</c:v>
                </c:pt>
                <c:pt idx="26">
                  <c:v>408.15788509436084</c:v>
                </c:pt>
                <c:pt idx="27">
                  <c:v>453.49445274892832</c:v>
                </c:pt>
                <c:pt idx="28">
                  <c:v>479.08536586271765</c:v>
                </c:pt>
                <c:pt idx="29">
                  <c:v>483.28710265041695</c:v>
                </c:pt>
                <c:pt idx="30">
                  <c:v>482.40786949869204</c:v>
                </c:pt>
                <c:pt idx="31">
                  <c:v>482.48946617798828</c:v>
                </c:pt>
                <c:pt idx="32">
                  <c:v>478.96309842296608</c:v>
                </c:pt>
                <c:pt idx="33">
                  <c:v>477.28295894192115</c:v>
                </c:pt>
                <c:pt idx="34">
                  <c:v>474.07707187105598</c:v>
                </c:pt>
                <c:pt idx="35">
                  <c:v>477.3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752464"/>
        <c:axId val="725753248"/>
      </c:lineChart>
      <c:catAx>
        <c:axId val="7257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53248"/>
        <c:crosses val="autoZero"/>
        <c:auto val="1"/>
        <c:lblAlgn val="ctr"/>
        <c:lblOffset val="100"/>
        <c:noMultiLvlLbl val="0"/>
      </c:catAx>
      <c:valAx>
        <c:axId val="7257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'Detection Method A'!$AH$1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'Detection Method A'!$AG$2:$AG$37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'Detection Method A'!$AH$2:$AH$37</c:f>
              <c:numCache>
                <c:formatCode>0.00</c:formatCode>
                <c:ptCount val="36"/>
                <c:pt idx="0">
                  <c:v>324.25</c:v>
                </c:pt>
                <c:pt idx="1">
                  <c:v>396.82</c:v>
                </c:pt>
                <c:pt idx="2">
                  <c:v>289.42</c:v>
                </c:pt>
                <c:pt idx="3">
                  <c:v>307.17</c:v>
                </c:pt>
                <c:pt idx="4">
                  <c:v>379.36</c:v>
                </c:pt>
                <c:pt idx="5">
                  <c:v>424.1</c:v>
                </c:pt>
                <c:pt idx="6">
                  <c:v>323.36</c:v>
                </c:pt>
                <c:pt idx="7">
                  <c:v>328.91</c:v>
                </c:pt>
                <c:pt idx="8">
                  <c:v>367.38</c:v>
                </c:pt>
                <c:pt idx="9">
                  <c:v>600.29</c:v>
                </c:pt>
                <c:pt idx="10">
                  <c:v>473.4</c:v>
                </c:pt>
                <c:pt idx="11">
                  <c:v>483.13</c:v>
                </c:pt>
                <c:pt idx="12">
                  <c:v>548.5</c:v>
                </c:pt>
                <c:pt idx="13">
                  <c:v>456.72</c:v>
                </c:pt>
                <c:pt idx="14">
                  <c:v>391.18</c:v>
                </c:pt>
                <c:pt idx="15">
                  <c:v>386.09</c:v>
                </c:pt>
                <c:pt idx="16">
                  <c:v>426.02</c:v>
                </c:pt>
                <c:pt idx="17">
                  <c:v>523.13</c:v>
                </c:pt>
                <c:pt idx="18">
                  <c:v>370.5</c:v>
                </c:pt>
                <c:pt idx="19">
                  <c:v>368.3</c:v>
                </c:pt>
                <c:pt idx="20">
                  <c:v>433.78</c:v>
                </c:pt>
                <c:pt idx="21">
                  <c:v>480.79</c:v>
                </c:pt>
                <c:pt idx="22">
                  <c:v>365.72</c:v>
                </c:pt>
                <c:pt idx="23">
                  <c:v>227.87</c:v>
                </c:pt>
                <c:pt idx="24">
                  <c:v>307.47000000000003</c:v>
                </c:pt>
                <c:pt idx="25">
                  <c:v>292.07</c:v>
                </c:pt>
                <c:pt idx="26">
                  <c:v>443.09</c:v>
                </c:pt>
                <c:pt idx="27">
                  <c:v>427.04</c:v>
                </c:pt>
                <c:pt idx="28">
                  <c:v>484.69</c:v>
                </c:pt>
                <c:pt idx="29">
                  <c:v>577.09</c:v>
                </c:pt>
                <c:pt idx="30">
                  <c:v>424.36</c:v>
                </c:pt>
                <c:pt idx="31">
                  <c:v>458.35</c:v>
                </c:pt>
                <c:pt idx="32">
                  <c:v>478.35</c:v>
                </c:pt>
                <c:pt idx="33">
                  <c:v>535.67999999999995</c:v>
                </c:pt>
                <c:pt idx="34">
                  <c:v>461.52</c:v>
                </c:pt>
                <c:pt idx="35">
                  <c:v>413.23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'Detection Method A'!$AI$1</c:f>
              <c:strCache>
                <c:ptCount val="1"/>
                <c:pt idx="0">
                  <c:v>Des.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'Detection Method A'!$AG$2:$AG$37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'Detection Method A'!$AI$2:$AI$37</c:f>
              <c:numCache>
                <c:formatCode>0.00</c:formatCode>
                <c:ptCount val="36"/>
                <c:pt idx="0">
                  <c:v>317.95757418231597</c:v>
                </c:pt>
                <c:pt idx="1">
                  <c:v>343.11837385107151</c:v>
                </c:pt>
                <c:pt idx="2">
                  <c:v>315.61213251692681</c:v>
                </c:pt>
                <c:pt idx="3">
                  <c:v>338.78257412306658</c:v>
                </c:pt>
                <c:pt idx="4">
                  <c:v>371.99810436947843</c:v>
                </c:pt>
                <c:pt idx="5">
                  <c:v>366.70657313199797</c:v>
                </c:pt>
                <c:pt idx="6">
                  <c:v>352.62365824985648</c:v>
                </c:pt>
                <c:pt idx="7">
                  <c:v>362.75995850772483</c:v>
                </c:pt>
                <c:pt idx="8">
                  <c:v>360.25058936961983</c:v>
                </c:pt>
                <c:pt idx="9">
                  <c:v>519.05279128839197</c:v>
                </c:pt>
                <c:pt idx="10">
                  <c:v>516.24208255653775</c:v>
                </c:pt>
                <c:pt idx="11">
                  <c:v>532.85159695307857</c:v>
                </c:pt>
                <c:pt idx="12">
                  <c:v>537.85575771472725</c:v>
                </c:pt>
                <c:pt idx="13">
                  <c:v>394.91211054196202</c:v>
                </c:pt>
                <c:pt idx="14">
                  <c:v>426.58127979397216</c:v>
                </c:pt>
                <c:pt idx="15">
                  <c:v>425.82467051852319</c:v>
                </c:pt>
                <c:pt idx="16">
                  <c:v>417.75261604672397</c:v>
                </c:pt>
                <c:pt idx="17">
                  <c:v>452.33484933398273</c:v>
                </c:pt>
                <c:pt idx="18">
                  <c:v>404.02976676636513</c:v>
                </c:pt>
                <c:pt idx="19">
                  <c:v>406.2038026158981</c:v>
                </c:pt>
                <c:pt idx="20">
                  <c:v>425.36202476115659</c:v>
                </c:pt>
                <c:pt idx="21">
                  <c:v>415.72471892509623</c:v>
                </c:pt>
                <c:pt idx="22">
                  <c:v>398.81718300079638</c:v>
                </c:pt>
                <c:pt idx="23">
                  <c:v>251.32136981288272</c:v>
                </c:pt>
                <c:pt idx="24">
                  <c:v>301.50320843126195</c:v>
                </c:pt>
                <c:pt idx="25">
                  <c:v>252.54418489663436</c:v>
                </c:pt>
                <c:pt idx="26">
                  <c:v>483.1890670890923</c:v>
                </c:pt>
                <c:pt idx="27">
                  <c:v>470.98906290820838</c:v>
                </c:pt>
                <c:pt idx="28">
                  <c:v>475.28406054102305</c:v>
                </c:pt>
                <c:pt idx="29">
                  <c:v>498.99244585886515</c:v>
                </c:pt>
                <c:pt idx="30">
                  <c:v>462.76402651815027</c:v>
                </c:pt>
                <c:pt idx="31">
                  <c:v>505.52134925060255</c:v>
                </c:pt>
                <c:pt idx="32">
                  <c:v>469.0670951738191</c:v>
                </c:pt>
                <c:pt idx="33">
                  <c:v>463.18645860728276</c:v>
                </c:pt>
                <c:pt idx="34">
                  <c:v>503.28695805131662</c:v>
                </c:pt>
                <c:pt idx="35">
                  <c:v>455.75779895456844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'Detection Method A'!$AK$1</c:f>
              <c:strCache>
                <c:ptCount val="1"/>
                <c:pt idx="0">
                  <c:v>T*C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'Detection Method A'!$AG$2:$AG$37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'Detection Method A'!$AK$2:$AK$37</c:f>
              <c:numCache>
                <c:formatCode>0.00</c:formatCode>
                <c:ptCount val="36"/>
                <c:pt idx="0">
                  <c:v>327.07</c:v>
                </c:pt>
                <c:pt idx="1">
                  <c:v>325.56269351677139</c:v>
                </c:pt>
                <c:pt idx="2">
                  <c:v>333.39933022787227</c:v>
                </c:pt>
                <c:pt idx="3">
                  <c:v>344.59923812500887</c:v>
                </c:pt>
                <c:pt idx="4">
                  <c:v>355.02315537614976</c:v>
                </c:pt>
                <c:pt idx="5">
                  <c:v>361.21175302949501</c:v>
                </c:pt>
                <c:pt idx="6">
                  <c:v>361.00585908534595</c:v>
                </c:pt>
                <c:pt idx="7">
                  <c:v>377.75419279805743</c:v>
                </c:pt>
                <c:pt idx="8">
                  <c:v>412.58255650083191</c:v>
                </c:pt>
                <c:pt idx="9">
                  <c:v>467.30614146425495</c:v>
                </c:pt>
                <c:pt idx="10">
                  <c:v>505.62681902632238</c:v>
                </c:pt>
                <c:pt idx="11">
                  <c:v>513.41281924801331</c:v>
                </c:pt>
                <c:pt idx="12">
                  <c:v>490.21311672053031</c:v>
                </c:pt>
                <c:pt idx="13">
                  <c:v>452.47629712387629</c:v>
                </c:pt>
                <c:pt idx="14">
                  <c:v>430.75841947381537</c:v>
                </c:pt>
                <c:pt idx="15">
                  <c:v>423.70986256810073</c:v>
                </c:pt>
                <c:pt idx="16">
                  <c:v>426.68754826728008</c:v>
                </c:pt>
                <c:pt idx="17">
                  <c:v>425.84419852917193</c:v>
                </c:pt>
                <c:pt idx="18">
                  <c:v>419.14236055630414</c:v>
                </c:pt>
                <c:pt idx="19">
                  <c:v>416.16161768464627</c:v>
                </c:pt>
                <c:pt idx="20">
                  <c:v>413.6433407925133</c:v>
                </c:pt>
                <c:pt idx="21">
                  <c:v>394.78419385866391</c:v>
                </c:pt>
                <c:pt idx="22">
                  <c:v>361.93432885230726</c:v>
                </c:pt>
                <c:pt idx="23">
                  <c:v>313.6526440138328</c:v>
                </c:pt>
                <c:pt idx="24">
                  <c:v>310.47188720030096</c:v>
                </c:pt>
                <c:pt idx="25">
                  <c:v>338.81417093907811</c:v>
                </c:pt>
                <c:pt idx="26">
                  <c:v>408.15788509436084</c:v>
                </c:pt>
                <c:pt idx="27">
                  <c:v>453.49445274892832</c:v>
                </c:pt>
                <c:pt idx="28">
                  <c:v>479.08536586271765</c:v>
                </c:pt>
                <c:pt idx="29">
                  <c:v>483.28710265041695</c:v>
                </c:pt>
                <c:pt idx="30">
                  <c:v>482.40786949869204</c:v>
                </c:pt>
                <c:pt idx="31">
                  <c:v>482.48946617798828</c:v>
                </c:pt>
                <c:pt idx="32">
                  <c:v>478.96309842296608</c:v>
                </c:pt>
                <c:pt idx="33">
                  <c:v>477.28295894192115</c:v>
                </c:pt>
                <c:pt idx="34">
                  <c:v>474.07707187105598</c:v>
                </c:pt>
                <c:pt idx="35">
                  <c:v>477.3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'Detection Method A'!$AO$1</c:f>
              <c:strCache>
                <c:ptCount val="1"/>
                <c:pt idx="0">
                  <c:v>FM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'Detection Method A'!$AG$2:$AG$37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'Detection Method A'!$AO$2:$AO$37</c:f>
              <c:numCache>
                <c:formatCode>0.00</c:formatCode>
                <c:ptCount val="36"/>
                <c:pt idx="0">
                  <c:v>375.60140914868816</c:v>
                </c:pt>
                <c:pt idx="1">
                  <c:v>429.1516559646883</c:v>
                </c:pt>
                <c:pt idx="2">
                  <c:v>342.812628748794</c:v>
                </c:pt>
                <c:pt idx="3">
                  <c:v>341.45756228127465</c:v>
                </c:pt>
                <c:pt idx="4">
                  <c:v>386.86860428131183</c:v>
                </c:pt>
                <c:pt idx="5">
                  <c:v>441.92941175944543</c:v>
                </c:pt>
                <c:pt idx="6">
                  <c:v>352.94427121080923</c:v>
                </c:pt>
                <c:pt idx="7">
                  <c:v>351.47514045342461</c:v>
                </c:pt>
                <c:pt idx="8">
                  <c:v>398.1357994139355</c:v>
                </c:pt>
                <c:pt idx="9">
                  <c:v>454.70716755420256</c:v>
                </c:pt>
                <c:pt idx="10">
                  <c:v>363.07591367282441</c:v>
                </c:pt>
                <c:pt idx="11">
                  <c:v>361.49271862557458</c:v>
                </c:pt>
                <c:pt idx="12">
                  <c:v>409.40299454655911</c:v>
                </c:pt>
                <c:pt idx="13">
                  <c:v>467.48492334895963</c:v>
                </c:pt>
                <c:pt idx="14">
                  <c:v>373.20755613483948</c:v>
                </c:pt>
                <c:pt idx="15">
                  <c:v>371.51029679772449</c:v>
                </c:pt>
                <c:pt idx="16">
                  <c:v>420.67018967918273</c:v>
                </c:pt>
                <c:pt idx="17">
                  <c:v>480.26267914371675</c:v>
                </c:pt>
                <c:pt idx="18">
                  <c:v>383.33919859685471</c:v>
                </c:pt>
                <c:pt idx="19">
                  <c:v>381.52787496987452</c:v>
                </c:pt>
                <c:pt idx="20">
                  <c:v>431.9373848118064</c:v>
                </c:pt>
                <c:pt idx="21">
                  <c:v>493.04043493847377</c:v>
                </c:pt>
                <c:pt idx="22">
                  <c:v>393.47084105886984</c:v>
                </c:pt>
                <c:pt idx="23">
                  <c:v>391.54545314202448</c:v>
                </c:pt>
                <c:pt idx="24">
                  <c:v>443.20457994443007</c:v>
                </c:pt>
                <c:pt idx="25">
                  <c:v>505.81819073323089</c:v>
                </c:pt>
                <c:pt idx="26">
                  <c:v>403.60248352088502</c:v>
                </c:pt>
                <c:pt idx="27">
                  <c:v>401.56303131417445</c:v>
                </c:pt>
                <c:pt idx="28">
                  <c:v>454.47177507705374</c:v>
                </c:pt>
                <c:pt idx="29">
                  <c:v>518.59594652798796</c:v>
                </c:pt>
                <c:pt idx="30">
                  <c:v>413.73412598290014</c:v>
                </c:pt>
                <c:pt idx="31">
                  <c:v>411.58060948632442</c:v>
                </c:pt>
                <c:pt idx="32">
                  <c:v>465.73897020967735</c:v>
                </c:pt>
                <c:pt idx="33">
                  <c:v>531.37370232274498</c:v>
                </c:pt>
                <c:pt idx="34">
                  <c:v>423.86576844491532</c:v>
                </c:pt>
                <c:pt idx="35">
                  <c:v>421.59818765847433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514792"/>
        <c:axId val="889515184"/>
      </c:lineChart>
      <c:catAx>
        <c:axId val="88951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15184"/>
        <c:crosses val="autoZero"/>
        <c:auto val="1"/>
        <c:lblAlgn val="ctr"/>
        <c:lblOffset val="100"/>
        <c:noMultiLvlLbl val="0"/>
      </c:catAx>
      <c:valAx>
        <c:axId val="8895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1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'Detection Method B'!$AH$1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'Detection Method B'!$AG$2:$AG$37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'Detection Method B'!$AH$2:$AH$37</c:f>
              <c:numCache>
                <c:formatCode>0.00</c:formatCode>
                <c:ptCount val="36"/>
                <c:pt idx="0">
                  <c:v>324.25</c:v>
                </c:pt>
                <c:pt idx="1">
                  <c:v>396.82</c:v>
                </c:pt>
                <c:pt idx="2">
                  <c:v>289.42</c:v>
                </c:pt>
                <c:pt idx="3">
                  <c:v>307.17</c:v>
                </c:pt>
                <c:pt idx="4">
                  <c:v>379.36</c:v>
                </c:pt>
                <c:pt idx="5">
                  <c:v>424.1</c:v>
                </c:pt>
                <c:pt idx="6">
                  <c:v>323.36</c:v>
                </c:pt>
                <c:pt idx="7">
                  <c:v>328.91</c:v>
                </c:pt>
                <c:pt idx="8">
                  <c:v>367.38</c:v>
                </c:pt>
                <c:pt idx="9">
                  <c:v>600.29</c:v>
                </c:pt>
                <c:pt idx="10">
                  <c:v>473.4</c:v>
                </c:pt>
                <c:pt idx="11">
                  <c:v>483.13</c:v>
                </c:pt>
                <c:pt idx="12">
                  <c:v>548.5</c:v>
                </c:pt>
                <c:pt idx="13">
                  <c:v>456.72</c:v>
                </c:pt>
                <c:pt idx="14">
                  <c:v>391.18</c:v>
                </c:pt>
                <c:pt idx="15">
                  <c:v>386.09</c:v>
                </c:pt>
                <c:pt idx="16">
                  <c:v>426.02</c:v>
                </c:pt>
                <c:pt idx="17">
                  <c:v>523.13</c:v>
                </c:pt>
                <c:pt idx="18">
                  <c:v>370.5</c:v>
                </c:pt>
                <c:pt idx="19">
                  <c:v>368.3</c:v>
                </c:pt>
                <c:pt idx="20">
                  <c:v>433.78</c:v>
                </c:pt>
                <c:pt idx="21">
                  <c:v>480.79</c:v>
                </c:pt>
                <c:pt idx="22">
                  <c:v>365.72</c:v>
                </c:pt>
                <c:pt idx="23">
                  <c:v>227.87</c:v>
                </c:pt>
                <c:pt idx="24">
                  <c:v>307.47000000000003</c:v>
                </c:pt>
                <c:pt idx="25">
                  <c:v>292.07</c:v>
                </c:pt>
                <c:pt idx="26">
                  <c:v>443.09</c:v>
                </c:pt>
                <c:pt idx="27">
                  <c:v>427.04</c:v>
                </c:pt>
                <c:pt idx="28">
                  <c:v>484.69</c:v>
                </c:pt>
                <c:pt idx="29">
                  <c:v>577.09</c:v>
                </c:pt>
                <c:pt idx="30">
                  <c:v>424.36</c:v>
                </c:pt>
                <c:pt idx="31">
                  <c:v>458.35</c:v>
                </c:pt>
                <c:pt idx="32">
                  <c:v>478.35</c:v>
                </c:pt>
                <c:pt idx="33">
                  <c:v>535.67999999999995</c:v>
                </c:pt>
                <c:pt idx="34">
                  <c:v>461.52</c:v>
                </c:pt>
                <c:pt idx="35">
                  <c:v>413.23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'Detection Method B'!$AI$1</c:f>
              <c:strCache>
                <c:ptCount val="1"/>
                <c:pt idx="0">
                  <c:v>Des.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'Detection Method B'!$AG$2:$AG$37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'Detection Method B'!$AI$2:$AI$37</c:f>
              <c:numCache>
                <c:formatCode>0.00</c:formatCode>
                <c:ptCount val="36"/>
                <c:pt idx="0">
                  <c:v>317.95757418231597</c:v>
                </c:pt>
                <c:pt idx="1">
                  <c:v>343.11837385107151</c:v>
                </c:pt>
                <c:pt idx="2">
                  <c:v>315.61213251692681</c:v>
                </c:pt>
                <c:pt idx="3">
                  <c:v>338.78257412306658</c:v>
                </c:pt>
                <c:pt idx="4">
                  <c:v>371.99810436947843</c:v>
                </c:pt>
                <c:pt idx="5">
                  <c:v>366.70657313199797</c:v>
                </c:pt>
                <c:pt idx="6">
                  <c:v>352.62365824985648</c:v>
                </c:pt>
                <c:pt idx="7">
                  <c:v>362.75995850772483</c:v>
                </c:pt>
                <c:pt idx="8">
                  <c:v>360.25058936961983</c:v>
                </c:pt>
                <c:pt idx="9">
                  <c:v>519.05279128839197</c:v>
                </c:pt>
                <c:pt idx="10">
                  <c:v>516.24208255653775</c:v>
                </c:pt>
                <c:pt idx="11">
                  <c:v>532.85159695307857</c:v>
                </c:pt>
                <c:pt idx="12">
                  <c:v>537.85575771472725</c:v>
                </c:pt>
                <c:pt idx="13">
                  <c:v>394.91211054196202</c:v>
                </c:pt>
                <c:pt idx="14">
                  <c:v>426.58127979397216</c:v>
                </c:pt>
                <c:pt idx="15">
                  <c:v>425.82467051852319</c:v>
                </c:pt>
                <c:pt idx="16">
                  <c:v>417.75261604672397</c:v>
                </c:pt>
                <c:pt idx="17">
                  <c:v>452.33484933398273</c:v>
                </c:pt>
                <c:pt idx="18">
                  <c:v>404.02976676636513</c:v>
                </c:pt>
                <c:pt idx="19">
                  <c:v>406.2038026158981</c:v>
                </c:pt>
                <c:pt idx="20">
                  <c:v>425.36202476115659</c:v>
                </c:pt>
                <c:pt idx="21">
                  <c:v>415.72471892509623</c:v>
                </c:pt>
                <c:pt idx="22">
                  <c:v>398.81718300079638</c:v>
                </c:pt>
                <c:pt idx="23">
                  <c:v>251.32136981288272</c:v>
                </c:pt>
                <c:pt idx="24">
                  <c:v>301.50320843126195</c:v>
                </c:pt>
                <c:pt idx="25">
                  <c:v>252.54418489663436</c:v>
                </c:pt>
                <c:pt idx="26">
                  <c:v>483.1890670890923</c:v>
                </c:pt>
                <c:pt idx="27">
                  <c:v>470.98906290820838</c:v>
                </c:pt>
                <c:pt idx="28">
                  <c:v>475.28406054102305</c:v>
                </c:pt>
                <c:pt idx="29">
                  <c:v>498.99244585886515</c:v>
                </c:pt>
                <c:pt idx="30">
                  <c:v>462.76402651815027</c:v>
                </c:pt>
                <c:pt idx="31">
                  <c:v>505.52134925060255</c:v>
                </c:pt>
                <c:pt idx="32">
                  <c:v>469.0670951738191</c:v>
                </c:pt>
                <c:pt idx="33">
                  <c:v>463.18645860728276</c:v>
                </c:pt>
                <c:pt idx="34">
                  <c:v>503.28695805131662</c:v>
                </c:pt>
                <c:pt idx="35">
                  <c:v>455.75779895456844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'Detection Method B'!$AK$1</c:f>
              <c:strCache>
                <c:ptCount val="1"/>
                <c:pt idx="0">
                  <c:v>T*C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'Detection Method B'!$AG$2:$AG$37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'Detection Method B'!$AK$2:$AK$37</c:f>
              <c:numCache>
                <c:formatCode>0.00</c:formatCode>
                <c:ptCount val="36"/>
                <c:pt idx="0">
                  <c:v>327.07</c:v>
                </c:pt>
                <c:pt idx="1">
                  <c:v>325.56269351677139</c:v>
                </c:pt>
                <c:pt idx="2">
                  <c:v>333.39933022787227</c:v>
                </c:pt>
                <c:pt idx="3">
                  <c:v>344.59923812500887</c:v>
                </c:pt>
                <c:pt idx="4">
                  <c:v>355.02315537614976</c:v>
                </c:pt>
                <c:pt idx="5">
                  <c:v>361.21175302949501</c:v>
                </c:pt>
                <c:pt idx="6">
                  <c:v>361.00585908534595</c:v>
                </c:pt>
                <c:pt idx="7">
                  <c:v>377.75419279805743</c:v>
                </c:pt>
                <c:pt idx="8">
                  <c:v>412.58255650083191</c:v>
                </c:pt>
                <c:pt idx="9">
                  <c:v>467.30614146425495</c:v>
                </c:pt>
                <c:pt idx="10">
                  <c:v>505.62681902632238</c:v>
                </c:pt>
                <c:pt idx="11">
                  <c:v>513.41281924801331</c:v>
                </c:pt>
                <c:pt idx="12">
                  <c:v>490.21311672053031</c:v>
                </c:pt>
                <c:pt idx="13">
                  <c:v>452.47629712387629</c:v>
                </c:pt>
                <c:pt idx="14">
                  <c:v>430.75841947381537</c:v>
                </c:pt>
                <c:pt idx="15">
                  <c:v>423.70986256810073</c:v>
                </c:pt>
                <c:pt idx="16">
                  <c:v>426.68754826728008</c:v>
                </c:pt>
                <c:pt idx="17">
                  <c:v>425.84419852917193</c:v>
                </c:pt>
                <c:pt idx="18">
                  <c:v>419.14236055630414</c:v>
                </c:pt>
                <c:pt idx="19">
                  <c:v>416.16161768464627</c:v>
                </c:pt>
                <c:pt idx="20">
                  <c:v>413.6433407925133</c:v>
                </c:pt>
                <c:pt idx="21">
                  <c:v>394.78419385866391</c:v>
                </c:pt>
                <c:pt idx="22">
                  <c:v>361.93432885230726</c:v>
                </c:pt>
                <c:pt idx="23">
                  <c:v>313.6526440138328</c:v>
                </c:pt>
                <c:pt idx="24">
                  <c:v>310.47188720030096</c:v>
                </c:pt>
                <c:pt idx="25">
                  <c:v>338.81417093907811</c:v>
                </c:pt>
                <c:pt idx="26">
                  <c:v>408.15788509436084</c:v>
                </c:pt>
                <c:pt idx="27">
                  <c:v>453.49445274892832</c:v>
                </c:pt>
                <c:pt idx="28">
                  <c:v>479.08536586271765</c:v>
                </c:pt>
                <c:pt idx="29">
                  <c:v>483.28710265041695</c:v>
                </c:pt>
                <c:pt idx="30">
                  <c:v>482.40786949869204</c:v>
                </c:pt>
                <c:pt idx="31">
                  <c:v>482.48946617798828</c:v>
                </c:pt>
                <c:pt idx="32">
                  <c:v>478.96309842296608</c:v>
                </c:pt>
                <c:pt idx="33">
                  <c:v>477.28295894192115</c:v>
                </c:pt>
                <c:pt idx="34">
                  <c:v>474.07707187105598</c:v>
                </c:pt>
                <c:pt idx="35">
                  <c:v>477.3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'Detection Method B'!$AO$1</c:f>
              <c:strCache>
                <c:ptCount val="1"/>
                <c:pt idx="0">
                  <c:v>FM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'Detection Method B'!$AG$2:$AG$37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'Detection Method B'!$AO$2:$AO$37</c:f>
              <c:numCache>
                <c:formatCode>0.00</c:formatCode>
                <c:ptCount val="36"/>
                <c:pt idx="0">
                  <c:v>375.60140914868816</c:v>
                </c:pt>
                <c:pt idx="1">
                  <c:v>429.1516559646883</c:v>
                </c:pt>
                <c:pt idx="2">
                  <c:v>342.812628748794</c:v>
                </c:pt>
                <c:pt idx="3">
                  <c:v>341.45756228127465</c:v>
                </c:pt>
                <c:pt idx="4">
                  <c:v>386.86860428131183</c:v>
                </c:pt>
                <c:pt idx="5">
                  <c:v>441.92941175944543</c:v>
                </c:pt>
                <c:pt idx="6">
                  <c:v>352.94427121080923</c:v>
                </c:pt>
                <c:pt idx="7">
                  <c:v>351.47514045342461</c:v>
                </c:pt>
                <c:pt idx="8">
                  <c:v>398.1357994139355</c:v>
                </c:pt>
                <c:pt idx="9">
                  <c:v>454.70716755420256</c:v>
                </c:pt>
                <c:pt idx="10">
                  <c:v>363.07591367282441</c:v>
                </c:pt>
                <c:pt idx="11">
                  <c:v>361.49271862557458</c:v>
                </c:pt>
                <c:pt idx="12">
                  <c:v>409.40299454655911</c:v>
                </c:pt>
                <c:pt idx="13">
                  <c:v>467.48492334895963</c:v>
                </c:pt>
                <c:pt idx="14">
                  <c:v>373.20755613483948</c:v>
                </c:pt>
                <c:pt idx="15">
                  <c:v>371.51029679772449</c:v>
                </c:pt>
                <c:pt idx="16">
                  <c:v>420.67018967918273</c:v>
                </c:pt>
                <c:pt idx="17">
                  <c:v>480.26267914371675</c:v>
                </c:pt>
                <c:pt idx="18">
                  <c:v>383.33919859685471</c:v>
                </c:pt>
                <c:pt idx="19">
                  <c:v>381.52787496987452</c:v>
                </c:pt>
                <c:pt idx="20">
                  <c:v>431.9373848118064</c:v>
                </c:pt>
                <c:pt idx="21">
                  <c:v>493.04043493847377</c:v>
                </c:pt>
                <c:pt idx="22">
                  <c:v>393.47084105886984</c:v>
                </c:pt>
                <c:pt idx="23">
                  <c:v>391.54545314202448</c:v>
                </c:pt>
                <c:pt idx="24">
                  <c:v>443.20457994443007</c:v>
                </c:pt>
                <c:pt idx="25">
                  <c:v>505.81819073323089</c:v>
                </c:pt>
                <c:pt idx="26">
                  <c:v>403.60248352088502</c:v>
                </c:pt>
                <c:pt idx="27">
                  <c:v>401.56303131417445</c:v>
                </c:pt>
                <c:pt idx="28">
                  <c:v>454.47177507705374</c:v>
                </c:pt>
                <c:pt idx="29">
                  <c:v>518.59594652798796</c:v>
                </c:pt>
                <c:pt idx="30">
                  <c:v>413.73412598290014</c:v>
                </c:pt>
                <c:pt idx="31">
                  <c:v>411.58060948632442</c:v>
                </c:pt>
                <c:pt idx="32">
                  <c:v>465.73897020967735</c:v>
                </c:pt>
                <c:pt idx="33">
                  <c:v>531.37370232274498</c:v>
                </c:pt>
                <c:pt idx="34">
                  <c:v>423.86576844491532</c:v>
                </c:pt>
                <c:pt idx="35">
                  <c:v>421.59818765847433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123720"/>
        <c:axId val="733124112"/>
      </c:lineChart>
      <c:catAx>
        <c:axId val="73312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24112"/>
        <c:crosses val="autoZero"/>
        <c:auto val="1"/>
        <c:lblAlgn val="ctr"/>
        <c:lblOffset val="100"/>
        <c:noMultiLvlLbl val="0"/>
      </c:catAx>
      <c:valAx>
        <c:axId val="7331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2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'Detection Method C'!$AH$1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'Detection Method C'!$AG$2:$AG$37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'Detection Method C'!$AH$2:$AH$37</c:f>
              <c:numCache>
                <c:formatCode>0.00</c:formatCode>
                <c:ptCount val="36"/>
                <c:pt idx="0">
                  <c:v>324.25</c:v>
                </c:pt>
                <c:pt idx="1">
                  <c:v>396.82</c:v>
                </c:pt>
                <c:pt idx="2">
                  <c:v>289.42</c:v>
                </c:pt>
                <c:pt idx="3">
                  <c:v>307.17</c:v>
                </c:pt>
                <c:pt idx="4">
                  <c:v>379.36</c:v>
                </c:pt>
                <c:pt idx="5">
                  <c:v>424.1</c:v>
                </c:pt>
                <c:pt idx="6">
                  <c:v>323.36</c:v>
                </c:pt>
                <c:pt idx="7">
                  <c:v>328.91</c:v>
                </c:pt>
                <c:pt idx="8">
                  <c:v>367.38</c:v>
                </c:pt>
                <c:pt idx="9">
                  <c:v>600.29</c:v>
                </c:pt>
                <c:pt idx="10">
                  <c:v>473.4</c:v>
                </c:pt>
                <c:pt idx="11">
                  <c:v>483.13</c:v>
                </c:pt>
                <c:pt idx="12">
                  <c:v>548.5</c:v>
                </c:pt>
                <c:pt idx="13">
                  <c:v>456.72</c:v>
                </c:pt>
                <c:pt idx="14">
                  <c:v>391.18</c:v>
                </c:pt>
                <c:pt idx="15">
                  <c:v>386.09</c:v>
                </c:pt>
                <c:pt idx="16">
                  <c:v>426.02</c:v>
                </c:pt>
                <c:pt idx="17">
                  <c:v>523.13</c:v>
                </c:pt>
                <c:pt idx="18">
                  <c:v>370.5</c:v>
                </c:pt>
                <c:pt idx="19">
                  <c:v>368.3</c:v>
                </c:pt>
                <c:pt idx="20">
                  <c:v>433.78</c:v>
                </c:pt>
                <c:pt idx="21">
                  <c:v>480.79</c:v>
                </c:pt>
                <c:pt idx="22">
                  <c:v>365.72</c:v>
                </c:pt>
                <c:pt idx="23">
                  <c:v>227.87</c:v>
                </c:pt>
                <c:pt idx="24">
                  <c:v>307.47000000000003</c:v>
                </c:pt>
                <c:pt idx="25">
                  <c:v>292.07</c:v>
                </c:pt>
                <c:pt idx="26">
                  <c:v>443.09</c:v>
                </c:pt>
                <c:pt idx="27">
                  <c:v>427.04</c:v>
                </c:pt>
                <c:pt idx="28">
                  <c:v>484.69</c:v>
                </c:pt>
                <c:pt idx="29">
                  <c:v>577.09</c:v>
                </c:pt>
                <c:pt idx="30">
                  <c:v>424.36</c:v>
                </c:pt>
                <c:pt idx="31">
                  <c:v>458.35</c:v>
                </c:pt>
                <c:pt idx="32">
                  <c:v>478.35</c:v>
                </c:pt>
                <c:pt idx="33">
                  <c:v>535.67999999999995</c:v>
                </c:pt>
                <c:pt idx="34">
                  <c:v>461.52</c:v>
                </c:pt>
                <c:pt idx="35">
                  <c:v>413.23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'Detection Method C'!$AI$1</c:f>
              <c:strCache>
                <c:ptCount val="1"/>
                <c:pt idx="0">
                  <c:v>Des.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'Detection Method C'!$AG$2:$AG$37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'Detection Method C'!$AI$2:$AI$37</c:f>
              <c:numCache>
                <c:formatCode>0.00</c:formatCode>
                <c:ptCount val="36"/>
                <c:pt idx="0">
                  <c:v>317.95757418231597</c:v>
                </c:pt>
                <c:pt idx="1">
                  <c:v>343.11837385107151</c:v>
                </c:pt>
                <c:pt idx="2">
                  <c:v>315.61213251692681</c:v>
                </c:pt>
                <c:pt idx="3">
                  <c:v>338.78257412306658</c:v>
                </c:pt>
                <c:pt idx="4">
                  <c:v>371.99810436947843</c:v>
                </c:pt>
                <c:pt idx="5">
                  <c:v>366.70657313199797</c:v>
                </c:pt>
                <c:pt idx="6">
                  <c:v>352.62365824985648</c:v>
                </c:pt>
                <c:pt idx="7">
                  <c:v>362.75995850772483</c:v>
                </c:pt>
                <c:pt idx="8">
                  <c:v>360.25058936961983</c:v>
                </c:pt>
                <c:pt idx="9">
                  <c:v>519.05279128839197</c:v>
                </c:pt>
                <c:pt idx="10">
                  <c:v>516.24208255653775</c:v>
                </c:pt>
                <c:pt idx="11">
                  <c:v>532.85159695307857</c:v>
                </c:pt>
                <c:pt idx="12">
                  <c:v>537.85575771472725</c:v>
                </c:pt>
                <c:pt idx="13">
                  <c:v>394.91211054196202</c:v>
                </c:pt>
                <c:pt idx="14">
                  <c:v>426.58127979397216</c:v>
                </c:pt>
                <c:pt idx="15">
                  <c:v>425.82467051852319</c:v>
                </c:pt>
                <c:pt idx="16">
                  <c:v>417.75261604672397</c:v>
                </c:pt>
                <c:pt idx="17">
                  <c:v>452.33484933398273</c:v>
                </c:pt>
                <c:pt idx="18">
                  <c:v>404.02976676636513</c:v>
                </c:pt>
                <c:pt idx="19">
                  <c:v>406.2038026158981</c:v>
                </c:pt>
                <c:pt idx="20">
                  <c:v>425.36202476115659</c:v>
                </c:pt>
                <c:pt idx="21">
                  <c:v>415.72471892509623</c:v>
                </c:pt>
                <c:pt idx="22">
                  <c:v>398.81718300079638</c:v>
                </c:pt>
                <c:pt idx="23">
                  <c:v>251.32136981288272</c:v>
                </c:pt>
                <c:pt idx="24">
                  <c:v>301.50320843126195</c:v>
                </c:pt>
                <c:pt idx="25">
                  <c:v>252.54418489663436</c:v>
                </c:pt>
                <c:pt idx="26">
                  <c:v>483.1890670890923</c:v>
                </c:pt>
                <c:pt idx="27">
                  <c:v>470.98906290820838</c:v>
                </c:pt>
                <c:pt idx="28">
                  <c:v>475.28406054102305</c:v>
                </c:pt>
                <c:pt idx="29">
                  <c:v>498.99244585886515</c:v>
                </c:pt>
                <c:pt idx="30">
                  <c:v>462.76402651815027</c:v>
                </c:pt>
                <c:pt idx="31">
                  <c:v>505.52134925060255</c:v>
                </c:pt>
                <c:pt idx="32">
                  <c:v>469.0670951738191</c:v>
                </c:pt>
                <c:pt idx="33">
                  <c:v>463.18645860728276</c:v>
                </c:pt>
                <c:pt idx="34">
                  <c:v>503.28695805131662</c:v>
                </c:pt>
                <c:pt idx="35">
                  <c:v>455.75779895456844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'Detection Method C'!$AK$1</c:f>
              <c:strCache>
                <c:ptCount val="1"/>
                <c:pt idx="0">
                  <c:v>T*C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'Detection Method C'!$AG$2:$AG$37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'Detection Method C'!$AK$2:$AK$37</c:f>
              <c:numCache>
                <c:formatCode>0.00</c:formatCode>
                <c:ptCount val="36"/>
                <c:pt idx="0">
                  <c:v>327.07</c:v>
                </c:pt>
                <c:pt idx="1">
                  <c:v>325.56269351677139</c:v>
                </c:pt>
                <c:pt idx="2">
                  <c:v>333.39933022787227</c:v>
                </c:pt>
                <c:pt idx="3">
                  <c:v>344.59923812500887</c:v>
                </c:pt>
                <c:pt idx="4">
                  <c:v>355.02315537614976</c:v>
                </c:pt>
                <c:pt idx="5">
                  <c:v>361.21175302949501</c:v>
                </c:pt>
                <c:pt idx="6">
                  <c:v>361.00585908534595</c:v>
                </c:pt>
                <c:pt idx="7">
                  <c:v>377.75419279805743</c:v>
                </c:pt>
                <c:pt idx="8">
                  <c:v>412.58255650083191</c:v>
                </c:pt>
                <c:pt idx="9">
                  <c:v>467.30614146425495</c:v>
                </c:pt>
                <c:pt idx="10">
                  <c:v>505.62681902632238</c:v>
                </c:pt>
                <c:pt idx="11">
                  <c:v>513.41281924801331</c:v>
                </c:pt>
                <c:pt idx="12">
                  <c:v>490.21311672053031</c:v>
                </c:pt>
                <c:pt idx="13">
                  <c:v>452.47629712387629</c:v>
                </c:pt>
                <c:pt idx="14">
                  <c:v>430.75841947381537</c:v>
                </c:pt>
                <c:pt idx="15">
                  <c:v>423.70986256810073</c:v>
                </c:pt>
                <c:pt idx="16">
                  <c:v>426.68754826728008</c:v>
                </c:pt>
                <c:pt idx="17">
                  <c:v>425.84419852917193</c:v>
                </c:pt>
                <c:pt idx="18">
                  <c:v>419.14236055630414</c:v>
                </c:pt>
                <c:pt idx="19">
                  <c:v>416.16161768464627</c:v>
                </c:pt>
                <c:pt idx="20">
                  <c:v>413.6433407925133</c:v>
                </c:pt>
                <c:pt idx="21">
                  <c:v>394.78419385866391</c:v>
                </c:pt>
                <c:pt idx="22">
                  <c:v>361.93432885230726</c:v>
                </c:pt>
                <c:pt idx="23">
                  <c:v>313.6526440138328</c:v>
                </c:pt>
                <c:pt idx="24">
                  <c:v>310.47188720030096</c:v>
                </c:pt>
                <c:pt idx="25">
                  <c:v>338.81417093907811</c:v>
                </c:pt>
                <c:pt idx="26">
                  <c:v>408.15788509436084</c:v>
                </c:pt>
                <c:pt idx="27">
                  <c:v>453.49445274892832</c:v>
                </c:pt>
                <c:pt idx="28">
                  <c:v>479.08536586271765</c:v>
                </c:pt>
                <c:pt idx="29">
                  <c:v>483.28710265041695</c:v>
                </c:pt>
                <c:pt idx="30">
                  <c:v>482.40786949869204</c:v>
                </c:pt>
                <c:pt idx="31">
                  <c:v>482.48946617798828</c:v>
                </c:pt>
                <c:pt idx="32">
                  <c:v>478.96309842296608</c:v>
                </c:pt>
                <c:pt idx="33">
                  <c:v>477.28295894192115</c:v>
                </c:pt>
                <c:pt idx="34">
                  <c:v>474.07707187105598</c:v>
                </c:pt>
                <c:pt idx="35">
                  <c:v>477.3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'Detection Method C'!$AO$1</c:f>
              <c:strCache>
                <c:ptCount val="1"/>
                <c:pt idx="0">
                  <c:v>FM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'Detection Method C'!$AG$2:$AG$37</c:f>
              <c:strCache>
                <c:ptCount val="36"/>
                <c:pt idx="0">
                  <c:v>A/1999</c:v>
                </c:pt>
                <c:pt idx="1">
                  <c:v>B/1999</c:v>
                </c:pt>
                <c:pt idx="2">
                  <c:v>C/1999</c:v>
                </c:pt>
                <c:pt idx="3">
                  <c:v>D/1999</c:v>
                </c:pt>
                <c:pt idx="4">
                  <c:v>A/2000</c:v>
                </c:pt>
                <c:pt idx="5">
                  <c:v>B/2000</c:v>
                </c:pt>
                <c:pt idx="6">
                  <c:v>C/2000</c:v>
                </c:pt>
                <c:pt idx="7">
                  <c:v>D/2000</c:v>
                </c:pt>
                <c:pt idx="8">
                  <c:v>A/2001</c:v>
                </c:pt>
                <c:pt idx="9">
                  <c:v>B/2001</c:v>
                </c:pt>
                <c:pt idx="10">
                  <c:v>C/2001</c:v>
                </c:pt>
                <c:pt idx="11">
                  <c:v>D/2001</c:v>
                </c:pt>
                <c:pt idx="12">
                  <c:v>A/2002</c:v>
                </c:pt>
                <c:pt idx="13">
                  <c:v>B/2002</c:v>
                </c:pt>
                <c:pt idx="14">
                  <c:v>C/2002</c:v>
                </c:pt>
                <c:pt idx="15">
                  <c:v>D/2002</c:v>
                </c:pt>
                <c:pt idx="16">
                  <c:v>A/2003</c:v>
                </c:pt>
                <c:pt idx="17">
                  <c:v>B/2003</c:v>
                </c:pt>
                <c:pt idx="18">
                  <c:v>C/2003</c:v>
                </c:pt>
                <c:pt idx="19">
                  <c:v>D/2003</c:v>
                </c:pt>
                <c:pt idx="20">
                  <c:v>A/2004</c:v>
                </c:pt>
                <c:pt idx="21">
                  <c:v>B/2004</c:v>
                </c:pt>
                <c:pt idx="22">
                  <c:v>C/2004</c:v>
                </c:pt>
                <c:pt idx="23">
                  <c:v>D/2004</c:v>
                </c:pt>
                <c:pt idx="24">
                  <c:v>A/2005</c:v>
                </c:pt>
                <c:pt idx="25">
                  <c:v>B/2005</c:v>
                </c:pt>
                <c:pt idx="26">
                  <c:v>C/2005</c:v>
                </c:pt>
                <c:pt idx="27">
                  <c:v>D/2005</c:v>
                </c:pt>
                <c:pt idx="28">
                  <c:v>A/2006</c:v>
                </c:pt>
                <c:pt idx="29">
                  <c:v>B/2006</c:v>
                </c:pt>
                <c:pt idx="30">
                  <c:v>C/2006</c:v>
                </c:pt>
                <c:pt idx="31">
                  <c:v>D/2006</c:v>
                </c:pt>
                <c:pt idx="32">
                  <c:v>A/2007</c:v>
                </c:pt>
                <c:pt idx="33">
                  <c:v>B/2007</c:v>
                </c:pt>
                <c:pt idx="34">
                  <c:v>C/2007</c:v>
                </c:pt>
                <c:pt idx="35">
                  <c:v>D/2007</c:v>
                </c:pt>
              </c:strCache>
            </c:strRef>
          </c:cat>
          <c:val>
            <c:numRef>
              <c:f>'Detection Method C'!$AO$2:$AO$37</c:f>
              <c:numCache>
                <c:formatCode>0.00</c:formatCode>
                <c:ptCount val="36"/>
                <c:pt idx="0">
                  <c:v>375.60140914868816</c:v>
                </c:pt>
                <c:pt idx="1">
                  <c:v>429.1516559646883</c:v>
                </c:pt>
                <c:pt idx="2">
                  <c:v>342.812628748794</c:v>
                </c:pt>
                <c:pt idx="3">
                  <c:v>341.45756228127465</c:v>
                </c:pt>
                <c:pt idx="4">
                  <c:v>386.86860428131183</c:v>
                </c:pt>
                <c:pt idx="5">
                  <c:v>441.92941175944543</c:v>
                </c:pt>
                <c:pt idx="6">
                  <c:v>352.94427121080923</c:v>
                </c:pt>
                <c:pt idx="7">
                  <c:v>351.47514045342461</c:v>
                </c:pt>
                <c:pt idx="8">
                  <c:v>398.1357994139355</c:v>
                </c:pt>
                <c:pt idx="9">
                  <c:v>454.70716755420256</c:v>
                </c:pt>
                <c:pt idx="10">
                  <c:v>363.07591367282441</c:v>
                </c:pt>
                <c:pt idx="11">
                  <c:v>361.49271862557458</c:v>
                </c:pt>
                <c:pt idx="12">
                  <c:v>409.40299454655911</c:v>
                </c:pt>
                <c:pt idx="13">
                  <c:v>467.48492334895963</c:v>
                </c:pt>
                <c:pt idx="14">
                  <c:v>373.20755613483948</c:v>
                </c:pt>
                <c:pt idx="15">
                  <c:v>371.51029679772449</c:v>
                </c:pt>
                <c:pt idx="16">
                  <c:v>420.67018967918273</c:v>
                </c:pt>
                <c:pt idx="17">
                  <c:v>480.26267914371675</c:v>
                </c:pt>
                <c:pt idx="18">
                  <c:v>383.33919859685471</c:v>
                </c:pt>
                <c:pt idx="19">
                  <c:v>381.52787496987452</c:v>
                </c:pt>
                <c:pt idx="20">
                  <c:v>431.9373848118064</c:v>
                </c:pt>
                <c:pt idx="21">
                  <c:v>493.04043493847377</c:v>
                </c:pt>
                <c:pt idx="22">
                  <c:v>393.47084105886984</c:v>
                </c:pt>
                <c:pt idx="23">
                  <c:v>391.54545314202448</c:v>
                </c:pt>
                <c:pt idx="24">
                  <c:v>443.20457994443007</c:v>
                </c:pt>
                <c:pt idx="25">
                  <c:v>505.81819073323089</c:v>
                </c:pt>
                <c:pt idx="26">
                  <c:v>403.60248352088502</c:v>
                </c:pt>
                <c:pt idx="27">
                  <c:v>401.56303131417445</c:v>
                </c:pt>
                <c:pt idx="28">
                  <c:v>454.47177507705374</c:v>
                </c:pt>
                <c:pt idx="29">
                  <c:v>518.59594652798796</c:v>
                </c:pt>
                <c:pt idx="30">
                  <c:v>413.73412598290014</c:v>
                </c:pt>
                <c:pt idx="31">
                  <c:v>411.58060948632442</c:v>
                </c:pt>
                <c:pt idx="32">
                  <c:v>465.73897020967735</c:v>
                </c:pt>
                <c:pt idx="33">
                  <c:v>531.37370232274498</c:v>
                </c:pt>
                <c:pt idx="34">
                  <c:v>423.86576844491532</c:v>
                </c:pt>
                <c:pt idx="35">
                  <c:v>421.59818765847433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393200"/>
        <c:axId val="882393592"/>
      </c:lineChart>
      <c:catAx>
        <c:axId val="88239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93592"/>
        <c:crosses val="autoZero"/>
        <c:auto val="1"/>
        <c:lblAlgn val="ctr"/>
        <c:lblOffset val="100"/>
        <c:noMultiLvlLbl val="0"/>
      </c:catAx>
      <c:valAx>
        <c:axId val="88239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9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3</xdr:row>
      <xdr:rowOff>133350</xdr:rowOff>
    </xdr:from>
    <xdr:to>
      <xdr:col>11</xdr:col>
      <xdr:colOff>552449</xdr:colOff>
      <xdr:row>29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0.28382</cdr:x>
      <cdr:y>0.18689</cdr:y>
    </cdr:from>
    <cdr:to>
      <cdr:x>0.39412</cdr:x>
      <cdr:y>0.33771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1838325" y="542925"/>
          <a:ext cx="714375" cy="438151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0.62941</cdr:x>
      <cdr:y>0.4459</cdr:y>
    </cdr:from>
    <cdr:to>
      <cdr:x>0.73971</cdr:x>
      <cdr:y>0.59672</cdr:y>
    </cdr:to>
    <cdr:sp macro="" textlink="">
      <cdr:nvSpPr>
        <cdr:cNvPr id="3" name="Oval 2"/>
        <cdr:cNvSpPr/>
      </cdr:nvSpPr>
      <cdr:spPr>
        <a:xfrm xmlns:a="http://schemas.openxmlformats.org/drawingml/2006/main">
          <a:off x="4076700" y="1295400"/>
          <a:ext cx="714375" cy="438151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0.11176</cdr:x>
      <cdr:y>0.17049</cdr:y>
    </cdr:from>
    <cdr:to>
      <cdr:x>0.30147</cdr:x>
      <cdr:y>0.27869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23900" y="495301"/>
          <a:ext cx="12287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de-DE" sz="1100" b="1" u="sng"/>
            <a:t>B/2001</a:t>
          </a:r>
          <a:r>
            <a:rPr lang="de-DE" sz="1100" b="1" u="sng" baseline="0"/>
            <a:t> - A/2002</a:t>
          </a:r>
          <a:endParaRPr lang="de-DE" sz="1100" b="1" u="sng"/>
        </a:p>
      </cdr:txBody>
    </cdr:sp>
  </cdr:relSizeAnchor>
  <cdr:relSizeAnchor xmlns:cdr="http://schemas.openxmlformats.org/drawingml/2006/chartDrawing">
    <cdr:from>
      <cdr:x>0.73971</cdr:x>
      <cdr:y>0.4918</cdr:y>
    </cdr:from>
    <cdr:to>
      <cdr:x>0.92941</cdr:x>
      <cdr:y>0.6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791075" y="1428750"/>
          <a:ext cx="12287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 u="sng"/>
            <a:t>D/2004</a:t>
          </a:r>
          <a:r>
            <a:rPr lang="de-DE" sz="1100" b="1" u="sng" baseline="0"/>
            <a:t> - B/2005</a:t>
          </a:r>
          <a:endParaRPr lang="de-DE" sz="1100" b="1" u="sng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38</xdr:row>
      <xdr:rowOff>28575</xdr:rowOff>
    </xdr:from>
    <xdr:to>
      <xdr:col>9</xdr:col>
      <xdr:colOff>466724</xdr:colOff>
      <xdr:row>59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581023</xdr:colOff>
      <xdr:row>37</xdr:row>
      <xdr:rowOff>152400</xdr:rowOff>
    </xdr:from>
    <xdr:to>
      <xdr:col>22</xdr:col>
      <xdr:colOff>304799</xdr:colOff>
      <xdr:row>59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209550</xdr:colOff>
      <xdr:row>40</xdr:row>
      <xdr:rowOff>9525</xdr:rowOff>
    </xdr:from>
    <xdr:to>
      <xdr:col>33</xdr:col>
      <xdr:colOff>104776</xdr:colOff>
      <xdr:row>60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600075</xdr:colOff>
      <xdr:row>15</xdr:row>
      <xdr:rowOff>19050</xdr:rowOff>
    </xdr:from>
    <xdr:to>
      <xdr:col>21</xdr:col>
      <xdr:colOff>209550</xdr:colOff>
      <xdr:row>32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419099</xdr:colOff>
      <xdr:row>40</xdr:row>
      <xdr:rowOff>19049</xdr:rowOff>
    </xdr:from>
    <xdr:to>
      <xdr:col>42</xdr:col>
      <xdr:colOff>485774</xdr:colOff>
      <xdr:row>60</xdr:row>
      <xdr:rowOff>28574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295275</xdr:colOff>
      <xdr:row>1</xdr:row>
      <xdr:rowOff>61911</xdr:rowOff>
    </xdr:from>
    <xdr:to>
      <xdr:col>70</xdr:col>
      <xdr:colOff>104775</xdr:colOff>
      <xdr:row>37</xdr:row>
      <xdr:rowOff>9524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361949</xdr:colOff>
      <xdr:row>1</xdr:row>
      <xdr:rowOff>119061</xdr:rowOff>
    </xdr:from>
    <xdr:to>
      <xdr:col>68</xdr:col>
      <xdr:colOff>200024</xdr:colOff>
      <xdr:row>37</xdr:row>
      <xdr:rowOff>9524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247650</xdr:colOff>
      <xdr:row>1</xdr:row>
      <xdr:rowOff>4762</xdr:rowOff>
    </xdr:from>
    <xdr:to>
      <xdr:col>71</xdr:col>
      <xdr:colOff>38100</xdr:colOff>
      <xdr:row>37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323850</xdr:colOff>
      <xdr:row>2</xdr:row>
      <xdr:rowOff>38099</xdr:rowOff>
    </xdr:from>
    <xdr:to>
      <xdr:col>89</xdr:col>
      <xdr:colOff>95250</xdr:colOff>
      <xdr:row>25</xdr:row>
      <xdr:rowOff>66675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0.28382</cdr:x>
      <cdr:y>0.18689</cdr:y>
    </cdr:from>
    <cdr:to>
      <cdr:x>0.39412</cdr:x>
      <cdr:y>0.33771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1838325" y="542925"/>
          <a:ext cx="714375" cy="438151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0.62941</cdr:x>
      <cdr:y>0.4459</cdr:y>
    </cdr:from>
    <cdr:to>
      <cdr:x>0.73971</cdr:x>
      <cdr:y>0.59672</cdr:y>
    </cdr:to>
    <cdr:sp macro="" textlink="">
      <cdr:nvSpPr>
        <cdr:cNvPr id="3" name="Oval 2"/>
        <cdr:cNvSpPr/>
      </cdr:nvSpPr>
      <cdr:spPr>
        <a:xfrm xmlns:a="http://schemas.openxmlformats.org/drawingml/2006/main">
          <a:off x="4076700" y="1295400"/>
          <a:ext cx="714375" cy="438151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0.11176</cdr:x>
      <cdr:y>0.17049</cdr:y>
    </cdr:from>
    <cdr:to>
      <cdr:x>0.30147</cdr:x>
      <cdr:y>0.27869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23900" y="495301"/>
          <a:ext cx="12287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de-DE" sz="1100" b="1" u="sng"/>
            <a:t>B/2001</a:t>
          </a:r>
          <a:r>
            <a:rPr lang="de-DE" sz="1100" b="1" u="sng" baseline="0"/>
            <a:t> - A/2002</a:t>
          </a:r>
          <a:endParaRPr lang="de-DE" sz="1100" b="1" u="sng"/>
        </a:p>
      </cdr:txBody>
    </cdr:sp>
  </cdr:relSizeAnchor>
  <cdr:relSizeAnchor xmlns:cdr="http://schemas.openxmlformats.org/drawingml/2006/chartDrawing">
    <cdr:from>
      <cdr:x>0.73971</cdr:x>
      <cdr:y>0.4918</cdr:y>
    </cdr:from>
    <cdr:to>
      <cdr:x>0.92941</cdr:x>
      <cdr:y>0.6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791075" y="1428750"/>
          <a:ext cx="12287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100" b="1" u="sng"/>
            <a:t>D/2004</a:t>
          </a:r>
          <a:r>
            <a:rPr lang="de-DE" sz="1100" b="1" u="sng" baseline="0"/>
            <a:t> - B/2005</a:t>
          </a:r>
          <a:endParaRPr lang="de-DE" sz="1100" b="1" u="sng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276225</xdr:colOff>
      <xdr:row>27</xdr:row>
      <xdr:rowOff>28575</xdr:rowOff>
    </xdr:from>
    <xdr:to>
      <xdr:col>66</xdr:col>
      <xdr:colOff>581025</xdr:colOff>
      <xdr:row>44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314325</xdr:colOff>
      <xdr:row>45</xdr:row>
      <xdr:rowOff>95250</xdr:rowOff>
    </xdr:from>
    <xdr:to>
      <xdr:col>67</xdr:col>
      <xdr:colOff>9525</xdr:colOff>
      <xdr:row>62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276224</xdr:colOff>
      <xdr:row>1</xdr:row>
      <xdr:rowOff>152400</xdr:rowOff>
    </xdr:from>
    <xdr:to>
      <xdr:col>71</xdr:col>
      <xdr:colOff>57149</xdr:colOff>
      <xdr:row>25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38</xdr:row>
      <xdr:rowOff>9525</xdr:rowOff>
    </xdr:from>
    <xdr:to>
      <xdr:col>9</xdr:col>
      <xdr:colOff>466724</xdr:colOff>
      <xdr:row>63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38</xdr:row>
      <xdr:rowOff>9525</xdr:rowOff>
    </xdr:from>
    <xdr:to>
      <xdr:col>22</xdr:col>
      <xdr:colOff>523874</xdr:colOff>
      <xdr:row>67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57149</xdr:colOff>
      <xdr:row>71</xdr:row>
      <xdr:rowOff>95250</xdr:rowOff>
    </xdr:from>
    <xdr:to>
      <xdr:col>31</xdr:col>
      <xdr:colOff>228599</xdr:colOff>
      <xdr:row>100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495301</xdr:colOff>
      <xdr:row>40</xdr:row>
      <xdr:rowOff>76199</xdr:rowOff>
    </xdr:from>
    <xdr:to>
      <xdr:col>39</xdr:col>
      <xdr:colOff>228601</xdr:colOff>
      <xdr:row>65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419099</xdr:colOff>
      <xdr:row>67</xdr:row>
      <xdr:rowOff>85724</xdr:rowOff>
    </xdr:from>
    <xdr:to>
      <xdr:col>46</xdr:col>
      <xdr:colOff>266699</xdr:colOff>
      <xdr:row>94</xdr:row>
      <xdr:rowOff>142874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552450</xdr:colOff>
      <xdr:row>40</xdr:row>
      <xdr:rowOff>133350</xdr:rowOff>
    </xdr:from>
    <xdr:to>
      <xdr:col>57</xdr:col>
      <xdr:colOff>247650</xdr:colOff>
      <xdr:row>57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85725</xdr:colOff>
      <xdr:row>62</xdr:row>
      <xdr:rowOff>47624</xdr:rowOff>
    </xdr:from>
    <xdr:to>
      <xdr:col>65</xdr:col>
      <xdr:colOff>152400</xdr:colOff>
      <xdr:row>84</xdr:row>
      <xdr:rowOff>114299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73</xdr:col>
      <xdr:colOff>400050</xdr:colOff>
      <xdr:row>38</xdr:row>
      <xdr:rowOff>47625</xdr:rowOff>
    </xdr:from>
    <xdr:to>
      <xdr:col>81</xdr:col>
      <xdr:colOff>95250</xdr:colOff>
      <xdr:row>55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73</xdr:col>
      <xdr:colOff>419100</xdr:colOff>
      <xdr:row>56</xdr:row>
      <xdr:rowOff>133350</xdr:rowOff>
    </xdr:from>
    <xdr:to>
      <xdr:col>81</xdr:col>
      <xdr:colOff>114300</xdr:colOff>
      <xdr:row>73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66</xdr:col>
      <xdr:colOff>247649</xdr:colOff>
      <xdr:row>77</xdr:row>
      <xdr:rowOff>85725</xdr:rowOff>
    </xdr:from>
    <xdr:to>
      <xdr:col>78</xdr:col>
      <xdr:colOff>28574</xdr:colOff>
      <xdr:row>101</xdr:row>
      <xdr:rowOff>47625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304800</xdr:colOff>
      <xdr:row>15</xdr:row>
      <xdr:rowOff>38100</xdr:rowOff>
    </xdr:from>
    <xdr:to>
      <xdr:col>21</xdr:col>
      <xdr:colOff>523875</xdr:colOff>
      <xdr:row>32</xdr:row>
      <xdr:rowOff>28575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666750</xdr:colOff>
      <xdr:row>38</xdr:row>
      <xdr:rowOff>76199</xdr:rowOff>
    </xdr:from>
    <xdr:to>
      <xdr:col>73</xdr:col>
      <xdr:colOff>76200</xdr:colOff>
      <xdr:row>61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342900</xdr:colOff>
      <xdr:row>40</xdr:row>
      <xdr:rowOff>71437</xdr:rowOff>
    </xdr:from>
    <xdr:to>
      <xdr:col>47</xdr:col>
      <xdr:colOff>9525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pane xSplit="1" topLeftCell="B1" activePane="topRight" state="frozenSplit"/>
      <selection pane="topRight" activeCell="O17" sqref="O17"/>
    </sheetView>
  </sheetViews>
  <sheetFormatPr defaultRowHeight="12.75" x14ac:dyDescent="0.2"/>
  <cols>
    <col min="1" max="1" width="13" style="1" customWidth="1"/>
    <col min="2" max="2" width="13" customWidth="1"/>
  </cols>
  <sheetData>
    <row r="1" spans="1:2" x14ac:dyDescent="0.2">
      <c r="A1" s="15" t="s">
        <v>52</v>
      </c>
      <c r="B1" s="15" t="s">
        <v>51</v>
      </c>
    </row>
    <row r="2" spans="1:2" x14ac:dyDescent="0.2">
      <c r="A2" s="11" t="s">
        <v>46</v>
      </c>
      <c r="B2" s="10">
        <v>324.25</v>
      </c>
    </row>
    <row r="3" spans="1:2" x14ac:dyDescent="0.2">
      <c r="A3" s="11" t="s">
        <v>44</v>
      </c>
      <c r="B3" s="10">
        <v>396.82</v>
      </c>
    </row>
    <row r="4" spans="1:2" x14ac:dyDescent="0.2">
      <c r="A4" s="7" t="s">
        <v>43</v>
      </c>
      <c r="B4" s="10">
        <v>289.42</v>
      </c>
    </row>
    <row r="5" spans="1:2" x14ac:dyDescent="0.2">
      <c r="A5" s="7" t="s">
        <v>42</v>
      </c>
      <c r="B5" s="10">
        <v>307.17</v>
      </c>
    </row>
    <row r="6" spans="1:2" x14ac:dyDescent="0.2">
      <c r="A6" s="11" t="s">
        <v>41</v>
      </c>
      <c r="B6" s="10">
        <v>379.36</v>
      </c>
    </row>
    <row r="7" spans="1:2" x14ac:dyDescent="0.2">
      <c r="A7" s="11" t="s">
        <v>40</v>
      </c>
      <c r="B7" s="10">
        <v>424.1</v>
      </c>
    </row>
    <row r="8" spans="1:2" x14ac:dyDescent="0.2">
      <c r="A8" s="7" t="s">
        <v>39</v>
      </c>
      <c r="B8" s="10">
        <v>323.36</v>
      </c>
    </row>
    <row r="9" spans="1:2" x14ac:dyDescent="0.2">
      <c r="A9" s="7" t="s">
        <v>38</v>
      </c>
      <c r="B9" s="10">
        <v>328.91</v>
      </c>
    </row>
    <row r="10" spans="1:2" x14ac:dyDescent="0.2">
      <c r="A10" s="11" t="s">
        <v>37</v>
      </c>
      <c r="B10" s="10">
        <v>367.38</v>
      </c>
    </row>
    <row r="11" spans="1:2" x14ac:dyDescent="0.2">
      <c r="A11" s="11" t="s">
        <v>36</v>
      </c>
      <c r="B11" s="10">
        <v>600.29</v>
      </c>
    </row>
    <row r="12" spans="1:2" x14ac:dyDescent="0.2">
      <c r="A12" s="7" t="s">
        <v>35</v>
      </c>
      <c r="B12" s="10">
        <v>473.4</v>
      </c>
    </row>
    <row r="13" spans="1:2" x14ac:dyDescent="0.2">
      <c r="A13" s="7" t="s">
        <v>34</v>
      </c>
      <c r="B13" s="10">
        <v>483.13</v>
      </c>
    </row>
    <row r="14" spans="1:2" x14ac:dyDescent="0.2">
      <c r="A14" s="11" t="s">
        <v>33</v>
      </c>
      <c r="B14" s="10">
        <v>548.5</v>
      </c>
    </row>
    <row r="15" spans="1:2" x14ac:dyDescent="0.2">
      <c r="A15" s="11" t="s">
        <v>32</v>
      </c>
      <c r="B15" s="10">
        <v>456.72</v>
      </c>
    </row>
    <row r="16" spans="1:2" x14ac:dyDescent="0.2">
      <c r="A16" s="7" t="s">
        <v>27</v>
      </c>
      <c r="B16" s="10">
        <v>391.18</v>
      </c>
    </row>
    <row r="17" spans="1:2" x14ac:dyDescent="0.2">
      <c r="A17" s="7" t="s">
        <v>26</v>
      </c>
      <c r="B17" s="10">
        <v>386.09</v>
      </c>
    </row>
    <row r="18" spans="1:2" x14ac:dyDescent="0.2">
      <c r="A18" s="11" t="s">
        <v>25</v>
      </c>
      <c r="B18" s="10">
        <v>426.02</v>
      </c>
    </row>
    <row r="19" spans="1:2" x14ac:dyDescent="0.2">
      <c r="A19" s="11" t="s">
        <v>24</v>
      </c>
      <c r="B19" s="10">
        <v>523.13</v>
      </c>
    </row>
    <row r="20" spans="1:2" x14ac:dyDescent="0.2">
      <c r="A20" s="7" t="s">
        <v>23</v>
      </c>
      <c r="B20" s="10">
        <v>370.5</v>
      </c>
    </row>
    <row r="21" spans="1:2" x14ac:dyDescent="0.2">
      <c r="A21" s="7" t="s">
        <v>21</v>
      </c>
      <c r="B21" s="10">
        <v>368.3</v>
      </c>
    </row>
    <row r="22" spans="1:2" x14ac:dyDescent="0.2">
      <c r="A22" s="11" t="s">
        <v>20</v>
      </c>
      <c r="B22" s="10">
        <v>433.78</v>
      </c>
    </row>
    <row r="23" spans="1:2" x14ac:dyDescent="0.2">
      <c r="A23" s="11" t="s">
        <v>19</v>
      </c>
      <c r="B23" s="10">
        <v>480.79</v>
      </c>
    </row>
    <row r="24" spans="1:2" x14ac:dyDescent="0.2">
      <c r="A24" s="7" t="s">
        <v>18</v>
      </c>
      <c r="B24" s="10">
        <v>365.72</v>
      </c>
    </row>
    <row r="25" spans="1:2" x14ac:dyDescent="0.2">
      <c r="A25" s="7" t="s">
        <v>17</v>
      </c>
      <c r="B25" s="10">
        <v>227.87</v>
      </c>
    </row>
    <row r="26" spans="1:2" x14ac:dyDescent="0.2">
      <c r="A26" s="11" t="s">
        <v>16</v>
      </c>
      <c r="B26" s="10">
        <v>307.47000000000003</v>
      </c>
    </row>
    <row r="27" spans="1:2" x14ac:dyDescent="0.2">
      <c r="A27" s="11" t="s">
        <v>14</v>
      </c>
      <c r="B27" s="10">
        <v>292.07</v>
      </c>
    </row>
    <row r="28" spans="1:2" x14ac:dyDescent="0.2">
      <c r="A28" s="7" t="s">
        <v>13</v>
      </c>
      <c r="B28" s="10">
        <v>443.09</v>
      </c>
    </row>
    <row r="29" spans="1:2" x14ac:dyDescent="0.2">
      <c r="A29" s="7" t="s">
        <v>12</v>
      </c>
      <c r="B29" s="10">
        <v>427.04</v>
      </c>
    </row>
    <row r="30" spans="1:2" x14ac:dyDescent="0.2">
      <c r="A30" s="11" t="s">
        <v>11</v>
      </c>
      <c r="B30" s="10">
        <v>484.69</v>
      </c>
    </row>
    <row r="31" spans="1:2" x14ac:dyDescent="0.2">
      <c r="A31" s="11" t="s">
        <v>10</v>
      </c>
      <c r="B31" s="10">
        <v>577.09</v>
      </c>
    </row>
    <row r="32" spans="1:2" x14ac:dyDescent="0.2">
      <c r="A32" s="7" t="s">
        <v>9</v>
      </c>
      <c r="B32" s="10">
        <v>424.36</v>
      </c>
    </row>
    <row r="33" spans="1:2" x14ac:dyDescent="0.2">
      <c r="A33" s="7" t="s">
        <v>8</v>
      </c>
      <c r="B33" s="10">
        <v>458.35</v>
      </c>
    </row>
    <row r="34" spans="1:2" x14ac:dyDescent="0.2">
      <c r="A34" s="11" t="s">
        <v>7</v>
      </c>
      <c r="B34" s="10">
        <v>478.35</v>
      </c>
    </row>
    <row r="35" spans="1:2" x14ac:dyDescent="0.2">
      <c r="A35" s="11" t="s">
        <v>6</v>
      </c>
      <c r="B35" s="10">
        <v>535.67999999999995</v>
      </c>
    </row>
    <row r="36" spans="1:2" x14ac:dyDescent="0.2">
      <c r="A36" s="7" t="s">
        <v>4</v>
      </c>
      <c r="B36" s="10">
        <v>461.52</v>
      </c>
    </row>
    <row r="37" spans="1:2" x14ac:dyDescent="0.2">
      <c r="A37" s="7" t="s">
        <v>2</v>
      </c>
      <c r="B37" s="10">
        <v>413.23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8"/>
  <sheetViews>
    <sheetView workbookViewId="0">
      <pane xSplit="1" topLeftCell="S1" activePane="topRight" state="frozenSplit"/>
      <selection pane="topRight" activeCell="AR15" sqref="AR15"/>
    </sheetView>
  </sheetViews>
  <sheetFormatPr defaultRowHeight="12.75" x14ac:dyDescent="0.2"/>
  <cols>
    <col min="1" max="1" width="13" style="1" customWidth="1"/>
    <col min="2" max="2" width="13" customWidth="1"/>
    <col min="21" max="21" width="10.42578125" customWidth="1"/>
    <col min="45" max="45" width="9.5703125" bestFit="1" customWidth="1"/>
  </cols>
  <sheetData>
    <row r="1" spans="1:45" x14ac:dyDescent="0.2">
      <c r="A1" s="15" t="s">
        <v>52</v>
      </c>
      <c r="B1" s="15" t="s">
        <v>51</v>
      </c>
      <c r="D1" s="15" t="s">
        <v>52</v>
      </c>
      <c r="E1" s="15" t="s">
        <v>51</v>
      </c>
      <c r="F1" s="15" t="s">
        <v>71</v>
      </c>
      <c r="G1" s="15" t="s">
        <v>70</v>
      </c>
      <c r="X1" s="15" t="s">
        <v>52</v>
      </c>
      <c r="Y1" s="15" t="s">
        <v>51</v>
      </c>
      <c r="Z1" s="15" t="s">
        <v>64</v>
      </c>
      <c r="AG1" s="15" t="s">
        <v>52</v>
      </c>
      <c r="AH1" s="15" t="s">
        <v>51</v>
      </c>
      <c r="AI1" s="15" t="s">
        <v>69</v>
      </c>
      <c r="AJ1" s="15" t="s">
        <v>68</v>
      </c>
      <c r="AK1" s="15" t="s">
        <v>63</v>
      </c>
      <c r="AL1" s="15" t="s">
        <v>67</v>
      </c>
      <c r="AM1" s="15" t="s">
        <v>66</v>
      </c>
      <c r="AN1" s="15" t="s">
        <v>65</v>
      </c>
      <c r="AO1" s="3" t="s">
        <v>62</v>
      </c>
    </row>
    <row r="2" spans="1:45" x14ac:dyDescent="0.2">
      <c r="A2" s="11" t="s">
        <v>46</v>
      </c>
      <c r="B2" s="10">
        <v>324.25</v>
      </c>
      <c r="D2" s="11" t="s">
        <v>46</v>
      </c>
      <c r="E2" s="6">
        <v>324.25</v>
      </c>
      <c r="F2" s="6"/>
      <c r="G2" s="6"/>
      <c r="X2" s="11" t="s">
        <v>46</v>
      </c>
      <c r="Y2" s="6">
        <v>324.25</v>
      </c>
      <c r="Z2" s="6">
        <f>Y2/V$4*100</f>
        <v>317.95757418231597</v>
      </c>
      <c r="AF2" s="1">
        <v>1</v>
      </c>
      <c r="AG2" s="11" t="s">
        <v>46</v>
      </c>
      <c r="AH2" s="6">
        <v>324.25</v>
      </c>
      <c r="AI2" s="6">
        <v>317.95757418231597</v>
      </c>
      <c r="AJ2" s="6"/>
      <c r="AK2" s="6">
        <v>327.07</v>
      </c>
      <c r="AL2" s="6">
        <f>AF2*AK2</f>
        <v>327.07</v>
      </c>
      <c r="AM2" s="6">
        <f>AF2*AF2</f>
        <v>1</v>
      </c>
      <c r="AN2" s="6">
        <f>AS$3+(AS$2*AF2)</f>
        <v>368.31245308365902</v>
      </c>
      <c r="AO2" s="6">
        <f>AN2*V$4/100</f>
        <v>375.60140914868816</v>
      </c>
      <c r="AR2" t="s">
        <v>47</v>
      </c>
      <c r="AS2" s="16">
        <f>(AL38-(AF38*AK38))/(AM38-(AF38*AF38))</f>
        <v>2.7621357225966157</v>
      </c>
    </row>
    <row r="3" spans="1:45" x14ac:dyDescent="0.2">
      <c r="A3" s="11" t="s">
        <v>44</v>
      </c>
      <c r="B3" s="10">
        <v>396.82</v>
      </c>
      <c r="D3" s="11" t="s">
        <v>44</v>
      </c>
      <c r="E3" s="6">
        <v>396.82</v>
      </c>
      <c r="F3" s="6"/>
      <c r="G3" s="6"/>
      <c r="J3" s="15">
        <v>1999</v>
      </c>
      <c r="K3" s="15">
        <v>2000</v>
      </c>
      <c r="L3" s="15">
        <v>2001</v>
      </c>
      <c r="M3" s="15">
        <v>2002</v>
      </c>
      <c r="N3" s="15">
        <v>2003</v>
      </c>
      <c r="O3" s="15">
        <v>2004</v>
      </c>
      <c r="P3" s="15">
        <v>2005</v>
      </c>
      <c r="Q3" s="15">
        <v>2006</v>
      </c>
      <c r="R3" s="15">
        <v>2007</v>
      </c>
      <c r="S3" s="14" t="s">
        <v>31</v>
      </c>
      <c r="T3" s="14" t="s">
        <v>30</v>
      </c>
      <c r="U3" s="14" t="s">
        <v>29</v>
      </c>
      <c r="V3" s="14" t="s">
        <v>28</v>
      </c>
      <c r="X3" s="11" t="s">
        <v>44</v>
      </c>
      <c r="Y3" s="6">
        <v>396.82</v>
      </c>
      <c r="Z3" s="6">
        <f>Y3/V$5*100</f>
        <v>343.11837385107151</v>
      </c>
      <c r="AF3" s="1">
        <v>2</v>
      </c>
      <c r="AG3" s="11" t="s">
        <v>44</v>
      </c>
      <c r="AH3" s="6">
        <v>396.82</v>
      </c>
      <c r="AI3" s="6">
        <v>343.11837385107151</v>
      </c>
      <c r="AJ3" s="6">
        <f>AVERAGE(AI2:AI4)</f>
        <v>325.56269351677139</v>
      </c>
      <c r="AK3" s="6">
        <f>AJ3</f>
        <v>325.56269351677139</v>
      </c>
      <c r="AL3" s="6">
        <f>AF3*AK3</f>
        <v>651.12538703354278</v>
      </c>
      <c r="AM3" s="6">
        <f>AF3*AF3</f>
        <v>4</v>
      </c>
      <c r="AN3" s="6">
        <f>AS$3+(AS$2*AF3)</f>
        <v>371.07458880625563</v>
      </c>
      <c r="AO3" s="6">
        <f>AN3*V$5/100</f>
        <v>429.1516559646883</v>
      </c>
      <c r="AR3" t="s">
        <v>45</v>
      </c>
      <c r="AS3" s="16">
        <f>AK38-(AS2*AF38)</f>
        <v>365.55031736106241</v>
      </c>
    </row>
    <row r="4" spans="1:45" x14ac:dyDescent="0.2">
      <c r="A4" s="7" t="s">
        <v>43</v>
      </c>
      <c r="B4" s="10">
        <v>289.42</v>
      </c>
      <c r="D4" s="7" t="s">
        <v>43</v>
      </c>
      <c r="E4" s="6">
        <v>289.42</v>
      </c>
      <c r="F4" s="6">
        <f>(AVERAGE(E2:E5)+AVERAGE(E3:E6))/2</f>
        <v>336.30375000000004</v>
      </c>
      <c r="G4" s="6">
        <f>E4/F4*100</f>
        <v>86.059105793497693</v>
      </c>
      <c r="I4" s="15">
        <v>1</v>
      </c>
      <c r="J4" s="10"/>
      <c r="K4" s="6">
        <f>G6</f>
        <v>107.08670308111388</v>
      </c>
      <c r="L4" s="6">
        <f>G10</f>
        <v>86.699391136073999</v>
      </c>
      <c r="M4" s="6">
        <f>G14</f>
        <v>114.23275574808396</v>
      </c>
      <c r="N4" s="6">
        <f>G18</f>
        <v>99.3007319006107</v>
      </c>
      <c r="O4" s="6">
        <f>G22</f>
        <v>105.09636700626295</v>
      </c>
      <c r="P4" s="6">
        <f>G26</f>
        <v>99.842914723395964</v>
      </c>
      <c r="Q4" s="6">
        <f>G30</f>
        <v>100.84341328811549</v>
      </c>
      <c r="R4" s="6">
        <f>G34</f>
        <v>99.899755654407628</v>
      </c>
      <c r="S4" s="6">
        <f>MIN(J4:R4)</f>
        <v>86.699391136073999</v>
      </c>
      <c r="T4" s="6">
        <f>MAX(J4:R4)</f>
        <v>114.23275574808396</v>
      </c>
      <c r="U4" s="6">
        <f>(SUM(K4:R4)-S4-T4)/6</f>
        <v>102.01164760898443</v>
      </c>
      <c r="V4" s="13">
        <f>400*U4/U$8</f>
        <v>101.97901428637645</v>
      </c>
      <c r="X4" s="7" t="s">
        <v>43</v>
      </c>
      <c r="Y4" s="6">
        <v>289.42</v>
      </c>
      <c r="Z4" s="6">
        <f>Y4/V$6*100</f>
        <v>315.61213251692681</v>
      </c>
      <c r="AF4" s="1">
        <v>3</v>
      </c>
      <c r="AG4" s="7" t="s">
        <v>43</v>
      </c>
      <c r="AH4" s="6">
        <v>289.42</v>
      </c>
      <c r="AI4" s="6">
        <v>315.61213251692681</v>
      </c>
      <c r="AJ4" s="6">
        <f>AVERAGE(AI3:AI5)</f>
        <v>332.50436016368826</v>
      </c>
      <c r="AK4" s="6">
        <f>AVERAGE(AJ3:AJ5)</f>
        <v>333.39933022787227</v>
      </c>
      <c r="AL4" s="6">
        <f>AF4*AK4</f>
        <v>1000.1979906836168</v>
      </c>
      <c r="AM4" s="6">
        <f>AF4*AF4</f>
        <v>9</v>
      </c>
      <c r="AN4" s="6">
        <f>AS$3+(AS$2*AF4)</f>
        <v>373.83672452885224</v>
      </c>
      <c r="AO4" s="6">
        <f>AN4*V$6/100</f>
        <v>342.812628748794</v>
      </c>
    </row>
    <row r="5" spans="1:45" x14ac:dyDescent="0.2">
      <c r="A5" s="7" t="s">
        <v>42</v>
      </c>
      <c r="B5" s="10">
        <v>307.17</v>
      </c>
      <c r="D5" s="7" t="s">
        <v>42</v>
      </c>
      <c r="E5" s="6">
        <v>307.17</v>
      </c>
      <c r="F5" s="6">
        <f>(AVERAGE(E3:E6)+AVERAGE(E4:E7))/2</f>
        <v>346.60250000000002</v>
      </c>
      <c r="G5" s="6">
        <f>E5/F5*100</f>
        <v>88.62313457058157</v>
      </c>
      <c r="I5" s="15">
        <v>2</v>
      </c>
      <c r="J5" s="10"/>
      <c r="K5" s="6">
        <f>G7</f>
        <v>117.40929917085393</v>
      </c>
      <c r="L5" s="6">
        <f>G11</f>
        <v>129.99691406482629</v>
      </c>
      <c r="M5" s="6">
        <f>G15</f>
        <v>99.774441428501206</v>
      </c>
      <c r="N5" s="6">
        <f>G19</f>
        <v>123.31827597688654</v>
      </c>
      <c r="O5" s="6">
        <f>G23</f>
        <v>121.84430189276947</v>
      </c>
      <c r="P5" s="6">
        <f>G27</f>
        <v>85.270621895721803</v>
      </c>
      <c r="Q5" s="6">
        <f>G31</f>
        <v>119.67638496812842</v>
      </c>
      <c r="R5" s="6">
        <f>G35</f>
        <v>112.10564316134229</v>
      </c>
      <c r="S5" s="6">
        <f>MIN(J5:R5)</f>
        <v>85.270621895721803</v>
      </c>
      <c r="T5" s="6">
        <f>MAX(J5:R5)</f>
        <v>129.99691406482629</v>
      </c>
      <c r="U5" s="6">
        <f>(SUM(K5:R5)-S5-T5)/6</f>
        <v>115.68805776641364</v>
      </c>
      <c r="V5" s="13">
        <f>400*U5/U$8</f>
        <v>115.65104938747389</v>
      </c>
      <c r="X5" s="7" t="s">
        <v>42</v>
      </c>
      <c r="Y5" s="6">
        <v>307.17</v>
      </c>
      <c r="Z5" s="6">
        <f>Y5/V$7*100</f>
        <v>338.78257412306658</v>
      </c>
      <c r="AF5" s="1">
        <v>4</v>
      </c>
      <c r="AG5" s="7" t="s">
        <v>42</v>
      </c>
      <c r="AH5" s="6">
        <v>307.17</v>
      </c>
      <c r="AI5" s="6">
        <v>338.78257412306658</v>
      </c>
      <c r="AJ5" s="6">
        <f>AVERAGE(AI4:AI6)</f>
        <v>342.13093700315727</v>
      </c>
      <c r="AK5" s="6">
        <f>AVERAGE(AJ4:AJ6)</f>
        <v>344.59923812500887</v>
      </c>
      <c r="AL5" s="6">
        <f>AF5*AK5</f>
        <v>1378.3969525000355</v>
      </c>
      <c r="AM5" s="6">
        <f>AF5*AF5</f>
        <v>16</v>
      </c>
      <c r="AN5" s="6">
        <f>AS$3+(AS$2*AF5)</f>
        <v>376.59886025144885</v>
      </c>
      <c r="AO5" s="6">
        <f>AN5*V$7/100</f>
        <v>341.45756228127465</v>
      </c>
    </row>
    <row r="6" spans="1:45" x14ac:dyDescent="0.2">
      <c r="A6" s="11" t="s">
        <v>41</v>
      </c>
      <c r="B6" s="10">
        <v>379.36</v>
      </c>
      <c r="D6" s="11" t="s">
        <v>41</v>
      </c>
      <c r="E6" s="6">
        <v>379.36</v>
      </c>
      <c r="F6" s="6">
        <f>(AVERAGE(E4:E7)+AVERAGE(E5:E8))/2</f>
        <v>354.25500000000005</v>
      </c>
      <c r="G6" s="6">
        <f>E6/F6*100</f>
        <v>107.08670308111388</v>
      </c>
      <c r="I6" s="15">
        <v>3</v>
      </c>
      <c r="J6" s="6">
        <f>G4</f>
        <v>86.059105793497693</v>
      </c>
      <c r="K6" s="6">
        <f>G8</f>
        <v>89.21875646667678</v>
      </c>
      <c r="L6" s="6">
        <f>G12</f>
        <v>93.986380511822745</v>
      </c>
      <c r="M6" s="6">
        <f>G16</f>
        <v>90.906027596223666</v>
      </c>
      <c r="N6" s="6">
        <f>G20</f>
        <v>87.597453644869759</v>
      </c>
      <c r="O6" s="6">
        <f>G24</f>
        <v>101.23701994110748</v>
      </c>
      <c r="P6" s="6">
        <f>G28</f>
        <v>113.73822419590832</v>
      </c>
      <c r="Q6" s="6">
        <f>G32</f>
        <v>87.437413718500821</v>
      </c>
      <c r="R6" s="10"/>
      <c r="S6" s="6">
        <f>MIN(J6:R6)</f>
        <v>86.059105793497693</v>
      </c>
      <c r="T6" s="6">
        <f>MAX(J6:R6)</f>
        <v>113.73822419590832</v>
      </c>
      <c r="U6" s="6">
        <f>(SUM(J6:Q6)-S6-T6)/6</f>
        <v>91.730508646533551</v>
      </c>
      <c r="V6" s="13">
        <f>400*U6/U$8</f>
        <v>91.701164239773931</v>
      </c>
      <c r="X6" s="11" t="s">
        <v>41</v>
      </c>
      <c r="Y6" s="6">
        <v>379.36</v>
      </c>
      <c r="Z6" s="6">
        <f>Y6/V$4*100</f>
        <v>371.99810436947843</v>
      </c>
      <c r="AF6" s="1">
        <v>5</v>
      </c>
      <c r="AG6" s="11" t="s">
        <v>41</v>
      </c>
      <c r="AH6" s="6">
        <v>379.36</v>
      </c>
      <c r="AI6" s="6">
        <v>371.99810436947843</v>
      </c>
      <c r="AJ6" s="6">
        <f>AVERAGE(AI5:AI7)</f>
        <v>359.16241720818101</v>
      </c>
      <c r="AK6" s="6">
        <f>AVERAGE(AJ5:AJ7)</f>
        <v>355.02315537614976</v>
      </c>
      <c r="AL6" s="6">
        <f>AF6*AK6</f>
        <v>1775.1157768807489</v>
      </c>
      <c r="AM6" s="6">
        <f>AF6*AF6</f>
        <v>25</v>
      </c>
      <c r="AN6" s="6">
        <f>AS$3+(AS$2*AF6)</f>
        <v>379.36099597404547</v>
      </c>
      <c r="AO6" s="6">
        <f>AN6*V$4/100</f>
        <v>386.86860428131183</v>
      </c>
    </row>
    <row r="7" spans="1:45" x14ac:dyDescent="0.2">
      <c r="A7" s="11" t="s">
        <v>40</v>
      </c>
      <c r="B7" s="10">
        <v>424.1</v>
      </c>
      <c r="D7" s="11" t="s">
        <v>40</v>
      </c>
      <c r="E7" s="6">
        <v>424.1</v>
      </c>
      <c r="F7" s="6">
        <f>(AVERAGE(E5:E8)+AVERAGE(E6:E9))/2</f>
        <v>361.21500000000003</v>
      </c>
      <c r="G7" s="6">
        <f>E7/F7*100</f>
        <v>117.40929917085393</v>
      </c>
      <c r="I7" s="15">
        <v>4</v>
      </c>
      <c r="J7" s="6">
        <f>G5</f>
        <v>88.62313457058157</v>
      </c>
      <c r="K7" s="6">
        <f>G9</f>
        <v>85.885974103124013</v>
      </c>
      <c r="L7" s="6">
        <f>G13</f>
        <v>95.032541854455417</v>
      </c>
      <c r="M7" s="6">
        <f>G17</f>
        <v>91.208736043562084</v>
      </c>
      <c r="N7" s="6">
        <f>G21</f>
        <v>87.976399488814835</v>
      </c>
      <c r="O7" s="6">
        <f>G25</f>
        <v>70.795112971751223</v>
      </c>
      <c r="P7" s="6">
        <f>G29</f>
        <v>95.459930703028945</v>
      </c>
      <c r="Q7" s="6">
        <f>G33</f>
        <v>95.616823429094453</v>
      </c>
      <c r="R7" s="10"/>
      <c r="S7" s="6">
        <f>MIN(J7:R7)</f>
        <v>70.795112971751223</v>
      </c>
      <c r="T7" s="6">
        <f>MAX(J7:R7)</f>
        <v>95.616823429094453</v>
      </c>
      <c r="U7" s="6">
        <f>(SUM(J7:Q7)-S7-T7)/6</f>
        <v>90.697786127261153</v>
      </c>
      <c r="V7" s="13">
        <f>400*U7/U$8</f>
        <v>90.668772086375682</v>
      </c>
      <c r="X7" s="11" t="s">
        <v>40</v>
      </c>
      <c r="Y7" s="6">
        <v>424.1</v>
      </c>
      <c r="Z7" s="6">
        <f>Y7/V$5*100</f>
        <v>366.70657313199797</v>
      </c>
      <c r="AF7" s="1">
        <v>6</v>
      </c>
      <c r="AG7" s="11" t="s">
        <v>40</v>
      </c>
      <c r="AH7" s="6">
        <v>424.1</v>
      </c>
      <c r="AI7" s="6">
        <v>366.70657313199797</v>
      </c>
      <c r="AJ7" s="6">
        <f>AVERAGE(AI6:AI8)</f>
        <v>363.77611191711094</v>
      </c>
      <c r="AK7" s="6">
        <f>AVERAGE(AJ6:AJ8)</f>
        <v>361.21175302949501</v>
      </c>
      <c r="AL7" s="6">
        <f>AF7*AK7</f>
        <v>2167.2705181769702</v>
      </c>
      <c r="AM7" s="6">
        <f>AF7*AF7</f>
        <v>36</v>
      </c>
      <c r="AN7" s="6">
        <f>AS$3+(AS$2*AF7)</f>
        <v>382.12313169664208</v>
      </c>
      <c r="AO7" s="6">
        <f>AN7*V$5/100</f>
        <v>441.92941175944543</v>
      </c>
    </row>
    <row r="8" spans="1:45" x14ac:dyDescent="0.2">
      <c r="A8" s="7" t="s">
        <v>39</v>
      </c>
      <c r="B8" s="10">
        <v>323.36</v>
      </c>
      <c r="D8" s="7" t="s">
        <v>39</v>
      </c>
      <c r="E8" s="6">
        <v>323.36</v>
      </c>
      <c r="F8" s="6">
        <f>(AVERAGE(E6:E9)+AVERAGE(E7:E10))/2</f>
        <v>362.43500000000006</v>
      </c>
      <c r="G8" s="6">
        <f>E8/F8*100</f>
        <v>89.21875646667678</v>
      </c>
      <c r="T8" s="14" t="s">
        <v>22</v>
      </c>
      <c r="U8" s="13">
        <f>SUM(U4:U7)</f>
        <v>400.12800014919281</v>
      </c>
      <c r="V8" s="13">
        <f>SUM(V4:V7)</f>
        <v>399.99999999999994</v>
      </c>
      <c r="X8" s="7" t="s">
        <v>39</v>
      </c>
      <c r="Y8" s="6">
        <v>323.36</v>
      </c>
      <c r="Z8" s="6">
        <f>Y8/V$6*100</f>
        <v>352.62365824985648</v>
      </c>
      <c r="AF8" s="1">
        <v>7</v>
      </c>
      <c r="AG8" s="7" t="s">
        <v>39</v>
      </c>
      <c r="AH8" s="6">
        <v>323.36</v>
      </c>
      <c r="AI8" s="6">
        <v>352.62365824985648</v>
      </c>
      <c r="AJ8" s="6">
        <f>AVERAGE(AI7:AI9)</f>
        <v>360.69672996319309</v>
      </c>
      <c r="AK8" s="6">
        <f>AVERAGE(AJ7:AJ9)</f>
        <v>361.00585908534595</v>
      </c>
      <c r="AL8" s="6">
        <f>AF8*AK8</f>
        <v>2527.0410135974216</v>
      </c>
      <c r="AM8" s="6">
        <f>AF8*AF8</f>
        <v>49</v>
      </c>
      <c r="AN8" s="6">
        <f>AS$3+(AS$2*AF8)</f>
        <v>384.88526741923874</v>
      </c>
      <c r="AO8" s="6">
        <f>AN8*V$6/100</f>
        <v>352.94427121080923</v>
      </c>
    </row>
    <row r="9" spans="1:45" x14ac:dyDescent="0.2">
      <c r="A9" s="7" t="s">
        <v>38</v>
      </c>
      <c r="B9" s="10">
        <v>328.91</v>
      </c>
      <c r="D9" s="7" t="s">
        <v>38</v>
      </c>
      <c r="E9" s="6">
        <v>328.91</v>
      </c>
      <c r="F9" s="6">
        <f>(AVERAGE(E7:E10)+AVERAGE(E8:E11))/2</f>
        <v>382.96125000000001</v>
      </c>
      <c r="G9" s="6">
        <f>E9/F9*100</f>
        <v>85.885974103124013</v>
      </c>
      <c r="X9" s="7" t="s">
        <v>38</v>
      </c>
      <c r="Y9" s="6">
        <v>328.91</v>
      </c>
      <c r="Z9" s="6">
        <f>Y9/V$7*100</f>
        <v>362.75995850772483</v>
      </c>
      <c r="AF9" s="1">
        <v>8</v>
      </c>
      <c r="AG9" s="7" t="s">
        <v>38</v>
      </c>
      <c r="AH9" s="6">
        <v>328.91</v>
      </c>
      <c r="AI9" s="6">
        <v>362.75995850772483</v>
      </c>
      <c r="AJ9" s="6">
        <f>AVERAGE(AI8:AI10)</f>
        <v>358.54473537573375</v>
      </c>
      <c r="AK9" s="6">
        <f>AVERAGE(AJ8:AJ10)</f>
        <v>377.75419279805743</v>
      </c>
      <c r="AL9" s="6">
        <f>AF9*AK9</f>
        <v>3022.0335423844595</v>
      </c>
      <c r="AM9" s="6">
        <f>AF9*AF9</f>
        <v>64</v>
      </c>
      <c r="AN9" s="6">
        <f>AS$3+(AS$2*AF9)</f>
        <v>387.64740314183535</v>
      </c>
      <c r="AO9" s="6">
        <f>AN9*V$7/100</f>
        <v>351.47514045342461</v>
      </c>
    </row>
    <row r="10" spans="1:45" x14ac:dyDescent="0.2">
      <c r="A10" s="11" t="s">
        <v>37</v>
      </c>
      <c r="B10" s="10">
        <v>367.38</v>
      </c>
      <c r="D10" s="11" t="s">
        <v>37</v>
      </c>
      <c r="E10" s="6">
        <v>367.38</v>
      </c>
      <c r="F10" s="6">
        <f>(AVERAGE(E8:E11)+AVERAGE(E9:E12))/2</f>
        <v>423.74</v>
      </c>
      <c r="G10" s="6">
        <f>E10/F10*100</f>
        <v>86.699391136073999</v>
      </c>
      <c r="X10" s="11" t="s">
        <v>37</v>
      </c>
      <c r="Y10" s="6">
        <v>367.38</v>
      </c>
      <c r="Z10" s="6">
        <f>Y10/V$4*100</f>
        <v>360.25058936961983</v>
      </c>
      <c r="AF10" s="1">
        <v>9</v>
      </c>
      <c r="AG10" s="11" t="s">
        <v>37</v>
      </c>
      <c r="AH10" s="6">
        <v>367.38</v>
      </c>
      <c r="AI10" s="6">
        <v>360.25058936961983</v>
      </c>
      <c r="AJ10" s="6">
        <f>AVERAGE(AI9:AI11)</f>
        <v>414.02111305524551</v>
      </c>
      <c r="AK10" s="6">
        <f>AVERAGE(AJ9:AJ11)</f>
        <v>412.58255650083191</v>
      </c>
      <c r="AL10" s="6">
        <f>AF10*AK10</f>
        <v>3713.243008507487</v>
      </c>
      <c r="AM10" s="6">
        <f>AF10*AF10</f>
        <v>81</v>
      </c>
      <c r="AN10" s="6">
        <f>AS$3+(AS$2*AF10)</f>
        <v>390.40953886443197</v>
      </c>
      <c r="AO10" s="6">
        <f>AN10*V$4/100</f>
        <v>398.1357994139355</v>
      </c>
    </row>
    <row r="11" spans="1:45" x14ac:dyDescent="0.2">
      <c r="A11" s="11" t="s">
        <v>36</v>
      </c>
      <c r="B11" s="10">
        <v>600.29</v>
      </c>
      <c r="D11" s="11" t="s">
        <v>36</v>
      </c>
      <c r="E11" s="6">
        <v>600.29</v>
      </c>
      <c r="F11" s="6">
        <f>(AVERAGE(E9:E12)+AVERAGE(E10:E13))/2</f>
        <v>461.77249999999998</v>
      </c>
      <c r="G11" s="6">
        <f>E11/F11*100</f>
        <v>129.99691406482629</v>
      </c>
      <c r="X11" s="11" t="s">
        <v>36</v>
      </c>
      <c r="Y11" s="6">
        <v>600.29</v>
      </c>
      <c r="Z11" s="6">
        <f>Y11/V$5*100</f>
        <v>519.05279128839197</v>
      </c>
      <c r="AF11" s="1">
        <v>10</v>
      </c>
      <c r="AG11" s="11" t="s">
        <v>36</v>
      </c>
      <c r="AH11" s="6">
        <v>600.29</v>
      </c>
      <c r="AI11" s="6">
        <v>519.05279128839197</v>
      </c>
      <c r="AJ11" s="6">
        <f>AVERAGE(AI10:AI12)</f>
        <v>465.18182107151648</v>
      </c>
      <c r="AK11" s="6">
        <f>AVERAGE(AJ10:AJ12)</f>
        <v>467.30614146425495</v>
      </c>
      <c r="AL11" s="6">
        <f>AF11*AK11</f>
        <v>4673.0614146425496</v>
      </c>
      <c r="AM11" s="6">
        <f>AF11*AF11</f>
        <v>100</v>
      </c>
      <c r="AN11" s="6">
        <f>AS$3+(AS$2*AF11)</f>
        <v>393.17167458702858</v>
      </c>
      <c r="AO11" s="6">
        <f>AN11*V$5/100</f>
        <v>454.70716755420256</v>
      </c>
    </row>
    <row r="12" spans="1:45" x14ac:dyDescent="0.2">
      <c r="A12" s="7" t="s">
        <v>35</v>
      </c>
      <c r="B12" s="10">
        <v>473.4</v>
      </c>
      <c r="D12" s="7" t="s">
        <v>35</v>
      </c>
      <c r="E12" s="6">
        <v>473.4</v>
      </c>
      <c r="F12" s="6">
        <f>(AVERAGE(E10:E13)+AVERAGE(E11:E14))/2</f>
        <v>503.69</v>
      </c>
      <c r="G12" s="6">
        <f>E12/F12*100</f>
        <v>93.986380511822745</v>
      </c>
      <c r="X12" s="7" t="s">
        <v>35</v>
      </c>
      <c r="Y12" s="6">
        <v>473.4</v>
      </c>
      <c r="Z12" s="6">
        <f>Y12/V$6*100</f>
        <v>516.24208255653775</v>
      </c>
      <c r="AF12" s="1">
        <v>11</v>
      </c>
      <c r="AG12" s="7" t="s">
        <v>35</v>
      </c>
      <c r="AH12" s="6">
        <v>473.4</v>
      </c>
      <c r="AI12" s="6">
        <v>516.24208255653775</v>
      </c>
      <c r="AJ12" s="6">
        <f>AVERAGE(AI11:AI13)</f>
        <v>522.7154902660028</v>
      </c>
      <c r="AK12" s="6">
        <f>AVERAGE(AJ11:AJ13)</f>
        <v>505.62681902632238</v>
      </c>
      <c r="AL12" s="6">
        <f>AF12*AK12</f>
        <v>5561.8950092895466</v>
      </c>
      <c r="AM12" s="6">
        <f>AF12*AF12</f>
        <v>121</v>
      </c>
      <c r="AN12" s="6">
        <f>AS$3+(AS$2*AF12)</f>
        <v>395.93381030962519</v>
      </c>
      <c r="AO12" s="6">
        <f>AN12*V$6/100</f>
        <v>363.07591367282441</v>
      </c>
    </row>
    <row r="13" spans="1:45" x14ac:dyDescent="0.2">
      <c r="A13" s="7" t="s">
        <v>34</v>
      </c>
      <c r="B13" s="10">
        <v>483.13</v>
      </c>
      <c r="D13" s="7" t="s">
        <v>34</v>
      </c>
      <c r="E13" s="6">
        <v>483.13</v>
      </c>
      <c r="F13" s="6">
        <f>(AVERAGE(E11:E14)+AVERAGE(E12:E15))/2</f>
        <v>508.38375000000002</v>
      </c>
      <c r="G13" s="6">
        <f>E13/F13*100</f>
        <v>95.032541854455417</v>
      </c>
      <c r="X13" s="7" t="s">
        <v>34</v>
      </c>
      <c r="Y13" s="6">
        <v>483.13</v>
      </c>
      <c r="Z13" s="6">
        <f>Y13/V$7*100</f>
        <v>532.85159695307857</v>
      </c>
      <c r="AF13" s="1">
        <v>12</v>
      </c>
      <c r="AG13" s="7" t="s">
        <v>34</v>
      </c>
      <c r="AH13" s="6">
        <v>483.13</v>
      </c>
      <c r="AI13" s="6">
        <v>532.85159695307857</v>
      </c>
      <c r="AJ13" s="6">
        <f>AVERAGE(AI12:AI14)</f>
        <v>528.98314574144786</v>
      </c>
      <c r="AK13" s="6">
        <f>AVERAGE(AJ12:AJ14)</f>
        <v>513.41281924801331</v>
      </c>
      <c r="AL13" s="6">
        <f>AF13*AK13</f>
        <v>6160.9538309761592</v>
      </c>
      <c r="AM13" s="6">
        <f>AF13*AF13</f>
        <v>144</v>
      </c>
      <c r="AN13" s="6">
        <f>AS$3+(AS$2*AF13)</f>
        <v>398.6959460322218</v>
      </c>
      <c r="AO13" s="6">
        <f>AN13*V$7/100</f>
        <v>361.49271862557458</v>
      </c>
    </row>
    <row r="14" spans="1:45" x14ac:dyDescent="0.2">
      <c r="A14" s="11" t="s">
        <v>33</v>
      </c>
      <c r="B14" s="10">
        <v>548.5</v>
      </c>
      <c r="D14" s="11" t="s">
        <v>33</v>
      </c>
      <c r="E14" s="6">
        <v>548.5</v>
      </c>
      <c r="F14" s="6">
        <f>(AVERAGE(E12:E15)+AVERAGE(E13:E16))/2</f>
        <v>480.16</v>
      </c>
      <c r="G14" s="6">
        <f>E14/F14*100</f>
        <v>114.23275574808396</v>
      </c>
      <c r="X14" s="11" t="s">
        <v>33</v>
      </c>
      <c r="Y14" s="6">
        <v>548.5</v>
      </c>
      <c r="Z14" s="6">
        <f>Y14/V$4*100</f>
        <v>537.85575771472725</v>
      </c>
      <c r="AF14" s="1">
        <v>13</v>
      </c>
      <c r="AG14" s="11" t="s">
        <v>33</v>
      </c>
      <c r="AH14" s="6">
        <v>548.5</v>
      </c>
      <c r="AI14" s="6">
        <v>537.85575771472725</v>
      </c>
      <c r="AJ14" s="6">
        <f>AVERAGE(AI13:AI15)</f>
        <v>488.5398217365892</v>
      </c>
      <c r="AK14" s="6">
        <f>AVERAGE(AJ13:AJ15)</f>
        <v>490.21311672053031</v>
      </c>
      <c r="AL14" s="6">
        <f>AF14*AK14</f>
        <v>6372.7705173668937</v>
      </c>
      <c r="AM14" s="6">
        <f>AF14*AF14</f>
        <v>169</v>
      </c>
      <c r="AN14" s="6">
        <f>AS$3+(AS$2*AF14)</f>
        <v>401.45808175481841</v>
      </c>
      <c r="AO14" s="6">
        <f>AN14*V$4/100</f>
        <v>409.40299454655911</v>
      </c>
    </row>
    <row r="15" spans="1:45" x14ac:dyDescent="0.2">
      <c r="A15" s="11" t="s">
        <v>32</v>
      </c>
      <c r="B15" s="10">
        <v>456.72</v>
      </c>
      <c r="D15" s="11" t="s">
        <v>32</v>
      </c>
      <c r="E15" s="6">
        <v>456.72</v>
      </c>
      <c r="F15" s="6">
        <f>(AVERAGE(E13:E16)+AVERAGE(E14:E17))/2</f>
        <v>457.75250000000005</v>
      </c>
      <c r="G15" s="6">
        <f>E15/F15*100</f>
        <v>99.774441428501206</v>
      </c>
      <c r="X15" s="11" t="s">
        <v>32</v>
      </c>
      <c r="Y15" s="6">
        <v>456.72</v>
      </c>
      <c r="Z15" s="6">
        <f>Y15/V$5*100</f>
        <v>394.91211054196202</v>
      </c>
      <c r="AF15" s="1">
        <v>14</v>
      </c>
      <c r="AG15" s="11" t="s">
        <v>32</v>
      </c>
      <c r="AH15" s="6">
        <v>456.72</v>
      </c>
      <c r="AI15" s="6">
        <v>394.91211054196202</v>
      </c>
      <c r="AJ15" s="6">
        <f>AVERAGE(AI14:AI16)</f>
        <v>453.11638268355381</v>
      </c>
      <c r="AK15" s="6">
        <f>AVERAGE(AJ14:AJ16)</f>
        <v>452.47629712387629</v>
      </c>
      <c r="AL15" s="6">
        <f>AF15*AK15</f>
        <v>6334.6681597342686</v>
      </c>
      <c r="AM15" s="6">
        <f>AF15*AF15</f>
        <v>196</v>
      </c>
      <c r="AN15" s="6">
        <f>AS$3+(AS$2*AF15)</f>
        <v>404.22021747741502</v>
      </c>
      <c r="AO15" s="6">
        <f>AN15*V$5/100</f>
        <v>467.48492334895963</v>
      </c>
    </row>
    <row r="16" spans="1:45" x14ac:dyDescent="0.2">
      <c r="A16" s="7" t="s">
        <v>27</v>
      </c>
      <c r="B16" s="10">
        <v>391.18</v>
      </c>
      <c r="D16" s="7" t="s">
        <v>27</v>
      </c>
      <c r="E16" s="6">
        <v>391.18</v>
      </c>
      <c r="F16" s="6">
        <f>(AVERAGE(E14:E17)+AVERAGE(E15:E18))/2</f>
        <v>430.3125</v>
      </c>
      <c r="G16" s="6">
        <f>E16/F16*100</f>
        <v>90.906027596223666</v>
      </c>
      <c r="J16" s="14" t="s">
        <v>31</v>
      </c>
      <c r="K16" s="14" t="s">
        <v>30</v>
      </c>
      <c r="L16" s="14" t="s">
        <v>29</v>
      </c>
      <c r="M16" s="14" t="s">
        <v>28</v>
      </c>
      <c r="X16" s="7" t="s">
        <v>27</v>
      </c>
      <c r="Y16" s="6">
        <v>391.18</v>
      </c>
      <c r="Z16" s="6">
        <f>Y16/V$6*100</f>
        <v>426.58127979397216</v>
      </c>
      <c r="AF16" s="1">
        <v>15</v>
      </c>
      <c r="AG16" s="7" t="s">
        <v>27</v>
      </c>
      <c r="AH16" s="6">
        <v>391.18</v>
      </c>
      <c r="AI16" s="6">
        <v>426.58127979397216</v>
      </c>
      <c r="AJ16" s="6">
        <f>AVERAGE(AI15:AI17)</f>
        <v>415.77268695148581</v>
      </c>
      <c r="AK16" s="6">
        <f>AVERAGE(AJ15:AJ17)</f>
        <v>430.75841947381537</v>
      </c>
      <c r="AL16" s="6">
        <f>AF16*AK16</f>
        <v>6461.3762921072303</v>
      </c>
      <c r="AM16" s="6">
        <f>AF16*AF16</f>
        <v>225</v>
      </c>
      <c r="AN16" s="6">
        <f>AS$3+(AS$2*AF16)</f>
        <v>406.98235320001163</v>
      </c>
      <c r="AO16" s="6">
        <f>AN16*V$6/100</f>
        <v>373.20755613483948</v>
      </c>
    </row>
    <row r="17" spans="1:41" x14ac:dyDescent="0.2">
      <c r="A17" s="7" t="s">
        <v>26</v>
      </c>
      <c r="B17" s="10">
        <v>386.09</v>
      </c>
      <c r="D17" s="7" t="s">
        <v>26</v>
      </c>
      <c r="E17" s="6">
        <v>386.09</v>
      </c>
      <c r="F17" s="6">
        <f>(AVERAGE(E15:E18)+AVERAGE(E16:E19))/2</f>
        <v>423.30375000000004</v>
      </c>
      <c r="G17" s="6">
        <f>E17/F17*100</f>
        <v>91.208736043562084</v>
      </c>
      <c r="I17" s="15">
        <v>1</v>
      </c>
      <c r="J17" s="6">
        <v>86.699391136073999</v>
      </c>
      <c r="K17" s="6">
        <v>114.23275574808396</v>
      </c>
      <c r="L17" s="6">
        <v>102.01164760898443</v>
      </c>
      <c r="M17" s="13">
        <v>101.97901428637645</v>
      </c>
      <c r="X17" s="7" t="s">
        <v>26</v>
      </c>
      <c r="Y17" s="6">
        <v>386.09</v>
      </c>
      <c r="Z17" s="6">
        <f>Y17/V$7*100</f>
        <v>425.82467051852319</v>
      </c>
      <c r="AF17" s="1">
        <v>16</v>
      </c>
      <c r="AG17" s="7" t="s">
        <v>26</v>
      </c>
      <c r="AH17" s="6">
        <v>386.09</v>
      </c>
      <c r="AI17" s="6">
        <v>425.82467051852319</v>
      </c>
      <c r="AJ17" s="6">
        <f>AVERAGE(AI16:AI18)</f>
        <v>423.38618878640642</v>
      </c>
      <c r="AK17" s="6">
        <f>AVERAGE(AJ16:AJ18)</f>
        <v>423.70986256810073</v>
      </c>
      <c r="AL17" s="6">
        <f>AF17*AK17</f>
        <v>6779.3578010896117</v>
      </c>
      <c r="AM17" s="6">
        <f>AF17*AF17</f>
        <v>256</v>
      </c>
      <c r="AN17" s="6">
        <f>AS$3+(AS$2*AF17)</f>
        <v>409.74448892260824</v>
      </c>
      <c r="AO17" s="6">
        <f>AN17*V$7/100</f>
        <v>371.51029679772449</v>
      </c>
    </row>
    <row r="18" spans="1:41" x14ac:dyDescent="0.2">
      <c r="A18" s="11" t="s">
        <v>25</v>
      </c>
      <c r="B18" s="10">
        <v>426.02</v>
      </c>
      <c r="D18" s="11" t="s">
        <v>25</v>
      </c>
      <c r="E18" s="6">
        <v>426.02</v>
      </c>
      <c r="F18" s="6">
        <f>(AVERAGE(E16:E19)+AVERAGE(E17:E20))/2</f>
        <v>429.02</v>
      </c>
      <c r="G18" s="6">
        <f>E18/F18*100</f>
        <v>99.3007319006107</v>
      </c>
      <c r="I18" s="15">
        <v>2</v>
      </c>
      <c r="J18" s="6">
        <v>85.270621895721803</v>
      </c>
      <c r="K18" s="6">
        <v>129.99691406482629</v>
      </c>
      <c r="L18" s="6">
        <v>115.68805776641364</v>
      </c>
      <c r="M18" s="13">
        <v>115.65104938747389</v>
      </c>
      <c r="X18" s="11" t="s">
        <v>25</v>
      </c>
      <c r="Y18" s="6">
        <v>426.02</v>
      </c>
      <c r="Z18" s="6">
        <f>Y18/V$4*100</f>
        <v>417.75261604672397</v>
      </c>
      <c r="AF18" s="1">
        <v>17</v>
      </c>
      <c r="AG18" s="11" t="s">
        <v>25</v>
      </c>
      <c r="AH18" s="6">
        <v>426.02</v>
      </c>
      <c r="AI18" s="6">
        <v>417.75261604672397</v>
      </c>
      <c r="AJ18" s="6">
        <f>AVERAGE(AI17:AI19)</f>
        <v>431.97071196640997</v>
      </c>
      <c r="AK18" s="6">
        <f>AVERAGE(AJ17:AJ19)</f>
        <v>426.68754826728008</v>
      </c>
      <c r="AL18" s="6">
        <f>AF18*AK18</f>
        <v>7253.6883205437616</v>
      </c>
      <c r="AM18" s="6">
        <f>AF18*AF18</f>
        <v>289</v>
      </c>
      <c r="AN18" s="6">
        <f>AS$3+(AS$2*AF18)</f>
        <v>412.50662464520485</v>
      </c>
      <c r="AO18" s="6">
        <f>AN18*V$4/100</f>
        <v>420.67018967918273</v>
      </c>
    </row>
    <row r="19" spans="1:41" x14ac:dyDescent="0.2">
      <c r="A19" s="11" t="s">
        <v>24</v>
      </c>
      <c r="B19" s="10">
        <v>523.13</v>
      </c>
      <c r="D19" s="11" t="s">
        <v>24</v>
      </c>
      <c r="E19" s="6">
        <v>523.13</v>
      </c>
      <c r="F19" s="6">
        <f>(AVERAGE(E17:E20)+AVERAGE(E18:E21))/2</f>
        <v>424.21124999999995</v>
      </c>
      <c r="G19" s="6">
        <f>E19/F19*100</f>
        <v>123.31827597688654</v>
      </c>
      <c r="I19" s="15">
        <v>3</v>
      </c>
      <c r="J19" s="6">
        <v>86.059105793497693</v>
      </c>
      <c r="K19" s="6">
        <v>113.73822419590832</v>
      </c>
      <c r="L19" s="6">
        <v>91.730508646533551</v>
      </c>
      <c r="M19" s="13">
        <v>91.701164239773931</v>
      </c>
      <c r="X19" s="11" t="s">
        <v>24</v>
      </c>
      <c r="Y19" s="6">
        <v>523.13</v>
      </c>
      <c r="Z19" s="6">
        <f>Y19/V$5*100</f>
        <v>452.33484933398273</v>
      </c>
      <c r="AF19" s="1">
        <v>18</v>
      </c>
      <c r="AG19" s="11" t="s">
        <v>24</v>
      </c>
      <c r="AH19" s="6">
        <v>523.13</v>
      </c>
      <c r="AI19" s="6">
        <v>452.33484933398273</v>
      </c>
      <c r="AJ19" s="6">
        <f>AVERAGE(AI18:AI20)</f>
        <v>424.70574404902391</v>
      </c>
      <c r="AK19" s="6">
        <f>AVERAGE(AJ18:AJ20)</f>
        <v>425.84419852917193</v>
      </c>
      <c r="AL19" s="6">
        <f>AF19*AK19</f>
        <v>7665.1955735250949</v>
      </c>
      <c r="AM19" s="6">
        <f>AF19*AF19</f>
        <v>324</v>
      </c>
      <c r="AN19" s="6">
        <f>AS$3+(AS$2*AF19)</f>
        <v>415.26876036780152</v>
      </c>
      <c r="AO19" s="6">
        <f>AN19*V$5/100</f>
        <v>480.26267914371675</v>
      </c>
    </row>
    <row r="20" spans="1:41" x14ac:dyDescent="0.2">
      <c r="A20" s="7" t="s">
        <v>23</v>
      </c>
      <c r="B20" s="10">
        <v>370.5</v>
      </c>
      <c r="D20" s="7" t="s">
        <v>23</v>
      </c>
      <c r="E20" s="6">
        <v>370.5</v>
      </c>
      <c r="F20" s="6">
        <f>(AVERAGE(E18:E21)+AVERAGE(E19:E22))/2</f>
        <v>422.95749999999998</v>
      </c>
      <c r="G20" s="6">
        <f>E20/F20*100</f>
        <v>87.597453644869759</v>
      </c>
      <c r="I20" s="15">
        <v>4</v>
      </c>
      <c r="J20" s="6">
        <v>70.795112971751223</v>
      </c>
      <c r="K20" s="6">
        <v>95.616823429094453</v>
      </c>
      <c r="L20" s="6">
        <v>90.697786127261153</v>
      </c>
      <c r="M20" s="13">
        <v>90.668772086375682</v>
      </c>
      <c r="X20" s="7" t="s">
        <v>23</v>
      </c>
      <c r="Y20" s="6">
        <v>370.5</v>
      </c>
      <c r="Z20" s="6">
        <f>Y20/V$6*100</f>
        <v>404.02976676636513</v>
      </c>
      <c r="AF20" s="1">
        <v>19</v>
      </c>
      <c r="AG20" s="7" t="s">
        <v>23</v>
      </c>
      <c r="AH20" s="6">
        <v>370.5</v>
      </c>
      <c r="AI20" s="6">
        <v>404.02976676636513</v>
      </c>
      <c r="AJ20" s="6">
        <f>AVERAGE(AI19:AI21)</f>
        <v>420.85613957208199</v>
      </c>
      <c r="AK20" s="6">
        <f>AVERAGE(AJ19:AJ21)</f>
        <v>419.14236055630414</v>
      </c>
      <c r="AL20" s="6">
        <f>AF20*AK20</f>
        <v>7963.7048505697785</v>
      </c>
      <c r="AM20" s="6">
        <f>AF20*AF20</f>
        <v>361</v>
      </c>
      <c r="AN20" s="6">
        <f>AS$3+(AS$2*AF20)</f>
        <v>418.03089609039813</v>
      </c>
      <c r="AO20" s="6">
        <f>AN20*V$6/100</f>
        <v>383.33919859685471</v>
      </c>
    </row>
    <row r="21" spans="1:41" x14ac:dyDescent="0.2">
      <c r="A21" s="7" t="s">
        <v>21</v>
      </c>
      <c r="B21" s="10">
        <v>368.3</v>
      </c>
      <c r="D21" s="7" t="s">
        <v>21</v>
      </c>
      <c r="E21" s="6">
        <v>368.3</v>
      </c>
      <c r="F21" s="6">
        <f>(AVERAGE(E19:E22)+AVERAGE(E20:E23))/2</f>
        <v>418.63499999999999</v>
      </c>
      <c r="G21" s="6">
        <f>E21/F21*100</f>
        <v>87.976399488814835</v>
      </c>
      <c r="K21" s="14" t="s">
        <v>22</v>
      </c>
      <c r="L21" s="13">
        <v>400.12800014919281</v>
      </c>
      <c r="M21" s="13">
        <v>399.99999999999994</v>
      </c>
      <c r="X21" s="7" t="s">
        <v>21</v>
      </c>
      <c r="Y21" s="6">
        <v>368.3</v>
      </c>
      <c r="Z21" s="6">
        <f>Y21/V$7*100</f>
        <v>406.2038026158981</v>
      </c>
      <c r="AF21" s="1">
        <v>20</v>
      </c>
      <c r="AG21" s="7" t="s">
        <v>21</v>
      </c>
      <c r="AH21" s="6">
        <v>368.3</v>
      </c>
      <c r="AI21" s="6">
        <v>406.2038026158981</v>
      </c>
      <c r="AJ21" s="6">
        <f>AVERAGE(AI20:AI22)</f>
        <v>411.86519804780664</v>
      </c>
      <c r="AK21" s="6">
        <f>AVERAGE(AJ20:AJ22)</f>
        <v>416.16161768464627</v>
      </c>
      <c r="AL21" s="6">
        <f>AF21*AK21</f>
        <v>8323.2323536929252</v>
      </c>
      <c r="AM21" s="6">
        <f>AF21*AF21</f>
        <v>400</v>
      </c>
      <c r="AN21" s="6">
        <f>AS$3+(AS$2*AF21)</f>
        <v>420.79303181299474</v>
      </c>
      <c r="AO21" s="6">
        <f>AN21*V$7/100</f>
        <v>381.52787496987452</v>
      </c>
    </row>
    <row r="22" spans="1:41" x14ac:dyDescent="0.2">
      <c r="A22" s="11" t="s">
        <v>20</v>
      </c>
      <c r="B22" s="10">
        <v>433.78</v>
      </c>
      <c r="D22" s="11" t="s">
        <v>20</v>
      </c>
      <c r="E22" s="6">
        <v>433.78</v>
      </c>
      <c r="F22" s="6">
        <f>(AVERAGE(E20:E23)+AVERAGE(E21:E24))/2</f>
        <v>412.745</v>
      </c>
      <c r="G22" s="6">
        <f>E22/F22*100</f>
        <v>105.09636700626295</v>
      </c>
      <c r="X22" s="11" t="s">
        <v>20</v>
      </c>
      <c r="Y22" s="6">
        <v>433.78</v>
      </c>
      <c r="Z22" s="6">
        <f>Y22/V$4*100</f>
        <v>425.36202476115659</v>
      </c>
      <c r="AF22" s="1">
        <v>21</v>
      </c>
      <c r="AG22" s="11" t="s">
        <v>20</v>
      </c>
      <c r="AH22" s="6">
        <v>433.78</v>
      </c>
      <c r="AI22" s="6">
        <v>425.36202476115659</v>
      </c>
      <c r="AJ22" s="6">
        <f>AVERAGE(AI21:AI23)</f>
        <v>415.7635154340503</v>
      </c>
      <c r="AK22" s="6">
        <f>AVERAGE(AJ21:AJ23)</f>
        <v>413.6433407925133</v>
      </c>
      <c r="AL22" s="6">
        <f>AF22*AK22</f>
        <v>8686.5101566427802</v>
      </c>
      <c r="AM22" s="6">
        <f>AF22*AF22</f>
        <v>441</v>
      </c>
      <c r="AN22" s="6">
        <f>AS$3+(AS$2*AF22)</f>
        <v>423.55516753559135</v>
      </c>
      <c r="AO22" s="6">
        <f>AN22*V$4/100</f>
        <v>431.9373848118064</v>
      </c>
    </row>
    <row r="23" spans="1:41" x14ac:dyDescent="0.2">
      <c r="A23" s="11" t="s">
        <v>19</v>
      </c>
      <c r="B23" s="10">
        <v>480.79</v>
      </c>
      <c r="D23" s="11" t="s">
        <v>19</v>
      </c>
      <c r="E23" s="6">
        <v>480.79</v>
      </c>
      <c r="F23" s="6">
        <f>(AVERAGE(E21:E24)+AVERAGE(E22:E25))/2</f>
        <v>394.59375</v>
      </c>
      <c r="G23" s="6">
        <f>E23/F23*100</f>
        <v>121.84430189276947</v>
      </c>
      <c r="X23" s="11" t="s">
        <v>19</v>
      </c>
      <c r="Y23" s="6">
        <v>480.79</v>
      </c>
      <c r="Z23" s="6">
        <f>Y23/V$5*100</f>
        <v>415.72471892509623</v>
      </c>
      <c r="AF23" s="1">
        <v>22</v>
      </c>
      <c r="AG23" s="11" t="s">
        <v>19</v>
      </c>
      <c r="AH23" s="6">
        <v>480.79</v>
      </c>
      <c r="AI23" s="6">
        <v>415.72471892509623</v>
      </c>
      <c r="AJ23" s="6">
        <f>AVERAGE(AI22:AI24)</f>
        <v>413.30130889568301</v>
      </c>
      <c r="AK23" s="6">
        <f>AVERAGE(AJ22:AJ24)</f>
        <v>394.78419385866391</v>
      </c>
      <c r="AL23" s="6">
        <f>AF23*AK23</f>
        <v>8685.2522648906051</v>
      </c>
      <c r="AM23" s="6">
        <f>AF23*AF23</f>
        <v>484</v>
      </c>
      <c r="AN23" s="6">
        <f>AS$3+(AS$2*AF23)</f>
        <v>426.31730325818796</v>
      </c>
      <c r="AO23" s="6">
        <f>AN23*V$5/100</f>
        <v>493.04043493847377</v>
      </c>
    </row>
    <row r="24" spans="1:41" x14ac:dyDescent="0.2">
      <c r="A24" s="7" t="s">
        <v>18</v>
      </c>
      <c r="B24" s="10">
        <v>365.72</v>
      </c>
      <c r="D24" s="7" t="s">
        <v>18</v>
      </c>
      <c r="E24" s="6">
        <v>365.72</v>
      </c>
      <c r="F24" s="6">
        <f>(AVERAGE(E22:E25)+AVERAGE(E23:E26))/2</f>
        <v>361.25125000000003</v>
      </c>
      <c r="G24" s="6">
        <f>E24/F24*100</f>
        <v>101.23701994110748</v>
      </c>
      <c r="X24" s="7" t="s">
        <v>18</v>
      </c>
      <c r="Y24" s="6">
        <v>365.72</v>
      </c>
      <c r="Z24" s="6">
        <f>Y24/V$6*100</f>
        <v>398.81718300079638</v>
      </c>
      <c r="AF24" s="1">
        <v>23</v>
      </c>
      <c r="AG24" s="7" t="s">
        <v>18</v>
      </c>
      <c r="AH24" s="6">
        <v>365.72</v>
      </c>
      <c r="AI24" s="6">
        <v>398.81718300079638</v>
      </c>
      <c r="AJ24" s="6">
        <f>AVERAGE(AI23:AI25)</f>
        <v>355.28775724625848</v>
      </c>
      <c r="AK24" s="6">
        <f>AVERAGE(AJ23:AJ25)</f>
        <v>361.93432885230726</v>
      </c>
      <c r="AL24" s="6">
        <f>AF24*AK24</f>
        <v>8324.4895636030669</v>
      </c>
      <c r="AM24" s="6">
        <f>AF24*AF24</f>
        <v>529</v>
      </c>
      <c r="AN24" s="6">
        <f>AS$3+(AS$2*AF24)</f>
        <v>429.07943898078457</v>
      </c>
      <c r="AO24" s="6">
        <f>AN24*V$6/100</f>
        <v>393.47084105886984</v>
      </c>
    </row>
    <row r="25" spans="1:41" x14ac:dyDescent="0.2">
      <c r="A25" s="7" t="s">
        <v>17</v>
      </c>
      <c r="B25" s="10">
        <v>227.87</v>
      </c>
      <c r="D25" s="7" t="s">
        <v>17</v>
      </c>
      <c r="E25" s="6">
        <v>227.87</v>
      </c>
      <c r="F25" s="6">
        <f>(AVERAGE(E23:E26)+AVERAGE(E24:E27))/2</f>
        <v>321.87250000000006</v>
      </c>
      <c r="G25" s="6">
        <f>E25/F25*100</f>
        <v>70.795112971751223</v>
      </c>
      <c r="X25" s="7" t="s">
        <v>17</v>
      </c>
      <c r="Y25" s="6">
        <v>227.87</v>
      </c>
      <c r="Z25" s="6">
        <f>Y25/V$7*100</f>
        <v>251.32136981288272</v>
      </c>
      <c r="AF25" s="1">
        <v>24</v>
      </c>
      <c r="AG25" s="7" t="s">
        <v>17</v>
      </c>
      <c r="AH25" s="6">
        <v>227.87</v>
      </c>
      <c r="AI25" s="6">
        <v>251.32136981288272</v>
      </c>
      <c r="AJ25" s="6">
        <f>AVERAGE(AI24:AI26)</f>
        <v>317.21392041498035</v>
      </c>
      <c r="AK25" s="6">
        <f>AVERAGE(AJ24:AJ26)</f>
        <v>313.6526440138328</v>
      </c>
      <c r="AL25" s="6">
        <f>AF25*AK25</f>
        <v>7527.6634563319876</v>
      </c>
      <c r="AM25" s="6">
        <f>AF25*AF25</f>
        <v>576</v>
      </c>
      <c r="AN25" s="6">
        <f>AS$3+(AS$2*AF25)</f>
        <v>431.84157470338118</v>
      </c>
      <c r="AO25" s="6">
        <f>AN25*V$7/100</f>
        <v>391.54545314202448</v>
      </c>
    </row>
    <row r="26" spans="1:41" x14ac:dyDescent="0.2">
      <c r="A26" s="11" t="s">
        <v>16</v>
      </c>
      <c r="B26" s="10">
        <v>307.47000000000003</v>
      </c>
      <c r="D26" s="11" t="s">
        <v>16</v>
      </c>
      <c r="E26" s="6">
        <v>307.47000000000003</v>
      </c>
      <c r="F26" s="6">
        <f>(AVERAGE(E24:E27)+AVERAGE(E25:E28))/2</f>
        <v>307.95375000000001</v>
      </c>
      <c r="G26" s="6">
        <f>E26/F26*100</f>
        <v>99.842914723395964</v>
      </c>
      <c r="X26" s="11" t="s">
        <v>16</v>
      </c>
      <c r="Y26" s="6">
        <v>307.47000000000003</v>
      </c>
      <c r="Z26" s="6">
        <f>Y26/V$4*100</f>
        <v>301.50320843126195</v>
      </c>
      <c r="AF26" s="1">
        <v>25</v>
      </c>
      <c r="AG26" s="11" t="s">
        <v>16</v>
      </c>
      <c r="AH26" s="6">
        <v>307.47000000000003</v>
      </c>
      <c r="AI26" s="6">
        <v>301.50320843126195</v>
      </c>
      <c r="AJ26" s="6">
        <f>AVERAGE(AI25:AI27)</f>
        <v>268.45625438025968</v>
      </c>
      <c r="AK26" s="6">
        <f>AVERAGE(AJ25:AJ27)</f>
        <v>310.47188720030096</v>
      </c>
      <c r="AL26" s="6">
        <f>AF26*AK26</f>
        <v>7761.7971800075238</v>
      </c>
      <c r="AM26" s="6">
        <f>AF26*AF26</f>
        <v>625</v>
      </c>
      <c r="AN26" s="6">
        <f>AS$3+(AS$2*AF26)</f>
        <v>434.60371042597779</v>
      </c>
      <c r="AO26" s="6">
        <f>AN26*V$4/100</f>
        <v>443.20457994443007</v>
      </c>
    </row>
    <row r="27" spans="1:41" x14ac:dyDescent="0.2">
      <c r="A27" s="11" t="s">
        <v>14</v>
      </c>
      <c r="B27" s="10">
        <v>292.07</v>
      </c>
      <c r="D27" s="11" t="s">
        <v>14</v>
      </c>
      <c r="E27" s="6">
        <v>292.07</v>
      </c>
      <c r="F27" s="6">
        <f>(AVERAGE(E25:E28)+AVERAGE(E26:E29))/2</f>
        <v>342.52125000000001</v>
      </c>
      <c r="G27" s="6">
        <f>E27/F27*100</f>
        <v>85.270621895721803</v>
      </c>
      <c r="X27" s="11" t="s">
        <v>14</v>
      </c>
      <c r="Y27" s="6">
        <v>292.07</v>
      </c>
      <c r="Z27" s="6">
        <f>Y27/V$5*100</f>
        <v>252.54418489663436</v>
      </c>
      <c r="AF27" s="1">
        <v>26</v>
      </c>
      <c r="AG27" s="11" t="s">
        <v>14</v>
      </c>
      <c r="AH27" s="6">
        <v>292.07</v>
      </c>
      <c r="AI27" s="6">
        <v>252.54418489663436</v>
      </c>
      <c r="AJ27" s="6">
        <f>AVERAGE(AI26:AI28)</f>
        <v>345.74548680566289</v>
      </c>
      <c r="AK27" s="6">
        <f>AVERAGE(AJ26:AJ28)</f>
        <v>338.81417093907811</v>
      </c>
      <c r="AL27" s="6">
        <f>AF27*AK27</f>
        <v>8809.168444416031</v>
      </c>
      <c r="AM27" s="6">
        <f>AF27*AF27</f>
        <v>676</v>
      </c>
      <c r="AN27" s="6">
        <f>AS$3+(AS$2*AF27)</f>
        <v>437.36584614857441</v>
      </c>
      <c r="AO27" s="6">
        <f>AN27*V$5/100</f>
        <v>505.81819073323089</v>
      </c>
    </row>
    <row r="28" spans="1:41" x14ac:dyDescent="0.2">
      <c r="A28" s="7" t="s">
        <v>13</v>
      </c>
      <c r="B28" s="10">
        <v>443.09</v>
      </c>
      <c r="D28" s="7" t="s">
        <v>13</v>
      </c>
      <c r="E28" s="6">
        <v>443.09</v>
      </c>
      <c r="F28" s="6">
        <f>(AVERAGE(E26:E29)+AVERAGE(E27:E30))/2</f>
        <v>389.57</v>
      </c>
      <c r="G28" s="6">
        <f>E28/F28*100</f>
        <v>113.73822419590832</v>
      </c>
      <c r="X28" s="7" t="s">
        <v>13</v>
      </c>
      <c r="Y28" s="6">
        <v>443.09</v>
      </c>
      <c r="Z28" s="6">
        <f>Y28/V$6*100</f>
        <v>483.1890670890923</v>
      </c>
      <c r="AF28" s="1">
        <v>27</v>
      </c>
      <c r="AG28" s="7" t="s">
        <v>13</v>
      </c>
      <c r="AH28" s="6">
        <v>443.09</v>
      </c>
      <c r="AI28" s="6">
        <v>483.1890670890923</v>
      </c>
      <c r="AJ28" s="6">
        <f>AVERAGE(AI27:AI29)</f>
        <v>402.24077163131165</v>
      </c>
      <c r="AK28" s="6">
        <f>AVERAGE(AJ27:AJ29)</f>
        <v>408.15788509436084</v>
      </c>
      <c r="AL28" s="6">
        <f>AF28*AK28</f>
        <v>11020.262897547742</v>
      </c>
      <c r="AM28" s="6">
        <f>AF28*AF28</f>
        <v>729</v>
      </c>
      <c r="AN28" s="6">
        <f>AS$3+(AS$2*AF28)</f>
        <v>440.12798187117102</v>
      </c>
      <c r="AO28" s="6">
        <f>AN28*V$6/100</f>
        <v>403.60248352088502</v>
      </c>
    </row>
    <row r="29" spans="1:41" x14ac:dyDescent="0.2">
      <c r="A29" s="7" t="s">
        <v>12</v>
      </c>
      <c r="B29" s="10">
        <v>427.04</v>
      </c>
      <c r="D29" s="7" t="s">
        <v>12</v>
      </c>
      <c r="E29" s="6">
        <v>427.04</v>
      </c>
      <c r="F29" s="6">
        <f>(AVERAGE(E27:E30)+AVERAGE(E28:E31))/2</f>
        <v>447.35</v>
      </c>
      <c r="G29" s="6">
        <f>E29/F29*100</f>
        <v>95.459930703028945</v>
      </c>
      <c r="X29" s="7" t="s">
        <v>12</v>
      </c>
      <c r="Y29" s="6">
        <v>427.04</v>
      </c>
      <c r="Z29" s="6">
        <f>Y29/V$7*100</f>
        <v>470.98906290820838</v>
      </c>
      <c r="AF29" s="1">
        <v>28</v>
      </c>
      <c r="AG29" s="7" t="s">
        <v>12</v>
      </c>
      <c r="AH29" s="6">
        <v>427.04</v>
      </c>
      <c r="AI29" s="6">
        <v>470.98906290820838</v>
      </c>
      <c r="AJ29" s="6">
        <f>AVERAGE(AI28:AI30)</f>
        <v>476.48739684610791</v>
      </c>
      <c r="AK29" s="6">
        <f>AVERAGE(AJ28:AJ30)</f>
        <v>453.49445274892832</v>
      </c>
      <c r="AL29" s="6">
        <f>AF29*AK29</f>
        <v>12697.844676969993</v>
      </c>
      <c r="AM29" s="6">
        <f>AF29*AF29</f>
        <v>784</v>
      </c>
      <c r="AN29" s="6">
        <f>AS$3+(AS$2*AF29)</f>
        <v>442.89011759376763</v>
      </c>
      <c r="AO29" s="6">
        <f>AN29*V$7/100</f>
        <v>401.56303131417445</v>
      </c>
    </row>
    <row r="30" spans="1:41" x14ac:dyDescent="0.2">
      <c r="A30" s="11" t="s">
        <v>11</v>
      </c>
      <c r="B30" s="10">
        <v>484.69</v>
      </c>
      <c r="D30" s="11" t="s">
        <v>11</v>
      </c>
      <c r="E30" s="6">
        <v>484.69</v>
      </c>
      <c r="F30" s="6">
        <f>(AVERAGE(E28:E31)+AVERAGE(E29:E32))/2</f>
        <v>480.63625000000002</v>
      </c>
      <c r="G30" s="6">
        <f>E30/F30*100</f>
        <v>100.84341328811549</v>
      </c>
      <c r="X30" s="11" t="s">
        <v>11</v>
      </c>
      <c r="Y30" s="6">
        <v>484.69</v>
      </c>
      <c r="Z30" s="6">
        <f>Y30/V$4*100</f>
        <v>475.28406054102305</v>
      </c>
      <c r="AF30" s="1">
        <v>29</v>
      </c>
      <c r="AG30" s="11" t="s">
        <v>11</v>
      </c>
      <c r="AH30" s="6">
        <v>484.69</v>
      </c>
      <c r="AI30" s="6">
        <v>475.28406054102305</v>
      </c>
      <c r="AJ30" s="6">
        <f>AVERAGE(AI29:AI31)</f>
        <v>481.75518976936547</v>
      </c>
      <c r="AK30" s="6">
        <f>AVERAGE(AJ29:AJ31)</f>
        <v>479.08536586271765</v>
      </c>
      <c r="AL30" s="6">
        <f>AF30*AK30</f>
        <v>13893.475610018811</v>
      </c>
      <c r="AM30" s="6">
        <f>AF30*AF30</f>
        <v>841</v>
      </c>
      <c r="AN30" s="6">
        <f>AS$3+(AS$2*AF30)</f>
        <v>445.65225331636429</v>
      </c>
      <c r="AO30" s="6">
        <f>AN30*V$4/100</f>
        <v>454.47177507705374</v>
      </c>
    </row>
    <row r="31" spans="1:41" x14ac:dyDescent="0.2">
      <c r="A31" s="11" t="s">
        <v>10</v>
      </c>
      <c r="B31" s="10">
        <v>577.09</v>
      </c>
      <c r="D31" s="11" t="s">
        <v>10</v>
      </c>
      <c r="E31" s="6">
        <v>577.09</v>
      </c>
      <c r="F31" s="6">
        <f>(AVERAGE(E29:E32)+AVERAGE(E30:E33))/2</f>
        <v>482.20875000000001</v>
      </c>
      <c r="G31" s="6">
        <f>E31/F31*100</f>
        <v>119.67638496812842</v>
      </c>
      <c r="X31" s="11" t="s">
        <v>10</v>
      </c>
      <c r="Y31" s="6">
        <v>577.09</v>
      </c>
      <c r="Z31" s="6">
        <f>Y31/V$5*100</f>
        <v>498.99244585886515</v>
      </c>
      <c r="AF31" s="1">
        <v>30</v>
      </c>
      <c r="AG31" s="11" t="s">
        <v>10</v>
      </c>
      <c r="AH31" s="6">
        <v>577.09</v>
      </c>
      <c r="AI31" s="6">
        <v>498.99244585886515</v>
      </c>
      <c r="AJ31" s="6">
        <f>AVERAGE(AI30:AI32)</f>
        <v>479.01351097267951</v>
      </c>
      <c r="AK31" s="6">
        <f>AVERAGE(AJ30:AJ32)</f>
        <v>483.28710265041695</v>
      </c>
      <c r="AL31" s="6">
        <f>AF31*AK31</f>
        <v>14498.613079512508</v>
      </c>
      <c r="AM31" s="6">
        <f>AF31*AF31</f>
        <v>900</v>
      </c>
      <c r="AN31" s="6">
        <f>AS$3+(AS$2*AF31)</f>
        <v>448.41438903896085</v>
      </c>
      <c r="AO31" s="6">
        <f>AN31*V$5/100</f>
        <v>518.59594652798796</v>
      </c>
    </row>
    <row r="32" spans="1:41" x14ac:dyDescent="0.2">
      <c r="A32" s="7" t="s">
        <v>9</v>
      </c>
      <c r="B32" s="10">
        <v>424.36</v>
      </c>
      <c r="D32" s="7" t="s">
        <v>9</v>
      </c>
      <c r="E32" s="6">
        <v>424.36</v>
      </c>
      <c r="F32" s="6">
        <f>(AVERAGE(E30:E33)+AVERAGE(E31:E34))/2</f>
        <v>485.33</v>
      </c>
      <c r="G32" s="6">
        <f>E32/F32*100</f>
        <v>87.437413718500821</v>
      </c>
      <c r="X32" s="7" t="s">
        <v>9</v>
      </c>
      <c r="Y32" s="6">
        <v>424.36</v>
      </c>
      <c r="Z32" s="6">
        <f>Y32/V$6*100</f>
        <v>462.76402651815027</v>
      </c>
      <c r="AF32" s="1">
        <v>31</v>
      </c>
      <c r="AG32" s="7" t="s">
        <v>9</v>
      </c>
      <c r="AH32" s="6">
        <v>424.36</v>
      </c>
      <c r="AI32" s="6">
        <v>462.76402651815027</v>
      </c>
      <c r="AJ32" s="6">
        <f>AVERAGE(AI31:AI33)</f>
        <v>489.09260720920594</v>
      </c>
      <c r="AK32" s="6">
        <f>AVERAGE(AJ31:AJ33)</f>
        <v>482.40786949869204</v>
      </c>
      <c r="AL32" s="6">
        <f>AF32*AK32</f>
        <v>14954.643954459452</v>
      </c>
      <c r="AM32" s="6">
        <f>AF32*AF32</f>
        <v>961</v>
      </c>
      <c r="AN32" s="6">
        <f>AS$3+(AS$2*AF32)</f>
        <v>451.17652476155752</v>
      </c>
      <c r="AO32" s="6">
        <f>AN32*V$6/100</f>
        <v>413.73412598290014</v>
      </c>
    </row>
    <row r="33" spans="1:41" x14ac:dyDescent="0.2">
      <c r="A33" s="7" t="s">
        <v>8</v>
      </c>
      <c r="B33" s="10">
        <v>458.35</v>
      </c>
      <c r="D33" s="7" t="s">
        <v>8</v>
      </c>
      <c r="E33" s="6">
        <v>458.35</v>
      </c>
      <c r="F33" s="6">
        <f>(AVERAGE(E31:E34)+AVERAGE(E32:E35))/2</f>
        <v>479.36124999999998</v>
      </c>
      <c r="G33" s="6">
        <f>E33/F33*100</f>
        <v>95.616823429094453</v>
      </c>
      <c r="X33" s="7" t="s">
        <v>8</v>
      </c>
      <c r="Y33" s="6">
        <v>458.35</v>
      </c>
      <c r="Z33" s="6">
        <f>Y33/V$7*100</f>
        <v>505.52134925060255</v>
      </c>
      <c r="AF33" s="1">
        <v>32</v>
      </c>
      <c r="AG33" s="7" t="s">
        <v>8</v>
      </c>
      <c r="AH33" s="6">
        <v>458.35</v>
      </c>
      <c r="AI33" s="6">
        <v>505.52134925060255</v>
      </c>
      <c r="AJ33" s="6">
        <f>AVERAGE(AI32:AI34)</f>
        <v>479.11749031419066</v>
      </c>
      <c r="AK33" s="6">
        <f>AVERAGE(AJ32:AJ34)</f>
        <v>482.48946617798828</v>
      </c>
      <c r="AL33" s="6">
        <f>AF33*AK33</f>
        <v>15439.662917695625</v>
      </c>
      <c r="AM33" s="6">
        <f>AF33*AF33</f>
        <v>1024</v>
      </c>
      <c r="AN33" s="6">
        <f>AS$3+(AS$2*AF33)</f>
        <v>453.93866048415413</v>
      </c>
      <c r="AO33" s="6">
        <f>AN33*V$7/100</f>
        <v>411.58060948632442</v>
      </c>
    </row>
    <row r="34" spans="1:41" x14ac:dyDescent="0.2">
      <c r="A34" s="11" t="s">
        <v>7</v>
      </c>
      <c r="B34" s="10">
        <v>478.35</v>
      </c>
      <c r="D34" s="11" t="s">
        <v>7</v>
      </c>
      <c r="E34" s="6">
        <v>478.35</v>
      </c>
      <c r="F34" s="6">
        <f>(AVERAGE(E32:E35)+AVERAGE(E33:E36))/2</f>
        <v>478.83</v>
      </c>
      <c r="G34" s="6">
        <f>E34/F34*100</f>
        <v>99.899755654407628</v>
      </c>
      <c r="X34" s="11" t="s">
        <v>7</v>
      </c>
      <c r="Y34" s="6">
        <v>478.35</v>
      </c>
      <c r="Z34" s="6">
        <f>Y34/V$4*100</f>
        <v>469.0670951738191</v>
      </c>
      <c r="AF34" s="1">
        <v>33</v>
      </c>
      <c r="AG34" s="11" t="s">
        <v>7</v>
      </c>
      <c r="AH34" s="6">
        <v>478.35</v>
      </c>
      <c r="AI34" s="6">
        <v>469.0670951738191</v>
      </c>
      <c r="AJ34" s="6">
        <f>AVERAGE(AI33:AI35)</f>
        <v>479.25830101056812</v>
      </c>
      <c r="AK34" s="6">
        <f>AVERAGE(AJ33:AJ35)</f>
        <v>478.96309842296608</v>
      </c>
      <c r="AL34" s="6">
        <f>AF34*AK34</f>
        <v>15805.782247957881</v>
      </c>
      <c r="AM34" s="6">
        <f>AF34*AF34</f>
        <v>1089</v>
      </c>
      <c r="AN34" s="6">
        <f>AS$3+(AS$2*AF34)</f>
        <v>456.70079620675074</v>
      </c>
      <c r="AO34" s="6">
        <f>AN34*V$4/100</f>
        <v>465.73897020967735</v>
      </c>
    </row>
    <row r="35" spans="1:41" x14ac:dyDescent="0.2">
      <c r="A35" s="11" t="s">
        <v>6</v>
      </c>
      <c r="B35" s="10">
        <v>535.67999999999995</v>
      </c>
      <c r="D35" s="11" t="s">
        <v>6</v>
      </c>
      <c r="E35" s="6">
        <v>535.67999999999995</v>
      </c>
      <c r="F35" s="6">
        <f>(AVERAGE(E33:E36)+AVERAGE(E34:E37))/2</f>
        <v>477.83500000000004</v>
      </c>
      <c r="G35" s="6">
        <f>E35/F35*100</f>
        <v>112.10564316134229</v>
      </c>
      <c r="X35" s="11" t="s">
        <v>6</v>
      </c>
      <c r="Y35" s="6">
        <v>535.67999999999995</v>
      </c>
      <c r="Z35" s="6">
        <f>Y35/V$5*100</f>
        <v>463.18645860728276</v>
      </c>
      <c r="AF35" s="1">
        <v>34</v>
      </c>
      <c r="AG35" s="11" t="s">
        <v>6</v>
      </c>
      <c r="AH35" s="6">
        <v>535.67999999999995</v>
      </c>
      <c r="AI35" s="6">
        <v>463.18645860728276</v>
      </c>
      <c r="AJ35" s="6">
        <f>AVERAGE(AI34:AI36)</f>
        <v>478.51350394413947</v>
      </c>
      <c r="AK35" s="6">
        <f>AVERAGE(AJ34:AJ36)</f>
        <v>477.28295894192115</v>
      </c>
      <c r="AL35" s="6">
        <f>AF35*AK35</f>
        <v>16227.62060402532</v>
      </c>
      <c r="AM35" s="6">
        <f>AF35*AF35</f>
        <v>1156</v>
      </c>
      <c r="AN35" s="6">
        <f>AS$3+(AS$2*AF35)</f>
        <v>459.46293192934735</v>
      </c>
      <c r="AO35" s="6">
        <f>AN35*V$5/100</f>
        <v>531.37370232274498</v>
      </c>
    </row>
    <row r="36" spans="1:41" x14ac:dyDescent="0.2">
      <c r="A36" s="7" t="s">
        <v>4</v>
      </c>
      <c r="B36" s="10">
        <v>461.52</v>
      </c>
      <c r="D36" s="7" t="s">
        <v>4</v>
      </c>
      <c r="E36" s="6">
        <v>461.52</v>
      </c>
      <c r="F36" s="6"/>
      <c r="G36" s="6"/>
      <c r="X36" s="7" t="s">
        <v>4</v>
      </c>
      <c r="Y36" s="6">
        <v>461.52</v>
      </c>
      <c r="Z36" s="6">
        <f>Y36/V$6*100</f>
        <v>503.28695805131662</v>
      </c>
      <c r="AF36" s="1">
        <v>35</v>
      </c>
      <c r="AG36" s="7" t="s">
        <v>4</v>
      </c>
      <c r="AH36" s="6">
        <v>461.52</v>
      </c>
      <c r="AI36" s="6">
        <v>503.28695805131662</v>
      </c>
      <c r="AJ36" s="6">
        <f>AVERAGE(AI35:AI37)</f>
        <v>474.07707187105598</v>
      </c>
      <c r="AK36" s="6">
        <f>AJ36</f>
        <v>474.07707187105598</v>
      </c>
      <c r="AL36" s="6">
        <f>AF36*AK36</f>
        <v>16592.697515486958</v>
      </c>
      <c r="AM36" s="6">
        <f>AF36*AF36</f>
        <v>1225</v>
      </c>
      <c r="AN36" s="6">
        <f>AS$3+(AS$2*AF36)</f>
        <v>462.22506765194396</v>
      </c>
      <c r="AO36" s="6">
        <f>AN36*V$6/100</f>
        <v>423.86576844491532</v>
      </c>
    </row>
    <row r="37" spans="1:41" x14ac:dyDescent="0.2">
      <c r="A37" s="7" t="s">
        <v>2</v>
      </c>
      <c r="B37" s="10">
        <v>413.23</v>
      </c>
      <c r="D37" s="7" t="s">
        <v>2</v>
      </c>
      <c r="E37" s="6">
        <v>413.23</v>
      </c>
      <c r="F37" s="6"/>
      <c r="G37" s="6"/>
      <c r="X37" s="7" t="s">
        <v>2</v>
      </c>
      <c r="Y37" s="6">
        <v>413.23</v>
      </c>
      <c r="Z37" s="6">
        <f>Y37/V$7*100</f>
        <v>455.75779895456844</v>
      </c>
      <c r="AF37" s="1">
        <v>36</v>
      </c>
      <c r="AG37" s="7" t="s">
        <v>2</v>
      </c>
      <c r="AH37" s="6">
        <v>413.23</v>
      </c>
      <c r="AI37" s="6">
        <v>455.75779895456844</v>
      </c>
      <c r="AJ37" s="6"/>
      <c r="AK37" s="6">
        <v>477.3</v>
      </c>
      <c r="AL37" s="6">
        <f>AF37*AK37</f>
        <v>17182.8</v>
      </c>
      <c r="AM37" s="6">
        <f>AF37*AF37</f>
        <v>1296</v>
      </c>
      <c r="AN37" s="6">
        <f>AS$3+(AS$2*AF37)</f>
        <v>464.98720337454057</v>
      </c>
      <c r="AO37" s="6">
        <f>AN37*V$7/100</f>
        <v>421.59818765847433</v>
      </c>
    </row>
    <row r="38" spans="1:41" x14ac:dyDescent="0.2">
      <c r="AE38" t="s">
        <v>1</v>
      </c>
      <c r="AF38" s="5">
        <f>AVERAGE(AF2:AF37)</f>
        <v>18.5</v>
      </c>
      <c r="AK38" s="4">
        <f>AVERAGE(AK2:AK37)</f>
        <v>416.6498282290998</v>
      </c>
      <c r="AL38" s="4">
        <f>AVERAGE(AL2:AL37)</f>
        <v>8006.1023023018979</v>
      </c>
      <c r="AM38" s="4">
        <f>AVERAGE(AM2:AM37)</f>
        <v>450.16666666666669</v>
      </c>
      <c r="AN38" s="3" t="s">
        <v>0</v>
      </c>
      <c r="AO38" s="2">
        <f>STDEV(AO2:AO37)</f>
        <v>49.927117997183018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8"/>
  <sheetViews>
    <sheetView workbookViewId="0">
      <pane xSplit="1" topLeftCell="AX1" activePane="topRight" state="frozenSplit"/>
      <selection pane="topRight" activeCell="AX49" sqref="AX49"/>
    </sheetView>
  </sheetViews>
  <sheetFormatPr defaultRowHeight="12.75" x14ac:dyDescent="0.2"/>
  <cols>
    <col min="1" max="1" width="13" style="1" customWidth="1"/>
    <col min="2" max="2" width="13" customWidth="1"/>
    <col min="21" max="21" width="10.42578125" customWidth="1"/>
    <col min="45" max="45" width="9.5703125" bestFit="1" customWidth="1"/>
    <col min="56" max="56" width="9.7109375" customWidth="1"/>
  </cols>
  <sheetData>
    <row r="1" spans="1:56" x14ac:dyDescent="0.2">
      <c r="A1" s="15" t="s">
        <v>52</v>
      </c>
      <c r="B1" s="15" t="s">
        <v>51</v>
      </c>
      <c r="D1" s="15" t="s">
        <v>52</v>
      </c>
      <c r="E1" s="15" t="s">
        <v>51</v>
      </c>
      <c r="F1" s="15" t="s">
        <v>71</v>
      </c>
      <c r="G1" s="15" t="s">
        <v>70</v>
      </c>
      <c r="X1" s="15" t="s">
        <v>52</v>
      </c>
      <c r="Y1" s="15" t="s">
        <v>51</v>
      </c>
      <c r="Z1" s="15" t="s">
        <v>64</v>
      </c>
      <c r="AG1" s="15" t="s">
        <v>52</v>
      </c>
      <c r="AH1" s="15" t="s">
        <v>51</v>
      </c>
      <c r="AI1" s="15" t="s">
        <v>69</v>
      </c>
      <c r="AJ1" s="15" t="s">
        <v>68</v>
      </c>
      <c r="AK1" s="15" t="s">
        <v>63</v>
      </c>
      <c r="AL1" s="15" t="s">
        <v>67</v>
      </c>
      <c r="AM1" s="15" t="s">
        <v>66</v>
      </c>
      <c r="AN1" s="15" t="s">
        <v>65</v>
      </c>
      <c r="AO1" s="3" t="s">
        <v>62</v>
      </c>
      <c r="AU1" s="15" t="s">
        <v>52</v>
      </c>
      <c r="AV1" s="15" t="s">
        <v>51</v>
      </c>
      <c r="AW1" s="15" t="s">
        <v>64</v>
      </c>
      <c r="AX1" s="15" t="s">
        <v>63</v>
      </c>
      <c r="AY1" s="15" t="s">
        <v>62</v>
      </c>
      <c r="AZ1" s="19" t="s">
        <v>59</v>
      </c>
      <c r="BA1" s="18"/>
      <c r="BB1" s="19" t="s">
        <v>58</v>
      </c>
      <c r="BC1" s="18"/>
      <c r="BD1" s="15" t="s">
        <v>53</v>
      </c>
    </row>
    <row r="2" spans="1:56" x14ac:dyDescent="0.2">
      <c r="A2" s="11" t="s">
        <v>46</v>
      </c>
      <c r="B2" s="10">
        <v>324.25</v>
      </c>
      <c r="D2" s="11" t="s">
        <v>46</v>
      </c>
      <c r="E2" s="6">
        <v>324.25</v>
      </c>
      <c r="F2" s="6"/>
      <c r="G2" s="6"/>
      <c r="X2" s="11" t="s">
        <v>46</v>
      </c>
      <c r="Y2" s="6">
        <v>324.25</v>
      </c>
      <c r="Z2" s="6">
        <f>Y2/V$4*100</f>
        <v>317.95757418231597</v>
      </c>
      <c r="AF2" s="1">
        <v>1</v>
      </c>
      <c r="AG2" s="11" t="s">
        <v>46</v>
      </c>
      <c r="AH2" s="6">
        <v>324.25</v>
      </c>
      <c r="AI2" s="6">
        <v>317.95757418231597</v>
      </c>
      <c r="AJ2" s="6"/>
      <c r="AK2" s="6">
        <v>327.07</v>
      </c>
      <c r="AL2" s="6">
        <f>AF2*AK2</f>
        <v>327.07</v>
      </c>
      <c r="AM2" s="6">
        <f>AF2*AF2</f>
        <v>1</v>
      </c>
      <c r="AN2" s="6">
        <f>AS$3+(AS$2*AF2)</f>
        <v>368.31245308365902</v>
      </c>
      <c r="AO2" s="6">
        <f>AN2*V$4/100</f>
        <v>375.60140914868816</v>
      </c>
      <c r="AR2" t="s">
        <v>47</v>
      </c>
      <c r="AS2" s="16">
        <f>(AL38-(AF38*AK38))/(AM38-(AF38*AF38))</f>
        <v>2.7621357225966157</v>
      </c>
      <c r="AU2" s="11" t="s">
        <v>46</v>
      </c>
      <c r="AV2" s="6">
        <v>324.25</v>
      </c>
      <c r="AW2" s="6">
        <v>317.95757418231597</v>
      </c>
      <c r="AX2" s="6">
        <v>327.07</v>
      </c>
      <c r="AY2" s="6">
        <v>375.60140914868816</v>
      </c>
      <c r="AZ2" s="9">
        <f>AW2/AX2</f>
        <v>0.97213921846184603</v>
      </c>
      <c r="BA2" s="7" t="s">
        <v>3</v>
      </c>
      <c r="BB2" s="9">
        <f>AW2/AY2</f>
        <v>0.84652923667932001</v>
      </c>
      <c r="BC2" s="7" t="s">
        <v>3</v>
      </c>
      <c r="BD2" s="7" t="s">
        <v>3</v>
      </c>
    </row>
    <row r="3" spans="1:56" x14ac:dyDescent="0.2">
      <c r="A3" s="11" t="s">
        <v>44</v>
      </c>
      <c r="B3" s="10">
        <v>396.82</v>
      </c>
      <c r="D3" s="11" t="s">
        <v>44</v>
      </c>
      <c r="E3" s="6">
        <v>396.82</v>
      </c>
      <c r="F3" s="6"/>
      <c r="G3" s="6"/>
      <c r="J3" s="15">
        <v>1999</v>
      </c>
      <c r="K3" s="15">
        <v>2000</v>
      </c>
      <c r="L3" s="15">
        <v>2001</v>
      </c>
      <c r="M3" s="15">
        <v>2002</v>
      </c>
      <c r="N3" s="15">
        <v>2003</v>
      </c>
      <c r="O3" s="15">
        <v>2004</v>
      </c>
      <c r="P3" s="15">
        <v>2005</v>
      </c>
      <c r="Q3" s="15">
        <v>2006</v>
      </c>
      <c r="R3" s="15">
        <v>2007</v>
      </c>
      <c r="S3" s="14" t="s">
        <v>31</v>
      </c>
      <c r="T3" s="14" t="s">
        <v>30</v>
      </c>
      <c r="U3" s="14" t="s">
        <v>29</v>
      </c>
      <c r="V3" s="14" t="s">
        <v>28</v>
      </c>
      <c r="X3" s="11" t="s">
        <v>44</v>
      </c>
      <c r="Y3" s="6">
        <v>396.82</v>
      </c>
      <c r="Z3" s="6">
        <f>Y3/V$5*100</f>
        <v>343.11837385107151</v>
      </c>
      <c r="AF3" s="1">
        <v>2</v>
      </c>
      <c r="AG3" s="11" t="s">
        <v>44</v>
      </c>
      <c r="AH3" s="6">
        <v>396.82</v>
      </c>
      <c r="AI3" s="6">
        <v>343.11837385107151</v>
      </c>
      <c r="AJ3" s="6">
        <f>AVERAGE(AI2:AI4)</f>
        <v>325.56269351677139</v>
      </c>
      <c r="AK3" s="6">
        <f>AJ3</f>
        <v>325.56269351677139</v>
      </c>
      <c r="AL3" s="6">
        <f>AF3*AK3</f>
        <v>651.12538703354278</v>
      </c>
      <c r="AM3" s="6">
        <f>AF3*AF3</f>
        <v>4</v>
      </c>
      <c r="AN3" s="6">
        <f>AS$3+(AS$2*AF3)</f>
        <v>371.07458880625563</v>
      </c>
      <c r="AO3" s="6">
        <f>AN3*V$5/100</f>
        <v>429.1516559646883</v>
      </c>
      <c r="AR3" t="s">
        <v>45</v>
      </c>
      <c r="AS3" s="16">
        <f>AK38-(AS2*AF38)</f>
        <v>365.55031736106241</v>
      </c>
      <c r="AU3" s="11" t="s">
        <v>44</v>
      </c>
      <c r="AV3" s="6">
        <v>396.82</v>
      </c>
      <c r="AW3" s="6">
        <v>343.11837385107151</v>
      </c>
      <c r="AX3" s="6">
        <v>325.56269351677139</v>
      </c>
      <c r="AY3" s="6">
        <v>429.1516559646883</v>
      </c>
      <c r="AZ3" s="9">
        <f>AW3/AX3</f>
        <v>1.0539241156431696</v>
      </c>
      <c r="BA3" s="7" t="s">
        <v>5</v>
      </c>
      <c r="BB3" s="9">
        <f>AW3/AY3</f>
        <v>0.79952708811009265</v>
      </c>
      <c r="BC3" s="7" t="s">
        <v>5</v>
      </c>
      <c r="BD3" s="12" t="s">
        <v>5</v>
      </c>
    </row>
    <row r="4" spans="1:56" x14ac:dyDescent="0.2">
      <c r="A4" s="7" t="s">
        <v>43</v>
      </c>
      <c r="B4" s="10">
        <v>289.42</v>
      </c>
      <c r="D4" s="7" t="s">
        <v>43</v>
      </c>
      <c r="E4" s="6">
        <v>289.42</v>
      </c>
      <c r="F4" s="6">
        <f>(AVERAGE(E2:E5)+AVERAGE(E3:E6))/2</f>
        <v>336.30375000000004</v>
      </c>
      <c r="G4" s="6">
        <f>E4/F4*100</f>
        <v>86.059105793497693</v>
      </c>
      <c r="I4" s="15">
        <v>1</v>
      </c>
      <c r="J4" s="10"/>
      <c r="K4" s="6">
        <f>G6</f>
        <v>107.08670308111388</v>
      </c>
      <c r="L4" s="6">
        <f>G10</f>
        <v>86.699391136073999</v>
      </c>
      <c r="M4" s="6">
        <f>G14</f>
        <v>114.23275574808396</v>
      </c>
      <c r="N4" s="6">
        <f>G18</f>
        <v>99.3007319006107</v>
      </c>
      <c r="O4" s="6">
        <f>G22</f>
        <v>105.09636700626295</v>
      </c>
      <c r="P4" s="6">
        <f>G26</f>
        <v>99.842914723395964</v>
      </c>
      <c r="Q4" s="6">
        <f>G30</f>
        <v>100.84341328811549</v>
      </c>
      <c r="R4" s="6">
        <f>G34</f>
        <v>99.899755654407628</v>
      </c>
      <c r="S4" s="6">
        <f>MIN(J4:R4)</f>
        <v>86.699391136073999</v>
      </c>
      <c r="T4" s="6">
        <f>MAX(J4:R4)</f>
        <v>114.23275574808396</v>
      </c>
      <c r="U4" s="6">
        <f>(SUM(K4:R4)-S4-T4)/6</f>
        <v>102.01164760898443</v>
      </c>
      <c r="V4" s="13">
        <f>400*U4/U$8</f>
        <v>101.97901428637645</v>
      </c>
      <c r="X4" s="7" t="s">
        <v>43</v>
      </c>
      <c r="Y4" s="6">
        <v>289.42</v>
      </c>
      <c r="Z4" s="6">
        <f>Y4/V$6*100</f>
        <v>315.61213251692681</v>
      </c>
      <c r="AF4" s="1">
        <v>3</v>
      </c>
      <c r="AG4" s="7" t="s">
        <v>43</v>
      </c>
      <c r="AH4" s="6">
        <v>289.42</v>
      </c>
      <c r="AI4" s="6">
        <v>315.61213251692681</v>
      </c>
      <c r="AJ4" s="6">
        <f>AVERAGE(AI3:AI5)</f>
        <v>332.50436016368826</v>
      </c>
      <c r="AK4" s="6">
        <f>AVERAGE(AJ3:AJ5)</f>
        <v>333.39933022787227</v>
      </c>
      <c r="AL4" s="6">
        <f>AF4*AK4</f>
        <v>1000.1979906836168</v>
      </c>
      <c r="AM4" s="6">
        <f>AF4*AF4</f>
        <v>9</v>
      </c>
      <c r="AN4" s="6">
        <f>AS$3+(AS$2*AF4)</f>
        <v>373.83672452885224</v>
      </c>
      <c r="AO4" s="6">
        <f>AN4*V$6/100</f>
        <v>342.812628748794</v>
      </c>
      <c r="AU4" s="7" t="s">
        <v>43</v>
      </c>
      <c r="AV4" s="6">
        <v>289.42</v>
      </c>
      <c r="AW4" s="6">
        <v>315.61213251692681</v>
      </c>
      <c r="AX4" s="6">
        <v>333.39933022787227</v>
      </c>
      <c r="AY4" s="6">
        <v>342.812628748794</v>
      </c>
      <c r="AZ4" s="9">
        <f>AW4/AX4</f>
        <v>0.94664896987408986</v>
      </c>
      <c r="BA4" s="7" t="s">
        <v>5</v>
      </c>
      <c r="BB4" s="9">
        <f>AW4/AY4</f>
        <v>0.92065491772825225</v>
      </c>
      <c r="BC4" s="7" t="s">
        <v>3</v>
      </c>
      <c r="BD4" s="7" t="s">
        <v>3</v>
      </c>
    </row>
    <row r="5" spans="1:56" x14ac:dyDescent="0.2">
      <c r="A5" s="7" t="s">
        <v>42</v>
      </c>
      <c r="B5" s="10">
        <v>307.17</v>
      </c>
      <c r="D5" s="7" t="s">
        <v>42</v>
      </c>
      <c r="E5" s="6">
        <v>307.17</v>
      </c>
      <c r="F5" s="6">
        <f>(AVERAGE(E3:E6)+AVERAGE(E4:E7))/2</f>
        <v>346.60250000000002</v>
      </c>
      <c r="G5" s="6">
        <f>E5/F5*100</f>
        <v>88.62313457058157</v>
      </c>
      <c r="I5" s="15">
        <v>2</v>
      </c>
      <c r="J5" s="10"/>
      <c r="K5" s="6">
        <f>G7</f>
        <v>117.40929917085393</v>
      </c>
      <c r="L5" s="6">
        <f>G11</f>
        <v>129.99691406482629</v>
      </c>
      <c r="M5" s="6">
        <f>G15</f>
        <v>99.774441428501206</v>
      </c>
      <c r="N5" s="6">
        <f>G19</f>
        <v>123.31827597688654</v>
      </c>
      <c r="O5" s="6">
        <f>G23</f>
        <v>121.84430189276947</v>
      </c>
      <c r="P5" s="6">
        <f>G27</f>
        <v>85.270621895721803</v>
      </c>
      <c r="Q5" s="6">
        <f>G31</f>
        <v>119.67638496812842</v>
      </c>
      <c r="R5" s="6">
        <f>G35</f>
        <v>112.10564316134229</v>
      </c>
      <c r="S5" s="6">
        <f>MIN(J5:R5)</f>
        <v>85.270621895721803</v>
      </c>
      <c r="T5" s="6">
        <f>MAX(J5:R5)</f>
        <v>129.99691406482629</v>
      </c>
      <c r="U5" s="6">
        <f>(SUM(K5:R5)-S5-T5)/6</f>
        <v>115.68805776641364</v>
      </c>
      <c r="V5" s="13">
        <f>400*U5/U$8</f>
        <v>115.65104938747389</v>
      </c>
      <c r="X5" s="7" t="s">
        <v>42</v>
      </c>
      <c r="Y5" s="6">
        <v>307.17</v>
      </c>
      <c r="Z5" s="6">
        <f>Y5/V$7*100</f>
        <v>338.78257412306658</v>
      </c>
      <c r="AF5" s="1">
        <v>4</v>
      </c>
      <c r="AG5" s="7" t="s">
        <v>42</v>
      </c>
      <c r="AH5" s="6">
        <v>307.17</v>
      </c>
      <c r="AI5" s="6">
        <v>338.78257412306658</v>
      </c>
      <c r="AJ5" s="6">
        <f>AVERAGE(AI4:AI6)</f>
        <v>342.13093700315727</v>
      </c>
      <c r="AK5" s="6">
        <f>AVERAGE(AJ4:AJ6)</f>
        <v>344.59923812500887</v>
      </c>
      <c r="AL5" s="6">
        <f>AF5*AK5</f>
        <v>1378.3969525000355</v>
      </c>
      <c r="AM5" s="6">
        <f>AF5*AF5</f>
        <v>16</v>
      </c>
      <c r="AN5" s="6">
        <f>AS$3+(AS$2*AF5)</f>
        <v>376.59886025144885</v>
      </c>
      <c r="AO5" s="6">
        <f>AN5*V$7/100</f>
        <v>341.45756228127465</v>
      </c>
      <c r="AU5" s="7" t="s">
        <v>42</v>
      </c>
      <c r="AV5" s="6">
        <v>307.17</v>
      </c>
      <c r="AW5" s="6">
        <v>338.78257412306658</v>
      </c>
      <c r="AX5" s="6">
        <v>344.59923812500887</v>
      </c>
      <c r="AY5" s="6">
        <v>341.45756228127465</v>
      </c>
      <c r="AZ5" s="9">
        <f>AW5/AX5</f>
        <v>0.98312049662793455</v>
      </c>
      <c r="BA5" s="7" t="s">
        <v>3</v>
      </c>
      <c r="BB5" s="9">
        <f>AW5/AY5</f>
        <v>0.99216597184043454</v>
      </c>
      <c r="BC5" s="7" t="s">
        <v>3</v>
      </c>
      <c r="BD5" s="7" t="s">
        <v>3</v>
      </c>
    </row>
    <row r="6" spans="1:56" x14ac:dyDescent="0.2">
      <c r="A6" s="11" t="s">
        <v>41</v>
      </c>
      <c r="B6" s="10">
        <v>379.36</v>
      </c>
      <c r="D6" s="11" t="s">
        <v>41</v>
      </c>
      <c r="E6" s="6">
        <v>379.36</v>
      </c>
      <c r="F6" s="6">
        <f>(AVERAGE(E4:E7)+AVERAGE(E5:E8))/2</f>
        <v>354.25500000000005</v>
      </c>
      <c r="G6" s="6">
        <f>E6/F6*100</f>
        <v>107.08670308111388</v>
      </c>
      <c r="I6" s="15">
        <v>3</v>
      </c>
      <c r="J6" s="6">
        <f>G4</f>
        <v>86.059105793497693</v>
      </c>
      <c r="K6" s="6">
        <f>G8</f>
        <v>89.21875646667678</v>
      </c>
      <c r="L6" s="6">
        <f>G12</f>
        <v>93.986380511822745</v>
      </c>
      <c r="M6" s="6">
        <f>G16</f>
        <v>90.906027596223666</v>
      </c>
      <c r="N6" s="6">
        <f>G20</f>
        <v>87.597453644869759</v>
      </c>
      <c r="O6" s="6">
        <f>G24</f>
        <v>101.23701994110748</v>
      </c>
      <c r="P6" s="6">
        <f>G28</f>
        <v>113.73822419590832</v>
      </c>
      <c r="Q6" s="6">
        <f>G32</f>
        <v>87.437413718500821</v>
      </c>
      <c r="R6" s="10"/>
      <c r="S6" s="6">
        <f>MIN(J6:R6)</f>
        <v>86.059105793497693</v>
      </c>
      <c r="T6" s="6">
        <f>MAX(J6:R6)</f>
        <v>113.73822419590832</v>
      </c>
      <c r="U6" s="6">
        <f>(SUM(J6:Q6)-S6-T6)/6</f>
        <v>91.730508646533551</v>
      </c>
      <c r="V6" s="13">
        <f>400*U6/U$8</f>
        <v>91.701164239773931</v>
      </c>
      <c r="X6" s="11" t="s">
        <v>41</v>
      </c>
      <c r="Y6" s="6">
        <v>379.36</v>
      </c>
      <c r="Z6" s="6">
        <f>Y6/V$4*100</f>
        <v>371.99810436947843</v>
      </c>
      <c r="AF6" s="1">
        <v>5</v>
      </c>
      <c r="AG6" s="11" t="s">
        <v>41</v>
      </c>
      <c r="AH6" s="6">
        <v>379.36</v>
      </c>
      <c r="AI6" s="6">
        <v>371.99810436947843</v>
      </c>
      <c r="AJ6" s="6">
        <f>AVERAGE(AI5:AI7)</f>
        <v>359.16241720818101</v>
      </c>
      <c r="AK6" s="6">
        <f>AVERAGE(AJ5:AJ7)</f>
        <v>355.02315537614976</v>
      </c>
      <c r="AL6" s="6">
        <f>AF6*AK6</f>
        <v>1775.1157768807489</v>
      </c>
      <c r="AM6" s="6">
        <f>AF6*AF6</f>
        <v>25</v>
      </c>
      <c r="AN6" s="6">
        <f>AS$3+(AS$2*AF6)</f>
        <v>379.36099597404547</v>
      </c>
      <c r="AO6" s="6">
        <f>AN6*V$4/100</f>
        <v>386.86860428131183</v>
      </c>
      <c r="AU6" s="11" t="s">
        <v>41</v>
      </c>
      <c r="AV6" s="6">
        <v>379.36</v>
      </c>
      <c r="AW6" s="6">
        <v>371.99810436947843</v>
      </c>
      <c r="AX6" s="6">
        <v>355.02315537614976</v>
      </c>
      <c r="AY6" s="6">
        <v>386.86860428131183</v>
      </c>
      <c r="AZ6" s="9">
        <f>AW6/AX6</f>
        <v>1.0478136390155837</v>
      </c>
      <c r="BA6" s="7" t="s">
        <v>3</v>
      </c>
      <c r="BB6" s="9">
        <f>AW6/AY6</f>
        <v>0.96156188497265516</v>
      </c>
      <c r="BC6" s="7" t="s">
        <v>3</v>
      </c>
      <c r="BD6" s="7" t="s">
        <v>3</v>
      </c>
    </row>
    <row r="7" spans="1:56" x14ac:dyDescent="0.2">
      <c r="A7" s="11" t="s">
        <v>40</v>
      </c>
      <c r="B7" s="10">
        <v>424.1</v>
      </c>
      <c r="D7" s="11" t="s">
        <v>40</v>
      </c>
      <c r="E7" s="6">
        <v>424.1</v>
      </c>
      <c r="F7" s="6">
        <f>(AVERAGE(E5:E8)+AVERAGE(E6:E9))/2</f>
        <v>361.21500000000003</v>
      </c>
      <c r="G7" s="6">
        <f>E7/F7*100</f>
        <v>117.40929917085393</v>
      </c>
      <c r="I7" s="15">
        <v>4</v>
      </c>
      <c r="J7" s="6">
        <f>G5</f>
        <v>88.62313457058157</v>
      </c>
      <c r="K7" s="6">
        <f>G9</f>
        <v>85.885974103124013</v>
      </c>
      <c r="L7" s="6">
        <f>G13</f>
        <v>95.032541854455417</v>
      </c>
      <c r="M7" s="6">
        <f>G17</f>
        <v>91.208736043562084</v>
      </c>
      <c r="N7" s="6">
        <f>G21</f>
        <v>87.976399488814835</v>
      </c>
      <c r="O7" s="6">
        <f>G25</f>
        <v>70.795112971751223</v>
      </c>
      <c r="P7" s="6">
        <f>G29</f>
        <v>95.459930703028945</v>
      </c>
      <c r="Q7" s="6">
        <f>G33</f>
        <v>95.616823429094453</v>
      </c>
      <c r="R7" s="10"/>
      <c r="S7" s="6">
        <f>MIN(J7:R7)</f>
        <v>70.795112971751223</v>
      </c>
      <c r="T7" s="6">
        <f>MAX(J7:R7)</f>
        <v>95.616823429094453</v>
      </c>
      <c r="U7" s="6">
        <f>(SUM(J7:Q7)-S7-T7)/6</f>
        <v>90.697786127261153</v>
      </c>
      <c r="V7" s="13">
        <f>400*U7/U$8</f>
        <v>90.668772086375682</v>
      </c>
      <c r="X7" s="11" t="s">
        <v>40</v>
      </c>
      <c r="Y7" s="6">
        <v>424.1</v>
      </c>
      <c r="Z7" s="6">
        <f>Y7/V$5*100</f>
        <v>366.70657313199797</v>
      </c>
      <c r="AF7" s="1">
        <v>6</v>
      </c>
      <c r="AG7" s="11" t="s">
        <v>40</v>
      </c>
      <c r="AH7" s="6">
        <v>424.1</v>
      </c>
      <c r="AI7" s="6">
        <v>366.70657313199797</v>
      </c>
      <c r="AJ7" s="6">
        <f>AVERAGE(AI6:AI8)</f>
        <v>363.77611191711094</v>
      </c>
      <c r="AK7" s="6">
        <f>AVERAGE(AJ6:AJ8)</f>
        <v>361.21175302949501</v>
      </c>
      <c r="AL7" s="6">
        <f>AF7*AK7</f>
        <v>2167.2705181769702</v>
      </c>
      <c r="AM7" s="6">
        <f>AF7*AF7</f>
        <v>36</v>
      </c>
      <c r="AN7" s="6">
        <f>AS$3+(AS$2*AF7)</f>
        <v>382.12313169664208</v>
      </c>
      <c r="AO7" s="6">
        <f>AN7*V$5/100</f>
        <v>441.92941175944543</v>
      </c>
      <c r="AU7" s="11" t="s">
        <v>40</v>
      </c>
      <c r="AV7" s="6">
        <v>424.1</v>
      </c>
      <c r="AW7" s="6">
        <v>366.70657313199797</v>
      </c>
      <c r="AX7" s="6">
        <v>361.21175302949501</v>
      </c>
      <c r="AY7" s="6">
        <v>441.92941175944543</v>
      </c>
      <c r="AZ7" s="9">
        <f>AW7/AX7</f>
        <v>1.0152121852526053</v>
      </c>
      <c r="BA7" s="7" t="s">
        <v>3</v>
      </c>
      <c r="BB7" s="9">
        <f>AW7/AY7</f>
        <v>0.8297853986953162</v>
      </c>
      <c r="BC7" s="7" t="s">
        <v>3</v>
      </c>
      <c r="BD7" s="7" t="s">
        <v>3</v>
      </c>
    </row>
    <row r="8" spans="1:56" x14ac:dyDescent="0.2">
      <c r="A8" s="7" t="s">
        <v>39</v>
      </c>
      <c r="B8" s="10">
        <v>323.36</v>
      </c>
      <c r="D8" s="7" t="s">
        <v>39</v>
      </c>
      <c r="E8" s="6">
        <v>323.36</v>
      </c>
      <c r="F8" s="6">
        <f>(AVERAGE(E6:E9)+AVERAGE(E7:E10))/2</f>
        <v>362.43500000000006</v>
      </c>
      <c r="G8" s="6">
        <f>E8/F8*100</f>
        <v>89.21875646667678</v>
      </c>
      <c r="T8" s="14" t="s">
        <v>22</v>
      </c>
      <c r="U8" s="13">
        <f>SUM(U4:U7)</f>
        <v>400.12800014919281</v>
      </c>
      <c r="V8" s="13">
        <f>SUM(V4:V7)</f>
        <v>399.99999999999994</v>
      </c>
      <c r="X8" s="7" t="s">
        <v>39</v>
      </c>
      <c r="Y8" s="6">
        <v>323.36</v>
      </c>
      <c r="Z8" s="6">
        <f>Y8/V$6*100</f>
        <v>352.62365824985648</v>
      </c>
      <c r="AF8" s="1">
        <v>7</v>
      </c>
      <c r="AG8" s="7" t="s">
        <v>39</v>
      </c>
      <c r="AH8" s="6">
        <v>323.36</v>
      </c>
      <c r="AI8" s="6">
        <v>352.62365824985648</v>
      </c>
      <c r="AJ8" s="6">
        <f>AVERAGE(AI7:AI9)</f>
        <v>360.69672996319309</v>
      </c>
      <c r="AK8" s="6">
        <f>AVERAGE(AJ7:AJ9)</f>
        <v>361.00585908534595</v>
      </c>
      <c r="AL8" s="6">
        <f>AF8*AK8</f>
        <v>2527.0410135974216</v>
      </c>
      <c r="AM8" s="6">
        <f>AF8*AF8</f>
        <v>49</v>
      </c>
      <c r="AN8" s="6">
        <f>AS$3+(AS$2*AF8)</f>
        <v>384.88526741923874</v>
      </c>
      <c r="AO8" s="6">
        <f>AN8*V$6/100</f>
        <v>352.94427121080923</v>
      </c>
      <c r="AU8" s="7" t="s">
        <v>39</v>
      </c>
      <c r="AV8" s="6">
        <v>323.36</v>
      </c>
      <c r="AW8" s="6">
        <v>352.62365824985648</v>
      </c>
      <c r="AX8" s="6">
        <v>361.00585908534595</v>
      </c>
      <c r="AY8" s="6">
        <v>352.94427121080923</v>
      </c>
      <c r="AZ8" s="9">
        <f>AW8/AX8</f>
        <v>0.97678098395209756</v>
      </c>
      <c r="BA8" s="7" t="s">
        <v>3</v>
      </c>
      <c r="BB8" s="9">
        <f>AW8/AY8</f>
        <v>0.99909160457583612</v>
      </c>
      <c r="BC8" s="7" t="s">
        <v>3</v>
      </c>
      <c r="BD8" s="7" t="s">
        <v>3</v>
      </c>
    </row>
    <row r="9" spans="1:56" x14ac:dyDescent="0.2">
      <c r="A9" s="7" t="s">
        <v>38</v>
      </c>
      <c r="B9" s="10">
        <v>328.91</v>
      </c>
      <c r="D9" s="7" t="s">
        <v>38</v>
      </c>
      <c r="E9" s="6">
        <v>328.91</v>
      </c>
      <c r="F9" s="6">
        <f>(AVERAGE(E7:E10)+AVERAGE(E8:E11))/2</f>
        <v>382.96125000000001</v>
      </c>
      <c r="G9" s="6">
        <f>E9/F9*100</f>
        <v>85.885974103124013</v>
      </c>
      <c r="X9" s="7" t="s">
        <v>38</v>
      </c>
      <c r="Y9" s="6">
        <v>328.91</v>
      </c>
      <c r="Z9" s="6">
        <f>Y9/V$7*100</f>
        <v>362.75995850772483</v>
      </c>
      <c r="AF9" s="1">
        <v>8</v>
      </c>
      <c r="AG9" s="7" t="s">
        <v>38</v>
      </c>
      <c r="AH9" s="6">
        <v>328.91</v>
      </c>
      <c r="AI9" s="6">
        <v>362.75995850772483</v>
      </c>
      <c r="AJ9" s="6">
        <f>AVERAGE(AI8:AI10)</f>
        <v>358.54473537573375</v>
      </c>
      <c r="AK9" s="6">
        <f>AVERAGE(AJ8:AJ10)</f>
        <v>377.75419279805743</v>
      </c>
      <c r="AL9" s="6">
        <f>AF9*AK9</f>
        <v>3022.0335423844595</v>
      </c>
      <c r="AM9" s="6">
        <f>AF9*AF9</f>
        <v>64</v>
      </c>
      <c r="AN9" s="6">
        <f>AS$3+(AS$2*AF9)</f>
        <v>387.64740314183535</v>
      </c>
      <c r="AO9" s="6">
        <f>AN9*V$7/100</f>
        <v>351.47514045342461</v>
      </c>
      <c r="AU9" s="7" t="s">
        <v>38</v>
      </c>
      <c r="AV9" s="6">
        <v>328.91</v>
      </c>
      <c r="AW9" s="6">
        <v>362.75995850772483</v>
      </c>
      <c r="AX9" s="6">
        <v>377.75419279805743</v>
      </c>
      <c r="AY9" s="6">
        <v>351.47514045342461</v>
      </c>
      <c r="AZ9" s="9">
        <f>AW9/AX9</f>
        <v>0.96030690174669131</v>
      </c>
      <c r="BA9" s="7" t="s">
        <v>3</v>
      </c>
      <c r="BB9" s="9">
        <f>AW9/AY9</f>
        <v>1.0321070162735895</v>
      </c>
      <c r="BC9" s="7" t="s">
        <v>3</v>
      </c>
      <c r="BD9" s="7" t="s">
        <v>3</v>
      </c>
    </row>
    <row r="10" spans="1:56" x14ac:dyDescent="0.2">
      <c r="A10" s="11" t="s">
        <v>37</v>
      </c>
      <c r="B10" s="10">
        <v>367.38</v>
      </c>
      <c r="D10" s="11" t="s">
        <v>37</v>
      </c>
      <c r="E10" s="6">
        <v>367.38</v>
      </c>
      <c r="F10" s="6">
        <f>(AVERAGE(E8:E11)+AVERAGE(E9:E12))/2</f>
        <v>423.74</v>
      </c>
      <c r="G10" s="6">
        <f>E10/F10*100</f>
        <v>86.699391136073999</v>
      </c>
      <c r="X10" s="11" t="s">
        <v>37</v>
      </c>
      <c r="Y10" s="6">
        <v>367.38</v>
      </c>
      <c r="Z10" s="6">
        <f>Y10/V$4*100</f>
        <v>360.25058936961983</v>
      </c>
      <c r="AF10" s="1">
        <v>9</v>
      </c>
      <c r="AG10" s="11" t="s">
        <v>37</v>
      </c>
      <c r="AH10" s="6">
        <v>367.38</v>
      </c>
      <c r="AI10" s="6">
        <v>360.25058936961983</v>
      </c>
      <c r="AJ10" s="6">
        <f>AVERAGE(AI9:AI11)</f>
        <v>414.02111305524551</v>
      </c>
      <c r="AK10" s="6">
        <f>AVERAGE(AJ9:AJ11)</f>
        <v>412.58255650083191</v>
      </c>
      <c r="AL10" s="6">
        <f>AF10*AK10</f>
        <v>3713.243008507487</v>
      </c>
      <c r="AM10" s="6">
        <f>AF10*AF10</f>
        <v>81</v>
      </c>
      <c r="AN10" s="6">
        <f>AS$3+(AS$2*AF10)</f>
        <v>390.40953886443197</v>
      </c>
      <c r="AO10" s="6">
        <f>AN10*V$4/100</f>
        <v>398.1357994139355</v>
      </c>
      <c r="AU10" s="11" t="s">
        <v>37</v>
      </c>
      <c r="AV10" s="6">
        <v>367.38</v>
      </c>
      <c r="AW10" s="6">
        <v>360.25058936961983</v>
      </c>
      <c r="AX10" s="6">
        <v>412.58255650083191</v>
      </c>
      <c r="AY10" s="6">
        <v>398.1357994139355</v>
      </c>
      <c r="AZ10" s="9">
        <f>AW10/AX10</f>
        <v>0.87316001050784475</v>
      </c>
      <c r="BA10" s="7" t="s">
        <v>5</v>
      </c>
      <c r="BB10" s="9">
        <f>AW10/AY10</f>
        <v>0.90484349787162188</v>
      </c>
      <c r="BC10" s="7" t="s">
        <v>3</v>
      </c>
      <c r="BD10" s="7" t="s">
        <v>3</v>
      </c>
    </row>
    <row r="11" spans="1:56" x14ac:dyDescent="0.2">
      <c r="A11" s="11" t="s">
        <v>36</v>
      </c>
      <c r="B11" s="10">
        <v>600.29</v>
      </c>
      <c r="D11" s="11" t="s">
        <v>36</v>
      </c>
      <c r="E11" s="6">
        <v>600.29</v>
      </c>
      <c r="F11" s="6">
        <f>(AVERAGE(E9:E12)+AVERAGE(E10:E13))/2</f>
        <v>461.77249999999998</v>
      </c>
      <c r="G11" s="6">
        <f>E11/F11*100</f>
        <v>129.99691406482629</v>
      </c>
      <c r="X11" s="11" t="s">
        <v>36</v>
      </c>
      <c r="Y11" s="6">
        <v>600.29</v>
      </c>
      <c r="Z11" s="6">
        <f>Y11/V$5*100</f>
        <v>519.05279128839197</v>
      </c>
      <c r="AF11" s="1">
        <v>10</v>
      </c>
      <c r="AG11" s="11" t="s">
        <v>36</v>
      </c>
      <c r="AH11" s="6">
        <v>600.29</v>
      </c>
      <c r="AI11" s="6">
        <v>519.05279128839197</v>
      </c>
      <c r="AJ11" s="6">
        <f>AVERAGE(AI10:AI12)</f>
        <v>465.18182107151648</v>
      </c>
      <c r="AK11" s="6">
        <f>AVERAGE(AJ10:AJ12)</f>
        <v>467.30614146425495</v>
      </c>
      <c r="AL11" s="6">
        <f>AF11*AK11</f>
        <v>4673.0614146425496</v>
      </c>
      <c r="AM11" s="6">
        <f>AF11*AF11</f>
        <v>100</v>
      </c>
      <c r="AN11" s="6">
        <f>AS$3+(AS$2*AF11)</f>
        <v>393.17167458702858</v>
      </c>
      <c r="AO11" s="6">
        <f>AN11*V$5/100</f>
        <v>454.70716755420256</v>
      </c>
      <c r="AU11" s="11" t="s">
        <v>36</v>
      </c>
      <c r="AV11" s="6">
        <v>600.29</v>
      </c>
      <c r="AW11" s="6">
        <v>519.05279128839197</v>
      </c>
      <c r="AX11" s="6">
        <v>467.30614146425495</v>
      </c>
      <c r="AY11" s="6">
        <v>454.70716755420256</v>
      </c>
      <c r="AZ11" s="9">
        <f>AW11/AX11</f>
        <v>1.1107339391303404</v>
      </c>
      <c r="BA11" s="7" t="s">
        <v>5</v>
      </c>
      <c r="BB11" s="9">
        <f>AW11/AY11</f>
        <v>1.1415100273881633</v>
      </c>
      <c r="BC11" s="7" t="s">
        <v>3</v>
      </c>
      <c r="BD11" s="7" t="s">
        <v>3</v>
      </c>
    </row>
    <row r="12" spans="1:56" x14ac:dyDescent="0.2">
      <c r="A12" s="7" t="s">
        <v>35</v>
      </c>
      <c r="B12" s="10">
        <v>473.4</v>
      </c>
      <c r="D12" s="7" t="s">
        <v>35</v>
      </c>
      <c r="E12" s="6">
        <v>473.4</v>
      </c>
      <c r="F12" s="6">
        <f>(AVERAGE(E10:E13)+AVERAGE(E11:E14))/2</f>
        <v>503.69</v>
      </c>
      <c r="G12" s="6">
        <f>E12/F12*100</f>
        <v>93.986380511822745</v>
      </c>
      <c r="X12" s="7" t="s">
        <v>35</v>
      </c>
      <c r="Y12" s="6">
        <v>473.4</v>
      </c>
      <c r="Z12" s="6">
        <f>Y12/V$6*100</f>
        <v>516.24208255653775</v>
      </c>
      <c r="AF12" s="1">
        <v>11</v>
      </c>
      <c r="AG12" s="7" t="s">
        <v>35</v>
      </c>
      <c r="AH12" s="6">
        <v>473.4</v>
      </c>
      <c r="AI12" s="6">
        <v>516.24208255653775</v>
      </c>
      <c r="AJ12" s="6">
        <f>AVERAGE(AI11:AI13)</f>
        <v>522.7154902660028</v>
      </c>
      <c r="AK12" s="6">
        <f>AVERAGE(AJ11:AJ13)</f>
        <v>505.62681902632238</v>
      </c>
      <c r="AL12" s="6">
        <f>AF12*AK12</f>
        <v>5561.8950092895466</v>
      </c>
      <c r="AM12" s="6">
        <f>AF12*AF12</f>
        <v>121</v>
      </c>
      <c r="AN12" s="6">
        <f>AS$3+(AS$2*AF12)</f>
        <v>395.93381030962519</v>
      </c>
      <c r="AO12" s="6">
        <f>AN12*V$6/100</f>
        <v>363.07591367282441</v>
      </c>
      <c r="AU12" s="7" t="s">
        <v>35</v>
      </c>
      <c r="AV12" s="6">
        <v>473.4</v>
      </c>
      <c r="AW12" s="6">
        <v>516.24208255653775</v>
      </c>
      <c r="AX12" s="6">
        <v>505.62681902632238</v>
      </c>
      <c r="AY12" s="6">
        <v>363.07591367282441</v>
      </c>
      <c r="AZ12" s="9">
        <f>AW12/AX12</f>
        <v>1.0209942651987034</v>
      </c>
      <c r="BA12" s="7" t="s">
        <v>3</v>
      </c>
      <c r="BB12" s="9">
        <f>AW12/AY12</f>
        <v>1.4218571464416521</v>
      </c>
      <c r="BC12" s="7" t="s">
        <v>5</v>
      </c>
      <c r="BD12" s="7" t="s">
        <v>3</v>
      </c>
    </row>
    <row r="13" spans="1:56" x14ac:dyDescent="0.2">
      <c r="A13" s="7" t="s">
        <v>34</v>
      </c>
      <c r="B13" s="10">
        <v>483.13</v>
      </c>
      <c r="D13" s="7" t="s">
        <v>34</v>
      </c>
      <c r="E13" s="6">
        <v>483.13</v>
      </c>
      <c r="F13" s="6">
        <f>(AVERAGE(E11:E14)+AVERAGE(E12:E15))/2</f>
        <v>508.38375000000002</v>
      </c>
      <c r="G13" s="6">
        <f>E13/F13*100</f>
        <v>95.032541854455417</v>
      </c>
      <c r="X13" s="7" t="s">
        <v>34</v>
      </c>
      <c r="Y13" s="6">
        <v>483.13</v>
      </c>
      <c r="Z13" s="6">
        <f>Y13/V$7*100</f>
        <v>532.85159695307857</v>
      </c>
      <c r="AF13" s="1">
        <v>12</v>
      </c>
      <c r="AG13" s="7" t="s">
        <v>34</v>
      </c>
      <c r="AH13" s="6">
        <v>483.13</v>
      </c>
      <c r="AI13" s="6">
        <v>532.85159695307857</v>
      </c>
      <c r="AJ13" s="6">
        <f>AVERAGE(AI12:AI14)</f>
        <v>528.98314574144786</v>
      </c>
      <c r="AK13" s="6">
        <f>AVERAGE(AJ12:AJ14)</f>
        <v>513.41281924801331</v>
      </c>
      <c r="AL13" s="6">
        <f>AF13*AK13</f>
        <v>6160.9538309761592</v>
      </c>
      <c r="AM13" s="6">
        <f>AF13*AF13</f>
        <v>144</v>
      </c>
      <c r="AN13" s="6">
        <f>AS$3+(AS$2*AF13)</f>
        <v>398.6959460322218</v>
      </c>
      <c r="AO13" s="6">
        <f>AN13*V$7/100</f>
        <v>361.49271862557458</v>
      </c>
      <c r="AU13" s="7" t="s">
        <v>34</v>
      </c>
      <c r="AV13" s="6">
        <v>483.13</v>
      </c>
      <c r="AW13" s="6">
        <v>532.85159695307857</v>
      </c>
      <c r="AX13" s="6">
        <v>513.41281924801331</v>
      </c>
      <c r="AY13" s="6">
        <v>361.49271862557458</v>
      </c>
      <c r="AZ13" s="9">
        <f>AW13/AX13</f>
        <v>1.0378618861397675</v>
      </c>
      <c r="BA13" s="7" t="s">
        <v>3</v>
      </c>
      <c r="BB13" s="9">
        <f>AW13/AY13</f>
        <v>1.4740313414306787</v>
      </c>
      <c r="BC13" s="7" t="s">
        <v>5</v>
      </c>
      <c r="BD13" s="7" t="s">
        <v>3</v>
      </c>
    </row>
    <row r="14" spans="1:56" x14ac:dyDescent="0.2">
      <c r="A14" s="11" t="s">
        <v>33</v>
      </c>
      <c r="B14" s="10">
        <v>548.5</v>
      </c>
      <c r="D14" s="11" t="s">
        <v>33</v>
      </c>
      <c r="E14" s="6">
        <v>548.5</v>
      </c>
      <c r="F14" s="6">
        <f>(AVERAGE(E12:E15)+AVERAGE(E13:E16))/2</f>
        <v>480.16</v>
      </c>
      <c r="G14" s="6">
        <f>E14/F14*100</f>
        <v>114.23275574808396</v>
      </c>
      <c r="X14" s="11" t="s">
        <v>33</v>
      </c>
      <c r="Y14" s="6">
        <v>548.5</v>
      </c>
      <c r="Z14" s="6">
        <f>Y14/V$4*100</f>
        <v>537.85575771472725</v>
      </c>
      <c r="AF14" s="1">
        <v>13</v>
      </c>
      <c r="AG14" s="11" t="s">
        <v>33</v>
      </c>
      <c r="AH14" s="6">
        <v>548.5</v>
      </c>
      <c r="AI14" s="6">
        <v>537.85575771472725</v>
      </c>
      <c r="AJ14" s="6">
        <f>AVERAGE(AI13:AI15)</f>
        <v>488.5398217365892</v>
      </c>
      <c r="AK14" s="6">
        <f>AVERAGE(AJ13:AJ15)</f>
        <v>490.21311672053031</v>
      </c>
      <c r="AL14" s="6">
        <f>AF14*AK14</f>
        <v>6372.7705173668937</v>
      </c>
      <c r="AM14" s="6">
        <f>AF14*AF14</f>
        <v>169</v>
      </c>
      <c r="AN14" s="6">
        <f>AS$3+(AS$2*AF14)</f>
        <v>401.45808175481841</v>
      </c>
      <c r="AO14" s="6">
        <f>AN14*V$4/100</f>
        <v>409.40299454655911</v>
      </c>
      <c r="AU14" s="11" t="s">
        <v>33</v>
      </c>
      <c r="AV14" s="6">
        <v>548.5</v>
      </c>
      <c r="AW14" s="6">
        <v>537.85575771472725</v>
      </c>
      <c r="AX14" s="6">
        <v>490.21311672053031</v>
      </c>
      <c r="AY14" s="6">
        <v>409.40299454655911</v>
      </c>
      <c r="AZ14" s="9">
        <f>AW14/AX14</f>
        <v>1.0971876095705491</v>
      </c>
      <c r="BA14" s="7" t="s">
        <v>5</v>
      </c>
      <c r="BB14" s="9">
        <f>AW14/AY14</f>
        <v>1.3137562862979009</v>
      </c>
      <c r="BC14" s="7" t="s">
        <v>5</v>
      </c>
      <c r="BD14" s="12" t="s">
        <v>5</v>
      </c>
    </row>
    <row r="15" spans="1:56" x14ac:dyDescent="0.2">
      <c r="A15" s="11" t="s">
        <v>32</v>
      </c>
      <c r="B15" s="10">
        <v>456.72</v>
      </c>
      <c r="D15" s="11" t="s">
        <v>32</v>
      </c>
      <c r="E15" s="6">
        <v>456.72</v>
      </c>
      <c r="F15" s="6">
        <f>(AVERAGE(E13:E16)+AVERAGE(E14:E17))/2</f>
        <v>457.75250000000005</v>
      </c>
      <c r="G15" s="6">
        <f>E15/F15*100</f>
        <v>99.774441428501206</v>
      </c>
      <c r="X15" s="11" t="s">
        <v>32</v>
      </c>
      <c r="Y15" s="6">
        <v>456.72</v>
      </c>
      <c r="Z15" s="6">
        <f>Y15/V$5*100</f>
        <v>394.91211054196202</v>
      </c>
      <c r="AF15" s="1">
        <v>14</v>
      </c>
      <c r="AG15" s="11" t="s">
        <v>32</v>
      </c>
      <c r="AH15" s="6">
        <v>456.72</v>
      </c>
      <c r="AI15" s="6">
        <v>394.91211054196202</v>
      </c>
      <c r="AJ15" s="6">
        <f>AVERAGE(AI14:AI16)</f>
        <v>453.11638268355381</v>
      </c>
      <c r="AK15" s="6">
        <f>AVERAGE(AJ14:AJ16)</f>
        <v>452.47629712387629</v>
      </c>
      <c r="AL15" s="6">
        <f>AF15*AK15</f>
        <v>6334.6681597342686</v>
      </c>
      <c r="AM15" s="6">
        <f>AF15*AF15</f>
        <v>196</v>
      </c>
      <c r="AN15" s="6">
        <f>AS$3+(AS$2*AF15)</f>
        <v>404.22021747741502</v>
      </c>
      <c r="AO15" s="6">
        <f>AN15*V$5/100</f>
        <v>467.48492334895963</v>
      </c>
      <c r="AU15" s="11" t="s">
        <v>32</v>
      </c>
      <c r="AV15" s="6">
        <v>456.72</v>
      </c>
      <c r="AW15" s="6">
        <v>394.91211054196202</v>
      </c>
      <c r="AX15" s="6">
        <v>452.47629712387629</v>
      </c>
      <c r="AY15" s="6">
        <v>467.48492334895963</v>
      </c>
      <c r="AZ15" s="9">
        <f>AW15/AX15</f>
        <v>0.87277966393418682</v>
      </c>
      <c r="BA15" s="7" t="s">
        <v>5</v>
      </c>
      <c r="BB15" s="9">
        <f>AW15/AY15</f>
        <v>0.84475903032957322</v>
      </c>
      <c r="BC15" s="7" t="s">
        <v>3</v>
      </c>
      <c r="BD15" s="7" t="s">
        <v>3</v>
      </c>
    </row>
    <row r="16" spans="1:56" x14ac:dyDescent="0.2">
      <c r="A16" s="7" t="s">
        <v>27</v>
      </c>
      <c r="B16" s="10">
        <v>391.18</v>
      </c>
      <c r="D16" s="7" t="s">
        <v>27</v>
      </c>
      <c r="E16" s="6">
        <v>391.18</v>
      </c>
      <c r="F16" s="6">
        <f>(AVERAGE(E14:E17)+AVERAGE(E15:E18))/2</f>
        <v>430.3125</v>
      </c>
      <c r="G16" s="6">
        <f>E16/F16*100</f>
        <v>90.906027596223666</v>
      </c>
      <c r="J16" s="14" t="s">
        <v>31</v>
      </c>
      <c r="K16" s="14" t="s">
        <v>30</v>
      </c>
      <c r="L16" s="14" t="s">
        <v>29</v>
      </c>
      <c r="M16" s="14" t="s">
        <v>28</v>
      </c>
      <c r="X16" s="7" t="s">
        <v>27</v>
      </c>
      <c r="Y16" s="6">
        <v>391.18</v>
      </c>
      <c r="Z16" s="6">
        <f>Y16/V$6*100</f>
        <v>426.58127979397216</v>
      </c>
      <c r="AF16" s="1">
        <v>15</v>
      </c>
      <c r="AG16" s="7" t="s">
        <v>27</v>
      </c>
      <c r="AH16" s="6">
        <v>391.18</v>
      </c>
      <c r="AI16" s="6">
        <v>426.58127979397216</v>
      </c>
      <c r="AJ16" s="6">
        <f>AVERAGE(AI15:AI17)</f>
        <v>415.77268695148581</v>
      </c>
      <c r="AK16" s="6">
        <f>AVERAGE(AJ15:AJ17)</f>
        <v>430.75841947381537</v>
      </c>
      <c r="AL16" s="6">
        <f>AF16*AK16</f>
        <v>6461.3762921072303</v>
      </c>
      <c r="AM16" s="6">
        <f>AF16*AF16</f>
        <v>225</v>
      </c>
      <c r="AN16" s="6">
        <f>AS$3+(AS$2*AF16)</f>
        <v>406.98235320001163</v>
      </c>
      <c r="AO16" s="6">
        <f>AN16*V$6/100</f>
        <v>373.20755613483948</v>
      </c>
      <c r="AU16" s="7" t="s">
        <v>27</v>
      </c>
      <c r="AV16" s="6">
        <v>391.18</v>
      </c>
      <c r="AW16" s="6">
        <v>426.58127979397216</v>
      </c>
      <c r="AX16" s="6">
        <v>430.75841947381537</v>
      </c>
      <c r="AY16" s="6">
        <v>373.20755613483948</v>
      </c>
      <c r="AZ16" s="9">
        <f>AW16/AX16</f>
        <v>0.99030282522406476</v>
      </c>
      <c r="BA16" s="7" t="s">
        <v>3</v>
      </c>
      <c r="BB16" s="9">
        <f>AW16/AY16</f>
        <v>1.1430135129414389</v>
      </c>
      <c r="BC16" s="7" t="s">
        <v>3</v>
      </c>
      <c r="BD16" s="7" t="s">
        <v>3</v>
      </c>
    </row>
    <row r="17" spans="1:56" x14ac:dyDescent="0.2">
      <c r="A17" s="7" t="s">
        <v>26</v>
      </c>
      <c r="B17" s="10">
        <v>386.09</v>
      </c>
      <c r="D17" s="7" t="s">
        <v>26</v>
      </c>
      <c r="E17" s="6">
        <v>386.09</v>
      </c>
      <c r="F17" s="6">
        <f>(AVERAGE(E15:E18)+AVERAGE(E16:E19))/2</f>
        <v>423.30375000000004</v>
      </c>
      <c r="G17" s="6">
        <f>E17/F17*100</f>
        <v>91.208736043562084</v>
      </c>
      <c r="I17" s="15">
        <v>1</v>
      </c>
      <c r="J17" s="6">
        <v>86.699391136073999</v>
      </c>
      <c r="K17" s="6">
        <v>114.23275574808396</v>
      </c>
      <c r="L17" s="6">
        <v>102.01164760898443</v>
      </c>
      <c r="M17" s="13">
        <v>101.97901428637645</v>
      </c>
      <c r="X17" s="7" t="s">
        <v>26</v>
      </c>
      <c r="Y17" s="6">
        <v>386.09</v>
      </c>
      <c r="Z17" s="6">
        <f>Y17/V$7*100</f>
        <v>425.82467051852319</v>
      </c>
      <c r="AF17" s="1">
        <v>16</v>
      </c>
      <c r="AG17" s="7" t="s">
        <v>26</v>
      </c>
      <c r="AH17" s="6">
        <v>386.09</v>
      </c>
      <c r="AI17" s="6">
        <v>425.82467051852319</v>
      </c>
      <c r="AJ17" s="6">
        <f>AVERAGE(AI16:AI18)</f>
        <v>423.38618878640642</v>
      </c>
      <c r="AK17" s="6">
        <f>AVERAGE(AJ16:AJ18)</f>
        <v>423.70986256810073</v>
      </c>
      <c r="AL17" s="6">
        <f>AF17*AK17</f>
        <v>6779.3578010896117</v>
      </c>
      <c r="AM17" s="6">
        <f>AF17*AF17</f>
        <v>256</v>
      </c>
      <c r="AN17" s="6">
        <f>AS$3+(AS$2*AF17)</f>
        <v>409.74448892260824</v>
      </c>
      <c r="AO17" s="6">
        <f>AN17*V$7/100</f>
        <v>371.51029679772449</v>
      </c>
      <c r="AU17" s="7" t="s">
        <v>26</v>
      </c>
      <c r="AV17" s="6">
        <v>386.09</v>
      </c>
      <c r="AW17" s="6">
        <v>425.82467051852319</v>
      </c>
      <c r="AX17" s="6">
        <v>423.70986256810073</v>
      </c>
      <c r="AY17" s="6">
        <v>371.51029679772449</v>
      </c>
      <c r="AZ17" s="9">
        <f>AW17/AX17</f>
        <v>1.0049911699897771</v>
      </c>
      <c r="BA17" s="7" t="s">
        <v>3</v>
      </c>
      <c r="BB17" s="9">
        <f>AW17/AY17</f>
        <v>1.1461988380644297</v>
      </c>
      <c r="BC17" s="7" t="s">
        <v>3</v>
      </c>
      <c r="BD17" s="7" t="s">
        <v>3</v>
      </c>
    </row>
    <row r="18" spans="1:56" x14ac:dyDescent="0.2">
      <c r="A18" s="11" t="s">
        <v>25</v>
      </c>
      <c r="B18" s="10">
        <v>426.02</v>
      </c>
      <c r="D18" s="11" t="s">
        <v>25</v>
      </c>
      <c r="E18" s="6">
        <v>426.02</v>
      </c>
      <c r="F18" s="6">
        <f>(AVERAGE(E16:E19)+AVERAGE(E17:E20))/2</f>
        <v>429.02</v>
      </c>
      <c r="G18" s="6">
        <f>E18/F18*100</f>
        <v>99.3007319006107</v>
      </c>
      <c r="I18" s="15">
        <v>2</v>
      </c>
      <c r="J18" s="6">
        <v>85.270621895721803</v>
      </c>
      <c r="K18" s="6">
        <v>129.99691406482629</v>
      </c>
      <c r="L18" s="6">
        <v>115.68805776641364</v>
      </c>
      <c r="M18" s="13">
        <v>115.65104938747389</v>
      </c>
      <c r="X18" s="11" t="s">
        <v>25</v>
      </c>
      <c r="Y18" s="6">
        <v>426.02</v>
      </c>
      <c r="Z18" s="6">
        <f>Y18/V$4*100</f>
        <v>417.75261604672397</v>
      </c>
      <c r="AF18" s="1">
        <v>17</v>
      </c>
      <c r="AG18" s="11" t="s">
        <v>25</v>
      </c>
      <c r="AH18" s="6">
        <v>426.02</v>
      </c>
      <c r="AI18" s="6">
        <v>417.75261604672397</v>
      </c>
      <c r="AJ18" s="6">
        <f>AVERAGE(AI17:AI19)</f>
        <v>431.97071196640997</v>
      </c>
      <c r="AK18" s="6">
        <f>AVERAGE(AJ17:AJ19)</f>
        <v>426.68754826728008</v>
      </c>
      <c r="AL18" s="6">
        <f>AF18*AK18</f>
        <v>7253.6883205437616</v>
      </c>
      <c r="AM18" s="6">
        <f>AF18*AF18</f>
        <v>289</v>
      </c>
      <c r="AN18" s="6">
        <f>AS$3+(AS$2*AF18)</f>
        <v>412.50662464520485</v>
      </c>
      <c r="AO18" s="6">
        <f>AN18*V$4/100</f>
        <v>420.67018967918273</v>
      </c>
      <c r="AU18" s="11" t="s">
        <v>25</v>
      </c>
      <c r="AV18" s="6">
        <v>426.02</v>
      </c>
      <c r="AW18" s="6">
        <v>417.75261604672397</v>
      </c>
      <c r="AX18" s="6">
        <v>426.68754826728008</v>
      </c>
      <c r="AY18" s="6">
        <v>420.67018967918273</v>
      </c>
      <c r="AZ18" s="9">
        <f>AW18/AX18</f>
        <v>0.97905977744876871</v>
      </c>
      <c r="BA18" s="7" t="s">
        <v>3</v>
      </c>
      <c r="BB18" s="9">
        <f>AW18/AY18</f>
        <v>0.99306446307810925</v>
      </c>
      <c r="BC18" s="7" t="s">
        <v>3</v>
      </c>
      <c r="BD18" s="7" t="s">
        <v>3</v>
      </c>
    </row>
    <row r="19" spans="1:56" x14ac:dyDescent="0.2">
      <c r="A19" s="11" t="s">
        <v>24</v>
      </c>
      <c r="B19" s="10">
        <v>523.13</v>
      </c>
      <c r="D19" s="11" t="s">
        <v>24</v>
      </c>
      <c r="E19" s="6">
        <v>523.13</v>
      </c>
      <c r="F19" s="6">
        <f>(AVERAGE(E17:E20)+AVERAGE(E18:E21))/2</f>
        <v>424.21124999999995</v>
      </c>
      <c r="G19" s="6">
        <f>E19/F19*100</f>
        <v>123.31827597688654</v>
      </c>
      <c r="I19" s="15">
        <v>3</v>
      </c>
      <c r="J19" s="6">
        <v>86.059105793497693</v>
      </c>
      <c r="K19" s="6">
        <v>113.73822419590832</v>
      </c>
      <c r="L19" s="6">
        <v>91.730508646533551</v>
      </c>
      <c r="M19" s="13">
        <v>91.701164239773931</v>
      </c>
      <c r="X19" s="11" t="s">
        <v>24</v>
      </c>
      <c r="Y19" s="6">
        <v>523.13</v>
      </c>
      <c r="Z19" s="6">
        <f>Y19/V$5*100</f>
        <v>452.33484933398273</v>
      </c>
      <c r="AF19" s="1">
        <v>18</v>
      </c>
      <c r="AG19" s="11" t="s">
        <v>24</v>
      </c>
      <c r="AH19" s="6">
        <v>523.13</v>
      </c>
      <c r="AI19" s="6">
        <v>452.33484933398273</v>
      </c>
      <c r="AJ19" s="6">
        <f>AVERAGE(AI18:AI20)</f>
        <v>424.70574404902391</v>
      </c>
      <c r="AK19" s="6">
        <f>AVERAGE(AJ18:AJ20)</f>
        <v>425.84419852917193</v>
      </c>
      <c r="AL19" s="6">
        <f>AF19*AK19</f>
        <v>7665.1955735250949</v>
      </c>
      <c r="AM19" s="6">
        <f>AF19*AF19</f>
        <v>324</v>
      </c>
      <c r="AN19" s="6">
        <f>AS$3+(AS$2*AF19)</f>
        <v>415.26876036780152</v>
      </c>
      <c r="AO19" s="6">
        <f>AN19*V$5/100</f>
        <v>480.26267914371675</v>
      </c>
      <c r="AU19" s="11" t="s">
        <v>24</v>
      </c>
      <c r="AV19" s="6">
        <v>523.13</v>
      </c>
      <c r="AW19" s="6">
        <v>452.33484933398273</v>
      </c>
      <c r="AX19" s="6">
        <v>425.84419852917193</v>
      </c>
      <c r="AY19" s="6">
        <v>480.26267914371675</v>
      </c>
      <c r="AZ19" s="9">
        <f>AW19/AX19</f>
        <v>1.0622073774782119</v>
      </c>
      <c r="BA19" s="7" t="s">
        <v>5</v>
      </c>
      <c r="BB19" s="9">
        <f>AW19/AY19</f>
        <v>0.94184884434591531</v>
      </c>
      <c r="BC19" s="7" t="s">
        <v>3</v>
      </c>
      <c r="BD19" s="7" t="s">
        <v>3</v>
      </c>
    </row>
    <row r="20" spans="1:56" x14ac:dyDescent="0.2">
      <c r="A20" s="7" t="s">
        <v>23</v>
      </c>
      <c r="B20" s="10">
        <v>370.5</v>
      </c>
      <c r="D20" s="7" t="s">
        <v>23</v>
      </c>
      <c r="E20" s="6">
        <v>370.5</v>
      </c>
      <c r="F20" s="6">
        <f>(AVERAGE(E18:E21)+AVERAGE(E19:E22))/2</f>
        <v>422.95749999999998</v>
      </c>
      <c r="G20" s="6">
        <f>E20/F20*100</f>
        <v>87.597453644869759</v>
      </c>
      <c r="I20" s="15">
        <v>4</v>
      </c>
      <c r="J20" s="6">
        <v>70.795112971751223</v>
      </c>
      <c r="K20" s="6">
        <v>95.616823429094453</v>
      </c>
      <c r="L20" s="6">
        <v>90.697786127261153</v>
      </c>
      <c r="M20" s="13">
        <v>90.668772086375682</v>
      </c>
      <c r="X20" s="7" t="s">
        <v>23</v>
      </c>
      <c r="Y20" s="6">
        <v>370.5</v>
      </c>
      <c r="Z20" s="6">
        <f>Y20/V$6*100</f>
        <v>404.02976676636513</v>
      </c>
      <c r="AF20" s="1">
        <v>19</v>
      </c>
      <c r="AG20" s="7" t="s">
        <v>23</v>
      </c>
      <c r="AH20" s="6">
        <v>370.5</v>
      </c>
      <c r="AI20" s="6">
        <v>404.02976676636513</v>
      </c>
      <c r="AJ20" s="6">
        <f>AVERAGE(AI19:AI21)</f>
        <v>420.85613957208199</v>
      </c>
      <c r="AK20" s="6">
        <f>AVERAGE(AJ19:AJ21)</f>
        <v>419.14236055630414</v>
      </c>
      <c r="AL20" s="6">
        <f>AF20*AK20</f>
        <v>7963.7048505697785</v>
      </c>
      <c r="AM20" s="6">
        <f>AF20*AF20</f>
        <v>361</v>
      </c>
      <c r="AN20" s="6">
        <f>AS$3+(AS$2*AF20)</f>
        <v>418.03089609039813</v>
      </c>
      <c r="AO20" s="6">
        <f>AN20*V$6/100</f>
        <v>383.33919859685471</v>
      </c>
      <c r="AU20" s="7" t="s">
        <v>23</v>
      </c>
      <c r="AV20" s="6">
        <v>370.5</v>
      </c>
      <c r="AW20" s="6">
        <v>404.02976676636513</v>
      </c>
      <c r="AX20" s="6">
        <v>419.14236055630414</v>
      </c>
      <c r="AY20" s="6">
        <v>383.33919859685471</v>
      </c>
      <c r="AZ20" s="9">
        <f>AW20/AX20</f>
        <v>0.96394400754464205</v>
      </c>
      <c r="BA20" s="7" t="s">
        <v>3</v>
      </c>
      <c r="BB20" s="9">
        <f>AW20/AY20</f>
        <v>1.0539745693767937</v>
      </c>
      <c r="BC20" s="7" t="s">
        <v>3</v>
      </c>
      <c r="BD20" s="7" t="s">
        <v>3</v>
      </c>
    </row>
    <row r="21" spans="1:56" x14ac:dyDescent="0.2">
      <c r="A21" s="7" t="s">
        <v>21</v>
      </c>
      <c r="B21" s="10">
        <v>368.3</v>
      </c>
      <c r="D21" s="7" t="s">
        <v>21</v>
      </c>
      <c r="E21" s="6">
        <v>368.3</v>
      </c>
      <c r="F21" s="6">
        <f>(AVERAGE(E19:E22)+AVERAGE(E20:E23))/2</f>
        <v>418.63499999999999</v>
      </c>
      <c r="G21" s="6">
        <f>E21/F21*100</f>
        <v>87.976399488814835</v>
      </c>
      <c r="K21" s="14" t="s">
        <v>22</v>
      </c>
      <c r="L21" s="13">
        <v>400.12800014919281</v>
      </c>
      <c r="M21" s="13">
        <v>399.99999999999994</v>
      </c>
      <c r="X21" s="7" t="s">
        <v>21</v>
      </c>
      <c r="Y21" s="6">
        <v>368.3</v>
      </c>
      <c r="Z21" s="6">
        <f>Y21/V$7*100</f>
        <v>406.2038026158981</v>
      </c>
      <c r="AF21" s="1">
        <v>20</v>
      </c>
      <c r="AG21" s="7" t="s">
        <v>21</v>
      </c>
      <c r="AH21" s="6">
        <v>368.3</v>
      </c>
      <c r="AI21" s="6">
        <v>406.2038026158981</v>
      </c>
      <c r="AJ21" s="6">
        <f>AVERAGE(AI20:AI22)</f>
        <v>411.86519804780664</v>
      </c>
      <c r="AK21" s="6">
        <f>AVERAGE(AJ20:AJ22)</f>
        <v>416.16161768464627</v>
      </c>
      <c r="AL21" s="6">
        <f>AF21*AK21</f>
        <v>8323.2323536929252</v>
      </c>
      <c r="AM21" s="6">
        <f>AF21*AF21</f>
        <v>400</v>
      </c>
      <c r="AN21" s="6">
        <f>AS$3+(AS$2*AF21)</f>
        <v>420.79303181299474</v>
      </c>
      <c r="AO21" s="6">
        <f>AN21*V$7/100</f>
        <v>381.52787496987452</v>
      </c>
      <c r="AU21" s="7" t="s">
        <v>21</v>
      </c>
      <c r="AV21" s="6">
        <v>368.3</v>
      </c>
      <c r="AW21" s="6">
        <v>406.2038026158981</v>
      </c>
      <c r="AX21" s="6">
        <v>416.16161768464627</v>
      </c>
      <c r="AY21" s="6">
        <v>381.52787496987452</v>
      </c>
      <c r="AZ21" s="9">
        <f>AW21/AX21</f>
        <v>0.97607224057771258</v>
      </c>
      <c r="BA21" s="7" t="s">
        <v>3</v>
      </c>
      <c r="BB21" s="9">
        <f>AW21/AY21</f>
        <v>1.0646766049478613</v>
      </c>
      <c r="BC21" s="7" t="s">
        <v>3</v>
      </c>
      <c r="BD21" s="7" t="s">
        <v>3</v>
      </c>
    </row>
    <row r="22" spans="1:56" x14ac:dyDescent="0.2">
      <c r="A22" s="11" t="s">
        <v>20</v>
      </c>
      <c r="B22" s="10">
        <v>433.78</v>
      </c>
      <c r="D22" s="11" t="s">
        <v>20</v>
      </c>
      <c r="E22" s="6">
        <v>433.78</v>
      </c>
      <c r="F22" s="6">
        <f>(AVERAGE(E20:E23)+AVERAGE(E21:E24))/2</f>
        <v>412.745</v>
      </c>
      <c r="G22" s="6">
        <f>E22/F22*100</f>
        <v>105.09636700626295</v>
      </c>
      <c r="X22" s="11" t="s">
        <v>20</v>
      </c>
      <c r="Y22" s="6">
        <v>433.78</v>
      </c>
      <c r="Z22" s="6">
        <f>Y22/V$4*100</f>
        <v>425.36202476115659</v>
      </c>
      <c r="AF22" s="1">
        <v>21</v>
      </c>
      <c r="AG22" s="11" t="s">
        <v>20</v>
      </c>
      <c r="AH22" s="6">
        <v>433.78</v>
      </c>
      <c r="AI22" s="6">
        <v>425.36202476115659</v>
      </c>
      <c r="AJ22" s="6">
        <f>AVERAGE(AI21:AI23)</f>
        <v>415.7635154340503</v>
      </c>
      <c r="AK22" s="6">
        <f>AVERAGE(AJ21:AJ23)</f>
        <v>413.6433407925133</v>
      </c>
      <c r="AL22" s="6">
        <f>AF22*AK22</f>
        <v>8686.5101566427802</v>
      </c>
      <c r="AM22" s="6">
        <f>AF22*AF22</f>
        <v>441</v>
      </c>
      <c r="AN22" s="6">
        <f>AS$3+(AS$2*AF22)</f>
        <v>423.55516753559135</v>
      </c>
      <c r="AO22" s="6">
        <f>AN22*V$4/100</f>
        <v>431.9373848118064</v>
      </c>
      <c r="AU22" s="11" t="s">
        <v>20</v>
      </c>
      <c r="AV22" s="6">
        <v>433.78</v>
      </c>
      <c r="AW22" s="6">
        <v>425.36202476115659</v>
      </c>
      <c r="AX22" s="6">
        <v>413.6433407925133</v>
      </c>
      <c r="AY22" s="6">
        <v>431.9373848118064</v>
      </c>
      <c r="AZ22" s="9">
        <f>AW22/AX22</f>
        <v>1.0283304064467498</v>
      </c>
      <c r="BA22" s="7" t="s">
        <v>3</v>
      </c>
      <c r="BB22" s="9">
        <f>AW22/AY22</f>
        <v>0.98477705268898019</v>
      </c>
      <c r="BC22" s="7" t="s">
        <v>3</v>
      </c>
      <c r="BD22" s="7" t="s">
        <v>3</v>
      </c>
    </row>
    <row r="23" spans="1:56" x14ac:dyDescent="0.2">
      <c r="A23" s="11" t="s">
        <v>19</v>
      </c>
      <c r="B23" s="10">
        <v>480.79</v>
      </c>
      <c r="D23" s="11" t="s">
        <v>19</v>
      </c>
      <c r="E23" s="6">
        <v>480.79</v>
      </c>
      <c r="F23" s="6">
        <f>(AVERAGE(E21:E24)+AVERAGE(E22:E25))/2</f>
        <v>394.59375</v>
      </c>
      <c r="G23" s="6">
        <f>E23/F23*100</f>
        <v>121.84430189276947</v>
      </c>
      <c r="X23" s="11" t="s">
        <v>19</v>
      </c>
      <c r="Y23" s="6">
        <v>480.79</v>
      </c>
      <c r="Z23" s="6">
        <f>Y23/V$5*100</f>
        <v>415.72471892509623</v>
      </c>
      <c r="AF23" s="1">
        <v>22</v>
      </c>
      <c r="AG23" s="11" t="s">
        <v>19</v>
      </c>
      <c r="AH23" s="6">
        <v>480.79</v>
      </c>
      <c r="AI23" s="6">
        <v>415.72471892509623</v>
      </c>
      <c r="AJ23" s="6">
        <f>AVERAGE(AI22:AI24)</f>
        <v>413.30130889568301</v>
      </c>
      <c r="AK23" s="6">
        <f>AVERAGE(AJ22:AJ24)</f>
        <v>394.78419385866391</v>
      </c>
      <c r="AL23" s="6">
        <f>AF23*AK23</f>
        <v>8685.2522648906051</v>
      </c>
      <c r="AM23" s="6">
        <f>AF23*AF23</f>
        <v>484</v>
      </c>
      <c r="AN23" s="6">
        <f>AS$3+(AS$2*AF23)</f>
        <v>426.31730325818796</v>
      </c>
      <c r="AO23" s="6">
        <f>AN23*V$5/100</f>
        <v>493.04043493847377</v>
      </c>
      <c r="AU23" s="11" t="s">
        <v>19</v>
      </c>
      <c r="AV23" s="6">
        <v>480.79</v>
      </c>
      <c r="AW23" s="6">
        <v>415.72471892509623</v>
      </c>
      <c r="AX23" s="6">
        <v>394.78419385866391</v>
      </c>
      <c r="AY23" s="6">
        <v>493.04043493847377</v>
      </c>
      <c r="AZ23" s="9">
        <f>AW23/AX23</f>
        <v>1.0530429672519492</v>
      </c>
      <c r="BA23" s="7" t="s">
        <v>5</v>
      </c>
      <c r="BB23" s="9">
        <f>AW23/AY23</f>
        <v>0.8431858514342222</v>
      </c>
      <c r="BC23" s="7" t="s">
        <v>3</v>
      </c>
      <c r="BD23" s="7" t="s">
        <v>3</v>
      </c>
    </row>
    <row r="24" spans="1:56" x14ac:dyDescent="0.2">
      <c r="A24" s="7" t="s">
        <v>18</v>
      </c>
      <c r="B24" s="10">
        <v>365.72</v>
      </c>
      <c r="D24" s="7" t="s">
        <v>18</v>
      </c>
      <c r="E24" s="6">
        <v>365.72</v>
      </c>
      <c r="F24" s="6">
        <f>(AVERAGE(E22:E25)+AVERAGE(E23:E26))/2</f>
        <v>361.25125000000003</v>
      </c>
      <c r="G24" s="6">
        <f>E24/F24*100</f>
        <v>101.23701994110748</v>
      </c>
      <c r="X24" s="7" t="s">
        <v>18</v>
      </c>
      <c r="Y24" s="6">
        <v>365.72</v>
      </c>
      <c r="Z24" s="6">
        <f>Y24/V$6*100</f>
        <v>398.81718300079638</v>
      </c>
      <c r="AF24" s="1">
        <v>23</v>
      </c>
      <c r="AG24" s="7" t="s">
        <v>18</v>
      </c>
      <c r="AH24" s="6">
        <v>365.72</v>
      </c>
      <c r="AI24" s="6">
        <v>398.81718300079638</v>
      </c>
      <c r="AJ24" s="6">
        <f>AVERAGE(AI23:AI25)</f>
        <v>355.28775724625848</v>
      </c>
      <c r="AK24" s="6">
        <f>AVERAGE(AJ23:AJ25)</f>
        <v>361.93432885230726</v>
      </c>
      <c r="AL24" s="6">
        <f>AF24*AK24</f>
        <v>8324.4895636030669</v>
      </c>
      <c r="AM24" s="6">
        <f>AF24*AF24</f>
        <v>529</v>
      </c>
      <c r="AN24" s="6">
        <f>AS$3+(AS$2*AF24)</f>
        <v>429.07943898078457</v>
      </c>
      <c r="AO24" s="6">
        <f>AN24*V$6/100</f>
        <v>393.47084105886984</v>
      </c>
      <c r="AU24" s="7" t="s">
        <v>18</v>
      </c>
      <c r="AV24" s="6">
        <v>365.72</v>
      </c>
      <c r="AW24" s="6">
        <v>398.81718300079638</v>
      </c>
      <c r="AX24" s="6">
        <v>361.93432885230726</v>
      </c>
      <c r="AY24" s="6">
        <v>393.47084105886984</v>
      </c>
      <c r="AZ24" s="9">
        <f>AW24/AX24</f>
        <v>1.1019048241857703</v>
      </c>
      <c r="BA24" s="7" t="s">
        <v>5</v>
      </c>
      <c r="BB24" s="9">
        <f>AW24/AY24</f>
        <v>1.0135876445826049</v>
      </c>
      <c r="BC24" s="7" t="s">
        <v>3</v>
      </c>
      <c r="BD24" s="7" t="s">
        <v>3</v>
      </c>
    </row>
    <row r="25" spans="1:56" x14ac:dyDescent="0.2">
      <c r="A25" s="7" t="s">
        <v>17</v>
      </c>
      <c r="B25" s="10">
        <v>227.87</v>
      </c>
      <c r="D25" s="7" t="s">
        <v>17</v>
      </c>
      <c r="E25" s="6">
        <v>227.87</v>
      </c>
      <c r="F25" s="6">
        <f>(AVERAGE(E23:E26)+AVERAGE(E24:E27))/2</f>
        <v>321.87250000000006</v>
      </c>
      <c r="G25" s="6">
        <f>E25/F25*100</f>
        <v>70.795112971751223</v>
      </c>
      <c r="X25" s="7" t="s">
        <v>17</v>
      </c>
      <c r="Y25" s="6">
        <v>227.87</v>
      </c>
      <c r="Z25" s="6">
        <f>Y25/V$7*100</f>
        <v>251.32136981288272</v>
      </c>
      <c r="AF25" s="1">
        <v>24</v>
      </c>
      <c r="AG25" s="7" t="s">
        <v>17</v>
      </c>
      <c r="AH25" s="6">
        <v>227.87</v>
      </c>
      <c r="AI25" s="6">
        <v>251.32136981288272</v>
      </c>
      <c r="AJ25" s="6">
        <f>AVERAGE(AI24:AI26)</f>
        <v>317.21392041498035</v>
      </c>
      <c r="AK25" s="6">
        <f>AVERAGE(AJ24:AJ26)</f>
        <v>313.6526440138328</v>
      </c>
      <c r="AL25" s="6">
        <f>AF25*AK25</f>
        <v>7527.6634563319876</v>
      </c>
      <c r="AM25" s="6">
        <f>AF25*AF25</f>
        <v>576</v>
      </c>
      <c r="AN25" s="6">
        <f>AS$3+(AS$2*AF25)</f>
        <v>431.84157470338118</v>
      </c>
      <c r="AO25" s="6">
        <f>AN25*V$7/100</f>
        <v>391.54545314202448</v>
      </c>
      <c r="AU25" s="7" t="s">
        <v>17</v>
      </c>
      <c r="AV25" s="6">
        <v>227.87</v>
      </c>
      <c r="AW25" s="6">
        <v>251.32136981288272</v>
      </c>
      <c r="AX25" s="6">
        <v>313.6526440138328</v>
      </c>
      <c r="AY25" s="6">
        <v>391.54545314202448</v>
      </c>
      <c r="AZ25" s="9">
        <f>AW25/AX25</f>
        <v>0.80127291961166724</v>
      </c>
      <c r="BA25" s="7" t="s">
        <v>5</v>
      </c>
      <c r="BB25" s="9">
        <f>AW25/AY25</f>
        <v>0.64187022935935212</v>
      </c>
      <c r="BC25" s="7" t="s">
        <v>5</v>
      </c>
      <c r="BD25" s="12" t="s">
        <v>5</v>
      </c>
    </row>
    <row r="26" spans="1:56" x14ac:dyDescent="0.2">
      <c r="A26" s="11" t="s">
        <v>16</v>
      </c>
      <c r="B26" s="10">
        <v>307.47000000000003</v>
      </c>
      <c r="D26" s="11" t="s">
        <v>16</v>
      </c>
      <c r="E26" s="6">
        <v>307.47000000000003</v>
      </c>
      <c r="F26" s="6">
        <f>(AVERAGE(E24:E27)+AVERAGE(E25:E28))/2</f>
        <v>307.95375000000001</v>
      </c>
      <c r="G26" s="6">
        <f>E26/F26*100</f>
        <v>99.842914723395964</v>
      </c>
      <c r="X26" s="11" t="s">
        <v>16</v>
      </c>
      <c r="Y26" s="6">
        <v>307.47000000000003</v>
      </c>
      <c r="Z26" s="6">
        <f>Y26/V$4*100</f>
        <v>301.50320843126195</v>
      </c>
      <c r="AF26" s="1">
        <v>25</v>
      </c>
      <c r="AG26" s="11" t="s">
        <v>16</v>
      </c>
      <c r="AH26" s="6">
        <v>307.47000000000003</v>
      </c>
      <c r="AI26" s="6">
        <v>301.50320843126195</v>
      </c>
      <c r="AJ26" s="6">
        <f>AVERAGE(AI25:AI27)</f>
        <v>268.45625438025968</v>
      </c>
      <c r="AK26" s="6">
        <f>AVERAGE(AJ25:AJ27)</f>
        <v>310.47188720030096</v>
      </c>
      <c r="AL26" s="6">
        <f>AF26*AK26</f>
        <v>7761.7971800075238</v>
      </c>
      <c r="AM26" s="6">
        <f>AF26*AF26</f>
        <v>625</v>
      </c>
      <c r="AN26" s="6">
        <f>AS$3+(AS$2*AF26)</f>
        <v>434.60371042597779</v>
      </c>
      <c r="AO26" s="6">
        <f>AN26*V$4/100</f>
        <v>443.20457994443007</v>
      </c>
      <c r="AU26" s="11" t="s">
        <v>16</v>
      </c>
      <c r="AV26" s="6">
        <v>307.47000000000003</v>
      </c>
      <c r="AW26" s="6">
        <v>301.50320843126195</v>
      </c>
      <c r="AX26" s="6">
        <v>310.47188720030096</v>
      </c>
      <c r="AY26" s="6">
        <v>443.20457994443007</v>
      </c>
      <c r="AZ26" s="9">
        <f>AW26/AX26</f>
        <v>0.97111275081968096</v>
      </c>
      <c r="BA26" s="7" t="s">
        <v>3</v>
      </c>
      <c r="BB26" s="9">
        <f>AW26/AY26</f>
        <v>0.68027999274977047</v>
      </c>
      <c r="BC26" s="7" t="s">
        <v>5</v>
      </c>
      <c r="BD26" s="7" t="s">
        <v>3</v>
      </c>
    </row>
    <row r="27" spans="1:56" x14ac:dyDescent="0.2">
      <c r="A27" s="11" t="s">
        <v>14</v>
      </c>
      <c r="B27" s="10">
        <v>292.07</v>
      </c>
      <c r="D27" s="11" t="s">
        <v>14</v>
      </c>
      <c r="E27" s="6">
        <v>292.07</v>
      </c>
      <c r="F27" s="6">
        <f>(AVERAGE(E25:E28)+AVERAGE(E26:E29))/2</f>
        <v>342.52125000000001</v>
      </c>
      <c r="G27" s="6">
        <f>E27/F27*100</f>
        <v>85.270621895721803</v>
      </c>
      <c r="X27" s="11" t="s">
        <v>14</v>
      </c>
      <c r="Y27" s="6">
        <v>292.07</v>
      </c>
      <c r="Z27" s="6">
        <f>Y27/V$5*100</f>
        <v>252.54418489663436</v>
      </c>
      <c r="AF27" s="1">
        <v>26</v>
      </c>
      <c r="AG27" s="11" t="s">
        <v>14</v>
      </c>
      <c r="AH27" s="6">
        <v>292.07</v>
      </c>
      <c r="AI27" s="6">
        <v>252.54418489663436</v>
      </c>
      <c r="AJ27" s="6">
        <f>AVERAGE(AI26:AI28)</f>
        <v>345.74548680566289</v>
      </c>
      <c r="AK27" s="6">
        <f>AVERAGE(AJ26:AJ28)</f>
        <v>338.81417093907811</v>
      </c>
      <c r="AL27" s="6">
        <f>AF27*AK27</f>
        <v>8809.168444416031</v>
      </c>
      <c r="AM27" s="6">
        <f>AF27*AF27</f>
        <v>676</v>
      </c>
      <c r="AN27" s="6">
        <f>AS$3+(AS$2*AF27)</f>
        <v>437.36584614857441</v>
      </c>
      <c r="AO27" s="6">
        <f>AN27*V$5/100</f>
        <v>505.81819073323089</v>
      </c>
      <c r="AU27" s="11" t="s">
        <v>14</v>
      </c>
      <c r="AV27" s="6">
        <v>292.07</v>
      </c>
      <c r="AW27" s="6">
        <v>252.54418489663436</v>
      </c>
      <c r="AX27" s="6">
        <v>338.81417093907811</v>
      </c>
      <c r="AY27" s="6">
        <v>505.81819073323089</v>
      </c>
      <c r="AZ27" s="9">
        <f>AW27/AX27</f>
        <v>0.74537668892852804</v>
      </c>
      <c r="BA27" s="7" t="s">
        <v>5</v>
      </c>
      <c r="BB27" s="9">
        <f>AW27/AY27</f>
        <v>0.49927857384992003</v>
      </c>
      <c r="BC27" s="7" t="s">
        <v>5</v>
      </c>
      <c r="BD27" s="12" t="s">
        <v>5</v>
      </c>
    </row>
    <row r="28" spans="1:56" x14ac:dyDescent="0.2">
      <c r="A28" s="7" t="s">
        <v>13</v>
      </c>
      <c r="B28" s="10">
        <v>443.09</v>
      </c>
      <c r="D28" s="7" t="s">
        <v>13</v>
      </c>
      <c r="E28" s="6">
        <v>443.09</v>
      </c>
      <c r="F28" s="6">
        <f>(AVERAGE(E26:E29)+AVERAGE(E27:E30))/2</f>
        <v>389.57</v>
      </c>
      <c r="G28" s="6">
        <f>E28/F28*100</f>
        <v>113.73822419590832</v>
      </c>
      <c r="X28" s="7" t="s">
        <v>13</v>
      </c>
      <c r="Y28" s="6">
        <v>443.09</v>
      </c>
      <c r="Z28" s="6">
        <f>Y28/V$6*100</f>
        <v>483.1890670890923</v>
      </c>
      <c r="AF28" s="1">
        <v>27</v>
      </c>
      <c r="AG28" s="7" t="s">
        <v>13</v>
      </c>
      <c r="AH28" s="6">
        <v>443.09</v>
      </c>
      <c r="AI28" s="6">
        <v>483.1890670890923</v>
      </c>
      <c r="AJ28" s="6">
        <f>AVERAGE(AI27:AI29)</f>
        <v>402.24077163131165</v>
      </c>
      <c r="AK28" s="6">
        <f>AVERAGE(AJ27:AJ29)</f>
        <v>408.15788509436084</v>
      </c>
      <c r="AL28" s="6">
        <f>AF28*AK28</f>
        <v>11020.262897547742</v>
      </c>
      <c r="AM28" s="6">
        <f>AF28*AF28</f>
        <v>729</v>
      </c>
      <c r="AN28" s="6">
        <f>AS$3+(AS$2*AF28)</f>
        <v>440.12798187117102</v>
      </c>
      <c r="AO28" s="6">
        <f>AN28*V$6/100</f>
        <v>403.60248352088502</v>
      </c>
      <c r="AU28" s="7" t="s">
        <v>13</v>
      </c>
      <c r="AV28" s="6">
        <v>443.09</v>
      </c>
      <c r="AW28" s="6">
        <v>483.1890670890923</v>
      </c>
      <c r="AX28" s="6">
        <v>408.15788509436084</v>
      </c>
      <c r="AY28" s="6">
        <v>403.60248352088502</v>
      </c>
      <c r="AZ28" s="9">
        <f>AW28/AX28</f>
        <v>1.1838288190301292</v>
      </c>
      <c r="BA28" s="7" t="s">
        <v>5</v>
      </c>
      <c r="BB28" s="9">
        <f>AW28/AY28</f>
        <v>1.1971905199242634</v>
      </c>
      <c r="BC28" s="7" t="s">
        <v>3</v>
      </c>
      <c r="BD28" s="7" t="s">
        <v>3</v>
      </c>
    </row>
    <row r="29" spans="1:56" x14ac:dyDescent="0.2">
      <c r="A29" s="7" t="s">
        <v>12</v>
      </c>
      <c r="B29" s="10">
        <v>427.04</v>
      </c>
      <c r="D29" s="7" t="s">
        <v>12</v>
      </c>
      <c r="E29" s="6">
        <v>427.04</v>
      </c>
      <c r="F29" s="6">
        <f>(AVERAGE(E27:E30)+AVERAGE(E28:E31))/2</f>
        <v>447.35</v>
      </c>
      <c r="G29" s="6">
        <f>E29/F29*100</f>
        <v>95.459930703028945</v>
      </c>
      <c r="X29" s="7" t="s">
        <v>12</v>
      </c>
      <c r="Y29" s="6">
        <v>427.04</v>
      </c>
      <c r="Z29" s="6">
        <f>Y29/V$7*100</f>
        <v>470.98906290820838</v>
      </c>
      <c r="AF29" s="1">
        <v>28</v>
      </c>
      <c r="AG29" s="7" t="s">
        <v>12</v>
      </c>
      <c r="AH29" s="6">
        <v>427.04</v>
      </c>
      <c r="AI29" s="6">
        <v>470.98906290820838</v>
      </c>
      <c r="AJ29" s="6">
        <f>AVERAGE(AI28:AI30)</f>
        <v>476.48739684610791</v>
      </c>
      <c r="AK29" s="6">
        <f>AVERAGE(AJ28:AJ30)</f>
        <v>453.49445274892832</v>
      </c>
      <c r="AL29" s="6">
        <f>AF29*AK29</f>
        <v>12697.844676969993</v>
      </c>
      <c r="AM29" s="6">
        <f>AF29*AF29</f>
        <v>784</v>
      </c>
      <c r="AN29" s="6">
        <f>AS$3+(AS$2*AF29)</f>
        <v>442.89011759376763</v>
      </c>
      <c r="AO29" s="6">
        <f>AN29*V$7/100</f>
        <v>401.56303131417445</v>
      </c>
      <c r="AU29" s="7" t="s">
        <v>12</v>
      </c>
      <c r="AV29" s="6">
        <v>427.04</v>
      </c>
      <c r="AW29" s="6">
        <v>470.98906290820838</v>
      </c>
      <c r="AX29" s="6">
        <v>453.49445274892832</v>
      </c>
      <c r="AY29" s="6">
        <v>401.56303131417445</v>
      </c>
      <c r="AZ29" s="9">
        <f>AW29/AX29</f>
        <v>1.038577341030819</v>
      </c>
      <c r="BA29" s="7" t="s">
        <v>3</v>
      </c>
      <c r="BB29" s="9">
        <f>AW29/AY29</f>
        <v>1.1728894997301593</v>
      </c>
      <c r="BC29" s="7" t="s">
        <v>3</v>
      </c>
      <c r="BD29" s="7" t="s">
        <v>3</v>
      </c>
    </row>
    <row r="30" spans="1:56" x14ac:dyDescent="0.2">
      <c r="A30" s="11" t="s">
        <v>11</v>
      </c>
      <c r="B30" s="10">
        <v>484.69</v>
      </c>
      <c r="D30" s="11" t="s">
        <v>11</v>
      </c>
      <c r="E30" s="6">
        <v>484.69</v>
      </c>
      <c r="F30" s="6">
        <f>(AVERAGE(E28:E31)+AVERAGE(E29:E32))/2</f>
        <v>480.63625000000002</v>
      </c>
      <c r="G30" s="6">
        <f>E30/F30*100</f>
        <v>100.84341328811549</v>
      </c>
      <c r="X30" s="11" t="s">
        <v>11</v>
      </c>
      <c r="Y30" s="6">
        <v>484.69</v>
      </c>
      <c r="Z30" s="6">
        <f>Y30/V$4*100</f>
        <v>475.28406054102305</v>
      </c>
      <c r="AF30" s="1">
        <v>29</v>
      </c>
      <c r="AG30" s="11" t="s">
        <v>11</v>
      </c>
      <c r="AH30" s="6">
        <v>484.69</v>
      </c>
      <c r="AI30" s="6">
        <v>475.28406054102305</v>
      </c>
      <c r="AJ30" s="6">
        <f>AVERAGE(AI29:AI31)</f>
        <v>481.75518976936547</v>
      </c>
      <c r="AK30" s="6">
        <f>AVERAGE(AJ29:AJ31)</f>
        <v>479.08536586271765</v>
      </c>
      <c r="AL30" s="6">
        <f>AF30*AK30</f>
        <v>13893.475610018811</v>
      </c>
      <c r="AM30" s="6">
        <f>AF30*AF30</f>
        <v>841</v>
      </c>
      <c r="AN30" s="6">
        <f>AS$3+(AS$2*AF30)</f>
        <v>445.65225331636429</v>
      </c>
      <c r="AO30" s="6">
        <f>AN30*V$4/100</f>
        <v>454.47177507705374</v>
      </c>
      <c r="AU30" s="11" t="s">
        <v>11</v>
      </c>
      <c r="AV30" s="6">
        <v>484.69</v>
      </c>
      <c r="AW30" s="6">
        <v>475.28406054102305</v>
      </c>
      <c r="AX30" s="6">
        <v>479.08536586271765</v>
      </c>
      <c r="AY30" s="6">
        <v>454.47177507705374</v>
      </c>
      <c r="AZ30" s="9">
        <f>AW30/AX30</f>
        <v>0.99206549481040951</v>
      </c>
      <c r="BA30" s="7" t="s">
        <v>3</v>
      </c>
      <c r="BB30" s="9">
        <f>AW30/AY30</f>
        <v>1.0457944510645147</v>
      </c>
      <c r="BC30" s="7" t="s">
        <v>3</v>
      </c>
      <c r="BD30" s="7" t="s">
        <v>3</v>
      </c>
    </row>
    <row r="31" spans="1:56" x14ac:dyDescent="0.2">
      <c r="A31" s="11" t="s">
        <v>10</v>
      </c>
      <c r="B31" s="10">
        <v>577.09</v>
      </c>
      <c r="D31" s="11" t="s">
        <v>10</v>
      </c>
      <c r="E31" s="6">
        <v>577.09</v>
      </c>
      <c r="F31" s="6">
        <f>(AVERAGE(E29:E32)+AVERAGE(E30:E33))/2</f>
        <v>482.20875000000001</v>
      </c>
      <c r="G31" s="6">
        <f>E31/F31*100</f>
        <v>119.67638496812842</v>
      </c>
      <c r="X31" s="11" t="s">
        <v>10</v>
      </c>
      <c r="Y31" s="6">
        <v>577.09</v>
      </c>
      <c r="Z31" s="6">
        <f>Y31/V$5*100</f>
        <v>498.99244585886515</v>
      </c>
      <c r="AF31" s="1">
        <v>30</v>
      </c>
      <c r="AG31" s="11" t="s">
        <v>10</v>
      </c>
      <c r="AH31" s="6">
        <v>577.09</v>
      </c>
      <c r="AI31" s="6">
        <v>498.99244585886515</v>
      </c>
      <c r="AJ31" s="6">
        <f>AVERAGE(AI30:AI32)</f>
        <v>479.01351097267951</v>
      </c>
      <c r="AK31" s="6">
        <f>AVERAGE(AJ30:AJ32)</f>
        <v>483.28710265041695</v>
      </c>
      <c r="AL31" s="6">
        <f>AF31*AK31</f>
        <v>14498.613079512508</v>
      </c>
      <c r="AM31" s="6">
        <f>AF31*AF31</f>
        <v>900</v>
      </c>
      <c r="AN31" s="6">
        <f>AS$3+(AS$2*AF31)</f>
        <v>448.41438903896085</v>
      </c>
      <c r="AO31" s="6">
        <f>AN31*V$5/100</f>
        <v>518.59594652798796</v>
      </c>
      <c r="AU31" s="11" t="s">
        <v>10</v>
      </c>
      <c r="AV31" s="6">
        <v>577.09</v>
      </c>
      <c r="AW31" s="6">
        <v>498.99244585886515</v>
      </c>
      <c r="AX31" s="6">
        <v>483.28710265041695</v>
      </c>
      <c r="AY31" s="6">
        <v>518.59594652798796</v>
      </c>
      <c r="AZ31" s="9">
        <f>AW31/AX31</f>
        <v>1.0324969218551825</v>
      </c>
      <c r="BA31" s="7" t="s">
        <v>3</v>
      </c>
      <c r="BB31" s="9">
        <f>AW31/AY31</f>
        <v>0.96219889337668618</v>
      </c>
      <c r="BC31" s="7" t="s">
        <v>3</v>
      </c>
      <c r="BD31" s="7" t="s">
        <v>3</v>
      </c>
    </row>
    <row r="32" spans="1:56" x14ac:dyDescent="0.2">
      <c r="A32" s="7" t="s">
        <v>9</v>
      </c>
      <c r="B32" s="10">
        <v>424.36</v>
      </c>
      <c r="D32" s="7" t="s">
        <v>9</v>
      </c>
      <c r="E32" s="6">
        <v>424.36</v>
      </c>
      <c r="F32" s="6">
        <f>(AVERAGE(E30:E33)+AVERAGE(E31:E34))/2</f>
        <v>485.33</v>
      </c>
      <c r="G32" s="6">
        <f>E32/F32*100</f>
        <v>87.437413718500821</v>
      </c>
      <c r="X32" s="7" t="s">
        <v>9</v>
      </c>
      <c r="Y32" s="6">
        <v>424.36</v>
      </c>
      <c r="Z32" s="6">
        <f>Y32/V$6*100</f>
        <v>462.76402651815027</v>
      </c>
      <c r="AF32" s="1">
        <v>31</v>
      </c>
      <c r="AG32" s="7" t="s">
        <v>9</v>
      </c>
      <c r="AH32" s="6">
        <v>424.36</v>
      </c>
      <c r="AI32" s="6">
        <v>462.76402651815027</v>
      </c>
      <c r="AJ32" s="6">
        <f>AVERAGE(AI31:AI33)</f>
        <v>489.09260720920594</v>
      </c>
      <c r="AK32" s="6">
        <f>AVERAGE(AJ31:AJ33)</f>
        <v>482.40786949869204</v>
      </c>
      <c r="AL32" s="6">
        <f>AF32*AK32</f>
        <v>14954.643954459452</v>
      </c>
      <c r="AM32" s="6">
        <f>AF32*AF32</f>
        <v>961</v>
      </c>
      <c r="AN32" s="6">
        <f>AS$3+(AS$2*AF32)</f>
        <v>451.17652476155752</v>
      </c>
      <c r="AO32" s="6">
        <f>AN32*V$6/100</f>
        <v>413.73412598290014</v>
      </c>
      <c r="AU32" s="7" t="s">
        <v>9</v>
      </c>
      <c r="AV32" s="6">
        <v>424.36</v>
      </c>
      <c r="AW32" s="6">
        <v>462.76402651815027</v>
      </c>
      <c r="AX32" s="6">
        <v>482.40786949869204</v>
      </c>
      <c r="AY32" s="6">
        <v>413.73412598290014</v>
      </c>
      <c r="AZ32" s="9">
        <f>AW32/AX32</f>
        <v>0.95927959674257546</v>
      </c>
      <c r="BA32" s="7" t="s">
        <v>3</v>
      </c>
      <c r="BB32" s="9">
        <f>AW32/AY32</f>
        <v>1.1185058167942292</v>
      </c>
      <c r="BC32" s="7" t="s">
        <v>3</v>
      </c>
      <c r="BD32" s="7" t="s">
        <v>3</v>
      </c>
    </row>
    <row r="33" spans="1:56" x14ac:dyDescent="0.2">
      <c r="A33" s="7" t="s">
        <v>8</v>
      </c>
      <c r="B33" s="10">
        <v>458.35</v>
      </c>
      <c r="D33" s="7" t="s">
        <v>8</v>
      </c>
      <c r="E33" s="6">
        <v>458.35</v>
      </c>
      <c r="F33" s="6">
        <f>(AVERAGE(E31:E34)+AVERAGE(E32:E35))/2</f>
        <v>479.36124999999998</v>
      </c>
      <c r="G33" s="6">
        <f>E33/F33*100</f>
        <v>95.616823429094453</v>
      </c>
      <c r="X33" s="7" t="s">
        <v>8</v>
      </c>
      <c r="Y33" s="6">
        <v>458.35</v>
      </c>
      <c r="Z33" s="6">
        <f>Y33/V$7*100</f>
        <v>505.52134925060255</v>
      </c>
      <c r="AF33" s="1">
        <v>32</v>
      </c>
      <c r="AG33" s="7" t="s">
        <v>8</v>
      </c>
      <c r="AH33" s="6">
        <v>458.35</v>
      </c>
      <c r="AI33" s="6">
        <v>505.52134925060255</v>
      </c>
      <c r="AJ33" s="6">
        <f>AVERAGE(AI32:AI34)</f>
        <v>479.11749031419066</v>
      </c>
      <c r="AK33" s="6">
        <f>AVERAGE(AJ32:AJ34)</f>
        <v>482.48946617798828</v>
      </c>
      <c r="AL33" s="6">
        <f>AF33*AK33</f>
        <v>15439.662917695625</v>
      </c>
      <c r="AM33" s="6">
        <f>AF33*AF33</f>
        <v>1024</v>
      </c>
      <c r="AN33" s="6">
        <f>AS$3+(AS$2*AF33)</f>
        <v>453.93866048415413</v>
      </c>
      <c r="AO33" s="6">
        <f>AN33*V$7/100</f>
        <v>411.58060948632442</v>
      </c>
      <c r="AU33" s="7" t="s">
        <v>8</v>
      </c>
      <c r="AV33" s="6">
        <v>458.35</v>
      </c>
      <c r="AW33" s="6">
        <v>505.52134925060255</v>
      </c>
      <c r="AX33" s="6">
        <v>482.48946617798828</v>
      </c>
      <c r="AY33" s="6">
        <v>411.58060948632442</v>
      </c>
      <c r="AZ33" s="9">
        <f>AW33/AX33</f>
        <v>1.0477355148394429</v>
      </c>
      <c r="BA33" s="7" t="s">
        <v>3</v>
      </c>
      <c r="BB33" s="9">
        <f>AW33/AY33</f>
        <v>1.2282438423946196</v>
      </c>
      <c r="BC33" s="7" t="s">
        <v>5</v>
      </c>
      <c r="BD33" s="7" t="s">
        <v>3</v>
      </c>
    </row>
    <row r="34" spans="1:56" x14ac:dyDescent="0.2">
      <c r="A34" s="11" t="s">
        <v>7</v>
      </c>
      <c r="B34" s="10">
        <v>478.35</v>
      </c>
      <c r="D34" s="11" t="s">
        <v>7</v>
      </c>
      <c r="E34" s="6">
        <v>478.35</v>
      </c>
      <c r="F34" s="6">
        <f>(AVERAGE(E32:E35)+AVERAGE(E33:E36))/2</f>
        <v>478.83</v>
      </c>
      <c r="G34" s="6">
        <f>E34/F34*100</f>
        <v>99.899755654407628</v>
      </c>
      <c r="X34" s="11" t="s">
        <v>7</v>
      </c>
      <c r="Y34" s="6">
        <v>478.35</v>
      </c>
      <c r="Z34" s="6">
        <f>Y34/V$4*100</f>
        <v>469.0670951738191</v>
      </c>
      <c r="AF34" s="1">
        <v>33</v>
      </c>
      <c r="AG34" s="11" t="s">
        <v>7</v>
      </c>
      <c r="AH34" s="6">
        <v>478.35</v>
      </c>
      <c r="AI34" s="6">
        <v>469.0670951738191</v>
      </c>
      <c r="AJ34" s="6">
        <f>AVERAGE(AI33:AI35)</f>
        <v>479.25830101056812</v>
      </c>
      <c r="AK34" s="6">
        <f>AVERAGE(AJ33:AJ35)</f>
        <v>478.96309842296608</v>
      </c>
      <c r="AL34" s="6">
        <f>AF34*AK34</f>
        <v>15805.782247957881</v>
      </c>
      <c r="AM34" s="6">
        <f>AF34*AF34</f>
        <v>1089</v>
      </c>
      <c r="AN34" s="6">
        <f>AS$3+(AS$2*AF34)</f>
        <v>456.70079620675074</v>
      </c>
      <c r="AO34" s="6">
        <f>AN34*V$4/100</f>
        <v>465.73897020967735</v>
      </c>
      <c r="AU34" s="11" t="s">
        <v>7</v>
      </c>
      <c r="AV34" s="6">
        <v>478.35</v>
      </c>
      <c r="AW34" s="6">
        <v>469.0670951738191</v>
      </c>
      <c r="AX34" s="6">
        <v>478.96309842296608</v>
      </c>
      <c r="AY34" s="6">
        <v>465.73897020967735</v>
      </c>
      <c r="AZ34" s="9">
        <f>AW34/AX34</f>
        <v>0.97933869377050009</v>
      </c>
      <c r="BA34" s="7" t="s">
        <v>3</v>
      </c>
      <c r="BB34" s="9">
        <f>AW34/AY34</f>
        <v>1.0071459018399156</v>
      </c>
      <c r="BC34" s="7" t="s">
        <v>3</v>
      </c>
      <c r="BD34" s="7" t="s">
        <v>3</v>
      </c>
    </row>
    <row r="35" spans="1:56" x14ac:dyDescent="0.2">
      <c r="A35" s="11" t="s">
        <v>6</v>
      </c>
      <c r="B35" s="10">
        <v>535.67999999999995</v>
      </c>
      <c r="D35" s="11" t="s">
        <v>6</v>
      </c>
      <c r="E35" s="6">
        <v>535.67999999999995</v>
      </c>
      <c r="F35" s="6">
        <f>(AVERAGE(E33:E36)+AVERAGE(E34:E37))/2</f>
        <v>477.83500000000004</v>
      </c>
      <c r="G35" s="6">
        <f>E35/F35*100</f>
        <v>112.10564316134229</v>
      </c>
      <c r="X35" s="11" t="s">
        <v>6</v>
      </c>
      <c r="Y35" s="6">
        <v>535.67999999999995</v>
      </c>
      <c r="Z35" s="6">
        <f>Y35/V$5*100</f>
        <v>463.18645860728276</v>
      </c>
      <c r="AF35" s="1">
        <v>34</v>
      </c>
      <c r="AG35" s="11" t="s">
        <v>6</v>
      </c>
      <c r="AH35" s="6">
        <v>535.67999999999995</v>
      </c>
      <c r="AI35" s="6">
        <v>463.18645860728276</v>
      </c>
      <c r="AJ35" s="6">
        <f>AVERAGE(AI34:AI36)</f>
        <v>478.51350394413947</v>
      </c>
      <c r="AK35" s="6">
        <f>AVERAGE(AJ34:AJ36)</f>
        <v>477.28295894192115</v>
      </c>
      <c r="AL35" s="6">
        <f>AF35*AK35</f>
        <v>16227.62060402532</v>
      </c>
      <c r="AM35" s="6">
        <f>AF35*AF35</f>
        <v>1156</v>
      </c>
      <c r="AN35" s="6">
        <f>AS$3+(AS$2*AF35)</f>
        <v>459.46293192934735</v>
      </c>
      <c r="AO35" s="6">
        <f>AN35*V$5/100</f>
        <v>531.37370232274498</v>
      </c>
      <c r="AU35" s="11" t="s">
        <v>6</v>
      </c>
      <c r="AV35" s="6">
        <v>535.67999999999995</v>
      </c>
      <c r="AW35" s="6">
        <v>463.18645860728276</v>
      </c>
      <c r="AX35" s="6">
        <v>477.28295894192115</v>
      </c>
      <c r="AY35" s="6">
        <v>531.37370232274498</v>
      </c>
      <c r="AZ35" s="9">
        <f>AW35/AX35</f>
        <v>0.97046510865192293</v>
      </c>
      <c r="BA35" s="7" t="s">
        <v>3</v>
      </c>
      <c r="BB35" s="9">
        <f>AW35/AY35</f>
        <v>0.87167742133756043</v>
      </c>
      <c r="BC35" s="7" t="s">
        <v>3</v>
      </c>
      <c r="BD35" s="7" t="s">
        <v>3</v>
      </c>
    </row>
    <row r="36" spans="1:56" x14ac:dyDescent="0.2">
      <c r="A36" s="7" t="s">
        <v>4</v>
      </c>
      <c r="B36" s="10">
        <v>461.52</v>
      </c>
      <c r="D36" s="7" t="s">
        <v>4</v>
      </c>
      <c r="E36" s="6">
        <v>461.52</v>
      </c>
      <c r="F36" s="6"/>
      <c r="G36" s="6"/>
      <c r="X36" s="7" t="s">
        <v>4</v>
      </c>
      <c r="Y36" s="6">
        <v>461.52</v>
      </c>
      <c r="Z36" s="6">
        <f>Y36/V$6*100</f>
        <v>503.28695805131662</v>
      </c>
      <c r="AF36" s="1">
        <v>35</v>
      </c>
      <c r="AG36" s="7" t="s">
        <v>4</v>
      </c>
      <c r="AH36" s="6">
        <v>461.52</v>
      </c>
      <c r="AI36" s="6">
        <v>503.28695805131662</v>
      </c>
      <c r="AJ36" s="6">
        <f>AVERAGE(AI35:AI37)</f>
        <v>474.07707187105598</v>
      </c>
      <c r="AK36" s="6">
        <f>AJ36</f>
        <v>474.07707187105598</v>
      </c>
      <c r="AL36" s="6">
        <f>AF36*AK36</f>
        <v>16592.697515486958</v>
      </c>
      <c r="AM36" s="6">
        <f>AF36*AF36</f>
        <v>1225</v>
      </c>
      <c r="AN36" s="6">
        <f>AS$3+(AS$2*AF36)</f>
        <v>462.22506765194396</v>
      </c>
      <c r="AO36" s="6">
        <f>AN36*V$6/100</f>
        <v>423.86576844491532</v>
      </c>
      <c r="AU36" s="7" t="s">
        <v>4</v>
      </c>
      <c r="AV36" s="6">
        <v>461.52</v>
      </c>
      <c r="AW36" s="6">
        <v>503.28695805131662</v>
      </c>
      <c r="AX36" s="6">
        <v>474.07707187105598</v>
      </c>
      <c r="AY36" s="6">
        <v>423.86576844491532</v>
      </c>
      <c r="AZ36" s="9">
        <f>AW36/AX36</f>
        <v>1.0616142140453597</v>
      </c>
      <c r="BA36" s="7" t="s">
        <v>5</v>
      </c>
      <c r="BB36" s="9">
        <f>AW36/AY36</f>
        <v>1.1873734458382494</v>
      </c>
      <c r="BC36" s="7" t="s">
        <v>3</v>
      </c>
      <c r="BD36" s="7" t="s">
        <v>3</v>
      </c>
    </row>
    <row r="37" spans="1:56" x14ac:dyDescent="0.2">
      <c r="A37" s="7" t="s">
        <v>2</v>
      </c>
      <c r="B37" s="10">
        <v>413.23</v>
      </c>
      <c r="D37" s="7" t="s">
        <v>2</v>
      </c>
      <c r="E37" s="6">
        <v>413.23</v>
      </c>
      <c r="F37" s="6"/>
      <c r="G37" s="6"/>
      <c r="X37" s="7" t="s">
        <v>2</v>
      </c>
      <c r="Y37" s="6">
        <v>413.23</v>
      </c>
      <c r="Z37" s="6">
        <f>Y37/V$7*100</f>
        <v>455.75779895456844</v>
      </c>
      <c r="AF37" s="1">
        <v>36</v>
      </c>
      <c r="AG37" s="7" t="s">
        <v>2</v>
      </c>
      <c r="AH37" s="6">
        <v>413.23</v>
      </c>
      <c r="AI37" s="6">
        <v>455.75779895456844</v>
      </c>
      <c r="AJ37" s="6"/>
      <c r="AK37" s="6">
        <v>477.3</v>
      </c>
      <c r="AL37" s="6">
        <f>AF37*AK37</f>
        <v>17182.8</v>
      </c>
      <c r="AM37" s="6">
        <f>AF37*AF37</f>
        <v>1296</v>
      </c>
      <c r="AN37" s="6">
        <f>AS$3+(AS$2*AF37)</f>
        <v>464.98720337454057</v>
      </c>
      <c r="AO37" s="6">
        <f>AN37*V$7/100</f>
        <v>421.59818765847433</v>
      </c>
      <c r="AU37" s="7" t="s">
        <v>2</v>
      </c>
      <c r="AV37" s="6">
        <v>413.23</v>
      </c>
      <c r="AW37" s="6">
        <v>455.75779895456844</v>
      </c>
      <c r="AX37" s="6">
        <v>477.3</v>
      </c>
      <c r="AY37" s="6">
        <v>421.59818765847433</v>
      </c>
      <c r="AZ37" s="9">
        <f>AW37/AX37</f>
        <v>0.95486653876926131</v>
      </c>
      <c r="BA37" s="7" t="s">
        <v>3</v>
      </c>
      <c r="BB37" s="9">
        <f>AW37/AY37</f>
        <v>1.0810240942585976</v>
      </c>
      <c r="BC37" s="7" t="s">
        <v>3</v>
      </c>
      <c r="BD37" s="7" t="s">
        <v>3</v>
      </c>
    </row>
    <row r="38" spans="1:56" x14ac:dyDescent="0.2">
      <c r="AE38" t="s">
        <v>1</v>
      </c>
      <c r="AF38" s="5">
        <f>AVERAGE(AF2:AF37)</f>
        <v>18.5</v>
      </c>
      <c r="AK38" s="4">
        <f>AVERAGE(AK2:AK37)</f>
        <v>416.6498282290998</v>
      </c>
      <c r="AL38" s="4">
        <f>AVERAGE(AL2:AL37)</f>
        <v>8006.1023023018979</v>
      </c>
      <c r="AM38" s="4">
        <f>AVERAGE(AM2:AM37)</f>
        <v>450.16666666666669</v>
      </c>
      <c r="AN38" s="3" t="s">
        <v>0</v>
      </c>
      <c r="AO38" s="2">
        <f>STDEV(AO2:AO37)</f>
        <v>49.927117997183018</v>
      </c>
    </row>
  </sheetData>
  <mergeCells count="2">
    <mergeCell ref="AZ1:BA1"/>
    <mergeCell ref="BB1:B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8"/>
  <sheetViews>
    <sheetView workbookViewId="0">
      <pane xSplit="1" topLeftCell="AU1" activePane="topRight" state="frozenSplit"/>
      <selection pane="topRight" activeCell="BA45" sqref="BA45"/>
    </sheetView>
  </sheetViews>
  <sheetFormatPr defaultRowHeight="12.75" x14ac:dyDescent="0.2"/>
  <cols>
    <col min="1" max="1" width="13" style="1" customWidth="1"/>
    <col min="2" max="2" width="13" customWidth="1"/>
    <col min="21" max="21" width="10.42578125" customWidth="1"/>
    <col min="45" max="45" width="9.5703125" bestFit="1" customWidth="1"/>
    <col min="53" max="55" width="11.85546875" customWidth="1"/>
  </cols>
  <sheetData>
    <row r="1" spans="1:55" x14ac:dyDescent="0.2">
      <c r="A1" s="15" t="s">
        <v>52</v>
      </c>
      <c r="B1" s="15" t="s">
        <v>51</v>
      </c>
      <c r="D1" s="15" t="s">
        <v>52</v>
      </c>
      <c r="E1" s="15" t="s">
        <v>51</v>
      </c>
      <c r="F1" s="15" t="s">
        <v>71</v>
      </c>
      <c r="G1" s="15" t="s">
        <v>70</v>
      </c>
      <c r="X1" s="15" t="s">
        <v>52</v>
      </c>
      <c r="Y1" s="15" t="s">
        <v>51</v>
      </c>
      <c r="Z1" s="15" t="s">
        <v>64</v>
      </c>
      <c r="AG1" s="15" t="s">
        <v>52</v>
      </c>
      <c r="AH1" s="15" t="s">
        <v>51</v>
      </c>
      <c r="AI1" s="15" t="s">
        <v>69</v>
      </c>
      <c r="AJ1" s="15" t="s">
        <v>68</v>
      </c>
      <c r="AK1" s="15" t="s">
        <v>63</v>
      </c>
      <c r="AL1" s="15" t="s">
        <v>67</v>
      </c>
      <c r="AM1" s="15" t="s">
        <v>66</v>
      </c>
      <c r="AN1" s="15" t="s">
        <v>65</v>
      </c>
      <c r="AO1" s="3" t="s">
        <v>62</v>
      </c>
      <c r="AU1" s="15" t="s">
        <v>52</v>
      </c>
      <c r="AV1" s="15" t="s">
        <v>51</v>
      </c>
      <c r="AW1" s="15" t="s">
        <v>64</v>
      </c>
      <c r="AX1" s="15" t="s">
        <v>63</v>
      </c>
      <c r="AY1" s="15" t="s">
        <v>62</v>
      </c>
      <c r="BA1" s="15" t="s">
        <v>57</v>
      </c>
      <c r="BB1" s="15" t="s">
        <v>56</v>
      </c>
      <c r="BC1" s="15" t="s">
        <v>53</v>
      </c>
    </row>
    <row r="2" spans="1:55" x14ac:dyDescent="0.2">
      <c r="A2" s="11" t="s">
        <v>46</v>
      </c>
      <c r="B2" s="10">
        <v>324.25</v>
      </c>
      <c r="D2" s="11" t="s">
        <v>46</v>
      </c>
      <c r="E2" s="6">
        <v>324.25</v>
      </c>
      <c r="F2" s="6"/>
      <c r="G2" s="6"/>
      <c r="X2" s="11" t="s">
        <v>46</v>
      </c>
      <c r="Y2" s="6">
        <v>324.25</v>
      </c>
      <c r="Z2" s="6">
        <f>Y2/V$4*100</f>
        <v>317.95757418231597</v>
      </c>
      <c r="AF2" s="1">
        <v>1</v>
      </c>
      <c r="AG2" s="11" t="s">
        <v>46</v>
      </c>
      <c r="AH2" s="6">
        <v>324.25</v>
      </c>
      <c r="AI2" s="6">
        <v>317.95757418231597</v>
      </c>
      <c r="AJ2" s="6"/>
      <c r="AK2" s="6">
        <v>327.07</v>
      </c>
      <c r="AL2" s="6">
        <f>AF2*AK2</f>
        <v>327.07</v>
      </c>
      <c r="AM2" s="6">
        <f>AF2*AF2</f>
        <v>1</v>
      </c>
      <c r="AN2" s="6">
        <f>AS$3+(AS$2*AF2)</f>
        <v>368.31245308365902</v>
      </c>
      <c r="AO2" s="6">
        <f>AN2*V$4/100</f>
        <v>375.60140914868816</v>
      </c>
      <c r="AR2" t="s">
        <v>47</v>
      </c>
      <c r="AS2" s="16">
        <f>(AL38-(AF38*AK38))/(AM38-(AF38*AF38))</f>
        <v>2.7621357225966157</v>
      </c>
      <c r="AU2" s="11" t="s">
        <v>46</v>
      </c>
      <c r="AV2" s="6">
        <v>324.25</v>
      </c>
      <c r="AW2" s="6">
        <v>317.95757418231597</v>
      </c>
      <c r="AX2" s="6">
        <v>327.07</v>
      </c>
      <c r="AY2" s="6">
        <v>375.60140914868816</v>
      </c>
      <c r="BA2" s="10">
        <v>534.67999999999995</v>
      </c>
      <c r="BB2" s="10">
        <v>298.48</v>
      </c>
      <c r="BC2" s="7" t="s">
        <v>3</v>
      </c>
    </row>
    <row r="3" spans="1:55" x14ac:dyDescent="0.2">
      <c r="A3" s="11" t="s">
        <v>44</v>
      </c>
      <c r="B3" s="10">
        <v>396.82</v>
      </c>
      <c r="D3" s="11" t="s">
        <v>44</v>
      </c>
      <c r="E3" s="6">
        <v>396.82</v>
      </c>
      <c r="F3" s="6"/>
      <c r="G3" s="6"/>
      <c r="J3" s="15">
        <v>1999</v>
      </c>
      <c r="K3" s="15">
        <v>2000</v>
      </c>
      <c r="L3" s="15">
        <v>2001</v>
      </c>
      <c r="M3" s="15">
        <v>2002</v>
      </c>
      <c r="N3" s="15">
        <v>2003</v>
      </c>
      <c r="O3" s="15">
        <v>2004</v>
      </c>
      <c r="P3" s="15">
        <v>2005</v>
      </c>
      <c r="Q3" s="15">
        <v>2006</v>
      </c>
      <c r="R3" s="15">
        <v>2007</v>
      </c>
      <c r="S3" s="14" t="s">
        <v>31</v>
      </c>
      <c r="T3" s="14" t="s">
        <v>30</v>
      </c>
      <c r="U3" s="14" t="s">
        <v>29</v>
      </c>
      <c r="V3" s="14" t="s">
        <v>28</v>
      </c>
      <c r="X3" s="11" t="s">
        <v>44</v>
      </c>
      <c r="Y3" s="6">
        <v>396.82</v>
      </c>
      <c r="Z3" s="6">
        <f>Y3/V$5*100</f>
        <v>343.11837385107151</v>
      </c>
      <c r="AF3" s="1">
        <v>2</v>
      </c>
      <c r="AG3" s="11" t="s">
        <v>44</v>
      </c>
      <c r="AH3" s="6">
        <v>396.82</v>
      </c>
      <c r="AI3" s="6">
        <v>343.11837385107151</v>
      </c>
      <c r="AJ3" s="6">
        <f>AVERAGE(AI2:AI4)</f>
        <v>325.56269351677139</v>
      </c>
      <c r="AK3" s="6">
        <f>AJ3</f>
        <v>325.56269351677139</v>
      </c>
      <c r="AL3" s="6">
        <f>AF3*AK3</f>
        <v>651.12538703354278</v>
      </c>
      <c r="AM3" s="6">
        <f>AF3*AF3</f>
        <v>4</v>
      </c>
      <c r="AN3" s="6">
        <f>AS$3+(AS$2*AF3)</f>
        <v>371.07458880625563</v>
      </c>
      <c r="AO3" s="6">
        <f>AN3*V$5/100</f>
        <v>429.1516559646883</v>
      </c>
      <c r="AR3" t="s">
        <v>45</v>
      </c>
      <c r="AS3" s="16">
        <f>AK38-(AS2*AF38)</f>
        <v>365.55031736106241</v>
      </c>
      <c r="AU3" s="11" t="s">
        <v>44</v>
      </c>
      <c r="AV3" s="6">
        <v>396.82</v>
      </c>
      <c r="AW3" s="6">
        <v>343.11837385107151</v>
      </c>
      <c r="AX3" s="6">
        <v>325.56269351677139</v>
      </c>
      <c r="AY3" s="6">
        <v>429.1516559646883</v>
      </c>
      <c r="BA3" s="10">
        <v>534.67999999999995</v>
      </c>
      <c r="BB3" s="10">
        <v>298.48</v>
      </c>
      <c r="BC3" s="7" t="s">
        <v>3</v>
      </c>
    </row>
    <row r="4" spans="1:55" x14ac:dyDescent="0.2">
      <c r="A4" s="7" t="s">
        <v>43</v>
      </c>
      <c r="B4" s="10">
        <v>289.42</v>
      </c>
      <c r="D4" s="7" t="s">
        <v>43</v>
      </c>
      <c r="E4" s="6">
        <v>289.42</v>
      </c>
      <c r="F4" s="6">
        <f>(AVERAGE(E2:E5)+AVERAGE(E3:E6))/2</f>
        <v>336.30375000000004</v>
      </c>
      <c r="G4" s="6">
        <f>E4/F4*100</f>
        <v>86.059105793497693</v>
      </c>
      <c r="I4" s="15">
        <v>1</v>
      </c>
      <c r="J4" s="10"/>
      <c r="K4" s="6">
        <f>G6</f>
        <v>107.08670308111388</v>
      </c>
      <c r="L4" s="6">
        <f>G10</f>
        <v>86.699391136073999</v>
      </c>
      <c r="M4" s="6">
        <f>G14</f>
        <v>114.23275574808396</v>
      </c>
      <c r="N4" s="6">
        <f>G18</f>
        <v>99.3007319006107</v>
      </c>
      <c r="O4" s="6">
        <f>G22</f>
        <v>105.09636700626295</v>
      </c>
      <c r="P4" s="6">
        <f>G26</f>
        <v>99.842914723395964</v>
      </c>
      <c r="Q4" s="6">
        <f>G30</f>
        <v>100.84341328811549</v>
      </c>
      <c r="R4" s="6">
        <f>G34</f>
        <v>99.899755654407628</v>
      </c>
      <c r="S4" s="6">
        <f>MIN(J4:R4)</f>
        <v>86.699391136073999</v>
      </c>
      <c r="T4" s="6">
        <f>MAX(J4:R4)</f>
        <v>114.23275574808396</v>
      </c>
      <c r="U4" s="6">
        <f>(SUM(K4:R4)-S4-T4)/6</f>
        <v>102.01164760898443</v>
      </c>
      <c r="V4" s="13">
        <f>400*U4/U$8</f>
        <v>101.97901428637645</v>
      </c>
      <c r="X4" s="7" t="s">
        <v>43</v>
      </c>
      <c r="Y4" s="6">
        <v>289.42</v>
      </c>
      <c r="Z4" s="6">
        <f>Y4/V$6*100</f>
        <v>315.61213251692681</v>
      </c>
      <c r="AF4" s="1">
        <v>3</v>
      </c>
      <c r="AG4" s="7" t="s">
        <v>43</v>
      </c>
      <c r="AH4" s="6">
        <v>289.42</v>
      </c>
      <c r="AI4" s="6">
        <v>315.61213251692681</v>
      </c>
      <c r="AJ4" s="6">
        <f>AVERAGE(AI3:AI5)</f>
        <v>332.50436016368826</v>
      </c>
      <c r="AK4" s="6">
        <f>AVERAGE(AJ3:AJ5)</f>
        <v>333.39933022787227</v>
      </c>
      <c r="AL4" s="6">
        <f>AF4*AK4</f>
        <v>1000.1979906836168</v>
      </c>
      <c r="AM4" s="6">
        <f>AF4*AF4</f>
        <v>9</v>
      </c>
      <c r="AN4" s="6">
        <f>AS$3+(AS$2*AF4)</f>
        <v>373.83672452885224</v>
      </c>
      <c r="AO4" s="6">
        <f>AN4*V$6/100</f>
        <v>342.812628748794</v>
      </c>
      <c r="AU4" s="7" t="s">
        <v>43</v>
      </c>
      <c r="AV4" s="6">
        <v>289.42</v>
      </c>
      <c r="AW4" s="6">
        <v>315.61213251692681</v>
      </c>
      <c r="AX4" s="6">
        <v>333.39933022787227</v>
      </c>
      <c r="AY4" s="6">
        <v>342.812628748794</v>
      </c>
      <c r="BA4" s="10">
        <v>534.67999999999995</v>
      </c>
      <c r="BB4" s="10">
        <v>298.48</v>
      </c>
      <c r="BC4" s="7" t="s">
        <v>3</v>
      </c>
    </row>
    <row r="5" spans="1:55" x14ac:dyDescent="0.2">
      <c r="A5" s="7" t="s">
        <v>42</v>
      </c>
      <c r="B5" s="10">
        <v>307.17</v>
      </c>
      <c r="D5" s="7" t="s">
        <v>42</v>
      </c>
      <c r="E5" s="6">
        <v>307.17</v>
      </c>
      <c r="F5" s="6">
        <f>(AVERAGE(E3:E6)+AVERAGE(E4:E7))/2</f>
        <v>346.60250000000002</v>
      </c>
      <c r="G5" s="6">
        <f>E5/F5*100</f>
        <v>88.62313457058157</v>
      </c>
      <c r="I5" s="15">
        <v>2</v>
      </c>
      <c r="J5" s="10"/>
      <c r="K5" s="6">
        <f>G7</f>
        <v>117.40929917085393</v>
      </c>
      <c r="L5" s="6">
        <f>G11</f>
        <v>129.99691406482629</v>
      </c>
      <c r="M5" s="6">
        <f>G15</f>
        <v>99.774441428501206</v>
      </c>
      <c r="N5" s="6">
        <f>G19</f>
        <v>123.31827597688654</v>
      </c>
      <c r="O5" s="6">
        <f>G23</f>
        <v>121.84430189276947</v>
      </c>
      <c r="P5" s="6">
        <f>G27</f>
        <v>85.270621895721803</v>
      </c>
      <c r="Q5" s="6">
        <f>G31</f>
        <v>119.67638496812842</v>
      </c>
      <c r="R5" s="6">
        <f>G35</f>
        <v>112.10564316134229</v>
      </c>
      <c r="S5" s="6">
        <f>MIN(J5:R5)</f>
        <v>85.270621895721803</v>
      </c>
      <c r="T5" s="6">
        <f>MAX(J5:R5)</f>
        <v>129.99691406482629</v>
      </c>
      <c r="U5" s="6">
        <f>(SUM(K5:R5)-S5-T5)/6</f>
        <v>115.68805776641364</v>
      </c>
      <c r="V5" s="13">
        <f>400*U5/U$8</f>
        <v>115.65104938747389</v>
      </c>
      <c r="X5" s="7" t="s">
        <v>42</v>
      </c>
      <c r="Y5" s="6">
        <v>307.17</v>
      </c>
      <c r="Z5" s="6">
        <f>Y5/V$7*100</f>
        <v>338.78257412306658</v>
      </c>
      <c r="AF5" s="1">
        <v>4</v>
      </c>
      <c r="AG5" s="7" t="s">
        <v>42</v>
      </c>
      <c r="AH5" s="6">
        <v>307.17</v>
      </c>
      <c r="AI5" s="6">
        <v>338.78257412306658</v>
      </c>
      <c r="AJ5" s="6">
        <f>AVERAGE(AI4:AI6)</f>
        <v>342.13093700315727</v>
      </c>
      <c r="AK5" s="6">
        <f>AVERAGE(AJ4:AJ6)</f>
        <v>344.59923812500887</v>
      </c>
      <c r="AL5" s="6">
        <f>AF5*AK5</f>
        <v>1378.3969525000355</v>
      </c>
      <c r="AM5" s="6">
        <f>AF5*AF5</f>
        <v>16</v>
      </c>
      <c r="AN5" s="6">
        <f>AS$3+(AS$2*AF5)</f>
        <v>376.59886025144885</v>
      </c>
      <c r="AO5" s="6">
        <f>AN5*V$7/100</f>
        <v>341.45756228127465</v>
      </c>
      <c r="AU5" s="7" t="s">
        <v>42</v>
      </c>
      <c r="AV5" s="6">
        <v>307.17</v>
      </c>
      <c r="AW5" s="6">
        <v>338.78257412306658</v>
      </c>
      <c r="AX5" s="6">
        <v>344.59923812500887</v>
      </c>
      <c r="AY5" s="6">
        <v>341.45756228127465</v>
      </c>
      <c r="BA5" s="10">
        <v>534.67999999999995</v>
      </c>
      <c r="BB5" s="10">
        <v>298.48</v>
      </c>
      <c r="BC5" s="7" t="s">
        <v>3</v>
      </c>
    </row>
    <row r="6" spans="1:55" x14ac:dyDescent="0.2">
      <c r="A6" s="11" t="s">
        <v>41</v>
      </c>
      <c r="B6" s="10">
        <v>379.36</v>
      </c>
      <c r="D6" s="11" t="s">
        <v>41</v>
      </c>
      <c r="E6" s="6">
        <v>379.36</v>
      </c>
      <c r="F6" s="6">
        <f>(AVERAGE(E4:E7)+AVERAGE(E5:E8))/2</f>
        <v>354.25500000000005</v>
      </c>
      <c r="G6" s="6">
        <f>E6/F6*100</f>
        <v>107.08670308111388</v>
      </c>
      <c r="I6" s="15">
        <v>3</v>
      </c>
      <c r="J6" s="6">
        <f>G4</f>
        <v>86.059105793497693</v>
      </c>
      <c r="K6" s="6">
        <f>G8</f>
        <v>89.21875646667678</v>
      </c>
      <c r="L6" s="6">
        <f>G12</f>
        <v>93.986380511822745</v>
      </c>
      <c r="M6" s="6">
        <f>G16</f>
        <v>90.906027596223666</v>
      </c>
      <c r="N6" s="6">
        <f>G20</f>
        <v>87.597453644869759</v>
      </c>
      <c r="O6" s="6">
        <f>G24</f>
        <v>101.23701994110748</v>
      </c>
      <c r="P6" s="6">
        <f>G28</f>
        <v>113.73822419590832</v>
      </c>
      <c r="Q6" s="6">
        <f>G32</f>
        <v>87.437413718500821</v>
      </c>
      <c r="R6" s="10"/>
      <c r="S6" s="6">
        <f>MIN(J6:R6)</f>
        <v>86.059105793497693</v>
      </c>
      <c r="T6" s="6">
        <f>MAX(J6:R6)</f>
        <v>113.73822419590832</v>
      </c>
      <c r="U6" s="6">
        <f>(SUM(J6:Q6)-S6-T6)/6</f>
        <v>91.730508646533551</v>
      </c>
      <c r="V6" s="13">
        <f>400*U6/U$8</f>
        <v>91.701164239773931</v>
      </c>
      <c r="X6" s="11" t="s">
        <v>41</v>
      </c>
      <c r="Y6" s="6">
        <v>379.36</v>
      </c>
      <c r="Z6" s="6">
        <f>Y6/V$4*100</f>
        <v>371.99810436947843</v>
      </c>
      <c r="AF6" s="1">
        <v>5</v>
      </c>
      <c r="AG6" s="11" t="s">
        <v>41</v>
      </c>
      <c r="AH6" s="6">
        <v>379.36</v>
      </c>
      <c r="AI6" s="6">
        <v>371.99810436947843</v>
      </c>
      <c r="AJ6" s="6">
        <f>AVERAGE(AI5:AI7)</f>
        <v>359.16241720818101</v>
      </c>
      <c r="AK6" s="6">
        <f>AVERAGE(AJ5:AJ7)</f>
        <v>355.02315537614976</v>
      </c>
      <c r="AL6" s="6">
        <f>AF6*AK6</f>
        <v>1775.1157768807489</v>
      </c>
      <c r="AM6" s="6">
        <f>AF6*AF6</f>
        <v>25</v>
      </c>
      <c r="AN6" s="6">
        <f>AS$3+(AS$2*AF6)</f>
        <v>379.36099597404547</v>
      </c>
      <c r="AO6" s="6">
        <f>AN6*V$4/100</f>
        <v>386.86860428131183</v>
      </c>
      <c r="AU6" s="11" t="s">
        <v>41</v>
      </c>
      <c r="AV6" s="6">
        <v>379.36</v>
      </c>
      <c r="AW6" s="6">
        <v>371.99810436947843</v>
      </c>
      <c r="AX6" s="6">
        <v>355.02315537614976</v>
      </c>
      <c r="AY6" s="6">
        <v>386.86860428131183</v>
      </c>
      <c r="BA6" s="10">
        <v>534.67999999999995</v>
      </c>
      <c r="BB6" s="10">
        <v>298.48</v>
      </c>
      <c r="BC6" s="7" t="s">
        <v>3</v>
      </c>
    </row>
    <row r="7" spans="1:55" x14ac:dyDescent="0.2">
      <c r="A7" s="11" t="s">
        <v>40</v>
      </c>
      <c r="B7" s="10">
        <v>424.1</v>
      </c>
      <c r="D7" s="11" t="s">
        <v>40</v>
      </c>
      <c r="E7" s="6">
        <v>424.1</v>
      </c>
      <c r="F7" s="6">
        <f>(AVERAGE(E5:E8)+AVERAGE(E6:E9))/2</f>
        <v>361.21500000000003</v>
      </c>
      <c r="G7" s="6">
        <f>E7/F7*100</f>
        <v>117.40929917085393</v>
      </c>
      <c r="I7" s="15">
        <v>4</v>
      </c>
      <c r="J7" s="6">
        <f>G5</f>
        <v>88.62313457058157</v>
      </c>
      <c r="K7" s="6">
        <f>G9</f>
        <v>85.885974103124013</v>
      </c>
      <c r="L7" s="6">
        <f>G13</f>
        <v>95.032541854455417</v>
      </c>
      <c r="M7" s="6">
        <f>G17</f>
        <v>91.208736043562084</v>
      </c>
      <c r="N7" s="6">
        <f>G21</f>
        <v>87.976399488814835</v>
      </c>
      <c r="O7" s="6">
        <f>G25</f>
        <v>70.795112971751223</v>
      </c>
      <c r="P7" s="6">
        <f>G29</f>
        <v>95.459930703028945</v>
      </c>
      <c r="Q7" s="6">
        <f>G33</f>
        <v>95.616823429094453</v>
      </c>
      <c r="R7" s="10"/>
      <c r="S7" s="6">
        <f>MIN(J7:R7)</f>
        <v>70.795112971751223</v>
      </c>
      <c r="T7" s="6">
        <f>MAX(J7:R7)</f>
        <v>95.616823429094453</v>
      </c>
      <c r="U7" s="6">
        <f>(SUM(J7:Q7)-S7-T7)/6</f>
        <v>90.697786127261153</v>
      </c>
      <c r="V7" s="13">
        <f>400*U7/U$8</f>
        <v>90.668772086375682</v>
      </c>
      <c r="X7" s="11" t="s">
        <v>40</v>
      </c>
      <c r="Y7" s="6">
        <v>424.1</v>
      </c>
      <c r="Z7" s="6">
        <f>Y7/V$5*100</f>
        <v>366.70657313199797</v>
      </c>
      <c r="AF7" s="1">
        <v>6</v>
      </c>
      <c r="AG7" s="11" t="s">
        <v>40</v>
      </c>
      <c r="AH7" s="6">
        <v>424.1</v>
      </c>
      <c r="AI7" s="6">
        <v>366.70657313199797</v>
      </c>
      <c r="AJ7" s="6">
        <f>AVERAGE(AI6:AI8)</f>
        <v>363.77611191711094</v>
      </c>
      <c r="AK7" s="6">
        <f>AVERAGE(AJ6:AJ8)</f>
        <v>361.21175302949501</v>
      </c>
      <c r="AL7" s="6">
        <f>AF7*AK7</f>
        <v>2167.2705181769702</v>
      </c>
      <c r="AM7" s="6">
        <f>AF7*AF7</f>
        <v>36</v>
      </c>
      <c r="AN7" s="6">
        <f>AS$3+(AS$2*AF7)</f>
        <v>382.12313169664208</v>
      </c>
      <c r="AO7" s="6">
        <f>AN7*V$5/100</f>
        <v>441.92941175944543</v>
      </c>
      <c r="AU7" s="11" t="s">
        <v>40</v>
      </c>
      <c r="AV7" s="6">
        <v>424.1</v>
      </c>
      <c r="AW7" s="6">
        <v>366.70657313199797</v>
      </c>
      <c r="AX7" s="6">
        <v>361.21175302949501</v>
      </c>
      <c r="AY7" s="6">
        <v>441.92941175944543</v>
      </c>
      <c r="BA7" s="10">
        <v>534.67999999999995</v>
      </c>
      <c r="BB7" s="10">
        <v>298.48</v>
      </c>
      <c r="BC7" s="7" t="s">
        <v>3</v>
      </c>
    </row>
    <row r="8" spans="1:55" x14ac:dyDescent="0.2">
      <c r="A8" s="7" t="s">
        <v>39</v>
      </c>
      <c r="B8" s="10">
        <v>323.36</v>
      </c>
      <c r="D8" s="7" t="s">
        <v>39</v>
      </c>
      <c r="E8" s="6">
        <v>323.36</v>
      </c>
      <c r="F8" s="6">
        <f>(AVERAGE(E6:E9)+AVERAGE(E7:E10))/2</f>
        <v>362.43500000000006</v>
      </c>
      <c r="G8" s="6">
        <f>E8/F8*100</f>
        <v>89.21875646667678</v>
      </c>
      <c r="T8" s="14" t="s">
        <v>22</v>
      </c>
      <c r="U8" s="13">
        <f>SUM(U4:U7)</f>
        <v>400.12800014919281</v>
      </c>
      <c r="V8" s="13">
        <f>SUM(V4:V7)</f>
        <v>399.99999999999994</v>
      </c>
      <c r="X8" s="7" t="s">
        <v>39</v>
      </c>
      <c r="Y8" s="6">
        <v>323.36</v>
      </c>
      <c r="Z8" s="6">
        <f>Y8/V$6*100</f>
        <v>352.62365824985648</v>
      </c>
      <c r="AF8" s="1">
        <v>7</v>
      </c>
      <c r="AG8" s="7" t="s">
        <v>39</v>
      </c>
      <c r="AH8" s="6">
        <v>323.36</v>
      </c>
      <c r="AI8" s="6">
        <v>352.62365824985648</v>
      </c>
      <c r="AJ8" s="6">
        <f>AVERAGE(AI7:AI9)</f>
        <v>360.69672996319309</v>
      </c>
      <c r="AK8" s="6">
        <f>AVERAGE(AJ7:AJ9)</f>
        <v>361.00585908534595</v>
      </c>
      <c r="AL8" s="6">
        <f>AF8*AK8</f>
        <v>2527.0410135974216</v>
      </c>
      <c r="AM8" s="6">
        <f>AF8*AF8</f>
        <v>49</v>
      </c>
      <c r="AN8" s="6">
        <f>AS$3+(AS$2*AF8)</f>
        <v>384.88526741923874</v>
      </c>
      <c r="AO8" s="6">
        <f>AN8*V$6/100</f>
        <v>352.94427121080923</v>
      </c>
      <c r="AU8" s="7" t="s">
        <v>39</v>
      </c>
      <c r="AV8" s="6">
        <v>323.36</v>
      </c>
      <c r="AW8" s="6">
        <v>352.62365824985648</v>
      </c>
      <c r="AX8" s="6">
        <v>361.00585908534595</v>
      </c>
      <c r="AY8" s="6">
        <v>352.94427121080923</v>
      </c>
      <c r="BA8" s="10">
        <v>534.67999999999995</v>
      </c>
      <c r="BB8" s="10">
        <v>298.48</v>
      </c>
      <c r="BC8" s="7" t="s">
        <v>3</v>
      </c>
    </row>
    <row r="9" spans="1:55" x14ac:dyDescent="0.2">
      <c r="A9" s="7" t="s">
        <v>38</v>
      </c>
      <c r="B9" s="10">
        <v>328.91</v>
      </c>
      <c r="D9" s="7" t="s">
        <v>38</v>
      </c>
      <c r="E9" s="6">
        <v>328.91</v>
      </c>
      <c r="F9" s="6">
        <f>(AVERAGE(E7:E10)+AVERAGE(E8:E11))/2</f>
        <v>382.96125000000001</v>
      </c>
      <c r="G9" s="6">
        <f>E9/F9*100</f>
        <v>85.885974103124013</v>
      </c>
      <c r="X9" s="7" t="s">
        <v>38</v>
      </c>
      <c r="Y9" s="6">
        <v>328.91</v>
      </c>
      <c r="Z9" s="6">
        <f>Y9/V$7*100</f>
        <v>362.75995850772483</v>
      </c>
      <c r="AF9" s="1">
        <v>8</v>
      </c>
      <c r="AG9" s="7" t="s">
        <v>38</v>
      </c>
      <c r="AH9" s="6">
        <v>328.91</v>
      </c>
      <c r="AI9" s="6">
        <v>362.75995850772483</v>
      </c>
      <c r="AJ9" s="6">
        <f>AVERAGE(AI8:AI10)</f>
        <v>358.54473537573375</v>
      </c>
      <c r="AK9" s="6">
        <f>AVERAGE(AJ8:AJ10)</f>
        <v>377.75419279805743</v>
      </c>
      <c r="AL9" s="6">
        <f>AF9*AK9</f>
        <v>3022.0335423844595</v>
      </c>
      <c r="AM9" s="6">
        <f>AF9*AF9</f>
        <v>64</v>
      </c>
      <c r="AN9" s="6">
        <f>AS$3+(AS$2*AF9)</f>
        <v>387.64740314183535</v>
      </c>
      <c r="AO9" s="6">
        <f>AN9*V$7/100</f>
        <v>351.47514045342461</v>
      </c>
      <c r="AU9" s="7" t="s">
        <v>38</v>
      </c>
      <c r="AV9" s="6">
        <v>328.91</v>
      </c>
      <c r="AW9" s="6">
        <v>362.75995850772483</v>
      </c>
      <c r="AX9" s="6">
        <v>377.75419279805743</v>
      </c>
      <c r="AY9" s="6">
        <v>351.47514045342461</v>
      </c>
      <c r="BA9" s="10">
        <v>534.67999999999995</v>
      </c>
      <c r="BB9" s="10">
        <v>298.48</v>
      </c>
      <c r="BC9" s="7" t="s">
        <v>3</v>
      </c>
    </row>
    <row r="10" spans="1:55" x14ac:dyDescent="0.2">
      <c r="A10" s="11" t="s">
        <v>37</v>
      </c>
      <c r="B10" s="10">
        <v>367.38</v>
      </c>
      <c r="D10" s="11" t="s">
        <v>37</v>
      </c>
      <c r="E10" s="6">
        <v>367.38</v>
      </c>
      <c r="F10" s="6">
        <f>(AVERAGE(E8:E11)+AVERAGE(E9:E12))/2</f>
        <v>423.74</v>
      </c>
      <c r="G10" s="6">
        <f>E10/F10*100</f>
        <v>86.699391136073999</v>
      </c>
      <c r="X10" s="11" t="s">
        <v>37</v>
      </c>
      <c r="Y10" s="6">
        <v>367.38</v>
      </c>
      <c r="Z10" s="6">
        <f>Y10/V$4*100</f>
        <v>360.25058936961983</v>
      </c>
      <c r="AF10" s="1">
        <v>9</v>
      </c>
      <c r="AG10" s="11" t="s">
        <v>37</v>
      </c>
      <c r="AH10" s="6">
        <v>367.38</v>
      </c>
      <c r="AI10" s="6">
        <v>360.25058936961983</v>
      </c>
      <c r="AJ10" s="6">
        <f>AVERAGE(AI9:AI11)</f>
        <v>414.02111305524551</v>
      </c>
      <c r="AK10" s="6">
        <f>AVERAGE(AJ9:AJ11)</f>
        <v>412.58255650083191</v>
      </c>
      <c r="AL10" s="6">
        <f>AF10*AK10</f>
        <v>3713.243008507487</v>
      </c>
      <c r="AM10" s="6">
        <f>AF10*AF10</f>
        <v>81</v>
      </c>
      <c r="AN10" s="6">
        <f>AS$3+(AS$2*AF10)</f>
        <v>390.40953886443197</v>
      </c>
      <c r="AO10" s="6">
        <f>AN10*V$4/100</f>
        <v>398.1357994139355</v>
      </c>
      <c r="AU10" s="11" t="s">
        <v>37</v>
      </c>
      <c r="AV10" s="6">
        <v>367.38</v>
      </c>
      <c r="AW10" s="6">
        <v>360.25058936961983</v>
      </c>
      <c r="AX10" s="6">
        <v>412.58255650083191</v>
      </c>
      <c r="AY10" s="6">
        <v>398.1357994139355</v>
      </c>
      <c r="BA10" s="10">
        <v>534.67999999999995</v>
      </c>
      <c r="BB10" s="10">
        <v>298.48</v>
      </c>
      <c r="BC10" s="7" t="s">
        <v>3</v>
      </c>
    </row>
    <row r="11" spans="1:55" x14ac:dyDescent="0.2">
      <c r="A11" s="11" t="s">
        <v>36</v>
      </c>
      <c r="B11" s="10">
        <v>600.29</v>
      </c>
      <c r="D11" s="11" t="s">
        <v>36</v>
      </c>
      <c r="E11" s="6">
        <v>600.29</v>
      </c>
      <c r="F11" s="6">
        <f>(AVERAGE(E9:E12)+AVERAGE(E10:E13))/2</f>
        <v>461.77249999999998</v>
      </c>
      <c r="G11" s="6">
        <f>E11/F11*100</f>
        <v>129.99691406482629</v>
      </c>
      <c r="X11" s="11" t="s">
        <v>36</v>
      </c>
      <c r="Y11" s="6">
        <v>600.29</v>
      </c>
      <c r="Z11" s="6">
        <f>Y11/V$5*100</f>
        <v>519.05279128839197</v>
      </c>
      <c r="AF11" s="1">
        <v>10</v>
      </c>
      <c r="AG11" s="11" t="s">
        <v>36</v>
      </c>
      <c r="AH11" s="6">
        <v>600.29</v>
      </c>
      <c r="AI11" s="6">
        <v>519.05279128839197</v>
      </c>
      <c r="AJ11" s="6">
        <f>AVERAGE(AI10:AI12)</f>
        <v>465.18182107151648</v>
      </c>
      <c r="AK11" s="6">
        <f>AVERAGE(AJ10:AJ12)</f>
        <v>467.30614146425495</v>
      </c>
      <c r="AL11" s="6">
        <f>AF11*AK11</f>
        <v>4673.0614146425496</v>
      </c>
      <c r="AM11" s="6">
        <f>AF11*AF11</f>
        <v>100</v>
      </c>
      <c r="AN11" s="6">
        <f>AS$3+(AS$2*AF11)</f>
        <v>393.17167458702858</v>
      </c>
      <c r="AO11" s="6">
        <f>AN11*V$5/100</f>
        <v>454.70716755420256</v>
      </c>
      <c r="AU11" s="11" t="s">
        <v>36</v>
      </c>
      <c r="AV11" s="6">
        <v>600.29</v>
      </c>
      <c r="AW11" s="6">
        <v>519.05279128839197</v>
      </c>
      <c r="AX11" s="6">
        <v>467.30614146425495</v>
      </c>
      <c r="AY11" s="6">
        <v>454.70716755420256</v>
      </c>
      <c r="BA11" s="10">
        <v>534.67999999999995</v>
      </c>
      <c r="BB11" s="10">
        <v>298.48</v>
      </c>
      <c r="BC11" s="7" t="s">
        <v>3</v>
      </c>
    </row>
    <row r="12" spans="1:55" x14ac:dyDescent="0.2">
      <c r="A12" s="7" t="s">
        <v>35</v>
      </c>
      <c r="B12" s="10">
        <v>473.4</v>
      </c>
      <c r="D12" s="7" t="s">
        <v>35</v>
      </c>
      <c r="E12" s="6">
        <v>473.4</v>
      </c>
      <c r="F12" s="6">
        <f>(AVERAGE(E10:E13)+AVERAGE(E11:E14))/2</f>
        <v>503.69</v>
      </c>
      <c r="G12" s="6">
        <f>E12/F12*100</f>
        <v>93.986380511822745</v>
      </c>
      <c r="X12" s="7" t="s">
        <v>35</v>
      </c>
      <c r="Y12" s="6">
        <v>473.4</v>
      </c>
      <c r="Z12" s="6">
        <f>Y12/V$6*100</f>
        <v>516.24208255653775</v>
      </c>
      <c r="AF12" s="1">
        <v>11</v>
      </c>
      <c r="AG12" s="7" t="s">
        <v>35</v>
      </c>
      <c r="AH12" s="6">
        <v>473.4</v>
      </c>
      <c r="AI12" s="6">
        <v>516.24208255653775</v>
      </c>
      <c r="AJ12" s="6">
        <f>AVERAGE(AI11:AI13)</f>
        <v>522.7154902660028</v>
      </c>
      <c r="AK12" s="6">
        <f>AVERAGE(AJ11:AJ13)</f>
        <v>505.62681902632238</v>
      </c>
      <c r="AL12" s="6">
        <f>AF12*AK12</f>
        <v>5561.8950092895466</v>
      </c>
      <c r="AM12" s="6">
        <f>AF12*AF12</f>
        <v>121</v>
      </c>
      <c r="AN12" s="6">
        <f>AS$3+(AS$2*AF12)</f>
        <v>395.93381030962519</v>
      </c>
      <c r="AO12" s="6">
        <f>AN12*V$6/100</f>
        <v>363.07591367282441</v>
      </c>
      <c r="AU12" s="7" t="s">
        <v>35</v>
      </c>
      <c r="AV12" s="6">
        <v>473.4</v>
      </c>
      <c r="AW12" s="6">
        <v>516.24208255653775</v>
      </c>
      <c r="AX12" s="6">
        <v>505.62681902632238</v>
      </c>
      <c r="AY12" s="6">
        <v>363.07591367282441</v>
      </c>
      <c r="BA12" s="10">
        <v>534.67999999999995</v>
      </c>
      <c r="BB12" s="10">
        <v>298.48</v>
      </c>
      <c r="BC12" s="7" t="s">
        <v>3</v>
      </c>
    </row>
    <row r="13" spans="1:55" x14ac:dyDescent="0.2">
      <c r="A13" s="7" t="s">
        <v>34</v>
      </c>
      <c r="B13" s="10">
        <v>483.13</v>
      </c>
      <c r="D13" s="7" t="s">
        <v>34</v>
      </c>
      <c r="E13" s="6">
        <v>483.13</v>
      </c>
      <c r="F13" s="6">
        <f>(AVERAGE(E11:E14)+AVERAGE(E12:E15))/2</f>
        <v>508.38375000000002</v>
      </c>
      <c r="G13" s="6">
        <f>E13/F13*100</f>
        <v>95.032541854455417</v>
      </c>
      <c r="X13" s="7" t="s">
        <v>34</v>
      </c>
      <c r="Y13" s="6">
        <v>483.13</v>
      </c>
      <c r="Z13" s="6">
        <f>Y13/V$7*100</f>
        <v>532.85159695307857</v>
      </c>
      <c r="AF13" s="1">
        <v>12</v>
      </c>
      <c r="AG13" s="7" t="s">
        <v>34</v>
      </c>
      <c r="AH13" s="6">
        <v>483.13</v>
      </c>
      <c r="AI13" s="6">
        <v>532.85159695307857</v>
      </c>
      <c r="AJ13" s="6">
        <f>AVERAGE(AI12:AI14)</f>
        <v>528.98314574144786</v>
      </c>
      <c r="AK13" s="6">
        <f>AVERAGE(AJ12:AJ14)</f>
        <v>513.41281924801331</v>
      </c>
      <c r="AL13" s="6">
        <f>AF13*AK13</f>
        <v>6160.9538309761592</v>
      </c>
      <c r="AM13" s="6">
        <f>AF13*AF13</f>
        <v>144</v>
      </c>
      <c r="AN13" s="6">
        <f>AS$3+(AS$2*AF13)</f>
        <v>398.6959460322218</v>
      </c>
      <c r="AO13" s="6">
        <f>AN13*V$7/100</f>
        <v>361.49271862557458</v>
      </c>
      <c r="AU13" s="7" t="s">
        <v>34</v>
      </c>
      <c r="AV13" s="6">
        <v>483.13</v>
      </c>
      <c r="AW13" s="6">
        <v>532.85159695307857</v>
      </c>
      <c r="AX13" s="6">
        <v>513.41281924801331</v>
      </c>
      <c r="AY13" s="6">
        <v>361.49271862557458</v>
      </c>
      <c r="BA13" s="10">
        <v>534.67999999999995</v>
      </c>
      <c r="BB13" s="10">
        <v>298.48</v>
      </c>
      <c r="BC13" s="7" t="s">
        <v>3</v>
      </c>
    </row>
    <row r="14" spans="1:55" x14ac:dyDescent="0.2">
      <c r="A14" s="11" t="s">
        <v>33</v>
      </c>
      <c r="B14" s="10">
        <v>548.5</v>
      </c>
      <c r="D14" s="11" t="s">
        <v>33</v>
      </c>
      <c r="E14" s="6">
        <v>548.5</v>
      </c>
      <c r="F14" s="6">
        <f>(AVERAGE(E12:E15)+AVERAGE(E13:E16))/2</f>
        <v>480.16</v>
      </c>
      <c r="G14" s="6">
        <f>E14/F14*100</f>
        <v>114.23275574808396</v>
      </c>
      <c r="X14" s="11" t="s">
        <v>33</v>
      </c>
      <c r="Y14" s="6">
        <v>548.5</v>
      </c>
      <c r="Z14" s="6">
        <f>Y14/V$4*100</f>
        <v>537.85575771472725</v>
      </c>
      <c r="AF14" s="1">
        <v>13</v>
      </c>
      <c r="AG14" s="11" t="s">
        <v>33</v>
      </c>
      <c r="AH14" s="6">
        <v>548.5</v>
      </c>
      <c r="AI14" s="6">
        <v>537.85575771472725</v>
      </c>
      <c r="AJ14" s="6">
        <f>AVERAGE(AI13:AI15)</f>
        <v>488.5398217365892</v>
      </c>
      <c r="AK14" s="6">
        <f>AVERAGE(AJ13:AJ15)</f>
        <v>490.21311672053031</v>
      </c>
      <c r="AL14" s="6">
        <f>AF14*AK14</f>
        <v>6372.7705173668937</v>
      </c>
      <c r="AM14" s="6">
        <f>AF14*AF14</f>
        <v>169</v>
      </c>
      <c r="AN14" s="6">
        <f>AS$3+(AS$2*AF14)</f>
        <v>401.45808175481841</v>
      </c>
      <c r="AO14" s="6">
        <f>AN14*V$4/100</f>
        <v>409.40299454655911</v>
      </c>
      <c r="AU14" s="11" t="s">
        <v>33</v>
      </c>
      <c r="AV14" s="6">
        <v>548.5</v>
      </c>
      <c r="AW14" s="6">
        <v>537.85575771472725</v>
      </c>
      <c r="AX14" s="6">
        <v>490.21311672053031</v>
      </c>
      <c r="AY14" s="6">
        <v>409.40299454655911</v>
      </c>
      <c r="BA14" s="10">
        <v>534.67999999999995</v>
      </c>
      <c r="BB14" s="10">
        <v>298.48</v>
      </c>
      <c r="BC14" s="12" t="s">
        <v>5</v>
      </c>
    </row>
    <row r="15" spans="1:55" x14ac:dyDescent="0.2">
      <c r="A15" s="11" t="s">
        <v>32</v>
      </c>
      <c r="B15" s="10">
        <v>456.72</v>
      </c>
      <c r="D15" s="11" t="s">
        <v>32</v>
      </c>
      <c r="E15" s="6">
        <v>456.72</v>
      </c>
      <c r="F15" s="6">
        <f>(AVERAGE(E13:E16)+AVERAGE(E14:E17))/2</f>
        <v>457.75250000000005</v>
      </c>
      <c r="G15" s="6">
        <f>E15/F15*100</f>
        <v>99.774441428501206</v>
      </c>
      <c r="X15" s="11" t="s">
        <v>32</v>
      </c>
      <c r="Y15" s="6">
        <v>456.72</v>
      </c>
      <c r="Z15" s="6">
        <f>Y15/V$5*100</f>
        <v>394.91211054196202</v>
      </c>
      <c r="AF15" s="1">
        <v>14</v>
      </c>
      <c r="AG15" s="11" t="s">
        <v>32</v>
      </c>
      <c r="AH15" s="6">
        <v>456.72</v>
      </c>
      <c r="AI15" s="6">
        <v>394.91211054196202</v>
      </c>
      <c r="AJ15" s="6">
        <f>AVERAGE(AI14:AI16)</f>
        <v>453.11638268355381</v>
      </c>
      <c r="AK15" s="6">
        <f>AVERAGE(AJ14:AJ16)</f>
        <v>452.47629712387629</v>
      </c>
      <c r="AL15" s="6">
        <f>AF15*AK15</f>
        <v>6334.6681597342686</v>
      </c>
      <c r="AM15" s="6">
        <f>AF15*AF15</f>
        <v>196</v>
      </c>
      <c r="AN15" s="6">
        <f>AS$3+(AS$2*AF15)</f>
        <v>404.22021747741502</v>
      </c>
      <c r="AO15" s="6">
        <f>AN15*V$5/100</f>
        <v>467.48492334895963</v>
      </c>
      <c r="AU15" s="11" t="s">
        <v>32</v>
      </c>
      <c r="AV15" s="6">
        <v>456.72</v>
      </c>
      <c r="AW15" s="6">
        <v>394.91211054196202</v>
      </c>
      <c r="AX15" s="6">
        <v>452.47629712387629</v>
      </c>
      <c r="AY15" s="6">
        <v>467.48492334895963</v>
      </c>
      <c r="BA15" s="10">
        <v>534.67999999999995</v>
      </c>
      <c r="BB15" s="10">
        <v>298.48</v>
      </c>
      <c r="BC15" s="7" t="s">
        <v>3</v>
      </c>
    </row>
    <row r="16" spans="1:55" x14ac:dyDescent="0.2">
      <c r="A16" s="7" t="s">
        <v>27</v>
      </c>
      <c r="B16" s="10">
        <v>391.18</v>
      </c>
      <c r="D16" s="7" t="s">
        <v>27</v>
      </c>
      <c r="E16" s="6">
        <v>391.18</v>
      </c>
      <c r="F16" s="6">
        <f>(AVERAGE(E14:E17)+AVERAGE(E15:E18))/2</f>
        <v>430.3125</v>
      </c>
      <c r="G16" s="6">
        <f>E16/F16*100</f>
        <v>90.906027596223666</v>
      </c>
      <c r="J16" s="14" t="s">
        <v>31</v>
      </c>
      <c r="K16" s="14" t="s">
        <v>30</v>
      </c>
      <c r="L16" s="14" t="s">
        <v>29</v>
      </c>
      <c r="M16" s="14" t="s">
        <v>28</v>
      </c>
      <c r="X16" s="7" t="s">
        <v>27</v>
      </c>
      <c r="Y16" s="6">
        <v>391.18</v>
      </c>
      <c r="Z16" s="6">
        <f>Y16/V$6*100</f>
        <v>426.58127979397216</v>
      </c>
      <c r="AF16" s="1">
        <v>15</v>
      </c>
      <c r="AG16" s="7" t="s">
        <v>27</v>
      </c>
      <c r="AH16" s="6">
        <v>391.18</v>
      </c>
      <c r="AI16" s="6">
        <v>426.58127979397216</v>
      </c>
      <c r="AJ16" s="6">
        <f>AVERAGE(AI15:AI17)</f>
        <v>415.77268695148581</v>
      </c>
      <c r="AK16" s="6">
        <f>AVERAGE(AJ15:AJ17)</f>
        <v>430.75841947381537</v>
      </c>
      <c r="AL16" s="6">
        <f>AF16*AK16</f>
        <v>6461.3762921072303</v>
      </c>
      <c r="AM16" s="6">
        <f>AF16*AF16</f>
        <v>225</v>
      </c>
      <c r="AN16" s="6">
        <f>AS$3+(AS$2*AF16)</f>
        <v>406.98235320001163</v>
      </c>
      <c r="AO16" s="6">
        <f>AN16*V$6/100</f>
        <v>373.20755613483948</v>
      </c>
      <c r="AU16" s="7" t="s">
        <v>27</v>
      </c>
      <c r="AV16" s="6">
        <v>391.18</v>
      </c>
      <c r="AW16" s="6">
        <v>426.58127979397216</v>
      </c>
      <c r="AX16" s="6">
        <v>430.75841947381537</v>
      </c>
      <c r="AY16" s="6">
        <v>373.20755613483948</v>
      </c>
      <c r="BA16" s="10">
        <v>534.67999999999995</v>
      </c>
      <c r="BB16" s="10">
        <v>298.48</v>
      </c>
      <c r="BC16" s="7" t="s">
        <v>3</v>
      </c>
    </row>
    <row r="17" spans="1:55" x14ac:dyDescent="0.2">
      <c r="A17" s="7" t="s">
        <v>26</v>
      </c>
      <c r="B17" s="10">
        <v>386.09</v>
      </c>
      <c r="D17" s="7" t="s">
        <v>26</v>
      </c>
      <c r="E17" s="6">
        <v>386.09</v>
      </c>
      <c r="F17" s="6">
        <f>(AVERAGE(E15:E18)+AVERAGE(E16:E19))/2</f>
        <v>423.30375000000004</v>
      </c>
      <c r="G17" s="6">
        <f>E17/F17*100</f>
        <v>91.208736043562084</v>
      </c>
      <c r="I17" s="15">
        <v>1</v>
      </c>
      <c r="J17" s="6">
        <v>86.699391136073999</v>
      </c>
      <c r="K17" s="6">
        <v>114.23275574808396</v>
      </c>
      <c r="L17" s="6">
        <v>102.01164760898443</v>
      </c>
      <c r="M17" s="13">
        <v>101.97901428637645</v>
      </c>
      <c r="X17" s="7" t="s">
        <v>26</v>
      </c>
      <c r="Y17" s="6">
        <v>386.09</v>
      </c>
      <c r="Z17" s="6">
        <f>Y17/V$7*100</f>
        <v>425.82467051852319</v>
      </c>
      <c r="AF17" s="1">
        <v>16</v>
      </c>
      <c r="AG17" s="7" t="s">
        <v>26</v>
      </c>
      <c r="AH17" s="6">
        <v>386.09</v>
      </c>
      <c r="AI17" s="6">
        <v>425.82467051852319</v>
      </c>
      <c r="AJ17" s="6">
        <f>AVERAGE(AI16:AI18)</f>
        <v>423.38618878640642</v>
      </c>
      <c r="AK17" s="6">
        <f>AVERAGE(AJ16:AJ18)</f>
        <v>423.70986256810073</v>
      </c>
      <c r="AL17" s="6">
        <f>AF17*AK17</f>
        <v>6779.3578010896117</v>
      </c>
      <c r="AM17" s="6">
        <f>AF17*AF17</f>
        <v>256</v>
      </c>
      <c r="AN17" s="6">
        <f>AS$3+(AS$2*AF17)</f>
        <v>409.74448892260824</v>
      </c>
      <c r="AO17" s="6">
        <f>AN17*V$7/100</f>
        <v>371.51029679772449</v>
      </c>
      <c r="AU17" s="7" t="s">
        <v>26</v>
      </c>
      <c r="AV17" s="6">
        <v>386.09</v>
      </c>
      <c r="AW17" s="6">
        <v>425.82467051852319</v>
      </c>
      <c r="AX17" s="6">
        <v>423.70986256810073</v>
      </c>
      <c r="AY17" s="6">
        <v>371.51029679772449</v>
      </c>
      <c r="BA17" s="10">
        <v>534.67999999999995</v>
      </c>
      <c r="BB17" s="10">
        <v>298.48</v>
      </c>
      <c r="BC17" s="7" t="s">
        <v>3</v>
      </c>
    </row>
    <row r="18" spans="1:55" x14ac:dyDescent="0.2">
      <c r="A18" s="11" t="s">
        <v>25</v>
      </c>
      <c r="B18" s="10">
        <v>426.02</v>
      </c>
      <c r="D18" s="11" t="s">
        <v>25</v>
      </c>
      <c r="E18" s="6">
        <v>426.02</v>
      </c>
      <c r="F18" s="6">
        <f>(AVERAGE(E16:E19)+AVERAGE(E17:E20))/2</f>
        <v>429.02</v>
      </c>
      <c r="G18" s="6">
        <f>E18/F18*100</f>
        <v>99.3007319006107</v>
      </c>
      <c r="I18" s="15">
        <v>2</v>
      </c>
      <c r="J18" s="6">
        <v>85.270621895721803</v>
      </c>
      <c r="K18" s="6">
        <v>129.99691406482629</v>
      </c>
      <c r="L18" s="6">
        <v>115.68805776641364</v>
      </c>
      <c r="M18" s="13">
        <v>115.65104938747389</v>
      </c>
      <c r="X18" s="11" t="s">
        <v>25</v>
      </c>
      <c r="Y18" s="6">
        <v>426.02</v>
      </c>
      <c r="Z18" s="6">
        <f>Y18/V$4*100</f>
        <v>417.75261604672397</v>
      </c>
      <c r="AF18" s="1">
        <v>17</v>
      </c>
      <c r="AG18" s="11" t="s">
        <v>25</v>
      </c>
      <c r="AH18" s="6">
        <v>426.02</v>
      </c>
      <c r="AI18" s="6">
        <v>417.75261604672397</v>
      </c>
      <c r="AJ18" s="6">
        <f>AVERAGE(AI17:AI19)</f>
        <v>431.97071196640997</v>
      </c>
      <c r="AK18" s="6">
        <f>AVERAGE(AJ17:AJ19)</f>
        <v>426.68754826728008</v>
      </c>
      <c r="AL18" s="6">
        <f>AF18*AK18</f>
        <v>7253.6883205437616</v>
      </c>
      <c r="AM18" s="6">
        <f>AF18*AF18</f>
        <v>289</v>
      </c>
      <c r="AN18" s="6">
        <f>AS$3+(AS$2*AF18)</f>
        <v>412.50662464520485</v>
      </c>
      <c r="AO18" s="6">
        <f>AN18*V$4/100</f>
        <v>420.67018967918273</v>
      </c>
      <c r="AU18" s="11" t="s">
        <v>25</v>
      </c>
      <c r="AV18" s="6">
        <v>426.02</v>
      </c>
      <c r="AW18" s="6">
        <v>417.75261604672397</v>
      </c>
      <c r="AX18" s="6">
        <v>426.68754826728008</v>
      </c>
      <c r="AY18" s="6">
        <v>420.67018967918273</v>
      </c>
      <c r="BA18" s="10">
        <v>534.67999999999995</v>
      </c>
      <c r="BB18" s="10">
        <v>298.48</v>
      </c>
      <c r="BC18" s="7" t="s">
        <v>3</v>
      </c>
    </row>
    <row r="19" spans="1:55" x14ac:dyDescent="0.2">
      <c r="A19" s="11" t="s">
        <v>24</v>
      </c>
      <c r="B19" s="10">
        <v>523.13</v>
      </c>
      <c r="D19" s="11" t="s">
        <v>24</v>
      </c>
      <c r="E19" s="6">
        <v>523.13</v>
      </c>
      <c r="F19" s="6">
        <f>(AVERAGE(E17:E20)+AVERAGE(E18:E21))/2</f>
        <v>424.21124999999995</v>
      </c>
      <c r="G19" s="6">
        <f>E19/F19*100</f>
        <v>123.31827597688654</v>
      </c>
      <c r="I19" s="15">
        <v>3</v>
      </c>
      <c r="J19" s="6">
        <v>86.059105793497693</v>
      </c>
      <c r="K19" s="6">
        <v>113.73822419590832</v>
      </c>
      <c r="L19" s="6">
        <v>91.730508646533551</v>
      </c>
      <c r="M19" s="13">
        <v>91.701164239773931</v>
      </c>
      <c r="X19" s="11" t="s">
        <v>24</v>
      </c>
      <c r="Y19" s="6">
        <v>523.13</v>
      </c>
      <c r="Z19" s="6">
        <f>Y19/V$5*100</f>
        <v>452.33484933398273</v>
      </c>
      <c r="AF19" s="1">
        <v>18</v>
      </c>
      <c r="AG19" s="11" t="s">
        <v>24</v>
      </c>
      <c r="AH19" s="6">
        <v>523.13</v>
      </c>
      <c r="AI19" s="6">
        <v>452.33484933398273</v>
      </c>
      <c r="AJ19" s="6">
        <f>AVERAGE(AI18:AI20)</f>
        <v>424.70574404902391</v>
      </c>
      <c r="AK19" s="6">
        <f>AVERAGE(AJ18:AJ20)</f>
        <v>425.84419852917193</v>
      </c>
      <c r="AL19" s="6">
        <f>AF19*AK19</f>
        <v>7665.1955735250949</v>
      </c>
      <c r="AM19" s="6">
        <f>AF19*AF19</f>
        <v>324</v>
      </c>
      <c r="AN19" s="6">
        <f>AS$3+(AS$2*AF19)</f>
        <v>415.26876036780152</v>
      </c>
      <c r="AO19" s="6">
        <f>AN19*V$5/100</f>
        <v>480.26267914371675</v>
      </c>
      <c r="AU19" s="11" t="s">
        <v>24</v>
      </c>
      <c r="AV19" s="6">
        <v>523.13</v>
      </c>
      <c r="AW19" s="6">
        <v>452.33484933398273</v>
      </c>
      <c r="AX19" s="6">
        <v>425.84419852917193</v>
      </c>
      <c r="AY19" s="6">
        <v>480.26267914371675</v>
      </c>
      <c r="BA19" s="10">
        <v>534.67999999999995</v>
      </c>
      <c r="BB19" s="10">
        <v>298.48</v>
      </c>
      <c r="BC19" s="7" t="s">
        <v>3</v>
      </c>
    </row>
    <row r="20" spans="1:55" x14ac:dyDescent="0.2">
      <c r="A20" s="7" t="s">
        <v>23</v>
      </c>
      <c r="B20" s="10">
        <v>370.5</v>
      </c>
      <c r="D20" s="7" t="s">
        <v>23</v>
      </c>
      <c r="E20" s="6">
        <v>370.5</v>
      </c>
      <c r="F20" s="6">
        <f>(AVERAGE(E18:E21)+AVERAGE(E19:E22))/2</f>
        <v>422.95749999999998</v>
      </c>
      <c r="G20" s="6">
        <f>E20/F20*100</f>
        <v>87.597453644869759</v>
      </c>
      <c r="I20" s="15">
        <v>4</v>
      </c>
      <c r="J20" s="6">
        <v>70.795112971751223</v>
      </c>
      <c r="K20" s="6">
        <v>95.616823429094453</v>
      </c>
      <c r="L20" s="6">
        <v>90.697786127261153</v>
      </c>
      <c r="M20" s="13">
        <v>90.668772086375682</v>
      </c>
      <c r="X20" s="7" t="s">
        <v>23</v>
      </c>
      <c r="Y20" s="6">
        <v>370.5</v>
      </c>
      <c r="Z20" s="6">
        <f>Y20/V$6*100</f>
        <v>404.02976676636513</v>
      </c>
      <c r="AF20" s="1">
        <v>19</v>
      </c>
      <c r="AG20" s="7" t="s">
        <v>23</v>
      </c>
      <c r="AH20" s="6">
        <v>370.5</v>
      </c>
      <c r="AI20" s="6">
        <v>404.02976676636513</v>
      </c>
      <c r="AJ20" s="6">
        <f>AVERAGE(AI19:AI21)</f>
        <v>420.85613957208199</v>
      </c>
      <c r="AK20" s="6">
        <f>AVERAGE(AJ19:AJ21)</f>
        <v>419.14236055630414</v>
      </c>
      <c r="AL20" s="6">
        <f>AF20*AK20</f>
        <v>7963.7048505697785</v>
      </c>
      <c r="AM20" s="6">
        <f>AF20*AF20</f>
        <v>361</v>
      </c>
      <c r="AN20" s="6">
        <f>AS$3+(AS$2*AF20)</f>
        <v>418.03089609039813</v>
      </c>
      <c r="AO20" s="6">
        <f>AN20*V$6/100</f>
        <v>383.33919859685471</v>
      </c>
      <c r="AU20" s="7" t="s">
        <v>23</v>
      </c>
      <c r="AV20" s="6">
        <v>370.5</v>
      </c>
      <c r="AW20" s="6">
        <v>404.02976676636513</v>
      </c>
      <c r="AX20" s="6">
        <v>419.14236055630414</v>
      </c>
      <c r="AY20" s="6">
        <v>383.33919859685471</v>
      </c>
      <c r="BA20" s="10">
        <v>534.67999999999995</v>
      </c>
      <c r="BB20" s="10">
        <v>298.48</v>
      </c>
      <c r="BC20" s="7" t="s">
        <v>3</v>
      </c>
    </row>
    <row r="21" spans="1:55" x14ac:dyDescent="0.2">
      <c r="A21" s="7" t="s">
        <v>21</v>
      </c>
      <c r="B21" s="10">
        <v>368.3</v>
      </c>
      <c r="D21" s="7" t="s">
        <v>21</v>
      </c>
      <c r="E21" s="6">
        <v>368.3</v>
      </c>
      <c r="F21" s="6">
        <f>(AVERAGE(E19:E22)+AVERAGE(E20:E23))/2</f>
        <v>418.63499999999999</v>
      </c>
      <c r="G21" s="6">
        <f>E21/F21*100</f>
        <v>87.976399488814835</v>
      </c>
      <c r="K21" s="14" t="s">
        <v>22</v>
      </c>
      <c r="L21" s="13">
        <v>400.12800014919281</v>
      </c>
      <c r="M21" s="13">
        <v>399.99999999999994</v>
      </c>
      <c r="X21" s="7" t="s">
        <v>21</v>
      </c>
      <c r="Y21" s="6">
        <v>368.3</v>
      </c>
      <c r="Z21" s="6">
        <f>Y21/V$7*100</f>
        <v>406.2038026158981</v>
      </c>
      <c r="AF21" s="1">
        <v>20</v>
      </c>
      <c r="AG21" s="7" t="s">
        <v>21</v>
      </c>
      <c r="AH21" s="6">
        <v>368.3</v>
      </c>
      <c r="AI21" s="6">
        <v>406.2038026158981</v>
      </c>
      <c r="AJ21" s="6">
        <f>AVERAGE(AI20:AI22)</f>
        <v>411.86519804780664</v>
      </c>
      <c r="AK21" s="6">
        <f>AVERAGE(AJ20:AJ22)</f>
        <v>416.16161768464627</v>
      </c>
      <c r="AL21" s="6">
        <f>AF21*AK21</f>
        <v>8323.2323536929252</v>
      </c>
      <c r="AM21" s="6">
        <f>AF21*AF21</f>
        <v>400</v>
      </c>
      <c r="AN21" s="6">
        <f>AS$3+(AS$2*AF21)</f>
        <v>420.79303181299474</v>
      </c>
      <c r="AO21" s="6">
        <f>AN21*V$7/100</f>
        <v>381.52787496987452</v>
      </c>
      <c r="AU21" s="7" t="s">
        <v>21</v>
      </c>
      <c r="AV21" s="6">
        <v>368.3</v>
      </c>
      <c r="AW21" s="6">
        <v>406.2038026158981</v>
      </c>
      <c r="AX21" s="6">
        <v>416.16161768464627</v>
      </c>
      <c r="AY21" s="6">
        <v>381.52787496987452</v>
      </c>
      <c r="BA21" s="10">
        <v>534.67999999999995</v>
      </c>
      <c r="BB21" s="10">
        <v>298.48</v>
      </c>
      <c r="BC21" s="7" t="s">
        <v>3</v>
      </c>
    </row>
    <row r="22" spans="1:55" x14ac:dyDescent="0.2">
      <c r="A22" s="11" t="s">
        <v>20</v>
      </c>
      <c r="B22" s="10">
        <v>433.78</v>
      </c>
      <c r="D22" s="11" t="s">
        <v>20</v>
      </c>
      <c r="E22" s="6">
        <v>433.78</v>
      </c>
      <c r="F22" s="6">
        <f>(AVERAGE(E20:E23)+AVERAGE(E21:E24))/2</f>
        <v>412.745</v>
      </c>
      <c r="G22" s="6">
        <f>E22/F22*100</f>
        <v>105.09636700626295</v>
      </c>
      <c r="X22" s="11" t="s">
        <v>20</v>
      </c>
      <c r="Y22" s="6">
        <v>433.78</v>
      </c>
      <c r="Z22" s="6">
        <f>Y22/V$4*100</f>
        <v>425.36202476115659</v>
      </c>
      <c r="AF22" s="1">
        <v>21</v>
      </c>
      <c r="AG22" s="11" t="s">
        <v>20</v>
      </c>
      <c r="AH22" s="6">
        <v>433.78</v>
      </c>
      <c r="AI22" s="6">
        <v>425.36202476115659</v>
      </c>
      <c r="AJ22" s="6">
        <f>AVERAGE(AI21:AI23)</f>
        <v>415.7635154340503</v>
      </c>
      <c r="AK22" s="6">
        <f>AVERAGE(AJ21:AJ23)</f>
        <v>413.6433407925133</v>
      </c>
      <c r="AL22" s="6">
        <f>AF22*AK22</f>
        <v>8686.5101566427802</v>
      </c>
      <c r="AM22" s="6">
        <f>AF22*AF22</f>
        <v>441</v>
      </c>
      <c r="AN22" s="6">
        <f>AS$3+(AS$2*AF22)</f>
        <v>423.55516753559135</v>
      </c>
      <c r="AO22" s="6">
        <f>AN22*V$4/100</f>
        <v>431.9373848118064</v>
      </c>
      <c r="AU22" s="11" t="s">
        <v>20</v>
      </c>
      <c r="AV22" s="6">
        <v>433.78</v>
      </c>
      <c r="AW22" s="6">
        <v>425.36202476115659</v>
      </c>
      <c r="AX22" s="6">
        <v>413.6433407925133</v>
      </c>
      <c r="AY22" s="6">
        <v>431.9373848118064</v>
      </c>
      <c r="BA22" s="10">
        <v>534.67999999999995</v>
      </c>
      <c r="BB22" s="10">
        <v>298.48</v>
      </c>
      <c r="BC22" s="7" t="s">
        <v>3</v>
      </c>
    </row>
    <row r="23" spans="1:55" x14ac:dyDescent="0.2">
      <c r="A23" s="11" t="s">
        <v>19</v>
      </c>
      <c r="B23" s="10">
        <v>480.79</v>
      </c>
      <c r="D23" s="11" t="s">
        <v>19</v>
      </c>
      <c r="E23" s="6">
        <v>480.79</v>
      </c>
      <c r="F23" s="6">
        <f>(AVERAGE(E21:E24)+AVERAGE(E22:E25))/2</f>
        <v>394.59375</v>
      </c>
      <c r="G23" s="6">
        <f>E23/F23*100</f>
        <v>121.84430189276947</v>
      </c>
      <c r="X23" s="11" t="s">
        <v>19</v>
      </c>
      <c r="Y23" s="6">
        <v>480.79</v>
      </c>
      <c r="Z23" s="6">
        <f>Y23/V$5*100</f>
        <v>415.72471892509623</v>
      </c>
      <c r="AF23" s="1">
        <v>22</v>
      </c>
      <c r="AG23" s="11" t="s">
        <v>19</v>
      </c>
      <c r="AH23" s="6">
        <v>480.79</v>
      </c>
      <c r="AI23" s="6">
        <v>415.72471892509623</v>
      </c>
      <c r="AJ23" s="6">
        <f>AVERAGE(AI22:AI24)</f>
        <v>413.30130889568301</v>
      </c>
      <c r="AK23" s="6">
        <f>AVERAGE(AJ22:AJ24)</f>
        <v>394.78419385866391</v>
      </c>
      <c r="AL23" s="6">
        <f>AF23*AK23</f>
        <v>8685.2522648906051</v>
      </c>
      <c r="AM23" s="6">
        <f>AF23*AF23</f>
        <v>484</v>
      </c>
      <c r="AN23" s="6">
        <f>AS$3+(AS$2*AF23)</f>
        <v>426.31730325818796</v>
      </c>
      <c r="AO23" s="6">
        <f>AN23*V$5/100</f>
        <v>493.04043493847377</v>
      </c>
      <c r="AU23" s="11" t="s">
        <v>19</v>
      </c>
      <c r="AV23" s="6">
        <v>480.79</v>
      </c>
      <c r="AW23" s="6">
        <v>415.72471892509623</v>
      </c>
      <c r="AX23" s="6">
        <v>394.78419385866391</v>
      </c>
      <c r="AY23" s="6">
        <v>493.04043493847377</v>
      </c>
      <c r="BA23" s="10">
        <v>534.67999999999995</v>
      </c>
      <c r="BB23" s="10">
        <v>298.48</v>
      </c>
      <c r="BC23" s="7" t="s">
        <v>3</v>
      </c>
    </row>
    <row r="24" spans="1:55" x14ac:dyDescent="0.2">
      <c r="A24" s="7" t="s">
        <v>18</v>
      </c>
      <c r="B24" s="10">
        <v>365.72</v>
      </c>
      <c r="D24" s="7" t="s">
        <v>18</v>
      </c>
      <c r="E24" s="6">
        <v>365.72</v>
      </c>
      <c r="F24" s="6">
        <f>(AVERAGE(E22:E25)+AVERAGE(E23:E26))/2</f>
        <v>361.25125000000003</v>
      </c>
      <c r="G24" s="6">
        <f>E24/F24*100</f>
        <v>101.23701994110748</v>
      </c>
      <c r="X24" s="7" t="s">
        <v>18</v>
      </c>
      <c r="Y24" s="6">
        <v>365.72</v>
      </c>
      <c r="Z24" s="6">
        <f>Y24/V$6*100</f>
        <v>398.81718300079638</v>
      </c>
      <c r="AF24" s="1">
        <v>23</v>
      </c>
      <c r="AG24" s="7" t="s">
        <v>18</v>
      </c>
      <c r="AH24" s="6">
        <v>365.72</v>
      </c>
      <c r="AI24" s="6">
        <v>398.81718300079638</v>
      </c>
      <c r="AJ24" s="6">
        <f>AVERAGE(AI23:AI25)</f>
        <v>355.28775724625848</v>
      </c>
      <c r="AK24" s="6">
        <f>AVERAGE(AJ23:AJ25)</f>
        <v>361.93432885230726</v>
      </c>
      <c r="AL24" s="6">
        <f>AF24*AK24</f>
        <v>8324.4895636030669</v>
      </c>
      <c r="AM24" s="6">
        <f>AF24*AF24</f>
        <v>529</v>
      </c>
      <c r="AN24" s="6">
        <f>AS$3+(AS$2*AF24)</f>
        <v>429.07943898078457</v>
      </c>
      <c r="AO24" s="6">
        <f>AN24*V$6/100</f>
        <v>393.47084105886984</v>
      </c>
      <c r="AU24" s="7" t="s">
        <v>18</v>
      </c>
      <c r="AV24" s="6">
        <v>365.72</v>
      </c>
      <c r="AW24" s="6">
        <v>398.81718300079638</v>
      </c>
      <c r="AX24" s="6">
        <v>361.93432885230726</v>
      </c>
      <c r="AY24" s="6">
        <v>393.47084105886984</v>
      </c>
      <c r="BA24" s="10">
        <v>534.67999999999995</v>
      </c>
      <c r="BB24" s="10">
        <v>298.48</v>
      </c>
      <c r="BC24" s="7" t="s">
        <v>3</v>
      </c>
    </row>
    <row r="25" spans="1:55" x14ac:dyDescent="0.2">
      <c r="A25" s="7" t="s">
        <v>17</v>
      </c>
      <c r="B25" s="10">
        <v>227.87</v>
      </c>
      <c r="D25" s="7" t="s">
        <v>17</v>
      </c>
      <c r="E25" s="6">
        <v>227.87</v>
      </c>
      <c r="F25" s="6">
        <f>(AVERAGE(E23:E26)+AVERAGE(E24:E27))/2</f>
        <v>321.87250000000006</v>
      </c>
      <c r="G25" s="6">
        <f>E25/F25*100</f>
        <v>70.795112971751223</v>
      </c>
      <c r="X25" s="7" t="s">
        <v>17</v>
      </c>
      <c r="Y25" s="6">
        <v>227.87</v>
      </c>
      <c r="Z25" s="6">
        <f>Y25/V$7*100</f>
        <v>251.32136981288272</v>
      </c>
      <c r="AF25" s="1">
        <v>24</v>
      </c>
      <c r="AG25" s="7" t="s">
        <v>17</v>
      </c>
      <c r="AH25" s="6">
        <v>227.87</v>
      </c>
      <c r="AI25" s="6">
        <v>251.32136981288272</v>
      </c>
      <c r="AJ25" s="6">
        <f>AVERAGE(AI24:AI26)</f>
        <v>317.21392041498035</v>
      </c>
      <c r="AK25" s="6">
        <f>AVERAGE(AJ24:AJ26)</f>
        <v>313.6526440138328</v>
      </c>
      <c r="AL25" s="6">
        <f>AF25*AK25</f>
        <v>7527.6634563319876</v>
      </c>
      <c r="AM25" s="6">
        <f>AF25*AF25</f>
        <v>576</v>
      </c>
      <c r="AN25" s="6">
        <f>AS$3+(AS$2*AF25)</f>
        <v>431.84157470338118</v>
      </c>
      <c r="AO25" s="6">
        <f>AN25*V$7/100</f>
        <v>391.54545314202448</v>
      </c>
      <c r="AU25" s="7" t="s">
        <v>17</v>
      </c>
      <c r="AV25" s="6">
        <v>227.87</v>
      </c>
      <c r="AW25" s="6">
        <v>251.32136981288272</v>
      </c>
      <c r="AX25" s="6">
        <v>313.6526440138328</v>
      </c>
      <c r="AY25" s="6">
        <v>391.54545314202448</v>
      </c>
      <c r="BA25" s="10">
        <v>534.67999999999995</v>
      </c>
      <c r="BB25" s="10">
        <v>298.48</v>
      </c>
      <c r="BC25" s="12" t="s">
        <v>5</v>
      </c>
    </row>
    <row r="26" spans="1:55" x14ac:dyDescent="0.2">
      <c r="A26" s="11" t="s">
        <v>16</v>
      </c>
      <c r="B26" s="10">
        <v>307.47000000000003</v>
      </c>
      <c r="D26" s="11" t="s">
        <v>16</v>
      </c>
      <c r="E26" s="6">
        <v>307.47000000000003</v>
      </c>
      <c r="F26" s="6">
        <f>(AVERAGE(E24:E27)+AVERAGE(E25:E28))/2</f>
        <v>307.95375000000001</v>
      </c>
      <c r="G26" s="6">
        <f>E26/F26*100</f>
        <v>99.842914723395964</v>
      </c>
      <c r="X26" s="11" t="s">
        <v>16</v>
      </c>
      <c r="Y26" s="6">
        <v>307.47000000000003</v>
      </c>
      <c r="Z26" s="6">
        <f>Y26/V$4*100</f>
        <v>301.50320843126195</v>
      </c>
      <c r="AF26" s="1">
        <v>25</v>
      </c>
      <c r="AG26" s="11" t="s">
        <v>16</v>
      </c>
      <c r="AH26" s="6">
        <v>307.47000000000003</v>
      </c>
      <c r="AI26" s="6">
        <v>301.50320843126195</v>
      </c>
      <c r="AJ26" s="6">
        <f>AVERAGE(AI25:AI27)</f>
        <v>268.45625438025968</v>
      </c>
      <c r="AK26" s="6">
        <f>AVERAGE(AJ25:AJ27)</f>
        <v>310.47188720030096</v>
      </c>
      <c r="AL26" s="6">
        <f>AF26*AK26</f>
        <v>7761.7971800075238</v>
      </c>
      <c r="AM26" s="6">
        <f>AF26*AF26</f>
        <v>625</v>
      </c>
      <c r="AN26" s="6">
        <f>AS$3+(AS$2*AF26)</f>
        <v>434.60371042597779</v>
      </c>
      <c r="AO26" s="6">
        <f>AN26*V$4/100</f>
        <v>443.20457994443007</v>
      </c>
      <c r="AU26" s="11" t="s">
        <v>16</v>
      </c>
      <c r="AV26" s="6">
        <v>307.47000000000003</v>
      </c>
      <c r="AW26" s="6">
        <v>301.50320843126195</v>
      </c>
      <c r="AX26" s="6">
        <v>310.47188720030096</v>
      </c>
      <c r="AY26" s="6">
        <v>443.20457994443007</v>
      </c>
      <c r="BA26" s="10">
        <v>534.67999999999995</v>
      </c>
      <c r="BB26" s="10">
        <v>298.48</v>
      </c>
      <c r="BC26" s="7" t="s">
        <v>3</v>
      </c>
    </row>
    <row r="27" spans="1:55" x14ac:dyDescent="0.2">
      <c r="A27" s="11" t="s">
        <v>14</v>
      </c>
      <c r="B27" s="10">
        <v>292.07</v>
      </c>
      <c r="D27" s="11" t="s">
        <v>14</v>
      </c>
      <c r="E27" s="6">
        <v>292.07</v>
      </c>
      <c r="F27" s="6">
        <f>(AVERAGE(E25:E28)+AVERAGE(E26:E29))/2</f>
        <v>342.52125000000001</v>
      </c>
      <c r="G27" s="6">
        <f>E27/F27*100</f>
        <v>85.270621895721803</v>
      </c>
      <c r="X27" s="11" t="s">
        <v>14</v>
      </c>
      <c r="Y27" s="6">
        <v>292.07</v>
      </c>
      <c r="Z27" s="6">
        <f>Y27/V$5*100</f>
        <v>252.54418489663436</v>
      </c>
      <c r="AF27" s="1">
        <v>26</v>
      </c>
      <c r="AG27" s="11" t="s">
        <v>14</v>
      </c>
      <c r="AH27" s="6">
        <v>292.07</v>
      </c>
      <c r="AI27" s="6">
        <v>252.54418489663436</v>
      </c>
      <c r="AJ27" s="6">
        <f>AVERAGE(AI26:AI28)</f>
        <v>345.74548680566289</v>
      </c>
      <c r="AK27" s="6">
        <f>AVERAGE(AJ26:AJ28)</f>
        <v>338.81417093907811</v>
      </c>
      <c r="AL27" s="6">
        <f>AF27*AK27</f>
        <v>8809.168444416031</v>
      </c>
      <c r="AM27" s="6">
        <f>AF27*AF27</f>
        <v>676</v>
      </c>
      <c r="AN27" s="6">
        <f>AS$3+(AS$2*AF27)</f>
        <v>437.36584614857441</v>
      </c>
      <c r="AO27" s="6">
        <f>AN27*V$5/100</f>
        <v>505.81819073323089</v>
      </c>
      <c r="AU27" s="11" t="s">
        <v>14</v>
      </c>
      <c r="AV27" s="6">
        <v>292.07</v>
      </c>
      <c r="AW27" s="6">
        <v>252.54418489663436</v>
      </c>
      <c r="AX27" s="6">
        <v>338.81417093907811</v>
      </c>
      <c r="AY27" s="6">
        <v>505.81819073323089</v>
      </c>
      <c r="BA27" s="10">
        <v>534.67999999999995</v>
      </c>
      <c r="BB27" s="10">
        <v>298.48</v>
      </c>
      <c r="BC27" s="12" t="s">
        <v>5</v>
      </c>
    </row>
    <row r="28" spans="1:55" x14ac:dyDescent="0.2">
      <c r="A28" s="7" t="s">
        <v>13</v>
      </c>
      <c r="B28" s="10">
        <v>443.09</v>
      </c>
      <c r="D28" s="7" t="s">
        <v>13</v>
      </c>
      <c r="E28" s="6">
        <v>443.09</v>
      </c>
      <c r="F28" s="6">
        <f>(AVERAGE(E26:E29)+AVERAGE(E27:E30))/2</f>
        <v>389.57</v>
      </c>
      <c r="G28" s="6">
        <f>E28/F28*100</f>
        <v>113.73822419590832</v>
      </c>
      <c r="X28" s="7" t="s">
        <v>13</v>
      </c>
      <c r="Y28" s="6">
        <v>443.09</v>
      </c>
      <c r="Z28" s="6">
        <f>Y28/V$6*100</f>
        <v>483.1890670890923</v>
      </c>
      <c r="AF28" s="1">
        <v>27</v>
      </c>
      <c r="AG28" s="7" t="s">
        <v>13</v>
      </c>
      <c r="AH28" s="6">
        <v>443.09</v>
      </c>
      <c r="AI28" s="6">
        <v>483.1890670890923</v>
      </c>
      <c r="AJ28" s="6">
        <f>AVERAGE(AI27:AI29)</f>
        <v>402.24077163131165</v>
      </c>
      <c r="AK28" s="6">
        <f>AVERAGE(AJ27:AJ29)</f>
        <v>408.15788509436084</v>
      </c>
      <c r="AL28" s="6">
        <f>AF28*AK28</f>
        <v>11020.262897547742</v>
      </c>
      <c r="AM28" s="6">
        <f>AF28*AF28</f>
        <v>729</v>
      </c>
      <c r="AN28" s="6">
        <f>AS$3+(AS$2*AF28)</f>
        <v>440.12798187117102</v>
      </c>
      <c r="AO28" s="6">
        <f>AN28*V$6/100</f>
        <v>403.60248352088502</v>
      </c>
      <c r="AU28" s="7" t="s">
        <v>13</v>
      </c>
      <c r="AV28" s="6">
        <v>443.09</v>
      </c>
      <c r="AW28" s="6">
        <v>483.1890670890923</v>
      </c>
      <c r="AX28" s="6">
        <v>408.15788509436084</v>
      </c>
      <c r="AY28" s="6">
        <v>403.60248352088502</v>
      </c>
      <c r="BA28" s="10">
        <v>534.67999999999995</v>
      </c>
      <c r="BB28" s="10">
        <v>298.48</v>
      </c>
      <c r="BC28" s="7" t="s">
        <v>3</v>
      </c>
    </row>
    <row r="29" spans="1:55" x14ac:dyDescent="0.2">
      <c r="A29" s="7" t="s">
        <v>12</v>
      </c>
      <c r="B29" s="10">
        <v>427.04</v>
      </c>
      <c r="D29" s="7" t="s">
        <v>12</v>
      </c>
      <c r="E29" s="6">
        <v>427.04</v>
      </c>
      <c r="F29" s="6">
        <f>(AVERAGE(E27:E30)+AVERAGE(E28:E31))/2</f>
        <v>447.35</v>
      </c>
      <c r="G29" s="6">
        <f>E29/F29*100</f>
        <v>95.459930703028945</v>
      </c>
      <c r="X29" s="7" t="s">
        <v>12</v>
      </c>
      <c r="Y29" s="6">
        <v>427.04</v>
      </c>
      <c r="Z29" s="6">
        <f>Y29/V$7*100</f>
        <v>470.98906290820838</v>
      </c>
      <c r="AF29" s="1">
        <v>28</v>
      </c>
      <c r="AG29" s="7" t="s">
        <v>12</v>
      </c>
      <c r="AH29" s="6">
        <v>427.04</v>
      </c>
      <c r="AI29" s="6">
        <v>470.98906290820838</v>
      </c>
      <c r="AJ29" s="6">
        <f>AVERAGE(AI28:AI30)</f>
        <v>476.48739684610791</v>
      </c>
      <c r="AK29" s="6">
        <f>AVERAGE(AJ28:AJ30)</f>
        <v>453.49445274892832</v>
      </c>
      <c r="AL29" s="6">
        <f>AF29*AK29</f>
        <v>12697.844676969993</v>
      </c>
      <c r="AM29" s="6">
        <f>AF29*AF29</f>
        <v>784</v>
      </c>
      <c r="AN29" s="6">
        <f>AS$3+(AS$2*AF29)</f>
        <v>442.89011759376763</v>
      </c>
      <c r="AO29" s="6">
        <f>AN29*V$7/100</f>
        <v>401.56303131417445</v>
      </c>
      <c r="AU29" s="7" t="s">
        <v>12</v>
      </c>
      <c r="AV29" s="6">
        <v>427.04</v>
      </c>
      <c r="AW29" s="6">
        <v>470.98906290820838</v>
      </c>
      <c r="AX29" s="6">
        <v>453.49445274892832</v>
      </c>
      <c r="AY29" s="6">
        <v>401.56303131417445</v>
      </c>
      <c r="BA29" s="10">
        <v>534.67999999999995</v>
      </c>
      <c r="BB29" s="10">
        <v>298.48</v>
      </c>
      <c r="BC29" s="7" t="s">
        <v>3</v>
      </c>
    </row>
    <row r="30" spans="1:55" x14ac:dyDescent="0.2">
      <c r="A30" s="11" t="s">
        <v>11</v>
      </c>
      <c r="B30" s="10">
        <v>484.69</v>
      </c>
      <c r="D30" s="11" t="s">
        <v>11</v>
      </c>
      <c r="E30" s="6">
        <v>484.69</v>
      </c>
      <c r="F30" s="6">
        <f>(AVERAGE(E28:E31)+AVERAGE(E29:E32))/2</f>
        <v>480.63625000000002</v>
      </c>
      <c r="G30" s="6">
        <f>E30/F30*100</f>
        <v>100.84341328811549</v>
      </c>
      <c r="X30" s="11" t="s">
        <v>11</v>
      </c>
      <c r="Y30" s="6">
        <v>484.69</v>
      </c>
      <c r="Z30" s="6">
        <f>Y30/V$4*100</f>
        <v>475.28406054102305</v>
      </c>
      <c r="AF30" s="1">
        <v>29</v>
      </c>
      <c r="AG30" s="11" t="s">
        <v>11</v>
      </c>
      <c r="AH30" s="6">
        <v>484.69</v>
      </c>
      <c r="AI30" s="6">
        <v>475.28406054102305</v>
      </c>
      <c r="AJ30" s="6">
        <f>AVERAGE(AI29:AI31)</f>
        <v>481.75518976936547</v>
      </c>
      <c r="AK30" s="6">
        <f>AVERAGE(AJ29:AJ31)</f>
        <v>479.08536586271765</v>
      </c>
      <c r="AL30" s="6">
        <f>AF30*AK30</f>
        <v>13893.475610018811</v>
      </c>
      <c r="AM30" s="6">
        <f>AF30*AF30</f>
        <v>841</v>
      </c>
      <c r="AN30" s="6">
        <f>AS$3+(AS$2*AF30)</f>
        <v>445.65225331636429</v>
      </c>
      <c r="AO30" s="6">
        <f>AN30*V$4/100</f>
        <v>454.47177507705374</v>
      </c>
      <c r="AU30" s="11" t="s">
        <v>11</v>
      </c>
      <c r="AV30" s="6">
        <v>484.69</v>
      </c>
      <c r="AW30" s="6">
        <v>475.28406054102305</v>
      </c>
      <c r="AX30" s="6">
        <v>479.08536586271765</v>
      </c>
      <c r="AY30" s="6">
        <v>454.47177507705374</v>
      </c>
      <c r="BA30" s="10">
        <v>534.67999999999995</v>
      </c>
      <c r="BB30" s="10">
        <v>298.48</v>
      </c>
      <c r="BC30" s="7" t="s">
        <v>3</v>
      </c>
    </row>
    <row r="31" spans="1:55" x14ac:dyDescent="0.2">
      <c r="A31" s="11" t="s">
        <v>10</v>
      </c>
      <c r="B31" s="10">
        <v>577.09</v>
      </c>
      <c r="D31" s="11" t="s">
        <v>10</v>
      </c>
      <c r="E31" s="6">
        <v>577.09</v>
      </c>
      <c r="F31" s="6">
        <f>(AVERAGE(E29:E32)+AVERAGE(E30:E33))/2</f>
        <v>482.20875000000001</v>
      </c>
      <c r="G31" s="6">
        <f>E31/F31*100</f>
        <v>119.67638496812842</v>
      </c>
      <c r="X31" s="11" t="s">
        <v>10</v>
      </c>
      <c r="Y31" s="6">
        <v>577.09</v>
      </c>
      <c r="Z31" s="6">
        <f>Y31/V$5*100</f>
        <v>498.99244585886515</v>
      </c>
      <c r="AF31" s="1">
        <v>30</v>
      </c>
      <c r="AG31" s="11" t="s">
        <v>10</v>
      </c>
      <c r="AH31" s="6">
        <v>577.09</v>
      </c>
      <c r="AI31" s="6">
        <v>498.99244585886515</v>
      </c>
      <c r="AJ31" s="6">
        <f>AVERAGE(AI30:AI32)</f>
        <v>479.01351097267951</v>
      </c>
      <c r="AK31" s="6">
        <f>AVERAGE(AJ30:AJ32)</f>
        <v>483.28710265041695</v>
      </c>
      <c r="AL31" s="6">
        <f>AF31*AK31</f>
        <v>14498.613079512508</v>
      </c>
      <c r="AM31" s="6">
        <f>AF31*AF31</f>
        <v>900</v>
      </c>
      <c r="AN31" s="6">
        <f>AS$3+(AS$2*AF31)</f>
        <v>448.41438903896085</v>
      </c>
      <c r="AO31" s="6">
        <f>AN31*V$5/100</f>
        <v>518.59594652798796</v>
      </c>
      <c r="AU31" s="11" t="s">
        <v>10</v>
      </c>
      <c r="AV31" s="6">
        <v>577.09</v>
      </c>
      <c r="AW31" s="6">
        <v>498.99244585886515</v>
      </c>
      <c r="AX31" s="6">
        <v>483.28710265041695</v>
      </c>
      <c r="AY31" s="6">
        <v>518.59594652798796</v>
      </c>
      <c r="BA31" s="10">
        <v>534.67999999999995</v>
      </c>
      <c r="BB31" s="10">
        <v>298.48</v>
      </c>
      <c r="BC31" s="7" t="s">
        <v>3</v>
      </c>
    </row>
    <row r="32" spans="1:55" x14ac:dyDescent="0.2">
      <c r="A32" s="7" t="s">
        <v>9</v>
      </c>
      <c r="B32" s="10">
        <v>424.36</v>
      </c>
      <c r="D32" s="7" t="s">
        <v>9</v>
      </c>
      <c r="E32" s="6">
        <v>424.36</v>
      </c>
      <c r="F32" s="6">
        <f>(AVERAGE(E30:E33)+AVERAGE(E31:E34))/2</f>
        <v>485.33</v>
      </c>
      <c r="G32" s="6">
        <f>E32/F32*100</f>
        <v>87.437413718500821</v>
      </c>
      <c r="X32" s="7" t="s">
        <v>9</v>
      </c>
      <c r="Y32" s="6">
        <v>424.36</v>
      </c>
      <c r="Z32" s="6">
        <f>Y32/V$6*100</f>
        <v>462.76402651815027</v>
      </c>
      <c r="AF32" s="1">
        <v>31</v>
      </c>
      <c r="AG32" s="7" t="s">
        <v>9</v>
      </c>
      <c r="AH32" s="6">
        <v>424.36</v>
      </c>
      <c r="AI32" s="6">
        <v>462.76402651815027</v>
      </c>
      <c r="AJ32" s="6">
        <f>AVERAGE(AI31:AI33)</f>
        <v>489.09260720920594</v>
      </c>
      <c r="AK32" s="6">
        <f>AVERAGE(AJ31:AJ33)</f>
        <v>482.40786949869204</v>
      </c>
      <c r="AL32" s="6">
        <f>AF32*AK32</f>
        <v>14954.643954459452</v>
      </c>
      <c r="AM32" s="6">
        <f>AF32*AF32</f>
        <v>961</v>
      </c>
      <c r="AN32" s="6">
        <f>AS$3+(AS$2*AF32)</f>
        <v>451.17652476155752</v>
      </c>
      <c r="AO32" s="6">
        <f>AN32*V$6/100</f>
        <v>413.73412598290014</v>
      </c>
      <c r="AU32" s="7" t="s">
        <v>9</v>
      </c>
      <c r="AV32" s="6">
        <v>424.36</v>
      </c>
      <c r="AW32" s="6">
        <v>462.76402651815027</v>
      </c>
      <c r="AX32" s="6">
        <v>482.40786949869204</v>
      </c>
      <c r="AY32" s="6">
        <v>413.73412598290014</v>
      </c>
      <c r="BA32" s="10">
        <v>534.67999999999995</v>
      </c>
      <c r="BB32" s="10">
        <v>298.48</v>
      </c>
      <c r="BC32" s="7" t="s">
        <v>3</v>
      </c>
    </row>
    <row r="33" spans="1:55" x14ac:dyDescent="0.2">
      <c r="A33" s="7" t="s">
        <v>8</v>
      </c>
      <c r="B33" s="10">
        <v>458.35</v>
      </c>
      <c r="D33" s="7" t="s">
        <v>8</v>
      </c>
      <c r="E33" s="6">
        <v>458.35</v>
      </c>
      <c r="F33" s="6">
        <f>(AVERAGE(E31:E34)+AVERAGE(E32:E35))/2</f>
        <v>479.36124999999998</v>
      </c>
      <c r="G33" s="6">
        <f>E33/F33*100</f>
        <v>95.616823429094453</v>
      </c>
      <c r="X33" s="7" t="s">
        <v>8</v>
      </c>
      <c r="Y33" s="6">
        <v>458.35</v>
      </c>
      <c r="Z33" s="6">
        <f>Y33/V$7*100</f>
        <v>505.52134925060255</v>
      </c>
      <c r="AF33" s="1">
        <v>32</v>
      </c>
      <c r="AG33" s="7" t="s">
        <v>8</v>
      </c>
      <c r="AH33" s="6">
        <v>458.35</v>
      </c>
      <c r="AI33" s="6">
        <v>505.52134925060255</v>
      </c>
      <c r="AJ33" s="6">
        <f>AVERAGE(AI32:AI34)</f>
        <v>479.11749031419066</v>
      </c>
      <c r="AK33" s="6">
        <f>AVERAGE(AJ32:AJ34)</f>
        <v>482.48946617798828</v>
      </c>
      <c r="AL33" s="6">
        <f>AF33*AK33</f>
        <v>15439.662917695625</v>
      </c>
      <c r="AM33" s="6">
        <f>AF33*AF33</f>
        <v>1024</v>
      </c>
      <c r="AN33" s="6">
        <f>AS$3+(AS$2*AF33)</f>
        <v>453.93866048415413</v>
      </c>
      <c r="AO33" s="6">
        <f>AN33*V$7/100</f>
        <v>411.58060948632442</v>
      </c>
      <c r="AU33" s="7" t="s">
        <v>8</v>
      </c>
      <c r="AV33" s="6">
        <v>458.35</v>
      </c>
      <c r="AW33" s="6">
        <v>505.52134925060255</v>
      </c>
      <c r="AX33" s="6">
        <v>482.48946617798828</v>
      </c>
      <c r="AY33" s="6">
        <v>411.58060948632442</v>
      </c>
      <c r="BA33" s="10">
        <v>534.67999999999995</v>
      </c>
      <c r="BB33" s="10">
        <v>298.48</v>
      </c>
      <c r="BC33" s="7" t="s">
        <v>3</v>
      </c>
    </row>
    <row r="34" spans="1:55" x14ac:dyDescent="0.2">
      <c r="A34" s="11" t="s">
        <v>7</v>
      </c>
      <c r="B34" s="10">
        <v>478.35</v>
      </c>
      <c r="D34" s="11" t="s">
        <v>7</v>
      </c>
      <c r="E34" s="6">
        <v>478.35</v>
      </c>
      <c r="F34" s="6">
        <f>(AVERAGE(E32:E35)+AVERAGE(E33:E36))/2</f>
        <v>478.83</v>
      </c>
      <c r="G34" s="6">
        <f>E34/F34*100</f>
        <v>99.899755654407628</v>
      </c>
      <c r="X34" s="11" t="s">
        <v>7</v>
      </c>
      <c r="Y34" s="6">
        <v>478.35</v>
      </c>
      <c r="Z34" s="6">
        <f>Y34/V$4*100</f>
        <v>469.0670951738191</v>
      </c>
      <c r="AF34" s="1">
        <v>33</v>
      </c>
      <c r="AG34" s="11" t="s">
        <v>7</v>
      </c>
      <c r="AH34" s="6">
        <v>478.35</v>
      </c>
      <c r="AI34" s="6">
        <v>469.0670951738191</v>
      </c>
      <c r="AJ34" s="6">
        <f>AVERAGE(AI33:AI35)</f>
        <v>479.25830101056812</v>
      </c>
      <c r="AK34" s="6">
        <f>AVERAGE(AJ33:AJ35)</f>
        <v>478.96309842296608</v>
      </c>
      <c r="AL34" s="6">
        <f>AF34*AK34</f>
        <v>15805.782247957881</v>
      </c>
      <c r="AM34" s="6">
        <f>AF34*AF34</f>
        <v>1089</v>
      </c>
      <c r="AN34" s="6">
        <f>AS$3+(AS$2*AF34)</f>
        <v>456.70079620675074</v>
      </c>
      <c r="AO34" s="6">
        <f>AN34*V$4/100</f>
        <v>465.73897020967735</v>
      </c>
      <c r="AU34" s="11" t="s">
        <v>7</v>
      </c>
      <c r="AV34" s="6">
        <v>478.35</v>
      </c>
      <c r="AW34" s="6">
        <v>469.0670951738191</v>
      </c>
      <c r="AX34" s="6">
        <v>478.96309842296608</v>
      </c>
      <c r="AY34" s="6">
        <v>465.73897020967735</v>
      </c>
      <c r="BA34" s="10">
        <v>534.67999999999995</v>
      </c>
      <c r="BB34" s="10">
        <v>298.48</v>
      </c>
      <c r="BC34" s="7" t="s">
        <v>3</v>
      </c>
    </row>
    <row r="35" spans="1:55" x14ac:dyDescent="0.2">
      <c r="A35" s="11" t="s">
        <v>6</v>
      </c>
      <c r="B35" s="10">
        <v>535.67999999999995</v>
      </c>
      <c r="D35" s="11" t="s">
        <v>6</v>
      </c>
      <c r="E35" s="6">
        <v>535.67999999999995</v>
      </c>
      <c r="F35" s="6">
        <f>(AVERAGE(E33:E36)+AVERAGE(E34:E37))/2</f>
        <v>477.83500000000004</v>
      </c>
      <c r="G35" s="6">
        <f>E35/F35*100</f>
        <v>112.10564316134229</v>
      </c>
      <c r="X35" s="11" t="s">
        <v>6</v>
      </c>
      <c r="Y35" s="6">
        <v>535.67999999999995</v>
      </c>
      <c r="Z35" s="6">
        <f>Y35/V$5*100</f>
        <v>463.18645860728276</v>
      </c>
      <c r="AF35" s="1">
        <v>34</v>
      </c>
      <c r="AG35" s="11" t="s">
        <v>6</v>
      </c>
      <c r="AH35" s="6">
        <v>535.67999999999995</v>
      </c>
      <c r="AI35" s="6">
        <v>463.18645860728276</v>
      </c>
      <c r="AJ35" s="6">
        <f>AVERAGE(AI34:AI36)</f>
        <v>478.51350394413947</v>
      </c>
      <c r="AK35" s="6">
        <f>AVERAGE(AJ34:AJ36)</f>
        <v>477.28295894192115</v>
      </c>
      <c r="AL35" s="6">
        <f>AF35*AK35</f>
        <v>16227.62060402532</v>
      </c>
      <c r="AM35" s="6">
        <f>AF35*AF35</f>
        <v>1156</v>
      </c>
      <c r="AN35" s="6">
        <f>AS$3+(AS$2*AF35)</f>
        <v>459.46293192934735</v>
      </c>
      <c r="AO35" s="6">
        <f>AN35*V$5/100</f>
        <v>531.37370232274498</v>
      </c>
      <c r="AU35" s="11" t="s">
        <v>6</v>
      </c>
      <c r="AV35" s="6">
        <v>535.67999999999995</v>
      </c>
      <c r="AW35" s="6">
        <v>463.18645860728276</v>
      </c>
      <c r="AX35" s="6">
        <v>477.28295894192115</v>
      </c>
      <c r="AY35" s="6">
        <v>531.37370232274498</v>
      </c>
      <c r="BA35" s="10">
        <v>534.67999999999995</v>
      </c>
      <c r="BB35" s="10">
        <v>298.48</v>
      </c>
      <c r="BC35" s="7" t="s">
        <v>3</v>
      </c>
    </row>
    <row r="36" spans="1:55" x14ac:dyDescent="0.2">
      <c r="A36" s="7" t="s">
        <v>4</v>
      </c>
      <c r="B36" s="10">
        <v>461.52</v>
      </c>
      <c r="D36" s="7" t="s">
        <v>4</v>
      </c>
      <c r="E36" s="6">
        <v>461.52</v>
      </c>
      <c r="F36" s="6"/>
      <c r="G36" s="6"/>
      <c r="X36" s="7" t="s">
        <v>4</v>
      </c>
      <c r="Y36" s="6">
        <v>461.52</v>
      </c>
      <c r="Z36" s="6">
        <f>Y36/V$6*100</f>
        <v>503.28695805131662</v>
      </c>
      <c r="AF36" s="1">
        <v>35</v>
      </c>
      <c r="AG36" s="7" t="s">
        <v>4</v>
      </c>
      <c r="AH36" s="6">
        <v>461.52</v>
      </c>
      <c r="AI36" s="6">
        <v>503.28695805131662</v>
      </c>
      <c r="AJ36" s="6">
        <f>AVERAGE(AI35:AI37)</f>
        <v>474.07707187105598</v>
      </c>
      <c r="AK36" s="6">
        <f>AJ36</f>
        <v>474.07707187105598</v>
      </c>
      <c r="AL36" s="6">
        <f>AF36*AK36</f>
        <v>16592.697515486958</v>
      </c>
      <c r="AM36" s="6">
        <f>AF36*AF36</f>
        <v>1225</v>
      </c>
      <c r="AN36" s="6">
        <f>AS$3+(AS$2*AF36)</f>
        <v>462.22506765194396</v>
      </c>
      <c r="AO36" s="6">
        <f>AN36*V$6/100</f>
        <v>423.86576844491532</v>
      </c>
      <c r="AU36" s="7" t="s">
        <v>4</v>
      </c>
      <c r="AV36" s="6">
        <v>461.52</v>
      </c>
      <c r="AW36" s="6">
        <v>503.28695805131662</v>
      </c>
      <c r="AX36" s="6">
        <v>474.07707187105598</v>
      </c>
      <c r="AY36" s="6">
        <v>423.86576844491532</v>
      </c>
      <c r="BA36" s="10">
        <v>534.67999999999995</v>
      </c>
      <c r="BB36" s="10">
        <v>298.48</v>
      </c>
      <c r="BC36" s="7" t="s">
        <v>3</v>
      </c>
    </row>
    <row r="37" spans="1:55" x14ac:dyDescent="0.2">
      <c r="A37" s="7" t="s">
        <v>2</v>
      </c>
      <c r="B37" s="10">
        <v>413.23</v>
      </c>
      <c r="D37" s="7" t="s">
        <v>2</v>
      </c>
      <c r="E37" s="6">
        <v>413.23</v>
      </c>
      <c r="F37" s="6"/>
      <c r="G37" s="6"/>
      <c r="X37" s="7" t="s">
        <v>2</v>
      </c>
      <c r="Y37" s="6">
        <v>413.23</v>
      </c>
      <c r="Z37" s="6">
        <f>Y37/V$7*100</f>
        <v>455.75779895456844</v>
      </c>
      <c r="AF37" s="1">
        <v>36</v>
      </c>
      <c r="AG37" s="7" t="s">
        <v>2</v>
      </c>
      <c r="AH37" s="6">
        <v>413.23</v>
      </c>
      <c r="AI37" s="6">
        <v>455.75779895456844</v>
      </c>
      <c r="AJ37" s="6"/>
      <c r="AK37" s="6">
        <v>477.3</v>
      </c>
      <c r="AL37" s="6">
        <f>AF37*AK37</f>
        <v>17182.8</v>
      </c>
      <c r="AM37" s="6">
        <f>AF37*AF37</f>
        <v>1296</v>
      </c>
      <c r="AN37" s="6">
        <f>AS$3+(AS$2*AF37)</f>
        <v>464.98720337454057</v>
      </c>
      <c r="AO37" s="6">
        <f>AN37*V$7/100</f>
        <v>421.59818765847433</v>
      </c>
      <c r="AU37" s="7" t="s">
        <v>2</v>
      </c>
      <c r="AV37" s="6">
        <v>413.23</v>
      </c>
      <c r="AW37" s="6">
        <v>455.75779895456844</v>
      </c>
      <c r="AX37" s="6">
        <v>477.3</v>
      </c>
      <c r="AY37" s="6">
        <v>421.59818765847433</v>
      </c>
      <c r="BA37" s="10">
        <v>534.67999999999995</v>
      </c>
      <c r="BB37" s="10">
        <v>298.48</v>
      </c>
      <c r="BC37" s="7" t="s">
        <v>3</v>
      </c>
    </row>
    <row r="38" spans="1:55" x14ac:dyDescent="0.2">
      <c r="AE38" t="s">
        <v>1</v>
      </c>
      <c r="AF38" s="5">
        <f>AVERAGE(AF2:AF37)</f>
        <v>18.5</v>
      </c>
      <c r="AK38" s="4">
        <f>AVERAGE(AK2:AK37)</f>
        <v>416.6498282290998</v>
      </c>
      <c r="AL38" s="4">
        <f>AVERAGE(AL2:AL37)</f>
        <v>8006.1023023018979</v>
      </c>
      <c r="AM38" s="4">
        <f>AVERAGE(AM2:AM37)</f>
        <v>450.16666666666669</v>
      </c>
      <c r="AN38" s="3" t="s">
        <v>0</v>
      </c>
      <c r="AO38" s="2">
        <f>STDEV(AO2:AO37)</f>
        <v>49.927117997183018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8"/>
  <sheetViews>
    <sheetView workbookViewId="0">
      <pane xSplit="1" topLeftCell="B1" activePane="topRight" state="frozenSplit"/>
      <selection pane="topRight" activeCell="BK43" sqref="BK43"/>
    </sheetView>
  </sheetViews>
  <sheetFormatPr defaultRowHeight="12.75" x14ac:dyDescent="0.2"/>
  <cols>
    <col min="1" max="1" width="13" style="1" customWidth="1"/>
    <col min="2" max="2" width="13" customWidth="1"/>
    <col min="21" max="21" width="10.42578125" customWidth="1"/>
    <col min="45" max="45" width="9.5703125" bestFit="1" customWidth="1"/>
  </cols>
  <sheetData>
    <row r="1" spans="1:56" x14ac:dyDescent="0.2">
      <c r="A1" s="15" t="s">
        <v>52</v>
      </c>
      <c r="B1" s="15" t="s">
        <v>51</v>
      </c>
      <c r="D1" s="15" t="s">
        <v>52</v>
      </c>
      <c r="E1" s="15" t="s">
        <v>51</v>
      </c>
      <c r="F1" s="15" t="s">
        <v>71</v>
      </c>
      <c r="G1" s="15" t="s">
        <v>70</v>
      </c>
      <c r="X1" s="15" t="s">
        <v>52</v>
      </c>
      <c r="Y1" s="15" t="s">
        <v>51</v>
      </c>
      <c r="Z1" s="15" t="s">
        <v>64</v>
      </c>
      <c r="AG1" s="15" t="s">
        <v>52</v>
      </c>
      <c r="AH1" s="15" t="s">
        <v>51</v>
      </c>
      <c r="AI1" s="15" t="s">
        <v>69</v>
      </c>
      <c r="AJ1" s="15" t="s">
        <v>68</v>
      </c>
      <c r="AK1" s="15" t="s">
        <v>63</v>
      </c>
      <c r="AL1" s="15" t="s">
        <v>67</v>
      </c>
      <c r="AM1" s="15" t="s">
        <v>66</v>
      </c>
      <c r="AN1" s="15" t="s">
        <v>65</v>
      </c>
      <c r="AO1" s="3" t="s">
        <v>62</v>
      </c>
      <c r="AU1" s="15" t="s">
        <v>52</v>
      </c>
      <c r="AV1" s="15" t="s">
        <v>51</v>
      </c>
      <c r="AW1" s="15" t="s">
        <v>64</v>
      </c>
      <c r="AX1" s="15" t="s">
        <v>63</v>
      </c>
      <c r="AY1" s="15" t="s">
        <v>62</v>
      </c>
      <c r="AZ1" s="15" t="s">
        <v>61</v>
      </c>
      <c r="BA1" s="15" t="s">
        <v>60</v>
      </c>
      <c r="BC1" s="15" t="s">
        <v>54</v>
      </c>
      <c r="BD1" s="15" t="s">
        <v>53</v>
      </c>
    </row>
    <row r="2" spans="1:56" x14ac:dyDescent="0.2">
      <c r="A2" s="11" t="s">
        <v>46</v>
      </c>
      <c r="B2" s="10">
        <v>324.25</v>
      </c>
      <c r="D2" s="11" t="s">
        <v>46</v>
      </c>
      <c r="E2" s="6">
        <v>324.25</v>
      </c>
      <c r="F2" s="6"/>
      <c r="G2" s="6"/>
      <c r="X2" s="11" t="s">
        <v>46</v>
      </c>
      <c r="Y2" s="6">
        <v>324.25</v>
      </c>
      <c r="Z2" s="6">
        <f>Y2/V$4*100</f>
        <v>317.95757418231597</v>
      </c>
      <c r="AF2" s="1">
        <v>1</v>
      </c>
      <c r="AG2" s="11" t="s">
        <v>46</v>
      </c>
      <c r="AH2" s="6">
        <v>324.25</v>
      </c>
      <c r="AI2" s="6">
        <v>317.95757418231597</v>
      </c>
      <c r="AJ2" s="6"/>
      <c r="AK2" s="6">
        <v>327.07</v>
      </c>
      <c r="AL2" s="6">
        <f>AF2*AK2</f>
        <v>327.07</v>
      </c>
      <c r="AM2" s="6">
        <f>AF2*AF2</f>
        <v>1</v>
      </c>
      <c r="AN2" s="6">
        <f>AS$3+(AS$2*AF2)</f>
        <v>368.31245308365902</v>
      </c>
      <c r="AO2" s="6">
        <f>AN2*V$4/100</f>
        <v>375.60140914868816</v>
      </c>
      <c r="AR2" t="s">
        <v>47</v>
      </c>
      <c r="AS2" s="16">
        <f>(AL38-(AF38*AK38))/(AM38-(AF38*AF38))</f>
        <v>2.7621357225966157</v>
      </c>
      <c r="AU2" s="11" t="s">
        <v>46</v>
      </c>
      <c r="AV2" s="6">
        <v>324.25</v>
      </c>
      <c r="AW2" s="6">
        <v>317.95757418231597</v>
      </c>
      <c r="AX2" s="6">
        <v>327.07</v>
      </c>
      <c r="AY2" s="6">
        <v>375.60140914868816</v>
      </c>
      <c r="AZ2" s="6"/>
      <c r="BA2" s="6"/>
      <c r="BC2" s="9"/>
      <c r="BD2" s="7" t="s">
        <v>3</v>
      </c>
    </row>
    <row r="3" spans="1:56" x14ac:dyDescent="0.2">
      <c r="A3" s="11" t="s">
        <v>44</v>
      </c>
      <c r="B3" s="10">
        <v>396.82</v>
      </c>
      <c r="D3" s="11" t="s">
        <v>44</v>
      </c>
      <c r="E3" s="6">
        <v>396.82</v>
      </c>
      <c r="F3" s="6"/>
      <c r="G3" s="6"/>
      <c r="J3" s="15">
        <v>1999</v>
      </c>
      <c r="K3" s="15">
        <v>2000</v>
      </c>
      <c r="L3" s="15">
        <v>2001</v>
      </c>
      <c r="M3" s="15">
        <v>2002</v>
      </c>
      <c r="N3" s="15">
        <v>2003</v>
      </c>
      <c r="O3" s="15">
        <v>2004</v>
      </c>
      <c r="P3" s="15">
        <v>2005</v>
      </c>
      <c r="Q3" s="15">
        <v>2006</v>
      </c>
      <c r="R3" s="15">
        <v>2007</v>
      </c>
      <c r="S3" s="14" t="s">
        <v>31</v>
      </c>
      <c r="T3" s="14" t="s">
        <v>30</v>
      </c>
      <c r="U3" s="14" t="s">
        <v>29</v>
      </c>
      <c r="V3" s="14" t="s">
        <v>28</v>
      </c>
      <c r="X3" s="11" t="s">
        <v>44</v>
      </c>
      <c r="Y3" s="6">
        <v>396.82</v>
      </c>
      <c r="Z3" s="6">
        <f>Y3/V$5*100</f>
        <v>343.11837385107151</v>
      </c>
      <c r="AF3" s="1">
        <v>2</v>
      </c>
      <c r="AG3" s="11" t="s">
        <v>44</v>
      </c>
      <c r="AH3" s="6">
        <v>396.82</v>
      </c>
      <c r="AI3" s="6">
        <v>343.11837385107151</v>
      </c>
      <c r="AJ3" s="6">
        <f>AVERAGE(AI2:AI4)</f>
        <v>325.56269351677139</v>
      </c>
      <c r="AK3" s="6">
        <f>AJ3</f>
        <v>325.56269351677139</v>
      </c>
      <c r="AL3" s="6">
        <f>AF3*AK3</f>
        <v>651.12538703354278</v>
      </c>
      <c r="AM3" s="6">
        <f>AF3*AF3</f>
        <v>4</v>
      </c>
      <c r="AN3" s="6">
        <f>AS$3+(AS$2*AF3)</f>
        <v>371.07458880625563</v>
      </c>
      <c r="AO3" s="6">
        <f>AN3*V$5/100</f>
        <v>429.1516559646883</v>
      </c>
      <c r="AR3" t="s">
        <v>45</v>
      </c>
      <c r="AS3" s="16">
        <f>AK38-(AS2*AF38)</f>
        <v>365.55031736106241</v>
      </c>
      <c r="AU3" s="11" t="s">
        <v>44</v>
      </c>
      <c r="AV3" s="6">
        <v>396.82</v>
      </c>
      <c r="AW3" s="6">
        <v>343.11837385107151</v>
      </c>
      <c r="AX3" s="6">
        <v>325.56269351677139</v>
      </c>
      <c r="AY3" s="6">
        <v>429.1516559646883</v>
      </c>
      <c r="AZ3" s="6"/>
      <c r="BA3" s="6"/>
      <c r="BC3" s="9"/>
      <c r="BD3" s="7" t="s">
        <v>3</v>
      </c>
    </row>
    <row r="4" spans="1:56" x14ac:dyDescent="0.2">
      <c r="A4" s="7" t="s">
        <v>43</v>
      </c>
      <c r="B4" s="10">
        <v>289.42</v>
      </c>
      <c r="D4" s="7" t="s">
        <v>43</v>
      </c>
      <c r="E4" s="6">
        <v>289.42</v>
      </c>
      <c r="F4" s="6">
        <f>(AVERAGE(E2:E5)+AVERAGE(E3:E6))/2</f>
        <v>336.30375000000004</v>
      </c>
      <c r="G4" s="6">
        <f>E4/F4*100</f>
        <v>86.059105793497693</v>
      </c>
      <c r="I4" s="15">
        <v>1</v>
      </c>
      <c r="J4" s="10"/>
      <c r="K4" s="6">
        <f>G6</f>
        <v>107.08670308111388</v>
      </c>
      <c r="L4" s="6">
        <f>G10</f>
        <v>86.699391136073999</v>
      </c>
      <c r="M4" s="6">
        <f>G14</f>
        <v>114.23275574808396</v>
      </c>
      <c r="N4" s="6">
        <f>G18</f>
        <v>99.3007319006107</v>
      </c>
      <c r="O4" s="6">
        <f>G22</f>
        <v>105.09636700626295</v>
      </c>
      <c r="P4" s="6">
        <f>G26</f>
        <v>99.842914723395964</v>
      </c>
      <c r="Q4" s="6">
        <f>G30</f>
        <v>100.84341328811549</v>
      </c>
      <c r="R4" s="6">
        <f>G34</f>
        <v>99.899755654407628</v>
      </c>
      <c r="S4" s="6">
        <f>MIN(J4:R4)</f>
        <v>86.699391136073999</v>
      </c>
      <c r="T4" s="6">
        <f>MAX(J4:R4)</f>
        <v>114.23275574808396</v>
      </c>
      <c r="U4" s="6">
        <f>(SUM(K4:R4)-S4-T4)/6</f>
        <v>102.01164760898443</v>
      </c>
      <c r="V4" s="13">
        <f>400*U4/U$8</f>
        <v>101.97901428637645</v>
      </c>
      <c r="X4" s="7" t="s">
        <v>43</v>
      </c>
      <c r="Y4" s="6">
        <v>289.42</v>
      </c>
      <c r="Z4" s="6">
        <f>Y4/V$6*100</f>
        <v>315.61213251692681</v>
      </c>
      <c r="AF4" s="1">
        <v>3</v>
      </c>
      <c r="AG4" s="7" t="s">
        <v>43</v>
      </c>
      <c r="AH4" s="6">
        <v>289.42</v>
      </c>
      <c r="AI4" s="6">
        <v>315.61213251692681</v>
      </c>
      <c r="AJ4" s="6">
        <f>AVERAGE(AI3:AI5)</f>
        <v>332.50436016368826</v>
      </c>
      <c r="AK4" s="6">
        <f>AVERAGE(AJ3:AJ5)</f>
        <v>333.39933022787227</v>
      </c>
      <c r="AL4" s="6">
        <f>AF4*AK4</f>
        <v>1000.1979906836168</v>
      </c>
      <c r="AM4" s="6">
        <f>AF4*AF4</f>
        <v>9</v>
      </c>
      <c r="AN4" s="6">
        <f>AS$3+(AS$2*AF4)</f>
        <v>373.83672452885224</v>
      </c>
      <c r="AO4" s="6">
        <f>AN4*V$6/100</f>
        <v>342.812628748794</v>
      </c>
      <c r="AU4" s="7" t="s">
        <v>43</v>
      </c>
      <c r="AV4" s="6">
        <v>289.42</v>
      </c>
      <c r="AW4" s="6">
        <v>315.61213251692681</v>
      </c>
      <c r="AX4" s="6">
        <v>333.39933022787227</v>
      </c>
      <c r="AY4" s="6">
        <v>342.812628748794</v>
      </c>
      <c r="AZ4" s="6">
        <f>AVERAGE(AW2:AW6)</f>
        <v>337.4937518085718</v>
      </c>
      <c r="BA4" s="6"/>
      <c r="BC4" s="9"/>
      <c r="BD4" s="7" t="s">
        <v>3</v>
      </c>
    </row>
    <row r="5" spans="1:56" x14ac:dyDescent="0.2">
      <c r="A5" s="7" t="s">
        <v>42</v>
      </c>
      <c r="B5" s="10">
        <v>307.17</v>
      </c>
      <c r="D5" s="7" t="s">
        <v>42</v>
      </c>
      <c r="E5" s="6">
        <v>307.17</v>
      </c>
      <c r="F5" s="6">
        <f>(AVERAGE(E3:E6)+AVERAGE(E4:E7))/2</f>
        <v>346.60250000000002</v>
      </c>
      <c r="G5" s="6">
        <f>E5/F5*100</f>
        <v>88.62313457058157</v>
      </c>
      <c r="I5" s="15">
        <v>2</v>
      </c>
      <c r="J5" s="10"/>
      <c r="K5" s="6">
        <f>G7</f>
        <v>117.40929917085393</v>
      </c>
      <c r="L5" s="6">
        <f>G11</f>
        <v>129.99691406482629</v>
      </c>
      <c r="M5" s="6">
        <f>G15</f>
        <v>99.774441428501206</v>
      </c>
      <c r="N5" s="6">
        <f>G19</f>
        <v>123.31827597688654</v>
      </c>
      <c r="O5" s="6">
        <f>G23</f>
        <v>121.84430189276947</v>
      </c>
      <c r="P5" s="6">
        <f>G27</f>
        <v>85.270621895721803</v>
      </c>
      <c r="Q5" s="6">
        <f>G31</f>
        <v>119.67638496812842</v>
      </c>
      <c r="R5" s="6">
        <f>G35</f>
        <v>112.10564316134229</v>
      </c>
      <c r="S5" s="6">
        <f>MIN(J5:R5)</f>
        <v>85.270621895721803</v>
      </c>
      <c r="T5" s="6">
        <f>MAX(J5:R5)</f>
        <v>129.99691406482629</v>
      </c>
      <c r="U5" s="6">
        <f>(SUM(K5:R5)-S5-T5)/6</f>
        <v>115.68805776641364</v>
      </c>
      <c r="V5" s="13">
        <f>400*U5/U$8</f>
        <v>115.65104938747389</v>
      </c>
      <c r="X5" s="7" t="s">
        <v>42</v>
      </c>
      <c r="Y5" s="6">
        <v>307.17</v>
      </c>
      <c r="Z5" s="6">
        <f>Y5/V$7*100</f>
        <v>338.78257412306658</v>
      </c>
      <c r="AF5" s="1">
        <v>4</v>
      </c>
      <c r="AG5" s="7" t="s">
        <v>42</v>
      </c>
      <c r="AH5" s="6">
        <v>307.17</v>
      </c>
      <c r="AI5" s="6">
        <v>338.78257412306658</v>
      </c>
      <c r="AJ5" s="6">
        <f>AVERAGE(AI4:AI6)</f>
        <v>342.13093700315727</v>
      </c>
      <c r="AK5" s="6">
        <f>AVERAGE(AJ4:AJ6)</f>
        <v>344.59923812500887</v>
      </c>
      <c r="AL5" s="6">
        <f>AF5*AK5</f>
        <v>1378.3969525000355</v>
      </c>
      <c r="AM5" s="6">
        <f>AF5*AF5</f>
        <v>16</v>
      </c>
      <c r="AN5" s="6">
        <f>AS$3+(AS$2*AF5)</f>
        <v>376.59886025144885</v>
      </c>
      <c r="AO5" s="6">
        <f>AN5*V$7/100</f>
        <v>341.45756228127465</v>
      </c>
      <c r="AU5" s="7" t="s">
        <v>42</v>
      </c>
      <c r="AV5" s="6">
        <v>307.17</v>
      </c>
      <c r="AW5" s="6">
        <v>338.78257412306658</v>
      </c>
      <c r="AX5" s="6">
        <v>344.59923812500887</v>
      </c>
      <c r="AY5" s="6">
        <v>341.45756228127465</v>
      </c>
      <c r="AZ5" s="6">
        <f>AVERAGE(AW3:AW7)</f>
        <v>347.24355159850819</v>
      </c>
      <c r="BA5" s="6">
        <f>AVERAGE(AW2:AW8)</f>
        <v>343.82842720353045</v>
      </c>
      <c r="BC5" s="9">
        <f>BA5/AZ5</f>
        <v>0.99016504588996257</v>
      </c>
      <c r="BD5" s="7" t="s">
        <v>3</v>
      </c>
    </row>
    <row r="6" spans="1:56" x14ac:dyDescent="0.2">
      <c r="A6" s="11" t="s">
        <v>41</v>
      </c>
      <c r="B6" s="10">
        <v>379.36</v>
      </c>
      <c r="D6" s="11" t="s">
        <v>41</v>
      </c>
      <c r="E6" s="6">
        <v>379.36</v>
      </c>
      <c r="F6" s="6">
        <f>(AVERAGE(E4:E7)+AVERAGE(E5:E8))/2</f>
        <v>354.25500000000005</v>
      </c>
      <c r="G6" s="6">
        <f>E6/F6*100</f>
        <v>107.08670308111388</v>
      </c>
      <c r="I6" s="15">
        <v>3</v>
      </c>
      <c r="J6" s="6">
        <f>G4</f>
        <v>86.059105793497693</v>
      </c>
      <c r="K6" s="6">
        <f>G8</f>
        <v>89.21875646667678</v>
      </c>
      <c r="L6" s="6">
        <f>G12</f>
        <v>93.986380511822745</v>
      </c>
      <c r="M6" s="6">
        <f>G16</f>
        <v>90.906027596223666</v>
      </c>
      <c r="N6" s="6">
        <f>G20</f>
        <v>87.597453644869759</v>
      </c>
      <c r="O6" s="6">
        <f>G24</f>
        <v>101.23701994110748</v>
      </c>
      <c r="P6" s="6">
        <f>G28</f>
        <v>113.73822419590832</v>
      </c>
      <c r="Q6" s="6">
        <f>G32</f>
        <v>87.437413718500821</v>
      </c>
      <c r="R6" s="10"/>
      <c r="S6" s="6">
        <f>MIN(J6:R6)</f>
        <v>86.059105793497693</v>
      </c>
      <c r="T6" s="6">
        <f>MAX(J6:R6)</f>
        <v>113.73822419590832</v>
      </c>
      <c r="U6" s="6">
        <f>(SUM(J6:Q6)-S6-T6)/6</f>
        <v>91.730508646533551</v>
      </c>
      <c r="V6" s="13">
        <f>400*U6/U$8</f>
        <v>91.701164239773931</v>
      </c>
      <c r="X6" s="11" t="s">
        <v>41</v>
      </c>
      <c r="Y6" s="6">
        <v>379.36</v>
      </c>
      <c r="Z6" s="6">
        <f>Y6/V$4*100</f>
        <v>371.99810436947843</v>
      </c>
      <c r="AF6" s="1">
        <v>5</v>
      </c>
      <c r="AG6" s="11" t="s">
        <v>41</v>
      </c>
      <c r="AH6" s="6">
        <v>379.36</v>
      </c>
      <c r="AI6" s="6">
        <v>371.99810436947843</v>
      </c>
      <c r="AJ6" s="6">
        <f>AVERAGE(AI5:AI7)</f>
        <v>359.16241720818101</v>
      </c>
      <c r="AK6" s="6">
        <f>AVERAGE(AJ5:AJ7)</f>
        <v>355.02315537614976</v>
      </c>
      <c r="AL6" s="6">
        <f>AF6*AK6</f>
        <v>1775.1157768807489</v>
      </c>
      <c r="AM6" s="6">
        <f>AF6*AF6</f>
        <v>25</v>
      </c>
      <c r="AN6" s="6">
        <f>AS$3+(AS$2*AF6)</f>
        <v>379.36099597404547</v>
      </c>
      <c r="AO6" s="6">
        <f>AN6*V$4/100</f>
        <v>386.86860428131183</v>
      </c>
      <c r="AU6" s="11" t="s">
        <v>41</v>
      </c>
      <c r="AV6" s="6">
        <v>379.36</v>
      </c>
      <c r="AW6" s="6">
        <v>371.99810436947843</v>
      </c>
      <c r="AX6" s="6">
        <v>355.02315537614976</v>
      </c>
      <c r="AY6" s="6">
        <v>386.86860428131183</v>
      </c>
      <c r="AZ6" s="6">
        <f>AVERAGE(AW4:AW8)</f>
        <v>349.14460847826524</v>
      </c>
      <c r="BA6" s="6">
        <f>AVERAGE(AW3:AW9)</f>
        <v>350.22876782144601</v>
      </c>
      <c r="BC6" s="9">
        <f>BA6/AZ6</f>
        <v>1.0031051871254895</v>
      </c>
      <c r="BD6" s="7" t="s">
        <v>3</v>
      </c>
    </row>
    <row r="7" spans="1:56" x14ac:dyDescent="0.2">
      <c r="A7" s="11" t="s">
        <v>40</v>
      </c>
      <c r="B7" s="10">
        <v>424.1</v>
      </c>
      <c r="D7" s="11" t="s">
        <v>40</v>
      </c>
      <c r="E7" s="6">
        <v>424.1</v>
      </c>
      <c r="F7" s="6">
        <f>(AVERAGE(E5:E8)+AVERAGE(E6:E9))/2</f>
        <v>361.21500000000003</v>
      </c>
      <c r="G7" s="6">
        <f>E7/F7*100</f>
        <v>117.40929917085393</v>
      </c>
      <c r="I7" s="15">
        <v>4</v>
      </c>
      <c r="J7" s="6">
        <f>G5</f>
        <v>88.62313457058157</v>
      </c>
      <c r="K7" s="6">
        <f>G9</f>
        <v>85.885974103124013</v>
      </c>
      <c r="L7" s="6">
        <f>G13</f>
        <v>95.032541854455417</v>
      </c>
      <c r="M7" s="6">
        <f>G17</f>
        <v>91.208736043562084</v>
      </c>
      <c r="N7" s="6">
        <f>G21</f>
        <v>87.976399488814835</v>
      </c>
      <c r="O7" s="6">
        <f>G25</f>
        <v>70.795112971751223</v>
      </c>
      <c r="P7" s="6">
        <f>G29</f>
        <v>95.459930703028945</v>
      </c>
      <c r="Q7" s="6">
        <f>G33</f>
        <v>95.616823429094453</v>
      </c>
      <c r="R7" s="10"/>
      <c r="S7" s="6">
        <f>MIN(J7:R7)</f>
        <v>70.795112971751223</v>
      </c>
      <c r="T7" s="6">
        <f>MAX(J7:R7)</f>
        <v>95.616823429094453</v>
      </c>
      <c r="U7" s="6">
        <f>(SUM(J7:Q7)-S7-T7)/6</f>
        <v>90.697786127261153</v>
      </c>
      <c r="V7" s="13">
        <f>400*U7/U$8</f>
        <v>90.668772086375682</v>
      </c>
      <c r="X7" s="11" t="s">
        <v>40</v>
      </c>
      <c r="Y7" s="6">
        <v>424.1</v>
      </c>
      <c r="Z7" s="6">
        <f>Y7/V$5*100</f>
        <v>366.70657313199797</v>
      </c>
      <c r="AF7" s="1">
        <v>6</v>
      </c>
      <c r="AG7" s="11" t="s">
        <v>40</v>
      </c>
      <c r="AH7" s="6">
        <v>424.1</v>
      </c>
      <c r="AI7" s="6">
        <v>366.70657313199797</v>
      </c>
      <c r="AJ7" s="6">
        <f>AVERAGE(AI6:AI8)</f>
        <v>363.77611191711094</v>
      </c>
      <c r="AK7" s="6">
        <f>AVERAGE(AJ6:AJ8)</f>
        <v>361.21175302949501</v>
      </c>
      <c r="AL7" s="6">
        <f>AF7*AK7</f>
        <v>2167.2705181769702</v>
      </c>
      <c r="AM7" s="6">
        <f>AF7*AF7</f>
        <v>36</v>
      </c>
      <c r="AN7" s="6">
        <f>AS$3+(AS$2*AF7)</f>
        <v>382.12313169664208</v>
      </c>
      <c r="AO7" s="6">
        <f>AN7*V$5/100</f>
        <v>441.92941175944543</v>
      </c>
      <c r="AU7" s="11" t="s">
        <v>40</v>
      </c>
      <c r="AV7" s="6">
        <v>424.1</v>
      </c>
      <c r="AW7" s="6">
        <v>366.70657313199797</v>
      </c>
      <c r="AX7" s="6">
        <v>361.21175302949501</v>
      </c>
      <c r="AY7" s="6">
        <v>441.92941175944543</v>
      </c>
      <c r="AZ7" s="6">
        <f>AVERAGE(AW5:AW9)</f>
        <v>358.57417367642489</v>
      </c>
      <c r="BA7" s="6">
        <f>AVERAGE(AW4:AW10)</f>
        <v>352.67622718123869</v>
      </c>
      <c r="BC7" s="9">
        <f>BA7/AZ7</f>
        <v>0.98355166956193429</v>
      </c>
      <c r="BD7" s="7" t="s">
        <v>3</v>
      </c>
    </row>
    <row r="8" spans="1:56" x14ac:dyDescent="0.2">
      <c r="A8" s="7" t="s">
        <v>39</v>
      </c>
      <c r="B8" s="10">
        <v>323.36</v>
      </c>
      <c r="D8" s="7" t="s">
        <v>39</v>
      </c>
      <c r="E8" s="6">
        <v>323.36</v>
      </c>
      <c r="F8" s="6">
        <f>(AVERAGE(E6:E9)+AVERAGE(E7:E10))/2</f>
        <v>362.43500000000006</v>
      </c>
      <c r="G8" s="6">
        <f>E8/F8*100</f>
        <v>89.21875646667678</v>
      </c>
      <c r="T8" s="14" t="s">
        <v>22</v>
      </c>
      <c r="U8" s="13">
        <f>SUM(U4:U7)</f>
        <v>400.12800014919281</v>
      </c>
      <c r="V8" s="13">
        <f>SUM(V4:V7)</f>
        <v>399.99999999999994</v>
      </c>
      <c r="X8" s="7" t="s">
        <v>39</v>
      </c>
      <c r="Y8" s="6">
        <v>323.36</v>
      </c>
      <c r="Z8" s="6">
        <f>Y8/V$6*100</f>
        <v>352.62365824985648</v>
      </c>
      <c r="AF8" s="1">
        <v>7</v>
      </c>
      <c r="AG8" s="7" t="s">
        <v>39</v>
      </c>
      <c r="AH8" s="6">
        <v>323.36</v>
      </c>
      <c r="AI8" s="6">
        <v>352.62365824985648</v>
      </c>
      <c r="AJ8" s="6">
        <f>AVERAGE(AI7:AI9)</f>
        <v>360.69672996319309</v>
      </c>
      <c r="AK8" s="6">
        <f>AVERAGE(AJ7:AJ9)</f>
        <v>361.00585908534595</v>
      </c>
      <c r="AL8" s="6">
        <f>AF8*AK8</f>
        <v>2527.0410135974216</v>
      </c>
      <c r="AM8" s="6">
        <f>AF8*AF8</f>
        <v>49</v>
      </c>
      <c r="AN8" s="6">
        <f>AS$3+(AS$2*AF8)</f>
        <v>384.88526741923874</v>
      </c>
      <c r="AO8" s="6">
        <f>AN8*V$6/100</f>
        <v>352.94427121080923</v>
      </c>
      <c r="AU8" s="7" t="s">
        <v>39</v>
      </c>
      <c r="AV8" s="6">
        <v>323.36</v>
      </c>
      <c r="AW8" s="6">
        <v>352.62365824985648</v>
      </c>
      <c r="AX8" s="6">
        <v>361.00585908534595</v>
      </c>
      <c r="AY8" s="6">
        <v>352.94427121080923</v>
      </c>
      <c r="AZ8" s="6">
        <f>AVERAGE(AW6:AW10)</f>
        <v>362.8677767257355</v>
      </c>
      <c r="BA8" s="6">
        <f>AVERAGE(AW5:AW11)</f>
        <v>381.73917843430524</v>
      </c>
      <c r="BC8" s="9">
        <f>BA8/AZ8</f>
        <v>1.0520062758915989</v>
      </c>
      <c r="BD8" s="12" t="s">
        <v>5</v>
      </c>
    </row>
    <row r="9" spans="1:56" x14ac:dyDescent="0.2">
      <c r="A9" s="7" t="s">
        <v>38</v>
      </c>
      <c r="B9" s="10">
        <v>328.91</v>
      </c>
      <c r="D9" s="7" t="s">
        <v>38</v>
      </c>
      <c r="E9" s="6">
        <v>328.91</v>
      </c>
      <c r="F9" s="6">
        <f>(AVERAGE(E7:E10)+AVERAGE(E8:E11))/2</f>
        <v>382.96125000000001</v>
      </c>
      <c r="G9" s="6">
        <f>E9/F9*100</f>
        <v>85.885974103124013</v>
      </c>
      <c r="X9" s="7" t="s">
        <v>38</v>
      </c>
      <c r="Y9" s="6">
        <v>328.91</v>
      </c>
      <c r="Z9" s="6">
        <f>Y9/V$7*100</f>
        <v>362.75995850772483</v>
      </c>
      <c r="AF9" s="1">
        <v>8</v>
      </c>
      <c r="AG9" s="7" t="s">
        <v>38</v>
      </c>
      <c r="AH9" s="6">
        <v>328.91</v>
      </c>
      <c r="AI9" s="6">
        <v>362.75995850772483</v>
      </c>
      <c r="AJ9" s="6">
        <f>AVERAGE(AI8:AI10)</f>
        <v>358.54473537573375</v>
      </c>
      <c r="AK9" s="6">
        <f>AVERAGE(AJ8:AJ10)</f>
        <v>377.75419279805743</v>
      </c>
      <c r="AL9" s="6">
        <f>AF9*AK9</f>
        <v>3022.0335423844595</v>
      </c>
      <c r="AM9" s="6">
        <f>AF9*AF9</f>
        <v>64</v>
      </c>
      <c r="AN9" s="6">
        <f>AS$3+(AS$2*AF9)</f>
        <v>387.64740314183535</v>
      </c>
      <c r="AO9" s="6">
        <f>AN9*V$7/100</f>
        <v>351.47514045342461</v>
      </c>
      <c r="AU9" s="7" t="s">
        <v>38</v>
      </c>
      <c r="AV9" s="6">
        <v>328.91</v>
      </c>
      <c r="AW9" s="6">
        <v>362.75995850772483</v>
      </c>
      <c r="AX9" s="6">
        <v>377.75419279805743</v>
      </c>
      <c r="AY9" s="6">
        <v>351.47514045342461</v>
      </c>
      <c r="AZ9" s="6">
        <f>AVERAGE(AW7:AW11)</f>
        <v>392.27871410951821</v>
      </c>
      <c r="BA9" s="6">
        <f>AVERAGE(AW6:AW12)</f>
        <v>407.09053678194385</v>
      </c>
      <c r="BC9" s="9">
        <f>BA9/AZ9</f>
        <v>1.0377584154828507</v>
      </c>
      <c r="BD9" s="7" t="s">
        <v>3</v>
      </c>
    </row>
    <row r="10" spans="1:56" x14ac:dyDescent="0.2">
      <c r="A10" s="11" t="s">
        <v>37</v>
      </c>
      <c r="B10" s="10">
        <v>367.38</v>
      </c>
      <c r="D10" s="11" t="s">
        <v>37</v>
      </c>
      <c r="E10" s="6">
        <v>367.38</v>
      </c>
      <c r="F10" s="6">
        <f>(AVERAGE(E8:E11)+AVERAGE(E9:E12))/2</f>
        <v>423.74</v>
      </c>
      <c r="G10" s="6">
        <f>E10/F10*100</f>
        <v>86.699391136073999</v>
      </c>
      <c r="X10" s="11" t="s">
        <v>37</v>
      </c>
      <c r="Y10" s="6">
        <v>367.38</v>
      </c>
      <c r="Z10" s="6">
        <f>Y10/V$4*100</f>
        <v>360.25058936961983</v>
      </c>
      <c r="AF10" s="1">
        <v>9</v>
      </c>
      <c r="AG10" s="11" t="s">
        <v>37</v>
      </c>
      <c r="AH10" s="6">
        <v>367.38</v>
      </c>
      <c r="AI10" s="6">
        <v>360.25058936961983</v>
      </c>
      <c r="AJ10" s="6">
        <f>AVERAGE(AI9:AI11)</f>
        <v>414.02111305524551</v>
      </c>
      <c r="AK10" s="6">
        <f>AVERAGE(AJ9:AJ11)</f>
        <v>412.58255650083191</v>
      </c>
      <c r="AL10" s="6">
        <f>AF10*AK10</f>
        <v>3713.243008507487</v>
      </c>
      <c r="AM10" s="6">
        <f>AF10*AF10</f>
        <v>81</v>
      </c>
      <c r="AN10" s="6">
        <f>AS$3+(AS$2*AF10)</f>
        <v>390.40953886443197</v>
      </c>
      <c r="AO10" s="6">
        <f>AN10*V$4/100</f>
        <v>398.1357994139355</v>
      </c>
      <c r="AU10" s="11" t="s">
        <v>37</v>
      </c>
      <c r="AV10" s="6">
        <v>367.38</v>
      </c>
      <c r="AW10" s="6">
        <v>360.25058936961983</v>
      </c>
      <c r="AX10" s="6">
        <v>412.58255650083191</v>
      </c>
      <c r="AY10" s="6">
        <v>398.1357994139355</v>
      </c>
      <c r="AZ10" s="6">
        <f>AVERAGE(AW8:AW12)</f>
        <v>422.18581599442621</v>
      </c>
      <c r="BA10" s="6">
        <f>AVERAGE(AW7:AW13)</f>
        <v>430.06960715102963</v>
      </c>
      <c r="BC10" s="9">
        <f>BA10/AZ10</f>
        <v>1.0186737470988545</v>
      </c>
      <c r="BD10" s="7" t="s">
        <v>3</v>
      </c>
    </row>
    <row r="11" spans="1:56" x14ac:dyDescent="0.2">
      <c r="A11" s="11" t="s">
        <v>36</v>
      </c>
      <c r="B11" s="10">
        <v>600.29</v>
      </c>
      <c r="D11" s="11" t="s">
        <v>36</v>
      </c>
      <c r="E11" s="6">
        <v>600.29</v>
      </c>
      <c r="F11" s="6">
        <f>(AVERAGE(E9:E12)+AVERAGE(E10:E13))/2</f>
        <v>461.77249999999998</v>
      </c>
      <c r="G11" s="6">
        <f>E11/F11*100</f>
        <v>129.99691406482629</v>
      </c>
      <c r="X11" s="11" t="s">
        <v>36</v>
      </c>
      <c r="Y11" s="6">
        <v>600.29</v>
      </c>
      <c r="Z11" s="6">
        <f>Y11/V$5*100</f>
        <v>519.05279128839197</v>
      </c>
      <c r="AF11" s="1">
        <v>10</v>
      </c>
      <c r="AG11" s="11" t="s">
        <v>36</v>
      </c>
      <c r="AH11" s="6">
        <v>600.29</v>
      </c>
      <c r="AI11" s="6">
        <v>519.05279128839197</v>
      </c>
      <c r="AJ11" s="6">
        <f>AVERAGE(AI10:AI12)</f>
        <v>465.18182107151648</v>
      </c>
      <c r="AK11" s="6">
        <f>AVERAGE(AJ10:AJ12)</f>
        <v>467.30614146425495</v>
      </c>
      <c r="AL11" s="6">
        <f>AF11*AK11</f>
        <v>4673.0614146425496</v>
      </c>
      <c r="AM11" s="6">
        <f>AF11*AF11</f>
        <v>100</v>
      </c>
      <c r="AN11" s="6">
        <f>AS$3+(AS$2*AF11)</f>
        <v>393.17167458702858</v>
      </c>
      <c r="AO11" s="6">
        <f>AN11*V$5/100</f>
        <v>454.70716755420256</v>
      </c>
      <c r="AU11" s="11" t="s">
        <v>36</v>
      </c>
      <c r="AV11" s="6">
        <v>600.29</v>
      </c>
      <c r="AW11" s="6">
        <v>519.05279128839197</v>
      </c>
      <c r="AX11" s="6">
        <v>467.30614146425495</v>
      </c>
      <c r="AY11" s="6">
        <v>454.70716755420256</v>
      </c>
      <c r="AZ11" s="6">
        <f>AVERAGE(AW9:AW13)</f>
        <v>458.23140373507056</v>
      </c>
      <c r="BA11" s="6">
        <f>AVERAGE(AW8:AW14)</f>
        <v>454.51949066284811</v>
      </c>
      <c r="BC11" s="9">
        <f>BA11/AZ11</f>
        <v>0.99189947907985698</v>
      </c>
      <c r="BD11" s="7" t="s">
        <v>3</v>
      </c>
    </row>
    <row r="12" spans="1:56" x14ac:dyDescent="0.2">
      <c r="A12" s="7" t="s">
        <v>35</v>
      </c>
      <c r="B12" s="10">
        <v>473.4</v>
      </c>
      <c r="D12" s="7" t="s">
        <v>35</v>
      </c>
      <c r="E12" s="6">
        <v>473.4</v>
      </c>
      <c r="F12" s="6">
        <f>(AVERAGE(E10:E13)+AVERAGE(E11:E14))/2</f>
        <v>503.69</v>
      </c>
      <c r="G12" s="6">
        <f>E12/F12*100</f>
        <v>93.986380511822745</v>
      </c>
      <c r="X12" s="7" t="s">
        <v>35</v>
      </c>
      <c r="Y12" s="6">
        <v>473.4</v>
      </c>
      <c r="Z12" s="6">
        <f>Y12/V$6*100</f>
        <v>516.24208255653775</v>
      </c>
      <c r="AF12" s="1">
        <v>11</v>
      </c>
      <c r="AG12" s="7" t="s">
        <v>35</v>
      </c>
      <c r="AH12" s="6">
        <v>473.4</v>
      </c>
      <c r="AI12" s="6">
        <v>516.24208255653775</v>
      </c>
      <c r="AJ12" s="6">
        <f>AVERAGE(AI11:AI13)</f>
        <v>522.7154902660028</v>
      </c>
      <c r="AK12" s="6">
        <f>AVERAGE(AJ11:AJ13)</f>
        <v>505.62681902632238</v>
      </c>
      <c r="AL12" s="6">
        <f>AF12*AK12</f>
        <v>5561.8950092895466</v>
      </c>
      <c r="AM12" s="6">
        <f>AF12*AF12</f>
        <v>121</v>
      </c>
      <c r="AN12" s="6">
        <f>AS$3+(AS$2*AF12)</f>
        <v>395.93381030962519</v>
      </c>
      <c r="AO12" s="6">
        <f>AN12*V$6/100</f>
        <v>363.07591367282441</v>
      </c>
      <c r="AU12" s="7" t="s">
        <v>35</v>
      </c>
      <c r="AV12" s="6">
        <v>473.4</v>
      </c>
      <c r="AW12" s="6">
        <v>516.24208255653775</v>
      </c>
      <c r="AX12" s="6">
        <v>505.62681902632238</v>
      </c>
      <c r="AY12" s="6">
        <v>363.07591367282441</v>
      </c>
      <c r="AZ12" s="6">
        <f>AVERAGE(AW10:AW14)</f>
        <v>493.25056357647111</v>
      </c>
      <c r="BA12" s="6">
        <f>AVERAGE(AW9:AW15)</f>
        <v>460.56069813314889</v>
      </c>
      <c r="BC12" s="9">
        <f>BA12/AZ12</f>
        <v>0.93372563995407554</v>
      </c>
      <c r="BD12" s="12" t="s">
        <v>5</v>
      </c>
    </row>
    <row r="13" spans="1:56" x14ac:dyDescent="0.2">
      <c r="A13" s="7" t="s">
        <v>34</v>
      </c>
      <c r="B13" s="10">
        <v>483.13</v>
      </c>
      <c r="D13" s="7" t="s">
        <v>34</v>
      </c>
      <c r="E13" s="6">
        <v>483.13</v>
      </c>
      <c r="F13" s="6">
        <f>(AVERAGE(E11:E14)+AVERAGE(E12:E15))/2</f>
        <v>508.38375000000002</v>
      </c>
      <c r="G13" s="6">
        <f>E13/F13*100</f>
        <v>95.032541854455417</v>
      </c>
      <c r="X13" s="7" t="s">
        <v>34</v>
      </c>
      <c r="Y13" s="6">
        <v>483.13</v>
      </c>
      <c r="Z13" s="6">
        <f>Y13/V$7*100</f>
        <v>532.85159695307857</v>
      </c>
      <c r="AF13" s="1">
        <v>12</v>
      </c>
      <c r="AG13" s="7" t="s">
        <v>34</v>
      </c>
      <c r="AH13" s="6">
        <v>483.13</v>
      </c>
      <c r="AI13" s="6">
        <v>532.85159695307857</v>
      </c>
      <c r="AJ13" s="6">
        <f>AVERAGE(AI12:AI14)</f>
        <v>528.98314574144786</v>
      </c>
      <c r="AK13" s="6">
        <f>AVERAGE(AJ12:AJ14)</f>
        <v>513.41281924801331</v>
      </c>
      <c r="AL13" s="6">
        <f>AF13*AK13</f>
        <v>6160.9538309761592</v>
      </c>
      <c r="AM13" s="6">
        <f>AF13*AF13</f>
        <v>144</v>
      </c>
      <c r="AN13" s="6">
        <f>AS$3+(AS$2*AF13)</f>
        <v>398.6959460322218</v>
      </c>
      <c r="AO13" s="6">
        <f>AN13*V$7/100</f>
        <v>361.49271862557458</v>
      </c>
      <c r="AU13" s="7" t="s">
        <v>34</v>
      </c>
      <c r="AV13" s="6">
        <v>483.13</v>
      </c>
      <c r="AW13" s="6">
        <v>532.85159695307857</v>
      </c>
      <c r="AX13" s="6">
        <v>513.41281924801331</v>
      </c>
      <c r="AY13" s="6">
        <v>361.49271862557458</v>
      </c>
      <c r="AZ13" s="6">
        <f>AVERAGE(AW11:AW15)</f>
        <v>500.18286781093957</v>
      </c>
      <c r="BA13" s="6">
        <f>AVERAGE(AW10:AW16)</f>
        <v>469.67802974546993</v>
      </c>
      <c r="BC13" s="9">
        <f>BA13/AZ13</f>
        <v>0.93901262912307515</v>
      </c>
      <c r="BD13" s="12" t="s">
        <v>5</v>
      </c>
    </row>
    <row r="14" spans="1:56" x14ac:dyDescent="0.2">
      <c r="A14" s="11" t="s">
        <v>33</v>
      </c>
      <c r="B14" s="10">
        <v>548.5</v>
      </c>
      <c r="D14" s="11" t="s">
        <v>33</v>
      </c>
      <c r="E14" s="6">
        <v>548.5</v>
      </c>
      <c r="F14" s="6">
        <f>(AVERAGE(E12:E15)+AVERAGE(E13:E16))/2</f>
        <v>480.16</v>
      </c>
      <c r="G14" s="6">
        <f>E14/F14*100</f>
        <v>114.23275574808396</v>
      </c>
      <c r="X14" s="11" t="s">
        <v>33</v>
      </c>
      <c r="Y14" s="6">
        <v>548.5</v>
      </c>
      <c r="Z14" s="6">
        <f>Y14/V$4*100</f>
        <v>537.85575771472725</v>
      </c>
      <c r="AF14" s="1">
        <v>13</v>
      </c>
      <c r="AG14" s="11" t="s">
        <v>33</v>
      </c>
      <c r="AH14" s="6">
        <v>548.5</v>
      </c>
      <c r="AI14" s="6">
        <v>537.85575771472725</v>
      </c>
      <c r="AJ14" s="6">
        <f>AVERAGE(AI13:AI15)</f>
        <v>488.5398217365892</v>
      </c>
      <c r="AK14" s="6">
        <f>AVERAGE(AJ13:AJ15)</f>
        <v>490.21311672053031</v>
      </c>
      <c r="AL14" s="6">
        <f>AF14*AK14</f>
        <v>6372.7705173668937</v>
      </c>
      <c r="AM14" s="6">
        <f>AF14*AF14</f>
        <v>169</v>
      </c>
      <c r="AN14" s="6">
        <f>AS$3+(AS$2*AF14)</f>
        <v>401.45808175481841</v>
      </c>
      <c r="AO14" s="6">
        <f>AN14*V$4/100</f>
        <v>409.40299454655911</v>
      </c>
      <c r="AU14" s="11" t="s">
        <v>33</v>
      </c>
      <c r="AV14" s="6">
        <v>548.5</v>
      </c>
      <c r="AW14" s="6">
        <v>537.85575771472725</v>
      </c>
      <c r="AX14" s="6">
        <v>490.21311672053031</v>
      </c>
      <c r="AY14" s="6">
        <v>409.40299454655911</v>
      </c>
      <c r="AZ14" s="6">
        <f>AVERAGE(AW12:AW16)</f>
        <v>481.68856551205556</v>
      </c>
      <c r="BA14" s="6">
        <f>AVERAGE(AW11:AW17)</f>
        <v>479.04575562388476</v>
      </c>
      <c r="BC14" s="9">
        <f>BA14/AZ14</f>
        <v>0.99451344690866517</v>
      </c>
      <c r="BD14" s="7" t="s">
        <v>3</v>
      </c>
    </row>
    <row r="15" spans="1:56" x14ac:dyDescent="0.2">
      <c r="A15" s="11" t="s">
        <v>32</v>
      </c>
      <c r="B15" s="10">
        <v>456.72</v>
      </c>
      <c r="D15" s="11" t="s">
        <v>32</v>
      </c>
      <c r="E15" s="6">
        <v>456.72</v>
      </c>
      <c r="F15" s="6">
        <f>(AVERAGE(E13:E16)+AVERAGE(E14:E17))/2</f>
        <v>457.75250000000005</v>
      </c>
      <c r="G15" s="6">
        <f>E15/F15*100</f>
        <v>99.774441428501206</v>
      </c>
      <c r="X15" s="11" t="s">
        <v>32</v>
      </c>
      <c r="Y15" s="6">
        <v>456.72</v>
      </c>
      <c r="Z15" s="6">
        <f>Y15/V$5*100</f>
        <v>394.91211054196202</v>
      </c>
      <c r="AF15" s="1">
        <v>14</v>
      </c>
      <c r="AG15" s="11" t="s">
        <v>32</v>
      </c>
      <c r="AH15" s="6">
        <v>456.72</v>
      </c>
      <c r="AI15" s="6">
        <v>394.91211054196202</v>
      </c>
      <c r="AJ15" s="6">
        <f>AVERAGE(AI14:AI16)</f>
        <v>453.11638268355381</v>
      </c>
      <c r="AK15" s="6">
        <f>AVERAGE(AJ14:AJ16)</f>
        <v>452.47629712387629</v>
      </c>
      <c r="AL15" s="6">
        <f>AF15*AK15</f>
        <v>6334.6681597342686</v>
      </c>
      <c r="AM15" s="6">
        <f>AF15*AF15</f>
        <v>196</v>
      </c>
      <c r="AN15" s="6">
        <f>AS$3+(AS$2*AF15)</f>
        <v>404.22021747741502</v>
      </c>
      <c r="AO15" s="6">
        <f>AN15*V$5/100</f>
        <v>467.48492334895963</v>
      </c>
      <c r="AU15" s="11" t="s">
        <v>32</v>
      </c>
      <c r="AV15" s="6">
        <v>456.72</v>
      </c>
      <c r="AW15" s="6">
        <v>394.91211054196202</v>
      </c>
      <c r="AX15" s="6">
        <v>452.47629712387629</v>
      </c>
      <c r="AY15" s="6">
        <v>467.48492334895963</v>
      </c>
      <c r="AZ15" s="6">
        <f>AVERAGE(AW13:AW17)</f>
        <v>463.60508310445266</v>
      </c>
      <c r="BA15" s="6">
        <f>AVERAGE(AW12:AW18)</f>
        <v>464.57430201793215</v>
      </c>
      <c r="BC15" s="9">
        <f>BA15/AZ15</f>
        <v>1.0020906132154317</v>
      </c>
      <c r="BD15" s="7" t="s">
        <v>3</v>
      </c>
    </row>
    <row r="16" spans="1:56" x14ac:dyDescent="0.2">
      <c r="A16" s="7" t="s">
        <v>27</v>
      </c>
      <c r="B16" s="10">
        <v>391.18</v>
      </c>
      <c r="D16" s="7" t="s">
        <v>27</v>
      </c>
      <c r="E16" s="6">
        <v>391.18</v>
      </c>
      <c r="F16" s="6">
        <f>(AVERAGE(E14:E17)+AVERAGE(E15:E18))/2</f>
        <v>430.3125</v>
      </c>
      <c r="G16" s="6">
        <f>E16/F16*100</f>
        <v>90.906027596223666</v>
      </c>
      <c r="J16" s="14" t="s">
        <v>31</v>
      </c>
      <c r="K16" s="14" t="s">
        <v>30</v>
      </c>
      <c r="L16" s="14" t="s">
        <v>29</v>
      </c>
      <c r="M16" s="14" t="s">
        <v>28</v>
      </c>
      <c r="X16" s="7" t="s">
        <v>27</v>
      </c>
      <c r="Y16" s="6">
        <v>391.18</v>
      </c>
      <c r="Z16" s="6">
        <f>Y16/V$6*100</f>
        <v>426.58127979397216</v>
      </c>
      <c r="AF16" s="1">
        <v>15</v>
      </c>
      <c r="AG16" s="7" t="s">
        <v>27</v>
      </c>
      <c r="AH16" s="6">
        <v>391.18</v>
      </c>
      <c r="AI16" s="6">
        <v>426.58127979397216</v>
      </c>
      <c r="AJ16" s="6">
        <f>AVERAGE(AI15:AI17)</f>
        <v>415.77268695148581</v>
      </c>
      <c r="AK16" s="6">
        <f>AVERAGE(AJ15:AJ17)</f>
        <v>430.75841947381537</v>
      </c>
      <c r="AL16" s="6">
        <f>AF16*AK16</f>
        <v>6461.3762921072303</v>
      </c>
      <c r="AM16" s="6">
        <f>AF16*AF16</f>
        <v>225</v>
      </c>
      <c r="AN16" s="6">
        <f>AS$3+(AS$2*AF16)</f>
        <v>406.98235320001163</v>
      </c>
      <c r="AO16" s="6">
        <f>AN16*V$6/100</f>
        <v>373.20755613483948</v>
      </c>
      <c r="AU16" s="7" t="s">
        <v>27</v>
      </c>
      <c r="AV16" s="6">
        <v>391.18</v>
      </c>
      <c r="AW16" s="6">
        <v>426.58127979397216</v>
      </c>
      <c r="AX16" s="6">
        <v>430.75841947381537</v>
      </c>
      <c r="AY16" s="6">
        <v>373.20755613483948</v>
      </c>
      <c r="AZ16" s="6">
        <f>AVERAGE(AW14:AW18)</f>
        <v>440.58528692318168</v>
      </c>
      <c r="BA16" s="6">
        <f>AVERAGE(AW13:AW19)</f>
        <v>455.44469727185287</v>
      </c>
      <c r="BC16" s="9">
        <f>BA16/AZ16</f>
        <v>1.033726524216098</v>
      </c>
      <c r="BD16" s="7" t="s">
        <v>3</v>
      </c>
    </row>
    <row r="17" spans="1:56" x14ac:dyDescent="0.2">
      <c r="A17" s="7" t="s">
        <v>26</v>
      </c>
      <c r="B17" s="10">
        <v>386.09</v>
      </c>
      <c r="D17" s="7" t="s">
        <v>26</v>
      </c>
      <c r="E17" s="6">
        <v>386.09</v>
      </c>
      <c r="F17" s="6">
        <f>(AVERAGE(E15:E18)+AVERAGE(E16:E19))/2</f>
        <v>423.30375000000004</v>
      </c>
      <c r="G17" s="6">
        <f>E17/F17*100</f>
        <v>91.208736043562084</v>
      </c>
      <c r="I17" s="15">
        <v>1</v>
      </c>
      <c r="J17" s="6">
        <v>86.699391136073999</v>
      </c>
      <c r="K17" s="6">
        <v>114.23275574808396</v>
      </c>
      <c r="L17" s="6">
        <v>102.01164760898443</v>
      </c>
      <c r="M17" s="13">
        <v>101.97901428637645</v>
      </c>
      <c r="X17" s="7" t="s">
        <v>26</v>
      </c>
      <c r="Y17" s="6">
        <v>386.09</v>
      </c>
      <c r="Z17" s="6">
        <f>Y17/V$7*100</f>
        <v>425.82467051852319</v>
      </c>
      <c r="AF17" s="1">
        <v>16</v>
      </c>
      <c r="AG17" s="7" t="s">
        <v>26</v>
      </c>
      <c r="AH17" s="6">
        <v>386.09</v>
      </c>
      <c r="AI17" s="6">
        <v>425.82467051852319</v>
      </c>
      <c r="AJ17" s="6">
        <f>AVERAGE(AI16:AI18)</f>
        <v>423.38618878640642</v>
      </c>
      <c r="AK17" s="6">
        <f>AVERAGE(AJ16:AJ18)</f>
        <v>423.70986256810073</v>
      </c>
      <c r="AL17" s="6">
        <f>AF17*AK17</f>
        <v>6779.3578010896117</v>
      </c>
      <c r="AM17" s="6">
        <f>AF17*AF17</f>
        <v>256</v>
      </c>
      <c r="AN17" s="6">
        <f>AS$3+(AS$2*AF17)</f>
        <v>409.74448892260824</v>
      </c>
      <c r="AO17" s="6">
        <f>AN17*V$7/100</f>
        <v>371.51029679772449</v>
      </c>
      <c r="AU17" s="7" t="s">
        <v>26</v>
      </c>
      <c r="AV17" s="6">
        <v>386.09</v>
      </c>
      <c r="AW17" s="6">
        <v>425.82467051852319</v>
      </c>
      <c r="AX17" s="6">
        <v>423.70986256810073</v>
      </c>
      <c r="AY17" s="6">
        <v>371.51029679772449</v>
      </c>
      <c r="AZ17" s="6">
        <f>AVERAGE(AW15:AW19)</f>
        <v>423.48110524703281</v>
      </c>
      <c r="BA17" s="6">
        <f>AVERAGE(AW14:AW20)</f>
        <v>437.04157867375085</v>
      </c>
      <c r="BC17" s="9">
        <f>BA17/AZ17</f>
        <v>1.0320214367505434</v>
      </c>
      <c r="BD17" s="7" t="s">
        <v>3</v>
      </c>
    </row>
    <row r="18" spans="1:56" x14ac:dyDescent="0.2">
      <c r="A18" s="11" t="s">
        <v>25</v>
      </c>
      <c r="B18" s="10">
        <v>426.02</v>
      </c>
      <c r="D18" s="11" t="s">
        <v>25</v>
      </c>
      <c r="E18" s="6">
        <v>426.02</v>
      </c>
      <c r="F18" s="6">
        <f>(AVERAGE(E16:E19)+AVERAGE(E17:E20))/2</f>
        <v>429.02</v>
      </c>
      <c r="G18" s="6">
        <f>E18/F18*100</f>
        <v>99.3007319006107</v>
      </c>
      <c r="I18" s="15">
        <v>2</v>
      </c>
      <c r="J18" s="6">
        <v>85.270621895721803</v>
      </c>
      <c r="K18" s="6">
        <v>129.99691406482629</v>
      </c>
      <c r="L18" s="6">
        <v>115.68805776641364</v>
      </c>
      <c r="M18" s="13">
        <v>115.65104938747389</v>
      </c>
      <c r="X18" s="11" t="s">
        <v>25</v>
      </c>
      <c r="Y18" s="6">
        <v>426.02</v>
      </c>
      <c r="Z18" s="6">
        <f>Y18/V$4*100</f>
        <v>417.75261604672397</v>
      </c>
      <c r="AF18" s="1">
        <v>17</v>
      </c>
      <c r="AG18" s="11" t="s">
        <v>25</v>
      </c>
      <c r="AH18" s="6">
        <v>426.02</v>
      </c>
      <c r="AI18" s="6">
        <v>417.75261604672397</v>
      </c>
      <c r="AJ18" s="6">
        <f>AVERAGE(AI17:AI19)</f>
        <v>431.97071196640997</v>
      </c>
      <c r="AK18" s="6">
        <f>AVERAGE(AJ17:AJ19)</f>
        <v>426.68754826728008</v>
      </c>
      <c r="AL18" s="6">
        <f>AF18*AK18</f>
        <v>7253.6883205437616</v>
      </c>
      <c r="AM18" s="6">
        <f>AF18*AF18</f>
        <v>289</v>
      </c>
      <c r="AN18" s="6">
        <f>AS$3+(AS$2*AF18)</f>
        <v>412.50662464520485</v>
      </c>
      <c r="AO18" s="6">
        <f>AN18*V$4/100</f>
        <v>420.67018967918273</v>
      </c>
      <c r="AU18" s="11" t="s">
        <v>25</v>
      </c>
      <c r="AV18" s="6">
        <v>426.02</v>
      </c>
      <c r="AW18" s="6">
        <v>417.75261604672397</v>
      </c>
      <c r="AX18" s="6">
        <v>426.68754826728008</v>
      </c>
      <c r="AY18" s="6">
        <v>420.67018967918273</v>
      </c>
      <c r="AZ18" s="6">
        <f>AVERAGE(AW16:AW20)</f>
        <v>425.30463649191341</v>
      </c>
      <c r="BA18" s="6">
        <f>AVERAGE(AW15:AW21)</f>
        <v>418.23415651677533</v>
      </c>
      <c r="BC18" s="9">
        <f>BA18/AZ18</f>
        <v>0.98337549283859615</v>
      </c>
      <c r="BD18" s="7" t="s">
        <v>3</v>
      </c>
    </row>
    <row r="19" spans="1:56" x14ac:dyDescent="0.2">
      <c r="A19" s="11" t="s">
        <v>24</v>
      </c>
      <c r="B19" s="10">
        <v>523.13</v>
      </c>
      <c r="D19" s="11" t="s">
        <v>24</v>
      </c>
      <c r="E19" s="6">
        <v>523.13</v>
      </c>
      <c r="F19" s="6">
        <f>(AVERAGE(E17:E20)+AVERAGE(E18:E21))/2</f>
        <v>424.21124999999995</v>
      </c>
      <c r="G19" s="6">
        <f>E19/F19*100</f>
        <v>123.31827597688654</v>
      </c>
      <c r="I19" s="15">
        <v>3</v>
      </c>
      <c r="J19" s="6">
        <v>86.059105793497693</v>
      </c>
      <c r="K19" s="6">
        <v>113.73822419590832</v>
      </c>
      <c r="L19" s="6">
        <v>91.730508646533551</v>
      </c>
      <c r="M19" s="13">
        <v>91.701164239773931</v>
      </c>
      <c r="X19" s="11" t="s">
        <v>24</v>
      </c>
      <c r="Y19" s="6">
        <v>523.13</v>
      </c>
      <c r="Z19" s="6">
        <f>Y19/V$5*100</f>
        <v>452.33484933398273</v>
      </c>
      <c r="AF19" s="1">
        <v>18</v>
      </c>
      <c r="AG19" s="11" t="s">
        <v>24</v>
      </c>
      <c r="AH19" s="6">
        <v>523.13</v>
      </c>
      <c r="AI19" s="6">
        <v>452.33484933398273</v>
      </c>
      <c r="AJ19" s="6">
        <f>AVERAGE(AI18:AI20)</f>
        <v>424.70574404902391</v>
      </c>
      <c r="AK19" s="6">
        <f>AVERAGE(AJ18:AJ20)</f>
        <v>425.84419852917193</v>
      </c>
      <c r="AL19" s="6">
        <f>AF19*AK19</f>
        <v>7665.1955735250949</v>
      </c>
      <c r="AM19" s="6">
        <f>AF19*AF19</f>
        <v>324</v>
      </c>
      <c r="AN19" s="6">
        <f>AS$3+(AS$2*AF19)</f>
        <v>415.26876036780152</v>
      </c>
      <c r="AO19" s="6">
        <f>AN19*V$5/100</f>
        <v>480.26267914371675</v>
      </c>
      <c r="AU19" s="11" t="s">
        <v>24</v>
      </c>
      <c r="AV19" s="6">
        <v>523.13</v>
      </c>
      <c r="AW19" s="6">
        <v>452.33484933398273</v>
      </c>
      <c r="AX19" s="6">
        <v>425.84419852917193</v>
      </c>
      <c r="AY19" s="6">
        <v>480.26267914371675</v>
      </c>
      <c r="AZ19" s="6">
        <f>AVERAGE(AW17:AW21)</f>
        <v>421.2291410562986</v>
      </c>
      <c r="BA19" s="6">
        <f>AVERAGE(AW16:AW22)</f>
        <v>422.58414426237454</v>
      </c>
      <c r="BC19" s="9">
        <f>BA19/AZ19</f>
        <v>1.0032167841063371</v>
      </c>
      <c r="BD19" s="7" t="s">
        <v>3</v>
      </c>
    </row>
    <row r="20" spans="1:56" x14ac:dyDescent="0.2">
      <c r="A20" s="7" t="s">
        <v>23</v>
      </c>
      <c r="B20" s="10">
        <v>370.5</v>
      </c>
      <c r="D20" s="7" t="s">
        <v>23</v>
      </c>
      <c r="E20" s="6">
        <v>370.5</v>
      </c>
      <c r="F20" s="6">
        <f>(AVERAGE(E18:E21)+AVERAGE(E19:E22))/2</f>
        <v>422.95749999999998</v>
      </c>
      <c r="G20" s="6">
        <f>E20/F20*100</f>
        <v>87.597453644869759</v>
      </c>
      <c r="I20" s="15">
        <v>4</v>
      </c>
      <c r="J20" s="6">
        <v>70.795112971751223</v>
      </c>
      <c r="K20" s="6">
        <v>95.616823429094453</v>
      </c>
      <c r="L20" s="6">
        <v>90.697786127261153</v>
      </c>
      <c r="M20" s="13">
        <v>90.668772086375682</v>
      </c>
      <c r="X20" s="7" t="s">
        <v>23</v>
      </c>
      <c r="Y20" s="6">
        <v>370.5</v>
      </c>
      <c r="Z20" s="6">
        <f>Y20/V$6*100</f>
        <v>404.02976676636513</v>
      </c>
      <c r="AF20" s="1">
        <v>19</v>
      </c>
      <c r="AG20" s="7" t="s">
        <v>23</v>
      </c>
      <c r="AH20" s="6">
        <v>370.5</v>
      </c>
      <c r="AI20" s="6">
        <v>404.02976676636513</v>
      </c>
      <c r="AJ20" s="6">
        <f>AVERAGE(AI19:AI21)</f>
        <v>420.85613957208199</v>
      </c>
      <c r="AK20" s="6">
        <f>AVERAGE(AJ19:AJ21)</f>
        <v>419.14236055630414</v>
      </c>
      <c r="AL20" s="6">
        <f>AF20*AK20</f>
        <v>7963.7048505697785</v>
      </c>
      <c r="AM20" s="6">
        <f>AF20*AF20</f>
        <v>361</v>
      </c>
      <c r="AN20" s="6">
        <f>AS$3+(AS$2*AF20)</f>
        <v>418.03089609039813</v>
      </c>
      <c r="AO20" s="6">
        <f>AN20*V$6/100</f>
        <v>383.33919859685471</v>
      </c>
      <c r="AU20" s="7" t="s">
        <v>23</v>
      </c>
      <c r="AV20" s="6">
        <v>370.5</v>
      </c>
      <c r="AW20" s="6">
        <v>404.02976676636513</v>
      </c>
      <c r="AX20" s="6">
        <v>419.14236055630414</v>
      </c>
      <c r="AY20" s="6">
        <v>383.33919859685471</v>
      </c>
      <c r="AZ20" s="6">
        <f>AVERAGE(AW18:AW22)</f>
        <v>421.13661190482526</v>
      </c>
      <c r="BA20" s="6">
        <f>AVERAGE(AW17:AW23)</f>
        <v>421.03320699539228</v>
      </c>
      <c r="BC20" s="9">
        <f>BA20/AZ20</f>
        <v>0.99975446231339216</v>
      </c>
      <c r="BD20" s="7" t="s">
        <v>3</v>
      </c>
    </row>
    <row r="21" spans="1:56" x14ac:dyDescent="0.2">
      <c r="A21" s="7" t="s">
        <v>21</v>
      </c>
      <c r="B21" s="10">
        <v>368.3</v>
      </c>
      <c r="D21" s="7" t="s">
        <v>21</v>
      </c>
      <c r="E21" s="6">
        <v>368.3</v>
      </c>
      <c r="F21" s="6">
        <f>(AVERAGE(E19:E22)+AVERAGE(E20:E23))/2</f>
        <v>418.63499999999999</v>
      </c>
      <c r="G21" s="6">
        <f>E21/F21*100</f>
        <v>87.976399488814835</v>
      </c>
      <c r="K21" s="14" t="s">
        <v>22</v>
      </c>
      <c r="L21" s="13">
        <v>400.12800014919281</v>
      </c>
      <c r="M21" s="13">
        <v>399.99999999999994</v>
      </c>
      <c r="X21" s="7" t="s">
        <v>21</v>
      </c>
      <c r="Y21" s="6">
        <v>368.3</v>
      </c>
      <c r="Z21" s="6">
        <f>Y21/V$7*100</f>
        <v>406.2038026158981</v>
      </c>
      <c r="AF21" s="1">
        <v>20</v>
      </c>
      <c r="AG21" s="7" t="s">
        <v>21</v>
      </c>
      <c r="AH21" s="6">
        <v>368.3</v>
      </c>
      <c r="AI21" s="6">
        <v>406.2038026158981</v>
      </c>
      <c r="AJ21" s="6">
        <f>AVERAGE(AI20:AI22)</f>
        <v>411.86519804780664</v>
      </c>
      <c r="AK21" s="6">
        <f>AVERAGE(AJ20:AJ22)</f>
        <v>416.16161768464627</v>
      </c>
      <c r="AL21" s="6">
        <f>AF21*AK21</f>
        <v>8323.2323536929252</v>
      </c>
      <c r="AM21" s="6">
        <f>AF21*AF21</f>
        <v>400</v>
      </c>
      <c r="AN21" s="6">
        <f>AS$3+(AS$2*AF21)</f>
        <v>420.79303181299474</v>
      </c>
      <c r="AO21" s="6">
        <f>AN21*V$7/100</f>
        <v>381.52787496987452</v>
      </c>
      <c r="AU21" s="7" t="s">
        <v>21</v>
      </c>
      <c r="AV21" s="6">
        <v>368.3</v>
      </c>
      <c r="AW21" s="6">
        <v>406.2038026158981</v>
      </c>
      <c r="AX21" s="6">
        <v>416.16161768464627</v>
      </c>
      <c r="AY21" s="6">
        <v>381.52787496987452</v>
      </c>
      <c r="AZ21" s="6">
        <f>AVERAGE(AW19:AW23)</f>
        <v>420.73103248049972</v>
      </c>
      <c r="BA21" s="6">
        <f>AVERAGE(AW18:AW24)</f>
        <v>417.17499449285981</v>
      </c>
      <c r="BC21" s="9">
        <f>BA21/AZ21</f>
        <v>0.99154795412481311</v>
      </c>
      <c r="BD21" s="7" t="s">
        <v>3</v>
      </c>
    </row>
    <row r="22" spans="1:56" x14ac:dyDescent="0.2">
      <c r="A22" s="11" t="s">
        <v>20</v>
      </c>
      <c r="B22" s="10">
        <v>433.78</v>
      </c>
      <c r="D22" s="11" t="s">
        <v>20</v>
      </c>
      <c r="E22" s="6">
        <v>433.78</v>
      </c>
      <c r="F22" s="6">
        <f>(AVERAGE(E20:E23)+AVERAGE(E21:E24))/2</f>
        <v>412.745</v>
      </c>
      <c r="G22" s="6">
        <f>E22/F22*100</f>
        <v>105.09636700626295</v>
      </c>
      <c r="X22" s="11" t="s">
        <v>20</v>
      </c>
      <c r="Y22" s="6">
        <v>433.78</v>
      </c>
      <c r="Z22" s="6">
        <f>Y22/V$4*100</f>
        <v>425.36202476115659</v>
      </c>
      <c r="AF22" s="1">
        <v>21</v>
      </c>
      <c r="AG22" s="11" t="s">
        <v>20</v>
      </c>
      <c r="AH22" s="6">
        <v>433.78</v>
      </c>
      <c r="AI22" s="6">
        <v>425.36202476115659</v>
      </c>
      <c r="AJ22" s="6">
        <f>AVERAGE(AI21:AI23)</f>
        <v>415.7635154340503</v>
      </c>
      <c r="AK22" s="6">
        <f>AVERAGE(AJ21:AJ23)</f>
        <v>413.6433407925133</v>
      </c>
      <c r="AL22" s="6">
        <f>AF22*AK22</f>
        <v>8686.5101566427802</v>
      </c>
      <c r="AM22" s="6">
        <f>AF22*AF22</f>
        <v>441</v>
      </c>
      <c r="AN22" s="6">
        <f>AS$3+(AS$2*AF22)</f>
        <v>423.55516753559135</v>
      </c>
      <c r="AO22" s="6">
        <f>AN22*V$4/100</f>
        <v>431.9373848118064</v>
      </c>
      <c r="AU22" s="11" t="s">
        <v>20</v>
      </c>
      <c r="AV22" s="6">
        <v>433.78</v>
      </c>
      <c r="AW22" s="6">
        <v>425.36202476115659</v>
      </c>
      <c r="AX22" s="6">
        <v>413.6433407925133</v>
      </c>
      <c r="AY22" s="6">
        <v>431.9373848118064</v>
      </c>
      <c r="AZ22" s="6">
        <f>AVERAGE(AW20:AW24)</f>
        <v>410.02749921386248</v>
      </c>
      <c r="BA22" s="6">
        <f>AVERAGE(AW19:AW25)</f>
        <v>393.39910217373966</v>
      </c>
      <c r="BC22" s="9">
        <f>BA22/AZ22</f>
        <v>0.9594456540792895</v>
      </c>
      <c r="BD22" s="7" t="s">
        <v>3</v>
      </c>
    </row>
    <row r="23" spans="1:56" x14ac:dyDescent="0.2">
      <c r="A23" s="11" t="s">
        <v>19</v>
      </c>
      <c r="B23" s="10">
        <v>480.79</v>
      </c>
      <c r="D23" s="11" t="s">
        <v>19</v>
      </c>
      <c r="E23" s="6">
        <v>480.79</v>
      </c>
      <c r="F23" s="6">
        <f>(AVERAGE(E21:E24)+AVERAGE(E22:E25))/2</f>
        <v>394.59375</v>
      </c>
      <c r="G23" s="6">
        <f>E23/F23*100</f>
        <v>121.84430189276947</v>
      </c>
      <c r="X23" s="11" t="s">
        <v>19</v>
      </c>
      <c r="Y23" s="6">
        <v>480.79</v>
      </c>
      <c r="Z23" s="6">
        <f>Y23/V$5*100</f>
        <v>415.72471892509623</v>
      </c>
      <c r="AF23" s="1">
        <v>22</v>
      </c>
      <c r="AG23" s="11" t="s">
        <v>19</v>
      </c>
      <c r="AH23" s="6">
        <v>480.79</v>
      </c>
      <c r="AI23" s="6">
        <v>415.72471892509623</v>
      </c>
      <c r="AJ23" s="6">
        <f>AVERAGE(AI22:AI24)</f>
        <v>413.30130889568301</v>
      </c>
      <c r="AK23" s="6">
        <f>AVERAGE(AJ22:AJ24)</f>
        <v>394.78419385866391</v>
      </c>
      <c r="AL23" s="6">
        <f>AF23*AK23</f>
        <v>8685.2522648906051</v>
      </c>
      <c r="AM23" s="6">
        <f>AF23*AF23</f>
        <v>484</v>
      </c>
      <c r="AN23" s="6">
        <f>AS$3+(AS$2*AF23)</f>
        <v>426.31730325818796</v>
      </c>
      <c r="AO23" s="6">
        <f>AN23*V$5/100</f>
        <v>493.04043493847377</v>
      </c>
      <c r="AU23" s="11" t="s">
        <v>19</v>
      </c>
      <c r="AV23" s="6">
        <v>480.79</v>
      </c>
      <c r="AW23" s="6">
        <v>415.72471892509623</v>
      </c>
      <c r="AX23" s="6">
        <v>394.78419385866391</v>
      </c>
      <c r="AY23" s="6">
        <v>493.04043493847377</v>
      </c>
      <c r="AZ23" s="6">
        <f>AVERAGE(AW21:AW25)</f>
        <v>379.48581982316603</v>
      </c>
      <c r="BA23" s="6">
        <f>AVERAGE(AW20:AW26)</f>
        <v>371.85172490192241</v>
      </c>
      <c r="BC23" s="9">
        <f>BA23/AZ23</f>
        <v>0.97988305617110816</v>
      </c>
      <c r="BD23" s="7" t="s">
        <v>3</v>
      </c>
    </row>
    <row r="24" spans="1:56" x14ac:dyDescent="0.2">
      <c r="A24" s="7" t="s">
        <v>18</v>
      </c>
      <c r="B24" s="10">
        <v>365.72</v>
      </c>
      <c r="D24" s="7" t="s">
        <v>18</v>
      </c>
      <c r="E24" s="6">
        <v>365.72</v>
      </c>
      <c r="F24" s="6">
        <f>(AVERAGE(E22:E25)+AVERAGE(E23:E26))/2</f>
        <v>361.25125000000003</v>
      </c>
      <c r="G24" s="6">
        <f>E24/F24*100</f>
        <v>101.23701994110748</v>
      </c>
      <c r="X24" s="7" t="s">
        <v>18</v>
      </c>
      <c r="Y24" s="6">
        <v>365.72</v>
      </c>
      <c r="Z24" s="6">
        <f>Y24/V$6*100</f>
        <v>398.81718300079638</v>
      </c>
      <c r="AF24" s="1">
        <v>23</v>
      </c>
      <c r="AG24" s="7" t="s">
        <v>18</v>
      </c>
      <c r="AH24" s="6">
        <v>365.72</v>
      </c>
      <c r="AI24" s="6">
        <v>398.81718300079638</v>
      </c>
      <c r="AJ24" s="6">
        <f>AVERAGE(AI23:AI25)</f>
        <v>355.28775724625848</v>
      </c>
      <c r="AK24" s="6">
        <f>AVERAGE(AJ23:AJ25)</f>
        <v>361.93432885230726</v>
      </c>
      <c r="AL24" s="6">
        <f>AF24*AK24</f>
        <v>8324.4895636030669</v>
      </c>
      <c r="AM24" s="6">
        <f>AF24*AF24</f>
        <v>529</v>
      </c>
      <c r="AN24" s="6">
        <f>AS$3+(AS$2*AF24)</f>
        <v>429.07943898078457</v>
      </c>
      <c r="AO24" s="6">
        <f>AN24*V$6/100</f>
        <v>393.47084105886984</v>
      </c>
      <c r="AU24" s="7" t="s">
        <v>18</v>
      </c>
      <c r="AV24" s="6">
        <v>365.72</v>
      </c>
      <c r="AW24" s="6">
        <v>398.81718300079638</v>
      </c>
      <c r="AX24" s="6">
        <v>361.93432885230726</v>
      </c>
      <c r="AY24" s="6">
        <v>393.47084105886984</v>
      </c>
      <c r="AZ24" s="6">
        <f>AVERAGE(AW22:AW26)</f>
        <v>358.54570098623878</v>
      </c>
      <c r="BA24" s="6">
        <f>AVERAGE(AW21:AW27)</f>
        <v>350.21092749196089</v>
      </c>
      <c r="BC24" s="9">
        <f>BA24/AZ24</f>
        <v>0.97675394385889514</v>
      </c>
      <c r="BD24" s="7" t="s">
        <v>3</v>
      </c>
    </row>
    <row r="25" spans="1:56" x14ac:dyDescent="0.2">
      <c r="A25" s="7" t="s">
        <v>17</v>
      </c>
      <c r="B25" s="10">
        <v>227.87</v>
      </c>
      <c r="D25" s="7" t="s">
        <v>17</v>
      </c>
      <c r="E25" s="6">
        <v>227.87</v>
      </c>
      <c r="F25" s="6">
        <f>(AVERAGE(E23:E26)+AVERAGE(E24:E27))/2</f>
        <v>321.87250000000006</v>
      </c>
      <c r="G25" s="6">
        <f>E25/F25*100</f>
        <v>70.795112971751223</v>
      </c>
      <c r="X25" s="7" t="s">
        <v>17</v>
      </c>
      <c r="Y25" s="6">
        <v>227.87</v>
      </c>
      <c r="Z25" s="6">
        <f>Y25/V$7*100</f>
        <v>251.32136981288272</v>
      </c>
      <c r="AF25" s="1">
        <v>24</v>
      </c>
      <c r="AG25" s="7" t="s">
        <v>17</v>
      </c>
      <c r="AH25" s="6">
        <v>227.87</v>
      </c>
      <c r="AI25" s="6">
        <v>251.32136981288272</v>
      </c>
      <c r="AJ25" s="6">
        <f>AVERAGE(AI24:AI26)</f>
        <v>317.21392041498035</v>
      </c>
      <c r="AK25" s="6">
        <f>AVERAGE(AJ24:AJ26)</f>
        <v>313.6526440138328</v>
      </c>
      <c r="AL25" s="6">
        <f>AF25*AK25</f>
        <v>7527.6634563319876</v>
      </c>
      <c r="AM25" s="6">
        <f>AF25*AF25</f>
        <v>576</v>
      </c>
      <c r="AN25" s="6">
        <f>AS$3+(AS$2*AF25)</f>
        <v>431.84157470338118</v>
      </c>
      <c r="AO25" s="6">
        <f>AN25*V$7/100</f>
        <v>391.54545314202448</v>
      </c>
      <c r="AU25" s="7" t="s">
        <v>17</v>
      </c>
      <c r="AV25" s="6">
        <v>227.87</v>
      </c>
      <c r="AW25" s="6">
        <v>251.32136981288272</v>
      </c>
      <c r="AX25" s="6">
        <v>313.6526440138328</v>
      </c>
      <c r="AY25" s="6">
        <v>391.54545314202448</v>
      </c>
      <c r="AZ25" s="6">
        <f>AVERAGE(AW23:AW27)</f>
        <v>323.98213301333436</v>
      </c>
      <c r="BA25" s="6">
        <f>AVERAGE(AW22:AW28)</f>
        <v>361.2088224167029</v>
      </c>
      <c r="BC25" s="9">
        <f>BA25/AZ25</f>
        <v>1.1149035258738678</v>
      </c>
      <c r="BD25" s="12" t="s">
        <v>5</v>
      </c>
    </row>
    <row r="26" spans="1:56" x14ac:dyDescent="0.2">
      <c r="A26" s="11" t="s">
        <v>16</v>
      </c>
      <c r="B26" s="10">
        <v>307.47000000000003</v>
      </c>
      <c r="D26" s="11" t="s">
        <v>16</v>
      </c>
      <c r="E26" s="6">
        <v>307.47000000000003</v>
      </c>
      <c r="F26" s="6">
        <f>(AVERAGE(E24:E27)+AVERAGE(E25:E28))/2</f>
        <v>307.95375000000001</v>
      </c>
      <c r="G26" s="6">
        <f>E26/F26*100</f>
        <v>99.842914723395964</v>
      </c>
      <c r="X26" s="11" t="s">
        <v>16</v>
      </c>
      <c r="Y26" s="6">
        <v>307.47000000000003</v>
      </c>
      <c r="Z26" s="6">
        <f>Y26/V$4*100</f>
        <v>301.50320843126195</v>
      </c>
      <c r="AF26" s="1">
        <v>25</v>
      </c>
      <c r="AG26" s="11" t="s">
        <v>16</v>
      </c>
      <c r="AH26" s="6">
        <v>307.47000000000003</v>
      </c>
      <c r="AI26" s="6">
        <v>301.50320843126195</v>
      </c>
      <c r="AJ26" s="6">
        <f>AVERAGE(AI25:AI27)</f>
        <v>268.45625438025968</v>
      </c>
      <c r="AK26" s="6">
        <f>AVERAGE(AJ25:AJ27)</f>
        <v>310.47188720030096</v>
      </c>
      <c r="AL26" s="6">
        <f>AF26*AK26</f>
        <v>7761.7971800075238</v>
      </c>
      <c r="AM26" s="6">
        <f>AF26*AF26</f>
        <v>625</v>
      </c>
      <c r="AN26" s="6">
        <f>AS$3+(AS$2*AF26)</f>
        <v>434.60371042597779</v>
      </c>
      <c r="AO26" s="6">
        <f>AN26*V$4/100</f>
        <v>443.20457994443007</v>
      </c>
      <c r="AU26" s="11" t="s">
        <v>16</v>
      </c>
      <c r="AV26" s="6">
        <v>307.47000000000003</v>
      </c>
      <c r="AW26" s="6">
        <v>301.50320843126195</v>
      </c>
      <c r="AX26" s="6">
        <v>310.47188720030096</v>
      </c>
      <c r="AY26" s="6">
        <v>443.20457994443007</v>
      </c>
      <c r="AZ26" s="6">
        <f>AVERAGE(AW24:AW28)</f>
        <v>337.47500264613353</v>
      </c>
      <c r="BA26" s="6">
        <f>AVERAGE(AW23:AW29)</f>
        <v>367.72697072342464</v>
      </c>
      <c r="BC26" s="9">
        <f>BA26/AZ26</f>
        <v>1.0896421004225088</v>
      </c>
      <c r="BD26" s="12" t="s">
        <v>5</v>
      </c>
    </row>
    <row r="27" spans="1:56" x14ac:dyDescent="0.2">
      <c r="A27" s="11" t="s">
        <v>14</v>
      </c>
      <c r="B27" s="10">
        <v>292.07</v>
      </c>
      <c r="D27" s="11" t="s">
        <v>14</v>
      </c>
      <c r="E27" s="6">
        <v>292.07</v>
      </c>
      <c r="F27" s="6">
        <f>(AVERAGE(E25:E28)+AVERAGE(E26:E29))/2</f>
        <v>342.52125000000001</v>
      </c>
      <c r="G27" s="6">
        <f>E27/F27*100</f>
        <v>85.270621895721803</v>
      </c>
      <c r="X27" s="11" t="s">
        <v>14</v>
      </c>
      <c r="Y27" s="6">
        <v>292.07</v>
      </c>
      <c r="Z27" s="6">
        <f>Y27/V$5*100</f>
        <v>252.54418489663436</v>
      </c>
      <c r="AF27" s="1">
        <v>26</v>
      </c>
      <c r="AG27" s="11" t="s">
        <v>14</v>
      </c>
      <c r="AH27" s="6">
        <v>292.07</v>
      </c>
      <c r="AI27" s="6">
        <v>252.54418489663436</v>
      </c>
      <c r="AJ27" s="6">
        <f>AVERAGE(AI26:AI28)</f>
        <v>345.74548680566289</v>
      </c>
      <c r="AK27" s="6">
        <f>AVERAGE(AJ26:AJ28)</f>
        <v>338.81417093907811</v>
      </c>
      <c r="AL27" s="6">
        <f>AF27*AK27</f>
        <v>8809.168444416031</v>
      </c>
      <c r="AM27" s="6">
        <f>AF27*AF27</f>
        <v>676</v>
      </c>
      <c r="AN27" s="6">
        <f>AS$3+(AS$2*AF27)</f>
        <v>437.36584614857441</v>
      </c>
      <c r="AO27" s="6">
        <f>AN27*V$5/100</f>
        <v>505.81819073323089</v>
      </c>
      <c r="AU27" s="11" t="s">
        <v>14</v>
      </c>
      <c r="AV27" s="6">
        <v>292.07</v>
      </c>
      <c r="AW27" s="6">
        <v>252.54418489663436</v>
      </c>
      <c r="AX27" s="6">
        <v>338.81417093907811</v>
      </c>
      <c r="AY27" s="6">
        <v>505.81819073323089</v>
      </c>
      <c r="AZ27" s="6">
        <f>AVERAGE(AW25:AW29)</f>
        <v>351.90937862761592</v>
      </c>
      <c r="BA27" s="6">
        <f>AVERAGE(AW24:AW30)</f>
        <v>376.23544809712843</v>
      </c>
      <c r="BC27" s="9">
        <f>BA27/AZ27</f>
        <v>1.0691259481755782</v>
      </c>
      <c r="BD27" s="12" t="s">
        <v>5</v>
      </c>
    </row>
    <row r="28" spans="1:56" x14ac:dyDescent="0.2">
      <c r="A28" s="7" t="s">
        <v>13</v>
      </c>
      <c r="B28" s="10">
        <v>443.09</v>
      </c>
      <c r="D28" s="7" t="s">
        <v>13</v>
      </c>
      <c r="E28" s="6">
        <v>443.09</v>
      </c>
      <c r="F28" s="6">
        <f>(AVERAGE(E26:E29)+AVERAGE(E27:E30))/2</f>
        <v>389.57</v>
      </c>
      <c r="G28" s="6">
        <f>E28/F28*100</f>
        <v>113.73822419590832</v>
      </c>
      <c r="X28" s="7" t="s">
        <v>13</v>
      </c>
      <c r="Y28" s="6">
        <v>443.09</v>
      </c>
      <c r="Z28" s="6">
        <f>Y28/V$6*100</f>
        <v>483.1890670890923</v>
      </c>
      <c r="AF28" s="1">
        <v>27</v>
      </c>
      <c r="AG28" s="7" t="s">
        <v>13</v>
      </c>
      <c r="AH28" s="6">
        <v>443.09</v>
      </c>
      <c r="AI28" s="6">
        <v>483.1890670890923</v>
      </c>
      <c r="AJ28" s="6">
        <f>AVERAGE(AI27:AI29)</f>
        <v>402.24077163131165</v>
      </c>
      <c r="AK28" s="6">
        <f>AVERAGE(AJ27:AJ29)</f>
        <v>408.15788509436084</v>
      </c>
      <c r="AL28" s="6">
        <f>AF28*AK28</f>
        <v>11020.262897547742</v>
      </c>
      <c r="AM28" s="6">
        <f>AF28*AF28</f>
        <v>729</v>
      </c>
      <c r="AN28" s="6">
        <f>AS$3+(AS$2*AF28)</f>
        <v>440.12798187117102</v>
      </c>
      <c r="AO28" s="6">
        <f>AN28*V$6/100</f>
        <v>403.60248352088502</v>
      </c>
      <c r="AU28" s="7" t="s">
        <v>13</v>
      </c>
      <c r="AV28" s="6">
        <v>443.09</v>
      </c>
      <c r="AW28" s="6">
        <v>483.1890670890923</v>
      </c>
      <c r="AX28" s="6">
        <v>408.15788509436084</v>
      </c>
      <c r="AY28" s="6">
        <v>403.60248352088502</v>
      </c>
      <c r="AZ28" s="6">
        <f>AVERAGE(AW26:AW30)</f>
        <v>396.70191677324402</v>
      </c>
      <c r="BA28" s="6">
        <f>AVERAGE(AW25:AW31)</f>
        <v>390.54619993399541</v>
      </c>
      <c r="BC28" s="9">
        <f>BA28/AZ28</f>
        <v>0.98448276507126831</v>
      </c>
      <c r="BD28" s="7" t="s">
        <v>3</v>
      </c>
    </row>
    <row r="29" spans="1:56" x14ac:dyDescent="0.2">
      <c r="A29" s="7" t="s">
        <v>12</v>
      </c>
      <c r="B29" s="10">
        <v>427.04</v>
      </c>
      <c r="D29" s="7" t="s">
        <v>12</v>
      </c>
      <c r="E29" s="6">
        <v>427.04</v>
      </c>
      <c r="F29" s="6">
        <f>(AVERAGE(E27:E30)+AVERAGE(E28:E31))/2</f>
        <v>447.35</v>
      </c>
      <c r="G29" s="6">
        <f>E29/F29*100</f>
        <v>95.459930703028945</v>
      </c>
      <c r="X29" s="7" t="s">
        <v>12</v>
      </c>
      <c r="Y29" s="6">
        <v>427.04</v>
      </c>
      <c r="Z29" s="6">
        <f>Y29/V$7*100</f>
        <v>470.98906290820838</v>
      </c>
      <c r="AF29" s="1">
        <v>28</v>
      </c>
      <c r="AG29" s="7" t="s">
        <v>12</v>
      </c>
      <c r="AH29" s="6">
        <v>427.04</v>
      </c>
      <c r="AI29" s="6">
        <v>470.98906290820838</v>
      </c>
      <c r="AJ29" s="6">
        <f>AVERAGE(AI28:AI30)</f>
        <v>476.48739684610791</v>
      </c>
      <c r="AK29" s="6">
        <f>AVERAGE(AJ28:AJ30)</f>
        <v>453.49445274892832</v>
      </c>
      <c r="AL29" s="6">
        <f>AF29*AK29</f>
        <v>12697.844676969993</v>
      </c>
      <c r="AM29" s="6">
        <f>AF29*AF29</f>
        <v>784</v>
      </c>
      <c r="AN29" s="6">
        <f>AS$3+(AS$2*AF29)</f>
        <v>442.89011759376763</v>
      </c>
      <c r="AO29" s="6">
        <f>AN29*V$7/100</f>
        <v>401.56303131417445</v>
      </c>
      <c r="AU29" s="7" t="s">
        <v>12</v>
      </c>
      <c r="AV29" s="6">
        <v>427.04</v>
      </c>
      <c r="AW29" s="6">
        <v>470.98906290820838</v>
      </c>
      <c r="AX29" s="6">
        <v>453.49445274892832</v>
      </c>
      <c r="AY29" s="6">
        <v>401.56303131417445</v>
      </c>
      <c r="AZ29" s="6">
        <f>AVERAGE(AW27:AW31)</f>
        <v>436.19976425876467</v>
      </c>
      <c r="BA29" s="6">
        <f>AVERAGE(AW26:AW32)</f>
        <v>420.75229374903364</v>
      </c>
      <c r="BC29" s="9">
        <f>BA29/AZ29</f>
        <v>0.96458624745939292</v>
      </c>
      <c r="BD29" s="7" t="s">
        <v>3</v>
      </c>
    </row>
    <row r="30" spans="1:56" x14ac:dyDescent="0.2">
      <c r="A30" s="11" t="s">
        <v>11</v>
      </c>
      <c r="B30" s="10">
        <v>484.69</v>
      </c>
      <c r="D30" s="11" t="s">
        <v>11</v>
      </c>
      <c r="E30" s="6">
        <v>484.69</v>
      </c>
      <c r="F30" s="6">
        <f>(AVERAGE(E28:E31)+AVERAGE(E29:E32))/2</f>
        <v>480.63625000000002</v>
      </c>
      <c r="G30" s="6">
        <f>E30/F30*100</f>
        <v>100.84341328811549</v>
      </c>
      <c r="X30" s="11" t="s">
        <v>11</v>
      </c>
      <c r="Y30" s="6">
        <v>484.69</v>
      </c>
      <c r="Z30" s="6">
        <f>Y30/V$4*100</f>
        <v>475.28406054102305</v>
      </c>
      <c r="AF30" s="1">
        <v>29</v>
      </c>
      <c r="AG30" s="11" t="s">
        <v>11</v>
      </c>
      <c r="AH30" s="6">
        <v>484.69</v>
      </c>
      <c r="AI30" s="6">
        <v>475.28406054102305</v>
      </c>
      <c r="AJ30" s="6">
        <f>AVERAGE(AI29:AI31)</f>
        <v>481.75518976936547</v>
      </c>
      <c r="AK30" s="6">
        <f>AVERAGE(AJ29:AJ31)</f>
        <v>479.08536586271765</v>
      </c>
      <c r="AL30" s="6">
        <f>AF30*AK30</f>
        <v>13893.475610018811</v>
      </c>
      <c r="AM30" s="6">
        <f>AF30*AF30</f>
        <v>841</v>
      </c>
      <c r="AN30" s="6">
        <f>AS$3+(AS$2*AF30)</f>
        <v>445.65225331636429</v>
      </c>
      <c r="AO30" s="6">
        <f>AN30*V$4/100</f>
        <v>454.47177507705374</v>
      </c>
      <c r="AU30" s="11" t="s">
        <v>11</v>
      </c>
      <c r="AV30" s="6">
        <v>484.69</v>
      </c>
      <c r="AW30" s="6">
        <v>475.28406054102305</v>
      </c>
      <c r="AX30" s="6">
        <v>479.08536586271765</v>
      </c>
      <c r="AY30" s="6">
        <v>454.47177507705374</v>
      </c>
      <c r="AZ30" s="6">
        <f>AVERAGE(AW28:AW32)</f>
        <v>478.24373258306787</v>
      </c>
      <c r="BA30" s="6">
        <f>AVERAGE(AW27:AW33)</f>
        <v>449.89774243751089</v>
      </c>
      <c r="BC30" s="9">
        <f>BA30/AZ30</f>
        <v>0.940728987722524</v>
      </c>
      <c r="BD30" s="12" t="s">
        <v>5</v>
      </c>
    </row>
    <row r="31" spans="1:56" x14ac:dyDescent="0.2">
      <c r="A31" s="11" t="s">
        <v>10</v>
      </c>
      <c r="B31" s="10">
        <v>577.09</v>
      </c>
      <c r="D31" s="11" t="s">
        <v>10</v>
      </c>
      <c r="E31" s="6">
        <v>577.09</v>
      </c>
      <c r="F31" s="6">
        <f>(AVERAGE(E29:E32)+AVERAGE(E30:E33))/2</f>
        <v>482.20875000000001</v>
      </c>
      <c r="G31" s="6">
        <f>E31/F31*100</f>
        <v>119.67638496812842</v>
      </c>
      <c r="X31" s="11" t="s">
        <v>10</v>
      </c>
      <c r="Y31" s="6">
        <v>577.09</v>
      </c>
      <c r="Z31" s="6">
        <f>Y31/V$5*100</f>
        <v>498.99244585886515</v>
      </c>
      <c r="AF31" s="1">
        <v>30</v>
      </c>
      <c r="AG31" s="11" t="s">
        <v>10</v>
      </c>
      <c r="AH31" s="6">
        <v>577.09</v>
      </c>
      <c r="AI31" s="6">
        <v>498.99244585886515</v>
      </c>
      <c r="AJ31" s="6">
        <f>AVERAGE(AI30:AI32)</f>
        <v>479.01351097267951</v>
      </c>
      <c r="AK31" s="6">
        <f>AVERAGE(AJ30:AJ32)</f>
        <v>483.28710265041695</v>
      </c>
      <c r="AL31" s="6">
        <f>AF31*AK31</f>
        <v>14498.613079512508</v>
      </c>
      <c r="AM31" s="6">
        <f>AF31*AF31</f>
        <v>900</v>
      </c>
      <c r="AN31" s="6">
        <f>AS$3+(AS$2*AF31)</f>
        <v>448.41438903896085</v>
      </c>
      <c r="AO31" s="6">
        <f>AN31*V$5/100</f>
        <v>518.59594652798796</v>
      </c>
      <c r="AU31" s="11" t="s">
        <v>10</v>
      </c>
      <c r="AV31" s="6">
        <v>577.09</v>
      </c>
      <c r="AW31" s="6">
        <v>498.99244585886515</v>
      </c>
      <c r="AX31" s="6">
        <v>483.28710265041695</v>
      </c>
      <c r="AY31" s="6">
        <v>518.59594652798796</v>
      </c>
      <c r="AZ31" s="6">
        <f>AVERAGE(AW29:AW33)</f>
        <v>482.71018901536991</v>
      </c>
      <c r="BA31" s="6">
        <f>AVERAGE(AW28:AW34)</f>
        <v>480.82958676282306</v>
      </c>
      <c r="BC31" s="9">
        <f>BA31/AZ31</f>
        <v>0.99610407591274819</v>
      </c>
      <c r="BD31" s="7" t="s">
        <v>3</v>
      </c>
    </row>
    <row r="32" spans="1:56" x14ac:dyDescent="0.2">
      <c r="A32" s="7" t="s">
        <v>9</v>
      </c>
      <c r="B32" s="10">
        <v>424.36</v>
      </c>
      <c r="D32" s="7" t="s">
        <v>9</v>
      </c>
      <c r="E32" s="6">
        <v>424.36</v>
      </c>
      <c r="F32" s="6">
        <f>(AVERAGE(E30:E33)+AVERAGE(E31:E34))/2</f>
        <v>485.33</v>
      </c>
      <c r="G32" s="6">
        <f>E32/F32*100</f>
        <v>87.437413718500821</v>
      </c>
      <c r="X32" s="7" t="s">
        <v>9</v>
      </c>
      <c r="Y32" s="6">
        <v>424.36</v>
      </c>
      <c r="Z32" s="6">
        <f>Y32/V$6*100</f>
        <v>462.76402651815027</v>
      </c>
      <c r="AF32" s="1">
        <v>31</v>
      </c>
      <c r="AG32" s="7" t="s">
        <v>9</v>
      </c>
      <c r="AH32" s="6">
        <v>424.36</v>
      </c>
      <c r="AI32" s="6">
        <v>462.76402651815027</v>
      </c>
      <c r="AJ32" s="6">
        <f>AVERAGE(AI31:AI33)</f>
        <v>489.09260720920594</v>
      </c>
      <c r="AK32" s="6">
        <f>AVERAGE(AJ31:AJ33)</f>
        <v>482.40786949869204</v>
      </c>
      <c r="AL32" s="6">
        <f>AF32*AK32</f>
        <v>14954.643954459452</v>
      </c>
      <c r="AM32" s="6">
        <f>AF32*AF32</f>
        <v>961</v>
      </c>
      <c r="AN32" s="6">
        <f>AS$3+(AS$2*AF32)</f>
        <v>451.17652476155752</v>
      </c>
      <c r="AO32" s="6">
        <f>AN32*V$6/100</f>
        <v>413.73412598290014</v>
      </c>
      <c r="AU32" s="7" t="s">
        <v>9</v>
      </c>
      <c r="AV32" s="6">
        <v>424.36</v>
      </c>
      <c r="AW32" s="6">
        <v>462.76402651815027</v>
      </c>
      <c r="AX32" s="6">
        <v>482.40786949869204</v>
      </c>
      <c r="AY32" s="6">
        <v>413.73412598290014</v>
      </c>
      <c r="AZ32" s="6">
        <f>AVERAGE(AW30:AW34)</f>
        <v>482.325795468492</v>
      </c>
      <c r="BA32" s="6">
        <f>AVERAGE(AW29:AW35)</f>
        <v>477.97207126542168</v>
      </c>
      <c r="BC32" s="9">
        <f>BA32/AZ32</f>
        <v>0.99097347841650996</v>
      </c>
      <c r="BD32" s="7" t="s">
        <v>3</v>
      </c>
    </row>
    <row r="33" spans="1:56" x14ac:dyDescent="0.2">
      <c r="A33" s="7" t="s">
        <v>8</v>
      </c>
      <c r="B33" s="10">
        <v>458.35</v>
      </c>
      <c r="D33" s="7" t="s">
        <v>8</v>
      </c>
      <c r="E33" s="6">
        <v>458.35</v>
      </c>
      <c r="F33" s="6">
        <f>(AVERAGE(E31:E34)+AVERAGE(E32:E35))/2</f>
        <v>479.36124999999998</v>
      </c>
      <c r="G33" s="6">
        <f>E33/F33*100</f>
        <v>95.616823429094453</v>
      </c>
      <c r="X33" s="7" t="s">
        <v>8</v>
      </c>
      <c r="Y33" s="6">
        <v>458.35</v>
      </c>
      <c r="Z33" s="6">
        <f>Y33/V$7*100</f>
        <v>505.52134925060255</v>
      </c>
      <c r="AF33" s="1">
        <v>32</v>
      </c>
      <c r="AG33" s="7" t="s">
        <v>8</v>
      </c>
      <c r="AH33" s="6">
        <v>458.35</v>
      </c>
      <c r="AI33" s="6">
        <v>505.52134925060255</v>
      </c>
      <c r="AJ33" s="6">
        <f>AVERAGE(AI32:AI34)</f>
        <v>479.11749031419066</v>
      </c>
      <c r="AK33" s="6">
        <f>AVERAGE(AJ32:AJ34)</f>
        <v>482.48946617798828</v>
      </c>
      <c r="AL33" s="6">
        <f>AF33*AK33</f>
        <v>15439.662917695625</v>
      </c>
      <c r="AM33" s="6">
        <f>AF33*AF33</f>
        <v>1024</v>
      </c>
      <c r="AN33" s="6">
        <f>AS$3+(AS$2*AF33)</f>
        <v>453.93866048415413</v>
      </c>
      <c r="AO33" s="6">
        <f>AN33*V$7/100</f>
        <v>411.58060948632442</v>
      </c>
      <c r="AU33" s="7" t="s">
        <v>8</v>
      </c>
      <c r="AV33" s="6">
        <v>458.35</v>
      </c>
      <c r="AW33" s="6">
        <v>505.52134925060255</v>
      </c>
      <c r="AX33" s="6">
        <v>482.48946617798828</v>
      </c>
      <c r="AY33" s="6">
        <v>411.58060948632442</v>
      </c>
      <c r="AZ33" s="6">
        <f>AVERAGE(AW31:AW35)</f>
        <v>479.90627508174396</v>
      </c>
      <c r="BA33" s="6">
        <f>AVERAGE(AW30:AW36)</f>
        <v>482.58605628586565</v>
      </c>
      <c r="BC33" s="9">
        <f>BA33/AZ33</f>
        <v>1.0055839678355221</v>
      </c>
      <c r="BD33" s="7" t="s">
        <v>3</v>
      </c>
    </row>
    <row r="34" spans="1:56" x14ac:dyDescent="0.2">
      <c r="A34" s="11" t="s">
        <v>7</v>
      </c>
      <c r="B34" s="10">
        <v>478.35</v>
      </c>
      <c r="D34" s="11" t="s">
        <v>7</v>
      </c>
      <c r="E34" s="6">
        <v>478.35</v>
      </c>
      <c r="F34" s="6">
        <f>(AVERAGE(E32:E35)+AVERAGE(E33:E36))/2</f>
        <v>478.83</v>
      </c>
      <c r="G34" s="6">
        <f>E34/F34*100</f>
        <v>99.899755654407628</v>
      </c>
      <c r="X34" s="11" t="s">
        <v>7</v>
      </c>
      <c r="Y34" s="6">
        <v>478.35</v>
      </c>
      <c r="Z34" s="6">
        <f>Y34/V$4*100</f>
        <v>469.0670951738191</v>
      </c>
      <c r="AF34" s="1">
        <v>33</v>
      </c>
      <c r="AG34" s="11" t="s">
        <v>7</v>
      </c>
      <c r="AH34" s="6">
        <v>478.35</v>
      </c>
      <c r="AI34" s="6">
        <v>469.0670951738191</v>
      </c>
      <c r="AJ34" s="6">
        <f>AVERAGE(AI33:AI35)</f>
        <v>479.25830101056812</v>
      </c>
      <c r="AK34" s="6">
        <f>AVERAGE(AJ33:AJ35)</f>
        <v>478.96309842296608</v>
      </c>
      <c r="AL34" s="6">
        <f>AF34*AK34</f>
        <v>15805.782247957881</v>
      </c>
      <c r="AM34" s="6">
        <f>AF34*AF34</f>
        <v>1089</v>
      </c>
      <c r="AN34" s="6">
        <f>AS$3+(AS$2*AF34)</f>
        <v>456.70079620675074</v>
      </c>
      <c r="AO34" s="6">
        <f>AN34*V$4/100</f>
        <v>465.73897020967735</v>
      </c>
      <c r="AU34" s="11" t="s">
        <v>7</v>
      </c>
      <c r="AV34" s="6">
        <v>478.35</v>
      </c>
      <c r="AW34" s="6">
        <v>469.0670951738191</v>
      </c>
      <c r="AX34" s="6">
        <v>478.96309842296608</v>
      </c>
      <c r="AY34" s="6">
        <v>465.73897020967735</v>
      </c>
      <c r="AZ34" s="6">
        <f>AVERAGE(AW32:AW36)</f>
        <v>480.76517752023426</v>
      </c>
      <c r="BA34" s="6">
        <f>AVERAGE(AW31:AW37)</f>
        <v>479.79659034494352</v>
      </c>
      <c r="BC34" s="9">
        <f>BA34/AZ34</f>
        <v>0.99798532169013021</v>
      </c>
      <c r="BD34" s="7" t="s">
        <v>3</v>
      </c>
    </row>
    <row r="35" spans="1:56" x14ac:dyDescent="0.2">
      <c r="A35" s="11" t="s">
        <v>6</v>
      </c>
      <c r="B35" s="10">
        <v>535.67999999999995</v>
      </c>
      <c r="D35" s="11" t="s">
        <v>6</v>
      </c>
      <c r="E35" s="6">
        <v>535.67999999999995</v>
      </c>
      <c r="F35" s="6">
        <f>(AVERAGE(E33:E36)+AVERAGE(E34:E37))/2</f>
        <v>477.83500000000004</v>
      </c>
      <c r="G35" s="6">
        <f>E35/F35*100</f>
        <v>112.10564316134229</v>
      </c>
      <c r="X35" s="11" t="s">
        <v>6</v>
      </c>
      <c r="Y35" s="6">
        <v>535.67999999999995</v>
      </c>
      <c r="Z35" s="6">
        <f>Y35/V$5*100</f>
        <v>463.18645860728276</v>
      </c>
      <c r="AF35" s="1">
        <v>34</v>
      </c>
      <c r="AG35" s="11" t="s">
        <v>6</v>
      </c>
      <c r="AH35" s="6">
        <v>535.67999999999995</v>
      </c>
      <c r="AI35" s="6">
        <v>463.18645860728276</v>
      </c>
      <c r="AJ35" s="6">
        <f>AVERAGE(AI34:AI36)</f>
        <v>478.51350394413947</v>
      </c>
      <c r="AK35" s="6">
        <f>AVERAGE(AJ34:AJ36)</f>
        <v>477.28295894192115</v>
      </c>
      <c r="AL35" s="6">
        <f>AF35*AK35</f>
        <v>16227.62060402532</v>
      </c>
      <c r="AM35" s="6">
        <f>AF35*AF35</f>
        <v>1156</v>
      </c>
      <c r="AN35" s="6">
        <f>AS$3+(AS$2*AF35)</f>
        <v>459.46293192934735</v>
      </c>
      <c r="AO35" s="6">
        <f>AN35*V$5/100</f>
        <v>531.37370232274498</v>
      </c>
      <c r="AU35" s="11" t="s">
        <v>6</v>
      </c>
      <c r="AV35" s="6">
        <v>535.67999999999995</v>
      </c>
      <c r="AW35" s="6">
        <v>463.18645860728276</v>
      </c>
      <c r="AX35" s="6">
        <v>477.28295894192115</v>
      </c>
      <c r="AY35" s="6">
        <v>531.37370232274498</v>
      </c>
      <c r="AZ35" s="6">
        <f>AVERAGE(AW33:AW37)</f>
        <v>479.36393200751792</v>
      </c>
      <c r="BA35" s="6"/>
      <c r="BC35" s="9"/>
      <c r="BD35" s="7" t="s">
        <v>3</v>
      </c>
    </row>
    <row r="36" spans="1:56" x14ac:dyDescent="0.2">
      <c r="A36" s="7" t="s">
        <v>4</v>
      </c>
      <c r="B36" s="10">
        <v>461.52</v>
      </c>
      <c r="D36" s="7" t="s">
        <v>4</v>
      </c>
      <c r="E36" s="6">
        <v>461.52</v>
      </c>
      <c r="F36" s="6"/>
      <c r="G36" s="6"/>
      <c r="X36" s="7" t="s">
        <v>4</v>
      </c>
      <c r="Y36" s="6">
        <v>461.52</v>
      </c>
      <c r="Z36" s="6">
        <f>Y36/V$6*100</f>
        <v>503.28695805131662</v>
      </c>
      <c r="AF36" s="1">
        <v>35</v>
      </c>
      <c r="AG36" s="7" t="s">
        <v>4</v>
      </c>
      <c r="AH36" s="6">
        <v>461.52</v>
      </c>
      <c r="AI36" s="6">
        <v>503.28695805131662</v>
      </c>
      <c r="AJ36" s="6">
        <f>AVERAGE(AI35:AI37)</f>
        <v>474.07707187105598</v>
      </c>
      <c r="AK36" s="6">
        <f>AJ36</f>
        <v>474.07707187105598</v>
      </c>
      <c r="AL36" s="6">
        <f>AF36*AK36</f>
        <v>16592.697515486958</v>
      </c>
      <c r="AM36" s="6">
        <f>AF36*AF36</f>
        <v>1225</v>
      </c>
      <c r="AN36" s="6">
        <f>AS$3+(AS$2*AF36)</f>
        <v>462.22506765194396</v>
      </c>
      <c r="AO36" s="6">
        <f>AN36*V$6/100</f>
        <v>423.86576844491532</v>
      </c>
      <c r="AU36" s="7" t="s">
        <v>4</v>
      </c>
      <c r="AV36" s="6">
        <v>461.52</v>
      </c>
      <c r="AW36" s="6">
        <v>503.28695805131662</v>
      </c>
      <c r="AX36" s="6">
        <v>474.07707187105598</v>
      </c>
      <c r="AY36" s="6">
        <v>423.86576844491532</v>
      </c>
      <c r="AZ36" s="6"/>
      <c r="BA36" s="6"/>
      <c r="BC36" s="9"/>
      <c r="BD36" s="7" t="s">
        <v>3</v>
      </c>
    </row>
    <row r="37" spans="1:56" x14ac:dyDescent="0.2">
      <c r="A37" s="7" t="s">
        <v>2</v>
      </c>
      <c r="B37" s="10">
        <v>413.23</v>
      </c>
      <c r="D37" s="7" t="s">
        <v>2</v>
      </c>
      <c r="E37" s="6">
        <v>413.23</v>
      </c>
      <c r="F37" s="6"/>
      <c r="G37" s="6"/>
      <c r="X37" s="7" t="s">
        <v>2</v>
      </c>
      <c r="Y37" s="6">
        <v>413.23</v>
      </c>
      <c r="Z37" s="6">
        <f>Y37/V$7*100</f>
        <v>455.75779895456844</v>
      </c>
      <c r="AF37" s="1">
        <v>36</v>
      </c>
      <c r="AG37" s="7" t="s">
        <v>2</v>
      </c>
      <c r="AH37" s="6">
        <v>413.23</v>
      </c>
      <c r="AI37" s="6">
        <v>455.75779895456844</v>
      </c>
      <c r="AJ37" s="6"/>
      <c r="AK37" s="6">
        <v>477.3</v>
      </c>
      <c r="AL37" s="6">
        <f>AF37*AK37</f>
        <v>17182.8</v>
      </c>
      <c r="AM37" s="6">
        <f>AF37*AF37</f>
        <v>1296</v>
      </c>
      <c r="AN37" s="6">
        <f>AS$3+(AS$2*AF37)</f>
        <v>464.98720337454057</v>
      </c>
      <c r="AO37" s="6">
        <f>AN37*V$7/100</f>
        <v>421.59818765847433</v>
      </c>
      <c r="AU37" s="7" t="s">
        <v>2</v>
      </c>
      <c r="AV37" s="6">
        <v>413.23</v>
      </c>
      <c r="AW37" s="6">
        <v>455.75779895456844</v>
      </c>
      <c r="AX37" s="6">
        <v>477.3</v>
      </c>
      <c r="AY37" s="6">
        <v>421.59818765847433</v>
      </c>
      <c r="AZ37" s="6"/>
      <c r="BA37" s="6"/>
      <c r="BC37" s="9"/>
      <c r="BD37" s="7" t="s">
        <v>3</v>
      </c>
    </row>
    <row r="38" spans="1:56" x14ac:dyDescent="0.2">
      <c r="AE38" t="s">
        <v>1</v>
      </c>
      <c r="AF38" s="5">
        <f>AVERAGE(AF2:AF37)</f>
        <v>18.5</v>
      </c>
      <c r="AK38" s="4">
        <f>AVERAGE(AK2:AK37)</f>
        <v>416.6498282290998</v>
      </c>
      <c r="AL38" s="4">
        <f>AVERAGE(AL2:AL37)</f>
        <v>8006.1023023018979</v>
      </c>
      <c r="AM38" s="4">
        <f>AVERAGE(AM2:AM37)</f>
        <v>450.16666666666669</v>
      </c>
      <c r="AN38" s="3" t="s">
        <v>0</v>
      </c>
      <c r="AO38" s="2">
        <f>STDEV(AO2:AO37)</f>
        <v>49.927117997183018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8"/>
  <sheetViews>
    <sheetView workbookViewId="0">
      <pane xSplit="1" topLeftCell="BL1" activePane="topRight" state="frozenSplit"/>
      <selection pane="topRight" activeCell="CE34" sqref="CE34"/>
    </sheetView>
  </sheetViews>
  <sheetFormatPr defaultRowHeight="12.75" x14ac:dyDescent="0.2"/>
  <cols>
    <col min="1" max="1" width="13" style="1" customWidth="1"/>
    <col min="2" max="2" width="13" customWidth="1"/>
    <col min="21" max="21" width="10.42578125" customWidth="1"/>
    <col min="45" max="45" width="9.5703125" bestFit="1" customWidth="1"/>
    <col min="60" max="60" width="9.7109375" customWidth="1"/>
    <col min="62" max="64" width="11.85546875" customWidth="1"/>
  </cols>
  <sheetData>
    <row r="1" spans="1:78" x14ac:dyDescent="0.2">
      <c r="A1" s="15" t="s">
        <v>52</v>
      </c>
      <c r="B1" s="15" t="s">
        <v>51</v>
      </c>
      <c r="D1" s="15" t="s">
        <v>52</v>
      </c>
      <c r="E1" s="15" t="s">
        <v>51</v>
      </c>
      <c r="F1" s="15" t="s">
        <v>71</v>
      </c>
      <c r="G1" s="15" t="s">
        <v>70</v>
      </c>
      <c r="X1" s="15" t="s">
        <v>52</v>
      </c>
      <c r="Y1" s="15" t="s">
        <v>51</v>
      </c>
      <c r="Z1" s="15" t="s">
        <v>64</v>
      </c>
      <c r="AG1" s="15" t="s">
        <v>52</v>
      </c>
      <c r="AH1" s="15" t="s">
        <v>51</v>
      </c>
      <c r="AI1" s="15" t="s">
        <v>69</v>
      </c>
      <c r="AJ1" s="15" t="s">
        <v>68</v>
      </c>
      <c r="AK1" s="15" t="s">
        <v>63</v>
      </c>
      <c r="AL1" s="15" t="s">
        <v>67</v>
      </c>
      <c r="AM1" s="15" t="s">
        <v>66</v>
      </c>
      <c r="AN1" s="15" t="s">
        <v>65</v>
      </c>
      <c r="AO1" s="3" t="s">
        <v>62</v>
      </c>
      <c r="AU1" s="15" t="s">
        <v>52</v>
      </c>
      <c r="AV1" s="15" t="s">
        <v>51</v>
      </c>
      <c r="AW1" s="15" t="s">
        <v>64</v>
      </c>
      <c r="AX1" s="15" t="s">
        <v>63</v>
      </c>
      <c r="AY1" s="15" t="s">
        <v>62</v>
      </c>
      <c r="AZ1" s="15" t="s">
        <v>61</v>
      </c>
      <c r="BA1" s="15" t="s">
        <v>60</v>
      </c>
      <c r="BD1" s="19" t="s">
        <v>59</v>
      </c>
      <c r="BE1" s="18"/>
      <c r="BF1" s="19" t="s">
        <v>58</v>
      </c>
      <c r="BG1" s="18"/>
      <c r="BH1" s="15" t="s">
        <v>53</v>
      </c>
      <c r="BJ1" s="15" t="s">
        <v>57</v>
      </c>
      <c r="BK1" s="15" t="s">
        <v>56</v>
      </c>
      <c r="BL1" s="15" t="s">
        <v>53</v>
      </c>
      <c r="BN1" s="15" t="s">
        <v>54</v>
      </c>
      <c r="BO1" s="15" t="s">
        <v>53</v>
      </c>
      <c r="BQ1" s="17" t="s">
        <v>55</v>
      </c>
      <c r="BR1" s="15" t="s">
        <v>54</v>
      </c>
      <c r="BS1" s="15" t="s">
        <v>53</v>
      </c>
      <c r="BV1" s="15" t="s">
        <v>52</v>
      </c>
      <c r="BW1" s="15" t="s">
        <v>51</v>
      </c>
      <c r="BX1" s="15" t="s">
        <v>50</v>
      </c>
      <c r="BY1" s="15" t="s">
        <v>49</v>
      </c>
      <c r="BZ1" s="17" t="s">
        <v>48</v>
      </c>
    </row>
    <row r="2" spans="1:78" x14ac:dyDescent="0.2">
      <c r="A2" s="11" t="s">
        <v>46</v>
      </c>
      <c r="B2" s="10">
        <v>324.25</v>
      </c>
      <c r="D2" s="11" t="s">
        <v>46</v>
      </c>
      <c r="E2" s="6">
        <v>324.25</v>
      </c>
      <c r="F2" s="6"/>
      <c r="G2" s="6"/>
      <c r="X2" s="11" t="s">
        <v>46</v>
      </c>
      <c r="Y2" s="6">
        <v>324.25</v>
      </c>
      <c r="Z2" s="6">
        <f>Y2/V$4*100</f>
        <v>317.95757418231597</v>
      </c>
      <c r="AF2" s="1">
        <v>1</v>
      </c>
      <c r="AG2" s="11" t="s">
        <v>46</v>
      </c>
      <c r="AH2" s="6">
        <v>324.25</v>
      </c>
      <c r="AI2" s="6">
        <v>317.95757418231597</v>
      </c>
      <c r="AJ2" s="6"/>
      <c r="AK2" s="6">
        <v>327.07</v>
      </c>
      <c r="AL2" s="6">
        <f>AF2*AK2</f>
        <v>327.07</v>
      </c>
      <c r="AM2" s="6">
        <f>AF2*AF2</f>
        <v>1</v>
      </c>
      <c r="AN2" s="6">
        <f>AS$3+(AS$2*AF2)</f>
        <v>368.31245308365902</v>
      </c>
      <c r="AO2" s="6">
        <f>AN2*V$4/100</f>
        <v>375.60140914868816</v>
      </c>
      <c r="AR2" t="s">
        <v>47</v>
      </c>
      <c r="AS2" s="16">
        <f>(AL38-(AF38*AK38))/(AM38-(AF38*AF38))</f>
        <v>2.7621357225966157</v>
      </c>
      <c r="AU2" s="11" t="s">
        <v>46</v>
      </c>
      <c r="AV2" s="6">
        <v>324.25</v>
      </c>
      <c r="AW2" s="6">
        <v>317.95757418231597</v>
      </c>
      <c r="AX2" s="6">
        <v>327.07</v>
      </c>
      <c r="AY2" s="6">
        <v>375.60140914868816</v>
      </c>
      <c r="AZ2" s="6"/>
      <c r="BA2" s="6"/>
      <c r="BD2" s="9">
        <f>AW2/AX2</f>
        <v>0.97213921846184603</v>
      </c>
      <c r="BE2" s="7" t="s">
        <v>3</v>
      </c>
      <c r="BF2" s="9">
        <f>AW2/AY2</f>
        <v>0.84652923667932001</v>
      </c>
      <c r="BG2" s="7" t="s">
        <v>3</v>
      </c>
      <c r="BH2" s="7" t="s">
        <v>3</v>
      </c>
      <c r="BJ2" s="10">
        <v>534.67999999999995</v>
      </c>
      <c r="BK2" s="10">
        <v>298.48</v>
      </c>
      <c r="BL2" s="7" t="s">
        <v>3</v>
      </c>
      <c r="BN2" s="9"/>
      <c r="BO2" s="7" t="s">
        <v>3</v>
      </c>
      <c r="BQ2" s="10"/>
      <c r="BR2" s="8"/>
      <c r="BS2" s="7" t="s">
        <v>3</v>
      </c>
      <c r="BV2" s="11" t="s">
        <v>46</v>
      </c>
      <c r="BW2" s="6">
        <v>324.25</v>
      </c>
      <c r="BX2" s="6">
        <v>317.95757418231597</v>
      </c>
      <c r="BY2" s="6">
        <f>BX2</f>
        <v>317.95757418231597</v>
      </c>
      <c r="BZ2" s="6"/>
    </row>
    <row r="3" spans="1:78" x14ac:dyDescent="0.2">
      <c r="A3" s="11" t="s">
        <v>44</v>
      </c>
      <c r="B3" s="10">
        <v>396.82</v>
      </c>
      <c r="D3" s="11" t="s">
        <v>44</v>
      </c>
      <c r="E3" s="6">
        <v>396.82</v>
      </c>
      <c r="F3" s="6"/>
      <c r="G3" s="6"/>
      <c r="J3" s="15">
        <v>1999</v>
      </c>
      <c r="K3" s="15">
        <v>2000</v>
      </c>
      <c r="L3" s="15">
        <v>2001</v>
      </c>
      <c r="M3" s="15">
        <v>2002</v>
      </c>
      <c r="N3" s="15">
        <v>2003</v>
      </c>
      <c r="O3" s="15">
        <v>2004</v>
      </c>
      <c r="P3" s="15">
        <v>2005</v>
      </c>
      <c r="Q3" s="15">
        <v>2006</v>
      </c>
      <c r="R3" s="15">
        <v>2007</v>
      </c>
      <c r="S3" s="14" t="s">
        <v>31</v>
      </c>
      <c r="T3" s="14" t="s">
        <v>30</v>
      </c>
      <c r="U3" s="14" t="s">
        <v>29</v>
      </c>
      <c r="V3" s="14" t="s">
        <v>28</v>
      </c>
      <c r="X3" s="11" t="s">
        <v>44</v>
      </c>
      <c r="Y3" s="6">
        <v>396.82</v>
      </c>
      <c r="Z3" s="6">
        <f>Y3/V$5*100</f>
        <v>343.11837385107151</v>
      </c>
      <c r="AF3" s="1">
        <v>2</v>
      </c>
      <c r="AG3" s="11" t="s">
        <v>44</v>
      </c>
      <c r="AH3" s="6">
        <v>396.82</v>
      </c>
      <c r="AI3" s="6">
        <v>343.11837385107151</v>
      </c>
      <c r="AJ3" s="6">
        <f>AVERAGE(AI2:AI4)</f>
        <v>325.56269351677139</v>
      </c>
      <c r="AK3" s="6">
        <f>AJ3</f>
        <v>325.56269351677139</v>
      </c>
      <c r="AL3" s="6">
        <f>AF3*AK3</f>
        <v>651.12538703354278</v>
      </c>
      <c r="AM3" s="6">
        <f>AF3*AF3</f>
        <v>4</v>
      </c>
      <c r="AN3" s="6">
        <f>AS$3+(AS$2*AF3)</f>
        <v>371.07458880625563</v>
      </c>
      <c r="AO3" s="6">
        <f>AN3*V$5/100</f>
        <v>429.1516559646883</v>
      </c>
      <c r="AR3" t="s">
        <v>45</v>
      </c>
      <c r="AS3" s="16">
        <f>AK38-(AS2*AF38)</f>
        <v>365.55031736106241</v>
      </c>
      <c r="AU3" s="11" t="s">
        <v>44</v>
      </c>
      <c r="AV3" s="6">
        <v>396.82</v>
      </c>
      <c r="AW3" s="6">
        <v>343.11837385107151</v>
      </c>
      <c r="AX3" s="6">
        <v>325.56269351677139</v>
      </c>
      <c r="AY3" s="6">
        <v>429.1516559646883</v>
      </c>
      <c r="AZ3" s="6"/>
      <c r="BA3" s="6"/>
      <c r="BD3" s="9">
        <f>AW3/AX3</f>
        <v>1.0539241156431696</v>
      </c>
      <c r="BE3" s="7" t="s">
        <v>5</v>
      </c>
      <c r="BF3" s="9">
        <f>AW3/AY3</f>
        <v>0.79952708811009265</v>
      </c>
      <c r="BG3" s="7" t="s">
        <v>5</v>
      </c>
      <c r="BH3" s="12" t="s">
        <v>5</v>
      </c>
      <c r="BJ3" s="10">
        <v>534.67999999999995</v>
      </c>
      <c r="BK3" s="10">
        <v>298.48</v>
      </c>
      <c r="BL3" s="7" t="s">
        <v>3</v>
      </c>
      <c r="BN3" s="9"/>
      <c r="BO3" s="7" t="s">
        <v>3</v>
      </c>
      <c r="BQ3" s="10"/>
      <c r="BR3" s="8"/>
      <c r="BS3" s="7" t="s">
        <v>3</v>
      </c>
      <c r="BV3" s="11" t="s">
        <v>44</v>
      </c>
      <c r="BW3" s="6">
        <v>396.82</v>
      </c>
      <c r="BX3" s="6">
        <v>343.11837385107151</v>
      </c>
      <c r="BY3" s="6">
        <f>BX3</f>
        <v>343.11837385107151</v>
      </c>
      <c r="BZ3" s="6"/>
    </row>
    <row r="4" spans="1:78" x14ac:dyDescent="0.2">
      <c r="A4" s="7" t="s">
        <v>43</v>
      </c>
      <c r="B4" s="10">
        <v>289.42</v>
      </c>
      <c r="D4" s="7" t="s">
        <v>43</v>
      </c>
      <c r="E4" s="6">
        <v>289.42</v>
      </c>
      <c r="F4" s="6">
        <f>(AVERAGE(E2:E5)+AVERAGE(E3:E6))/2</f>
        <v>336.30375000000004</v>
      </c>
      <c r="G4" s="6">
        <f>E4/F4*100</f>
        <v>86.059105793497693</v>
      </c>
      <c r="I4" s="15">
        <v>1</v>
      </c>
      <c r="J4" s="10"/>
      <c r="K4" s="6">
        <f>G6</f>
        <v>107.08670308111388</v>
      </c>
      <c r="L4" s="6">
        <f>G10</f>
        <v>86.699391136073999</v>
      </c>
      <c r="M4" s="6">
        <f>G14</f>
        <v>114.23275574808396</v>
      </c>
      <c r="N4" s="6">
        <f>G18</f>
        <v>99.3007319006107</v>
      </c>
      <c r="O4" s="6">
        <f>G22</f>
        <v>105.09636700626295</v>
      </c>
      <c r="P4" s="6">
        <f>G26</f>
        <v>99.842914723395964</v>
      </c>
      <c r="Q4" s="6">
        <f>G30</f>
        <v>100.84341328811549</v>
      </c>
      <c r="R4" s="6">
        <f>G34</f>
        <v>99.899755654407628</v>
      </c>
      <c r="S4" s="6">
        <f>MIN(J4:R4)</f>
        <v>86.699391136073999</v>
      </c>
      <c r="T4" s="6">
        <f>MAX(J4:R4)</f>
        <v>114.23275574808396</v>
      </c>
      <c r="U4" s="6">
        <f>(SUM(K4:R4)-S4-T4)/6</f>
        <v>102.01164760898443</v>
      </c>
      <c r="V4" s="13">
        <f>400*U4/U$8</f>
        <v>101.97901428637645</v>
      </c>
      <c r="X4" s="7" t="s">
        <v>43</v>
      </c>
      <c r="Y4" s="6">
        <v>289.42</v>
      </c>
      <c r="Z4" s="6">
        <f>Y4/V$6*100</f>
        <v>315.61213251692681</v>
      </c>
      <c r="AF4" s="1">
        <v>3</v>
      </c>
      <c r="AG4" s="7" t="s">
        <v>43</v>
      </c>
      <c r="AH4" s="6">
        <v>289.42</v>
      </c>
      <c r="AI4" s="6">
        <v>315.61213251692681</v>
      </c>
      <c r="AJ4" s="6">
        <f>AVERAGE(AI3:AI5)</f>
        <v>332.50436016368826</v>
      </c>
      <c r="AK4" s="6">
        <f>AVERAGE(AJ3:AJ5)</f>
        <v>333.39933022787227</v>
      </c>
      <c r="AL4" s="6">
        <f>AF4*AK4</f>
        <v>1000.1979906836168</v>
      </c>
      <c r="AM4" s="6">
        <f>AF4*AF4</f>
        <v>9</v>
      </c>
      <c r="AN4" s="6">
        <f>AS$3+(AS$2*AF4)</f>
        <v>373.83672452885224</v>
      </c>
      <c r="AO4" s="6">
        <f>AN4*V$6/100</f>
        <v>342.812628748794</v>
      </c>
      <c r="AU4" s="7" t="s">
        <v>43</v>
      </c>
      <c r="AV4" s="6">
        <v>289.42</v>
      </c>
      <c r="AW4" s="6">
        <v>315.61213251692681</v>
      </c>
      <c r="AX4" s="6">
        <v>333.39933022787227</v>
      </c>
      <c r="AY4" s="6">
        <v>342.812628748794</v>
      </c>
      <c r="AZ4" s="6">
        <f>AVERAGE(AW2:AW6)</f>
        <v>337.4937518085718</v>
      </c>
      <c r="BA4" s="6"/>
      <c r="BD4" s="9">
        <f>AW4/AX4</f>
        <v>0.94664896987408986</v>
      </c>
      <c r="BE4" s="7" t="s">
        <v>5</v>
      </c>
      <c r="BF4" s="9">
        <f>AW4/AY4</f>
        <v>0.92065491772825225</v>
      </c>
      <c r="BG4" s="7" t="s">
        <v>3</v>
      </c>
      <c r="BH4" s="7" t="s">
        <v>3</v>
      </c>
      <c r="BJ4" s="10">
        <v>534.67999999999995</v>
      </c>
      <c r="BK4" s="10">
        <v>298.48</v>
      </c>
      <c r="BL4" s="7" t="s">
        <v>3</v>
      </c>
      <c r="BN4" s="9"/>
      <c r="BO4" s="7" t="s">
        <v>3</v>
      </c>
      <c r="BQ4" s="6">
        <f>(AVERAGE(AW2:AW5)+AVERAGE(AW3:AW6))/2</f>
        <v>335.62272994174049</v>
      </c>
      <c r="BR4" s="8">
        <f>AW4/BQ4</f>
        <v>0.94037770496567008</v>
      </c>
      <c r="BS4" s="7" t="s">
        <v>3</v>
      </c>
      <c r="BV4" s="7" t="s">
        <v>43</v>
      </c>
      <c r="BW4" s="6">
        <v>289.42</v>
      </c>
      <c r="BX4" s="6">
        <v>315.61213251692681</v>
      </c>
      <c r="BY4" s="6">
        <f>BX4</f>
        <v>315.61213251692681</v>
      </c>
      <c r="BZ4" s="6"/>
    </row>
    <row r="5" spans="1:78" x14ac:dyDescent="0.2">
      <c r="A5" s="7" t="s">
        <v>42</v>
      </c>
      <c r="B5" s="10">
        <v>307.17</v>
      </c>
      <c r="D5" s="7" t="s">
        <v>42</v>
      </c>
      <c r="E5" s="6">
        <v>307.17</v>
      </c>
      <c r="F5" s="6">
        <f>(AVERAGE(E3:E6)+AVERAGE(E4:E7))/2</f>
        <v>346.60250000000002</v>
      </c>
      <c r="G5" s="6">
        <f>E5/F5*100</f>
        <v>88.62313457058157</v>
      </c>
      <c r="I5" s="15">
        <v>2</v>
      </c>
      <c r="J5" s="10"/>
      <c r="K5" s="6">
        <f>G7</f>
        <v>117.40929917085393</v>
      </c>
      <c r="L5" s="6">
        <f>G11</f>
        <v>129.99691406482629</v>
      </c>
      <c r="M5" s="6">
        <f>G15</f>
        <v>99.774441428501206</v>
      </c>
      <c r="N5" s="6">
        <f>G19</f>
        <v>123.31827597688654</v>
      </c>
      <c r="O5" s="6">
        <f>G23</f>
        <v>121.84430189276947</v>
      </c>
      <c r="P5" s="6">
        <f>G27</f>
        <v>85.270621895721803</v>
      </c>
      <c r="Q5" s="6">
        <f>G31</f>
        <v>119.67638496812842</v>
      </c>
      <c r="R5" s="6">
        <f>G35</f>
        <v>112.10564316134229</v>
      </c>
      <c r="S5" s="6">
        <f>MIN(J5:R5)</f>
        <v>85.270621895721803</v>
      </c>
      <c r="T5" s="6">
        <f>MAX(J5:R5)</f>
        <v>129.99691406482629</v>
      </c>
      <c r="U5" s="6">
        <f>(SUM(K5:R5)-S5-T5)/6</f>
        <v>115.68805776641364</v>
      </c>
      <c r="V5" s="13">
        <f>400*U5/U$8</f>
        <v>115.65104938747389</v>
      </c>
      <c r="X5" s="7" t="s">
        <v>42</v>
      </c>
      <c r="Y5" s="6">
        <v>307.17</v>
      </c>
      <c r="Z5" s="6">
        <f>Y5/V$7*100</f>
        <v>338.78257412306658</v>
      </c>
      <c r="AF5" s="1">
        <v>4</v>
      </c>
      <c r="AG5" s="7" t="s">
        <v>42</v>
      </c>
      <c r="AH5" s="6">
        <v>307.17</v>
      </c>
      <c r="AI5" s="6">
        <v>338.78257412306658</v>
      </c>
      <c r="AJ5" s="6">
        <f>AVERAGE(AI4:AI6)</f>
        <v>342.13093700315727</v>
      </c>
      <c r="AK5" s="6">
        <f>AVERAGE(AJ4:AJ6)</f>
        <v>344.59923812500887</v>
      </c>
      <c r="AL5" s="6">
        <f>AF5*AK5</f>
        <v>1378.3969525000355</v>
      </c>
      <c r="AM5" s="6">
        <f>AF5*AF5</f>
        <v>16</v>
      </c>
      <c r="AN5" s="6">
        <f>AS$3+(AS$2*AF5)</f>
        <v>376.59886025144885</v>
      </c>
      <c r="AO5" s="6">
        <f>AN5*V$7/100</f>
        <v>341.45756228127465</v>
      </c>
      <c r="AU5" s="7" t="s">
        <v>42</v>
      </c>
      <c r="AV5" s="6">
        <v>307.17</v>
      </c>
      <c r="AW5" s="6">
        <v>338.78257412306658</v>
      </c>
      <c r="AX5" s="6">
        <v>344.59923812500887</v>
      </c>
      <c r="AY5" s="6">
        <v>341.45756228127465</v>
      </c>
      <c r="AZ5" s="6">
        <f>AVERAGE(AW3:AW7)</f>
        <v>347.24355159850819</v>
      </c>
      <c r="BA5" s="6">
        <f>AVERAGE(AW2:AW8)</f>
        <v>343.82842720353045</v>
      </c>
      <c r="BD5" s="9">
        <f>AW5/AX5</f>
        <v>0.98312049662793455</v>
      </c>
      <c r="BE5" s="7" t="s">
        <v>3</v>
      </c>
      <c r="BF5" s="9">
        <f>AW5/AY5</f>
        <v>0.99216597184043454</v>
      </c>
      <c r="BG5" s="7" t="s">
        <v>3</v>
      </c>
      <c r="BH5" s="7" t="s">
        <v>3</v>
      </c>
      <c r="BJ5" s="10">
        <v>534.67999999999995</v>
      </c>
      <c r="BK5" s="10">
        <v>298.48</v>
      </c>
      <c r="BL5" s="7" t="s">
        <v>3</v>
      </c>
      <c r="BN5" s="9">
        <f>BA5/AZ5</f>
        <v>0.99016504588996257</v>
      </c>
      <c r="BO5" s="7" t="s">
        <v>3</v>
      </c>
      <c r="BQ5" s="6">
        <f>(AVERAGE(AW3:AW6)+AVERAGE(AW4:AW7))/2</f>
        <v>345.32632112525164</v>
      </c>
      <c r="BR5" s="8">
        <f>AW5/BQ5</f>
        <v>0.98105054088879717</v>
      </c>
      <c r="BS5" s="7" t="s">
        <v>3</v>
      </c>
      <c r="BV5" s="7" t="s">
        <v>42</v>
      </c>
      <c r="BW5" s="6">
        <v>307.17</v>
      </c>
      <c r="BX5" s="6">
        <v>338.78257412306658</v>
      </c>
      <c r="BY5" s="6">
        <f>BX5</f>
        <v>338.78257412306658</v>
      </c>
      <c r="BZ5" s="6"/>
    </row>
    <row r="6" spans="1:78" x14ac:dyDescent="0.2">
      <c r="A6" s="11" t="s">
        <v>41</v>
      </c>
      <c r="B6" s="10">
        <v>379.36</v>
      </c>
      <c r="D6" s="11" t="s">
        <v>41</v>
      </c>
      <c r="E6" s="6">
        <v>379.36</v>
      </c>
      <c r="F6" s="6">
        <f>(AVERAGE(E4:E7)+AVERAGE(E5:E8))/2</f>
        <v>354.25500000000005</v>
      </c>
      <c r="G6" s="6">
        <f>E6/F6*100</f>
        <v>107.08670308111388</v>
      </c>
      <c r="I6" s="15">
        <v>3</v>
      </c>
      <c r="J6" s="6">
        <f>G4</f>
        <v>86.059105793497693</v>
      </c>
      <c r="K6" s="6">
        <f>G8</f>
        <v>89.21875646667678</v>
      </c>
      <c r="L6" s="6">
        <f>G12</f>
        <v>93.986380511822745</v>
      </c>
      <c r="M6" s="6">
        <f>G16</f>
        <v>90.906027596223666</v>
      </c>
      <c r="N6" s="6">
        <f>G20</f>
        <v>87.597453644869759</v>
      </c>
      <c r="O6" s="6">
        <f>G24</f>
        <v>101.23701994110748</v>
      </c>
      <c r="P6" s="6">
        <f>G28</f>
        <v>113.73822419590832</v>
      </c>
      <c r="Q6" s="6">
        <f>G32</f>
        <v>87.437413718500821</v>
      </c>
      <c r="R6" s="10"/>
      <c r="S6" s="6">
        <f>MIN(J6:R6)</f>
        <v>86.059105793497693</v>
      </c>
      <c r="T6" s="6">
        <f>MAX(J6:R6)</f>
        <v>113.73822419590832</v>
      </c>
      <c r="U6" s="6">
        <f>(SUM(J6:Q6)-S6-T6)/6</f>
        <v>91.730508646533551</v>
      </c>
      <c r="V6" s="13">
        <f>400*U6/U$8</f>
        <v>91.701164239773931</v>
      </c>
      <c r="X6" s="11" t="s">
        <v>41</v>
      </c>
      <c r="Y6" s="6">
        <v>379.36</v>
      </c>
      <c r="Z6" s="6">
        <f>Y6/V$4*100</f>
        <v>371.99810436947843</v>
      </c>
      <c r="AF6" s="1">
        <v>5</v>
      </c>
      <c r="AG6" s="11" t="s">
        <v>41</v>
      </c>
      <c r="AH6" s="6">
        <v>379.36</v>
      </c>
      <c r="AI6" s="6">
        <v>371.99810436947843</v>
      </c>
      <c r="AJ6" s="6">
        <f>AVERAGE(AI5:AI7)</f>
        <v>359.16241720818101</v>
      </c>
      <c r="AK6" s="6">
        <f>AVERAGE(AJ5:AJ7)</f>
        <v>355.02315537614976</v>
      </c>
      <c r="AL6" s="6">
        <f>AF6*AK6</f>
        <v>1775.1157768807489</v>
      </c>
      <c r="AM6" s="6">
        <f>AF6*AF6</f>
        <v>25</v>
      </c>
      <c r="AN6" s="6">
        <f>AS$3+(AS$2*AF6)</f>
        <v>379.36099597404547</v>
      </c>
      <c r="AO6" s="6">
        <f>AN6*V$4/100</f>
        <v>386.86860428131183</v>
      </c>
      <c r="AU6" s="11" t="s">
        <v>41</v>
      </c>
      <c r="AV6" s="6">
        <v>379.36</v>
      </c>
      <c r="AW6" s="6">
        <v>371.99810436947843</v>
      </c>
      <c r="AX6" s="6">
        <v>355.02315537614976</v>
      </c>
      <c r="AY6" s="6">
        <v>386.86860428131183</v>
      </c>
      <c r="AZ6" s="6">
        <f>AVERAGE(AW4:AW8)</f>
        <v>349.14460847826524</v>
      </c>
      <c r="BA6" s="6">
        <f>AVERAGE(AW3:AW9)</f>
        <v>350.22876782144601</v>
      </c>
      <c r="BD6" s="9">
        <f>AW6/AX6</f>
        <v>1.0478136390155837</v>
      </c>
      <c r="BE6" s="7" t="s">
        <v>3</v>
      </c>
      <c r="BF6" s="9">
        <f>AW6/AY6</f>
        <v>0.96156188497265516</v>
      </c>
      <c r="BG6" s="7" t="s">
        <v>3</v>
      </c>
      <c r="BH6" s="7" t="s">
        <v>3</v>
      </c>
      <c r="BJ6" s="10">
        <v>534.67999999999995</v>
      </c>
      <c r="BK6" s="10">
        <v>298.48</v>
      </c>
      <c r="BL6" s="7" t="s">
        <v>3</v>
      </c>
      <c r="BN6" s="9">
        <f>BA6/AZ6</f>
        <v>1.0031051871254895</v>
      </c>
      <c r="BO6" s="7" t="s">
        <v>3</v>
      </c>
      <c r="BQ6" s="6">
        <f>(AVERAGE(AW4:AW7)+AVERAGE(AW5:AW8))/2</f>
        <v>352.90128675198366</v>
      </c>
      <c r="BR6" s="8">
        <f>AW6/BQ6</f>
        <v>1.0541137659011026</v>
      </c>
      <c r="BS6" s="7" t="s">
        <v>3</v>
      </c>
      <c r="BV6" s="11" t="s">
        <v>41</v>
      </c>
      <c r="BW6" s="6">
        <v>379.36</v>
      </c>
      <c r="BX6" s="6">
        <v>371.99810436947843</v>
      </c>
      <c r="BY6" s="6">
        <f>BX6</f>
        <v>371.99810436947843</v>
      </c>
      <c r="BZ6" s="6"/>
    </row>
    <row r="7" spans="1:78" x14ac:dyDescent="0.2">
      <c r="A7" s="11" t="s">
        <v>40</v>
      </c>
      <c r="B7" s="10">
        <v>424.1</v>
      </c>
      <c r="D7" s="11" t="s">
        <v>40</v>
      </c>
      <c r="E7" s="6">
        <v>424.1</v>
      </c>
      <c r="F7" s="6">
        <f>(AVERAGE(E5:E8)+AVERAGE(E6:E9))/2</f>
        <v>361.21500000000003</v>
      </c>
      <c r="G7" s="6">
        <f>E7/F7*100</f>
        <v>117.40929917085393</v>
      </c>
      <c r="I7" s="15">
        <v>4</v>
      </c>
      <c r="J7" s="6">
        <f>G5</f>
        <v>88.62313457058157</v>
      </c>
      <c r="K7" s="6">
        <f>G9</f>
        <v>85.885974103124013</v>
      </c>
      <c r="L7" s="6">
        <f>G13</f>
        <v>95.032541854455417</v>
      </c>
      <c r="M7" s="6">
        <f>G17</f>
        <v>91.208736043562084</v>
      </c>
      <c r="N7" s="6">
        <f>G21</f>
        <v>87.976399488814835</v>
      </c>
      <c r="O7" s="6">
        <f>G25</f>
        <v>70.795112971751223</v>
      </c>
      <c r="P7" s="6">
        <f>G29</f>
        <v>95.459930703028945</v>
      </c>
      <c r="Q7" s="6">
        <f>G33</f>
        <v>95.616823429094453</v>
      </c>
      <c r="R7" s="10"/>
      <c r="S7" s="6">
        <f>MIN(J7:R7)</f>
        <v>70.795112971751223</v>
      </c>
      <c r="T7" s="6">
        <f>MAX(J7:R7)</f>
        <v>95.616823429094453</v>
      </c>
      <c r="U7" s="6">
        <f>(SUM(J7:Q7)-S7-T7)/6</f>
        <v>90.697786127261153</v>
      </c>
      <c r="V7" s="13">
        <f>400*U7/U$8</f>
        <v>90.668772086375682</v>
      </c>
      <c r="X7" s="11" t="s">
        <v>40</v>
      </c>
      <c r="Y7" s="6">
        <v>424.1</v>
      </c>
      <c r="Z7" s="6">
        <f>Y7/V$5*100</f>
        <v>366.70657313199797</v>
      </c>
      <c r="AF7" s="1">
        <v>6</v>
      </c>
      <c r="AG7" s="11" t="s">
        <v>40</v>
      </c>
      <c r="AH7" s="6">
        <v>424.1</v>
      </c>
      <c r="AI7" s="6">
        <v>366.70657313199797</v>
      </c>
      <c r="AJ7" s="6">
        <f>AVERAGE(AI6:AI8)</f>
        <v>363.77611191711094</v>
      </c>
      <c r="AK7" s="6">
        <f>AVERAGE(AJ6:AJ8)</f>
        <v>361.21175302949501</v>
      </c>
      <c r="AL7" s="6">
        <f>AF7*AK7</f>
        <v>2167.2705181769702</v>
      </c>
      <c r="AM7" s="6">
        <f>AF7*AF7</f>
        <v>36</v>
      </c>
      <c r="AN7" s="6">
        <f>AS$3+(AS$2*AF7)</f>
        <v>382.12313169664208</v>
      </c>
      <c r="AO7" s="6">
        <f>AN7*V$5/100</f>
        <v>441.92941175944543</v>
      </c>
      <c r="AU7" s="11" t="s">
        <v>40</v>
      </c>
      <c r="AV7" s="6">
        <v>424.1</v>
      </c>
      <c r="AW7" s="6">
        <v>366.70657313199797</v>
      </c>
      <c r="AX7" s="6">
        <v>361.21175302949501</v>
      </c>
      <c r="AY7" s="6">
        <v>441.92941175944543</v>
      </c>
      <c r="AZ7" s="6">
        <f>AVERAGE(AW5:AW9)</f>
        <v>358.57417367642489</v>
      </c>
      <c r="BA7" s="6">
        <f>AVERAGE(AW4:AW10)</f>
        <v>352.67622718123869</v>
      </c>
      <c r="BD7" s="9">
        <f>AW7/AX7</f>
        <v>1.0152121852526053</v>
      </c>
      <c r="BE7" s="7" t="s">
        <v>3</v>
      </c>
      <c r="BF7" s="9">
        <f>AW7/AY7</f>
        <v>0.8297853986953162</v>
      </c>
      <c r="BG7" s="7" t="s">
        <v>3</v>
      </c>
      <c r="BH7" s="7" t="s">
        <v>3</v>
      </c>
      <c r="BJ7" s="10">
        <v>534.67999999999995</v>
      </c>
      <c r="BK7" s="10">
        <v>298.48</v>
      </c>
      <c r="BL7" s="7" t="s">
        <v>3</v>
      </c>
      <c r="BN7" s="9">
        <f>BA7/AZ7</f>
        <v>0.98355166956193429</v>
      </c>
      <c r="BO7" s="7" t="s">
        <v>3</v>
      </c>
      <c r="BQ7" s="6">
        <f>(AVERAGE(AW5:AW8)+AVERAGE(AW6:AW9))/2</f>
        <v>360.52490051668212</v>
      </c>
      <c r="BR7" s="8">
        <f>AW7/BQ7</f>
        <v>1.0171463125194866</v>
      </c>
      <c r="BS7" s="7" t="s">
        <v>3</v>
      </c>
      <c r="BV7" s="11" t="s">
        <v>40</v>
      </c>
      <c r="BW7" s="6">
        <v>424.1</v>
      </c>
      <c r="BX7" s="6">
        <v>366.70657313199797</v>
      </c>
      <c r="BY7" s="6">
        <f>BX7</f>
        <v>366.70657313199797</v>
      </c>
      <c r="BZ7" s="6"/>
    </row>
    <row r="8" spans="1:78" x14ac:dyDescent="0.2">
      <c r="A8" s="7" t="s">
        <v>39</v>
      </c>
      <c r="B8" s="10">
        <v>323.36</v>
      </c>
      <c r="D8" s="7" t="s">
        <v>39</v>
      </c>
      <c r="E8" s="6">
        <v>323.36</v>
      </c>
      <c r="F8" s="6">
        <f>(AVERAGE(E6:E9)+AVERAGE(E7:E10))/2</f>
        <v>362.43500000000006</v>
      </c>
      <c r="G8" s="6">
        <f>E8/F8*100</f>
        <v>89.21875646667678</v>
      </c>
      <c r="T8" s="14" t="s">
        <v>22</v>
      </c>
      <c r="U8" s="13">
        <f>SUM(U4:U7)</f>
        <v>400.12800014919281</v>
      </c>
      <c r="V8" s="13">
        <f>SUM(V4:V7)</f>
        <v>399.99999999999994</v>
      </c>
      <c r="X8" s="7" t="s">
        <v>39</v>
      </c>
      <c r="Y8" s="6">
        <v>323.36</v>
      </c>
      <c r="Z8" s="6">
        <f>Y8/V$6*100</f>
        <v>352.62365824985648</v>
      </c>
      <c r="AF8" s="1">
        <v>7</v>
      </c>
      <c r="AG8" s="7" t="s">
        <v>39</v>
      </c>
      <c r="AH8" s="6">
        <v>323.36</v>
      </c>
      <c r="AI8" s="6">
        <v>352.62365824985648</v>
      </c>
      <c r="AJ8" s="6">
        <f>AVERAGE(AI7:AI9)</f>
        <v>360.69672996319309</v>
      </c>
      <c r="AK8" s="6">
        <f>AVERAGE(AJ7:AJ9)</f>
        <v>361.00585908534595</v>
      </c>
      <c r="AL8" s="6">
        <f>AF8*AK8</f>
        <v>2527.0410135974216</v>
      </c>
      <c r="AM8" s="6">
        <f>AF8*AF8</f>
        <v>49</v>
      </c>
      <c r="AN8" s="6">
        <f>AS$3+(AS$2*AF8)</f>
        <v>384.88526741923874</v>
      </c>
      <c r="AO8" s="6">
        <f>AN8*V$6/100</f>
        <v>352.94427121080923</v>
      </c>
      <c r="AU8" s="7" t="s">
        <v>39</v>
      </c>
      <c r="AV8" s="6">
        <v>323.36</v>
      </c>
      <c r="AW8" s="6">
        <v>352.62365824985648</v>
      </c>
      <c r="AX8" s="6">
        <v>361.00585908534595</v>
      </c>
      <c r="AY8" s="6">
        <v>352.94427121080923</v>
      </c>
      <c r="AZ8" s="6">
        <f>AVERAGE(AW6:AW10)</f>
        <v>362.8677767257355</v>
      </c>
      <c r="BA8" s="6">
        <f>AVERAGE(AW5:AW11)</f>
        <v>381.73917843430524</v>
      </c>
      <c r="BD8" s="9">
        <f>AW8/AX8</f>
        <v>0.97678098395209756</v>
      </c>
      <c r="BE8" s="7" t="s">
        <v>3</v>
      </c>
      <c r="BF8" s="9">
        <f>AW8/AY8</f>
        <v>0.99909160457583612</v>
      </c>
      <c r="BG8" s="7" t="s">
        <v>3</v>
      </c>
      <c r="BH8" s="7" t="s">
        <v>3</v>
      </c>
      <c r="BJ8" s="10">
        <v>534.67999999999995</v>
      </c>
      <c r="BK8" s="10">
        <v>298.48</v>
      </c>
      <c r="BL8" s="7" t="s">
        <v>3</v>
      </c>
      <c r="BN8" s="9">
        <f>BA8/AZ8</f>
        <v>1.0520062758915989</v>
      </c>
      <c r="BO8" s="12" t="s">
        <v>5</v>
      </c>
      <c r="BQ8" s="6">
        <f>(AVERAGE(AW6:AW9)+AVERAGE(AW7:AW10))/2</f>
        <v>362.05363418978209</v>
      </c>
      <c r="BR8" s="8">
        <f>AW8/BQ8</f>
        <v>0.97395420167227875</v>
      </c>
      <c r="BS8" s="7" t="s">
        <v>3</v>
      </c>
      <c r="BV8" s="7" t="s">
        <v>39</v>
      </c>
      <c r="BW8" s="6">
        <v>323.36</v>
      </c>
      <c r="BX8" s="6">
        <v>352.62365824985648</v>
      </c>
      <c r="BY8" s="6">
        <f>BX8</f>
        <v>352.62365824985648</v>
      </c>
      <c r="BZ8" s="6"/>
    </row>
    <row r="9" spans="1:78" x14ac:dyDescent="0.2">
      <c r="A9" s="7" t="s">
        <v>38</v>
      </c>
      <c r="B9" s="10">
        <v>328.91</v>
      </c>
      <c r="D9" s="7" t="s">
        <v>38</v>
      </c>
      <c r="E9" s="6">
        <v>328.91</v>
      </c>
      <c r="F9" s="6">
        <f>(AVERAGE(E7:E10)+AVERAGE(E8:E11))/2</f>
        <v>382.96125000000001</v>
      </c>
      <c r="G9" s="6">
        <f>E9/F9*100</f>
        <v>85.885974103124013</v>
      </c>
      <c r="X9" s="7" t="s">
        <v>38</v>
      </c>
      <c r="Y9" s="6">
        <v>328.91</v>
      </c>
      <c r="Z9" s="6">
        <f>Y9/V$7*100</f>
        <v>362.75995850772483</v>
      </c>
      <c r="AF9" s="1">
        <v>8</v>
      </c>
      <c r="AG9" s="7" t="s">
        <v>38</v>
      </c>
      <c r="AH9" s="6">
        <v>328.91</v>
      </c>
      <c r="AI9" s="6">
        <v>362.75995850772483</v>
      </c>
      <c r="AJ9" s="6">
        <f>AVERAGE(AI8:AI10)</f>
        <v>358.54473537573375</v>
      </c>
      <c r="AK9" s="6">
        <f>AVERAGE(AJ8:AJ10)</f>
        <v>377.75419279805743</v>
      </c>
      <c r="AL9" s="6">
        <f>AF9*AK9</f>
        <v>3022.0335423844595</v>
      </c>
      <c r="AM9" s="6">
        <f>AF9*AF9</f>
        <v>64</v>
      </c>
      <c r="AN9" s="6">
        <f>AS$3+(AS$2*AF9)</f>
        <v>387.64740314183535</v>
      </c>
      <c r="AO9" s="6">
        <f>AN9*V$7/100</f>
        <v>351.47514045342461</v>
      </c>
      <c r="AU9" s="7" t="s">
        <v>38</v>
      </c>
      <c r="AV9" s="6">
        <v>328.91</v>
      </c>
      <c r="AW9" s="6">
        <v>362.75995850772483</v>
      </c>
      <c r="AX9" s="6">
        <v>377.75419279805743</v>
      </c>
      <c r="AY9" s="6">
        <v>351.47514045342461</v>
      </c>
      <c r="AZ9" s="6">
        <f>AVERAGE(AW7:AW11)</f>
        <v>392.27871410951821</v>
      </c>
      <c r="BA9" s="6">
        <f>AVERAGE(AW6:AW12)</f>
        <v>407.09053678194385</v>
      </c>
      <c r="BD9" s="9">
        <f>AW9/AX9</f>
        <v>0.96030690174669131</v>
      </c>
      <c r="BE9" s="7" t="s">
        <v>3</v>
      </c>
      <c r="BF9" s="9">
        <f>AW9/AY9</f>
        <v>1.0321070162735895</v>
      </c>
      <c r="BG9" s="7" t="s">
        <v>3</v>
      </c>
      <c r="BH9" s="7" t="s">
        <v>3</v>
      </c>
      <c r="BJ9" s="10">
        <v>534.67999999999995</v>
      </c>
      <c r="BK9" s="10">
        <v>298.48</v>
      </c>
      <c r="BL9" s="7" t="s">
        <v>3</v>
      </c>
      <c r="BN9" s="9">
        <f>BA9/AZ9</f>
        <v>1.0377584154828507</v>
      </c>
      <c r="BO9" s="7" t="s">
        <v>3</v>
      </c>
      <c r="BQ9" s="6">
        <f>(AVERAGE(AW7:AW10)+AVERAGE(AW8:AW11))/2</f>
        <v>379.62847208434903</v>
      </c>
      <c r="BR9" s="8">
        <f>AW9/BQ9</f>
        <v>0.95556573118974009</v>
      </c>
      <c r="BS9" s="7" t="s">
        <v>3</v>
      </c>
      <c r="BV9" s="7" t="s">
        <v>38</v>
      </c>
      <c r="BW9" s="6">
        <v>328.91</v>
      </c>
      <c r="BX9" s="6">
        <v>362.75995850772483</v>
      </c>
      <c r="BY9" s="6">
        <f>BX9</f>
        <v>362.75995850772483</v>
      </c>
      <c r="BZ9" s="6"/>
    </row>
    <row r="10" spans="1:78" x14ac:dyDescent="0.2">
      <c r="A10" s="11" t="s">
        <v>37</v>
      </c>
      <c r="B10" s="10">
        <v>367.38</v>
      </c>
      <c r="D10" s="11" t="s">
        <v>37</v>
      </c>
      <c r="E10" s="6">
        <v>367.38</v>
      </c>
      <c r="F10" s="6">
        <f>(AVERAGE(E8:E11)+AVERAGE(E9:E12))/2</f>
        <v>423.74</v>
      </c>
      <c r="G10" s="6">
        <f>E10/F10*100</f>
        <v>86.699391136073999</v>
      </c>
      <c r="X10" s="11" t="s">
        <v>37</v>
      </c>
      <c r="Y10" s="6">
        <v>367.38</v>
      </c>
      <c r="Z10" s="6">
        <f>Y10/V$4*100</f>
        <v>360.25058936961983</v>
      </c>
      <c r="AF10" s="1">
        <v>9</v>
      </c>
      <c r="AG10" s="11" t="s">
        <v>37</v>
      </c>
      <c r="AH10" s="6">
        <v>367.38</v>
      </c>
      <c r="AI10" s="6">
        <v>360.25058936961983</v>
      </c>
      <c r="AJ10" s="6">
        <f>AVERAGE(AI9:AI11)</f>
        <v>414.02111305524551</v>
      </c>
      <c r="AK10" s="6">
        <f>AVERAGE(AJ9:AJ11)</f>
        <v>412.58255650083191</v>
      </c>
      <c r="AL10" s="6">
        <f>AF10*AK10</f>
        <v>3713.243008507487</v>
      </c>
      <c r="AM10" s="6">
        <f>AF10*AF10</f>
        <v>81</v>
      </c>
      <c r="AN10" s="6">
        <f>AS$3+(AS$2*AF10)</f>
        <v>390.40953886443197</v>
      </c>
      <c r="AO10" s="6">
        <f>AN10*V$4/100</f>
        <v>398.1357994139355</v>
      </c>
      <c r="AU10" s="11" t="s">
        <v>37</v>
      </c>
      <c r="AV10" s="6">
        <v>367.38</v>
      </c>
      <c r="AW10" s="6">
        <v>360.25058936961983</v>
      </c>
      <c r="AX10" s="6">
        <v>412.58255650083191</v>
      </c>
      <c r="AY10" s="6">
        <v>398.1357994139355</v>
      </c>
      <c r="AZ10" s="6">
        <f>AVERAGE(AW8:AW12)</f>
        <v>422.18581599442621</v>
      </c>
      <c r="BA10" s="6">
        <f>AVERAGE(AW7:AW13)</f>
        <v>430.06960715102963</v>
      </c>
      <c r="BD10" s="9">
        <f>AW10/AX10</f>
        <v>0.87316001050784475</v>
      </c>
      <c r="BE10" s="7" t="s">
        <v>5</v>
      </c>
      <c r="BF10" s="9">
        <f>AW10/AY10</f>
        <v>0.90484349787162188</v>
      </c>
      <c r="BG10" s="7" t="s">
        <v>3</v>
      </c>
      <c r="BH10" s="7" t="s">
        <v>3</v>
      </c>
      <c r="BJ10" s="10">
        <v>534.67999999999995</v>
      </c>
      <c r="BK10" s="10">
        <v>298.48</v>
      </c>
      <c r="BL10" s="7" t="s">
        <v>3</v>
      </c>
      <c r="BN10" s="9">
        <f>BA10/AZ10</f>
        <v>1.0186737470988545</v>
      </c>
      <c r="BO10" s="7" t="s">
        <v>3</v>
      </c>
      <c r="BQ10" s="6">
        <f>(AVERAGE(AW8:AW11)+AVERAGE(AW9:AW12))/2</f>
        <v>419.12405239223347</v>
      </c>
      <c r="BR10" s="8">
        <f>AW10/BQ10</f>
        <v>0.85953212972011106</v>
      </c>
      <c r="BS10" s="12" t="s">
        <v>5</v>
      </c>
      <c r="BV10" s="11" t="s">
        <v>37</v>
      </c>
      <c r="BW10" s="6">
        <v>367.38</v>
      </c>
      <c r="BX10" s="6">
        <v>360.25058936961983</v>
      </c>
      <c r="BY10" s="6">
        <f>BX10</f>
        <v>360.25058936961983</v>
      </c>
      <c r="BZ10" s="6"/>
    </row>
    <row r="11" spans="1:78" x14ac:dyDescent="0.2">
      <c r="A11" s="11" t="s">
        <v>36</v>
      </c>
      <c r="B11" s="10">
        <v>600.29</v>
      </c>
      <c r="D11" s="11" t="s">
        <v>36</v>
      </c>
      <c r="E11" s="6">
        <v>600.29</v>
      </c>
      <c r="F11" s="6">
        <f>(AVERAGE(E9:E12)+AVERAGE(E10:E13))/2</f>
        <v>461.77249999999998</v>
      </c>
      <c r="G11" s="6">
        <f>E11/F11*100</f>
        <v>129.99691406482629</v>
      </c>
      <c r="X11" s="11" t="s">
        <v>36</v>
      </c>
      <c r="Y11" s="6">
        <v>600.29</v>
      </c>
      <c r="Z11" s="6">
        <f>Y11/V$5*100</f>
        <v>519.05279128839197</v>
      </c>
      <c r="AF11" s="1">
        <v>10</v>
      </c>
      <c r="AG11" s="11" t="s">
        <v>36</v>
      </c>
      <c r="AH11" s="6">
        <v>600.29</v>
      </c>
      <c r="AI11" s="6">
        <v>519.05279128839197</v>
      </c>
      <c r="AJ11" s="6">
        <f>AVERAGE(AI10:AI12)</f>
        <v>465.18182107151648</v>
      </c>
      <c r="AK11" s="6">
        <f>AVERAGE(AJ10:AJ12)</f>
        <v>467.30614146425495</v>
      </c>
      <c r="AL11" s="6">
        <f>AF11*AK11</f>
        <v>4673.0614146425496</v>
      </c>
      <c r="AM11" s="6">
        <f>AF11*AF11</f>
        <v>100</v>
      </c>
      <c r="AN11" s="6">
        <f>AS$3+(AS$2*AF11)</f>
        <v>393.17167458702858</v>
      </c>
      <c r="AO11" s="6">
        <f>AN11*V$5/100</f>
        <v>454.70716755420256</v>
      </c>
      <c r="AU11" s="11" t="s">
        <v>36</v>
      </c>
      <c r="AV11" s="6">
        <v>600.29</v>
      </c>
      <c r="AW11" s="6">
        <v>519.05279128839197</v>
      </c>
      <c r="AX11" s="6">
        <v>467.30614146425495</v>
      </c>
      <c r="AY11" s="6">
        <v>454.70716755420256</v>
      </c>
      <c r="AZ11" s="6">
        <f>AVERAGE(AW9:AW13)</f>
        <v>458.23140373507056</v>
      </c>
      <c r="BA11" s="6">
        <f>AVERAGE(AW8:AW14)</f>
        <v>454.51949066284811</v>
      </c>
      <c r="BD11" s="9">
        <f>AW11/AX11</f>
        <v>1.1107339391303404</v>
      </c>
      <c r="BE11" s="7" t="s">
        <v>5</v>
      </c>
      <c r="BF11" s="9">
        <f>AW11/AY11</f>
        <v>1.1415100273881633</v>
      </c>
      <c r="BG11" s="7" t="s">
        <v>3</v>
      </c>
      <c r="BH11" s="7" t="s">
        <v>3</v>
      </c>
      <c r="BJ11" s="10">
        <v>534.67999999999995</v>
      </c>
      <c r="BK11" s="10">
        <v>298.48</v>
      </c>
      <c r="BL11" s="7" t="s">
        <v>3</v>
      </c>
      <c r="BN11" s="9">
        <f>BA11/AZ11</f>
        <v>0.99189947907985698</v>
      </c>
      <c r="BO11" s="7" t="s">
        <v>3</v>
      </c>
      <c r="BQ11" s="6">
        <f>(AVERAGE(AW9:AW12)+AVERAGE(AW10:AW13))/2</f>
        <v>460.83781023623783</v>
      </c>
      <c r="BR11" s="8">
        <f>AW11/BQ11</f>
        <v>1.1263242289566291</v>
      </c>
      <c r="BS11" s="12" t="s">
        <v>5</v>
      </c>
      <c r="BV11" s="11" t="s">
        <v>36</v>
      </c>
      <c r="BW11" s="6">
        <v>600.29</v>
      </c>
      <c r="BX11" s="6">
        <v>519.05279128839197</v>
      </c>
      <c r="BY11" s="6">
        <v>367.18</v>
      </c>
      <c r="BZ11" s="6">
        <f>100*(BX11-BY11)/BY11</f>
        <v>41.361945445937131</v>
      </c>
    </row>
    <row r="12" spans="1:78" x14ac:dyDescent="0.2">
      <c r="A12" s="7" t="s">
        <v>35</v>
      </c>
      <c r="B12" s="10">
        <v>473.4</v>
      </c>
      <c r="D12" s="7" t="s">
        <v>35</v>
      </c>
      <c r="E12" s="6">
        <v>473.4</v>
      </c>
      <c r="F12" s="6">
        <f>(AVERAGE(E10:E13)+AVERAGE(E11:E14))/2</f>
        <v>503.69</v>
      </c>
      <c r="G12" s="6">
        <f>E12/F12*100</f>
        <v>93.986380511822745</v>
      </c>
      <c r="X12" s="7" t="s">
        <v>35</v>
      </c>
      <c r="Y12" s="6">
        <v>473.4</v>
      </c>
      <c r="Z12" s="6">
        <f>Y12/V$6*100</f>
        <v>516.24208255653775</v>
      </c>
      <c r="AF12" s="1">
        <v>11</v>
      </c>
      <c r="AG12" s="7" t="s">
        <v>35</v>
      </c>
      <c r="AH12" s="6">
        <v>473.4</v>
      </c>
      <c r="AI12" s="6">
        <v>516.24208255653775</v>
      </c>
      <c r="AJ12" s="6">
        <f>AVERAGE(AI11:AI13)</f>
        <v>522.7154902660028</v>
      </c>
      <c r="AK12" s="6">
        <f>AVERAGE(AJ11:AJ13)</f>
        <v>505.62681902632238</v>
      </c>
      <c r="AL12" s="6">
        <f>AF12*AK12</f>
        <v>5561.8950092895466</v>
      </c>
      <c r="AM12" s="6">
        <f>AF12*AF12</f>
        <v>121</v>
      </c>
      <c r="AN12" s="6">
        <f>AS$3+(AS$2*AF12)</f>
        <v>395.93381030962519</v>
      </c>
      <c r="AO12" s="6">
        <f>AN12*V$6/100</f>
        <v>363.07591367282441</v>
      </c>
      <c r="AU12" s="7" t="s">
        <v>35</v>
      </c>
      <c r="AV12" s="6">
        <v>473.4</v>
      </c>
      <c r="AW12" s="6">
        <v>516.24208255653775</v>
      </c>
      <c r="AX12" s="6">
        <v>505.62681902632238</v>
      </c>
      <c r="AY12" s="6">
        <v>363.07591367282441</v>
      </c>
      <c r="AZ12" s="6">
        <f>AVERAGE(AW10:AW14)</f>
        <v>493.25056357647111</v>
      </c>
      <c r="BA12" s="6">
        <f>AVERAGE(AW9:AW15)</f>
        <v>460.56069813314889</v>
      </c>
      <c r="BD12" s="9">
        <f>AW12/AX12</f>
        <v>1.0209942651987034</v>
      </c>
      <c r="BE12" s="7" t="s">
        <v>3</v>
      </c>
      <c r="BF12" s="9">
        <f>AW12/AY12</f>
        <v>1.4218571464416521</v>
      </c>
      <c r="BG12" s="7" t="s">
        <v>5</v>
      </c>
      <c r="BH12" s="7" t="s">
        <v>3</v>
      </c>
      <c r="BJ12" s="10">
        <v>534.67999999999995</v>
      </c>
      <c r="BK12" s="10">
        <v>298.48</v>
      </c>
      <c r="BL12" s="7" t="s">
        <v>3</v>
      </c>
      <c r="BN12" s="9">
        <f>BA12/AZ12</f>
        <v>0.93372563995407554</v>
      </c>
      <c r="BO12" s="12" t="s">
        <v>5</v>
      </c>
      <c r="BQ12" s="6">
        <f>(AVERAGE(AW10:AW13)+AVERAGE(AW11:AW14))/2</f>
        <v>504.29991108504544</v>
      </c>
      <c r="BR12" s="8">
        <f>AW12/BQ12</f>
        <v>1.0236806931926632</v>
      </c>
      <c r="BS12" s="7" t="s">
        <v>3</v>
      </c>
      <c r="BV12" s="7" t="s">
        <v>35</v>
      </c>
      <c r="BW12" s="6">
        <v>473.4</v>
      </c>
      <c r="BX12" s="6">
        <v>516.24208255653775</v>
      </c>
      <c r="BY12" s="6">
        <v>374.12</v>
      </c>
      <c r="BZ12" s="6">
        <f>100*(BX12-BY12)/BY12</f>
        <v>37.988368052105677</v>
      </c>
    </row>
    <row r="13" spans="1:78" x14ac:dyDescent="0.2">
      <c r="A13" s="7" t="s">
        <v>34</v>
      </c>
      <c r="B13" s="10">
        <v>483.13</v>
      </c>
      <c r="D13" s="7" t="s">
        <v>34</v>
      </c>
      <c r="E13" s="6">
        <v>483.13</v>
      </c>
      <c r="F13" s="6">
        <f>(AVERAGE(E11:E14)+AVERAGE(E12:E15))/2</f>
        <v>508.38375000000002</v>
      </c>
      <c r="G13" s="6">
        <f>E13/F13*100</f>
        <v>95.032541854455417</v>
      </c>
      <c r="X13" s="7" t="s">
        <v>34</v>
      </c>
      <c r="Y13" s="6">
        <v>483.13</v>
      </c>
      <c r="Z13" s="6">
        <f>Y13/V$7*100</f>
        <v>532.85159695307857</v>
      </c>
      <c r="AF13" s="1">
        <v>12</v>
      </c>
      <c r="AG13" s="7" t="s">
        <v>34</v>
      </c>
      <c r="AH13" s="6">
        <v>483.13</v>
      </c>
      <c r="AI13" s="6">
        <v>532.85159695307857</v>
      </c>
      <c r="AJ13" s="6">
        <f>AVERAGE(AI12:AI14)</f>
        <v>528.98314574144786</v>
      </c>
      <c r="AK13" s="6">
        <f>AVERAGE(AJ12:AJ14)</f>
        <v>513.41281924801331</v>
      </c>
      <c r="AL13" s="6">
        <f>AF13*AK13</f>
        <v>6160.9538309761592</v>
      </c>
      <c r="AM13" s="6">
        <f>AF13*AF13</f>
        <v>144</v>
      </c>
      <c r="AN13" s="6">
        <f>AS$3+(AS$2*AF13)</f>
        <v>398.6959460322218</v>
      </c>
      <c r="AO13" s="6">
        <f>AN13*V$7/100</f>
        <v>361.49271862557458</v>
      </c>
      <c r="AU13" s="7" t="s">
        <v>34</v>
      </c>
      <c r="AV13" s="6">
        <v>483.13</v>
      </c>
      <c r="AW13" s="6">
        <v>532.85159695307857</v>
      </c>
      <c r="AX13" s="6">
        <v>513.41281924801331</v>
      </c>
      <c r="AY13" s="6">
        <v>361.49271862557458</v>
      </c>
      <c r="AZ13" s="6">
        <f>AVERAGE(AW11:AW15)</f>
        <v>500.18286781093957</v>
      </c>
      <c r="BA13" s="6">
        <f>AVERAGE(AW10:AW16)</f>
        <v>469.67802974546993</v>
      </c>
      <c r="BD13" s="9">
        <f>AW13/AX13</f>
        <v>1.0378618861397675</v>
      </c>
      <c r="BE13" s="7" t="s">
        <v>3</v>
      </c>
      <c r="BF13" s="9">
        <f>AW13/AY13</f>
        <v>1.4740313414306787</v>
      </c>
      <c r="BG13" s="7" t="s">
        <v>5</v>
      </c>
      <c r="BH13" s="7" t="s">
        <v>3</v>
      </c>
      <c r="BJ13" s="10">
        <v>534.67999999999995</v>
      </c>
      <c r="BK13" s="10">
        <v>298.48</v>
      </c>
      <c r="BL13" s="7" t="s">
        <v>3</v>
      </c>
      <c r="BN13" s="9">
        <f>BA13/AZ13</f>
        <v>0.93901262912307515</v>
      </c>
      <c r="BO13" s="12" t="s">
        <v>5</v>
      </c>
      <c r="BQ13" s="6">
        <f>(AVERAGE(AW11:AW14)+AVERAGE(AW12:AW15))/2</f>
        <v>510.98297203488016</v>
      </c>
      <c r="BR13" s="8">
        <f>AW13/BQ13</f>
        <v>1.0427971696025629</v>
      </c>
      <c r="BS13" s="7" t="s">
        <v>3</v>
      </c>
      <c r="BV13" s="7" t="s">
        <v>34</v>
      </c>
      <c r="BW13" s="6">
        <v>483.13</v>
      </c>
      <c r="BX13" s="6">
        <v>532.85159695307857</v>
      </c>
      <c r="BY13" s="6">
        <v>381.05</v>
      </c>
      <c r="BZ13" s="6">
        <f>100*(BX13-BY13)/BY13</f>
        <v>39.837710786794005</v>
      </c>
    </row>
    <row r="14" spans="1:78" x14ac:dyDescent="0.2">
      <c r="A14" s="11" t="s">
        <v>33</v>
      </c>
      <c r="B14" s="10">
        <v>548.5</v>
      </c>
      <c r="D14" s="11" t="s">
        <v>33</v>
      </c>
      <c r="E14" s="6">
        <v>548.5</v>
      </c>
      <c r="F14" s="6">
        <f>(AVERAGE(E12:E15)+AVERAGE(E13:E16))/2</f>
        <v>480.16</v>
      </c>
      <c r="G14" s="6">
        <f>E14/F14*100</f>
        <v>114.23275574808396</v>
      </c>
      <c r="X14" s="11" t="s">
        <v>33</v>
      </c>
      <c r="Y14" s="6">
        <v>548.5</v>
      </c>
      <c r="Z14" s="6">
        <f>Y14/V$4*100</f>
        <v>537.85575771472725</v>
      </c>
      <c r="AF14" s="1">
        <v>13</v>
      </c>
      <c r="AG14" s="11" t="s">
        <v>33</v>
      </c>
      <c r="AH14" s="6">
        <v>548.5</v>
      </c>
      <c r="AI14" s="6">
        <v>537.85575771472725</v>
      </c>
      <c r="AJ14" s="6">
        <f>AVERAGE(AI13:AI15)</f>
        <v>488.5398217365892</v>
      </c>
      <c r="AK14" s="6">
        <f>AVERAGE(AJ13:AJ15)</f>
        <v>490.21311672053031</v>
      </c>
      <c r="AL14" s="6">
        <f>AF14*AK14</f>
        <v>6372.7705173668937</v>
      </c>
      <c r="AM14" s="6">
        <f>AF14*AF14</f>
        <v>169</v>
      </c>
      <c r="AN14" s="6">
        <f>AS$3+(AS$2*AF14)</f>
        <v>401.45808175481841</v>
      </c>
      <c r="AO14" s="6">
        <f>AN14*V$4/100</f>
        <v>409.40299454655911</v>
      </c>
      <c r="AU14" s="11" t="s">
        <v>33</v>
      </c>
      <c r="AV14" s="6">
        <v>548.5</v>
      </c>
      <c r="AW14" s="6">
        <v>537.85575771472725</v>
      </c>
      <c r="AX14" s="6">
        <v>490.21311672053031</v>
      </c>
      <c r="AY14" s="6">
        <v>409.40299454655911</v>
      </c>
      <c r="AZ14" s="6">
        <f>AVERAGE(AW12:AW16)</f>
        <v>481.68856551205556</v>
      </c>
      <c r="BA14" s="6">
        <f>AVERAGE(AW11:AW17)</f>
        <v>479.04575562388476</v>
      </c>
      <c r="BD14" s="9">
        <f>AW14/AX14</f>
        <v>1.0971876095705491</v>
      </c>
      <c r="BE14" s="7" t="s">
        <v>5</v>
      </c>
      <c r="BF14" s="9">
        <f>AW14/AY14</f>
        <v>1.3137562862979009</v>
      </c>
      <c r="BG14" s="7" t="s">
        <v>5</v>
      </c>
      <c r="BH14" s="12" t="s">
        <v>5</v>
      </c>
      <c r="BJ14" s="10">
        <v>534.67999999999995</v>
      </c>
      <c r="BK14" s="10">
        <v>298.48</v>
      </c>
      <c r="BL14" s="12" t="s">
        <v>5</v>
      </c>
      <c r="BN14" s="9">
        <f>BA14/AZ14</f>
        <v>0.99451344690866517</v>
      </c>
      <c r="BO14" s="7" t="s">
        <v>3</v>
      </c>
      <c r="BQ14" s="6">
        <f>(AVERAGE(AW12:AW15)+AVERAGE(AW13:AW16))/2</f>
        <v>484.25778659625564</v>
      </c>
      <c r="BR14" s="8">
        <f>AW14/BQ14</f>
        <v>1.1106806593554237</v>
      </c>
      <c r="BS14" s="12" t="s">
        <v>5</v>
      </c>
      <c r="BV14" s="11" t="s">
        <v>33</v>
      </c>
      <c r="BW14" s="6">
        <v>548.5</v>
      </c>
      <c r="BX14" s="6">
        <v>537.85575771472725</v>
      </c>
      <c r="BY14" s="6">
        <v>387.98</v>
      </c>
      <c r="BZ14" s="6">
        <f>100*(BX14-BY14)/BY14</f>
        <v>38.629763831828242</v>
      </c>
    </row>
    <row r="15" spans="1:78" x14ac:dyDescent="0.2">
      <c r="A15" s="11" t="s">
        <v>32</v>
      </c>
      <c r="B15" s="10">
        <v>456.72</v>
      </c>
      <c r="D15" s="11" t="s">
        <v>32</v>
      </c>
      <c r="E15" s="6">
        <v>456.72</v>
      </c>
      <c r="F15" s="6">
        <f>(AVERAGE(E13:E16)+AVERAGE(E14:E17))/2</f>
        <v>457.75250000000005</v>
      </c>
      <c r="G15" s="6">
        <f>E15/F15*100</f>
        <v>99.774441428501206</v>
      </c>
      <c r="X15" s="11" t="s">
        <v>32</v>
      </c>
      <c r="Y15" s="6">
        <v>456.72</v>
      </c>
      <c r="Z15" s="6">
        <f>Y15/V$5*100</f>
        <v>394.91211054196202</v>
      </c>
      <c r="AF15" s="1">
        <v>14</v>
      </c>
      <c r="AG15" s="11" t="s">
        <v>32</v>
      </c>
      <c r="AH15" s="6">
        <v>456.72</v>
      </c>
      <c r="AI15" s="6">
        <v>394.91211054196202</v>
      </c>
      <c r="AJ15" s="6">
        <f>AVERAGE(AI14:AI16)</f>
        <v>453.11638268355381</v>
      </c>
      <c r="AK15" s="6">
        <f>AVERAGE(AJ14:AJ16)</f>
        <v>452.47629712387629</v>
      </c>
      <c r="AL15" s="6">
        <f>AF15*AK15</f>
        <v>6334.6681597342686</v>
      </c>
      <c r="AM15" s="6">
        <f>AF15*AF15</f>
        <v>196</v>
      </c>
      <c r="AN15" s="6">
        <f>AS$3+(AS$2*AF15)</f>
        <v>404.22021747741502</v>
      </c>
      <c r="AO15" s="6">
        <f>AN15*V$5/100</f>
        <v>467.48492334895963</v>
      </c>
      <c r="AU15" s="11" t="s">
        <v>32</v>
      </c>
      <c r="AV15" s="6">
        <v>456.72</v>
      </c>
      <c r="AW15" s="6">
        <v>394.91211054196202</v>
      </c>
      <c r="AX15" s="6">
        <v>452.47629712387629</v>
      </c>
      <c r="AY15" s="6">
        <v>467.48492334895963</v>
      </c>
      <c r="AZ15" s="6">
        <f>AVERAGE(AW13:AW17)</f>
        <v>463.60508310445266</v>
      </c>
      <c r="BA15" s="6">
        <f>AVERAGE(AW12:AW18)</f>
        <v>464.57430201793215</v>
      </c>
      <c r="BD15" s="9">
        <f>AW15/AX15</f>
        <v>0.87277966393418682</v>
      </c>
      <c r="BE15" s="7" t="s">
        <v>5</v>
      </c>
      <c r="BF15" s="9">
        <f>AW15/AY15</f>
        <v>0.84475903032957322</v>
      </c>
      <c r="BG15" s="7" t="s">
        <v>3</v>
      </c>
      <c r="BH15" s="7" t="s">
        <v>3</v>
      </c>
      <c r="BJ15" s="10">
        <v>534.67999999999995</v>
      </c>
      <c r="BK15" s="10">
        <v>298.48</v>
      </c>
      <c r="BL15" s="7" t="s">
        <v>3</v>
      </c>
      <c r="BN15" s="9">
        <f>BA15/AZ15</f>
        <v>1.0020906132154317</v>
      </c>
      <c r="BO15" s="7" t="s">
        <v>3</v>
      </c>
      <c r="BQ15" s="6">
        <f>(AVERAGE(AW13:AW16)+AVERAGE(AW14:AW17))/2</f>
        <v>459.67182044661558</v>
      </c>
      <c r="BR15" s="8">
        <f>AW15/BQ15</f>
        <v>0.85911751161571481</v>
      </c>
      <c r="BS15" s="12" t="s">
        <v>5</v>
      </c>
      <c r="BV15" s="11" t="s">
        <v>32</v>
      </c>
      <c r="BW15" s="6">
        <v>456.72</v>
      </c>
      <c r="BX15" s="6">
        <v>394.91211054196202</v>
      </c>
      <c r="BY15" s="6">
        <v>394.91211054196202</v>
      </c>
      <c r="BZ15" s="6"/>
    </row>
    <row r="16" spans="1:78" x14ac:dyDescent="0.2">
      <c r="A16" s="7" t="s">
        <v>27</v>
      </c>
      <c r="B16" s="10">
        <v>391.18</v>
      </c>
      <c r="D16" s="7" t="s">
        <v>27</v>
      </c>
      <c r="E16" s="6">
        <v>391.18</v>
      </c>
      <c r="F16" s="6">
        <f>(AVERAGE(E14:E17)+AVERAGE(E15:E18))/2</f>
        <v>430.3125</v>
      </c>
      <c r="G16" s="6">
        <f>E16/F16*100</f>
        <v>90.906027596223666</v>
      </c>
      <c r="J16" s="14" t="s">
        <v>31</v>
      </c>
      <c r="K16" s="14" t="s">
        <v>30</v>
      </c>
      <c r="L16" s="14" t="s">
        <v>29</v>
      </c>
      <c r="M16" s="14" t="s">
        <v>28</v>
      </c>
      <c r="X16" s="7" t="s">
        <v>27</v>
      </c>
      <c r="Y16" s="6">
        <v>391.18</v>
      </c>
      <c r="Z16" s="6">
        <f>Y16/V$6*100</f>
        <v>426.58127979397216</v>
      </c>
      <c r="AF16" s="1">
        <v>15</v>
      </c>
      <c r="AG16" s="7" t="s">
        <v>27</v>
      </c>
      <c r="AH16" s="6">
        <v>391.18</v>
      </c>
      <c r="AI16" s="6">
        <v>426.58127979397216</v>
      </c>
      <c r="AJ16" s="6">
        <f>AVERAGE(AI15:AI17)</f>
        <v>415.77268695148581</v>
      </c>
      <c r="AK16" s="6">
        <f>AVERAGE(AJ15:AJ17)</f>
        <v>430.75841947381537</v>
      </c>
      <c r="AL16" s="6">
        <f>AF16*AK16</f>
        <v>6461.3762921072303</v>
      </c>
      <c r="AM16" s="6">
        <f>AF16*AF16</f>
        <v>225</v>
      </c>
      <c r="AN16" s="6">
        <f>AS$3+(AS$2*AF16)</f>
        <v>406.98235320001163</v>
      </c>
      <c r="AO16" s="6">
        <f>AN16*V$6/100</f>
        <v>373.20755613483948</v>
      </c>
      <c r="AU16" s="7" t="s">
        <v>27</v>
      </c>
      <c r="AV16" s="6">
        <v>391.18</v>
      </c>
      <c r="AW16" s="6">
        <v>426.58127979397216</v>
      </c>
      <c r="AX16" s="6">
        <v>430.75841947381537</v>
      </c>
      <c r="AY16" s="6">
        <v>373.20755613483948</v>
      </c>
      <c r="AZ16" s="6">
        <f>AVERAGE(AW14:AW18)</f>
        <v>440.58528692318168</v>
      </c>
      <c r="BA16" s="6">
        <f>AVERAGE(AW13:AW19)</f>
        <v>455.44469727185287</v>
      </c>
      <c r="BD16" s="9">
        <f>AW16/AX16</f>
        <v>0.99030282522406476</v>
      </c>
      <c r="BE16" s="7" t="s">
        <v>3</v>
      </c>
      <c r="BF16" s="9">
        <f>AW16/AY16</f>
        <v>1.1430135129414389</v>
      </c>
      <c r="BG16" s="7" t="s">
        <v>3</v>
      </c>
      <c r="BH16" s="7" t="s">
        <v>3</v>
      </c>
      <c r="BJ16" s="10">
        <v>534.67999999999995</v>
      </c>
      <c r="BK16" s="10">
        <v>298.48</v>
      </c>
      <c r="BL16" s="7" t="s">
        <v>3</v>
      </c>
      <c r="BN16" s="9">
        <f>BA16/AZ16</f>
        <v>1.033726524216098</v>
      </c>
      <c r="BO16" s="7" t="s">
        <v>3</v>
      </c>
      <c r="BQ16" s="6">
        <f>(AVERAGE(AW14:AW17)+AVERAGE(AW15:AW18))/2</f>
        <v>431.28056193379575</v>
      </c>
      <c r="BR16" s="8">
        <f>AW16/BQ16</f>
        <v>0.98910388606722099</v>
      </c>
      <c r="BS16" s="7" t="s">
        <v>3</v>
      </c>
      <c r="BV16" s="7" t="s">
        <v>27</v>
      </c>
      <c r="BW16" s="6">
        <v>391.18</v>
      </c>
      <c r="BX16" s="6">
        <v>426.58127979397216</v>
      </c>
      <c r="BY16" s="6">
        <v>426.58127979397216</v>
      </c>
      <c r="BZ16" s="6"/>
    </row>
    <row r="17" spans="1:78" x14ac:dyDescent="0.2">
      <c r="A17" s="7" t="s">
        <v>26</v>
      </c>
      <c r="B17" s="10">
        <v>386.09</v>
      </c>
      <c r="D17" s="7" t="s">
        <v>26</v>
      </c>
      <c r="E17" s="6">
        <v>386.09</v>
      </c>
      <c r="F17" s="6">
        <f>(AVERAGE(E15:E18)+AVERAGE(E16:E19))/2</f>
        <v>423.30375000000004</v>
      </c>
      <c r="G17" s="6">
        <f>E17/F17*100</f>
        <v>91.208736043562084</v>
      </c>
      <c r="I17" s="15">
        <v>1</v>
      </c>
      <c r="J17" s="6">
        <v>86.699391136073999</v>
      </c>
      <c r="K17" s="6">
        <v>114.23275574808396</v>
      </c>
      <c r="L17" s="6">
        <v>102.01164760898443</v>
      </c>
      <c r="M17" s="13">
        <v>101.97901428637645</v>
      </c>
      <c r="X17" s="7" t="s">
        <v>26</v>
      </c>
      <c r="Y17" s="6">
        <v>386.09</v>
      </c>
      <c r="Z17" s="6">
        <f>Y17/V$7*100</f>
        <v>425.82467051852319</v>
      </c>
      <c r="AF17" s="1">
        <v>16</v>
      </c>
      <c r="AG17" s="7" t="s">
        <v>26</v>
      </c>
      <c r="AH17" s="6">
        <v>386.09</v>
      </c>
      <c r="AI17" s="6">
        <v>425.82467051852319</v>
      </c>
      <c r="AJ17" s="6">
        <f>AVERAGE(AI16:AI18)</f>
        <v>423.38618878640642</v>
      </c>
      <c r="AK17" s="6">
        <f>AVERAGE(AJ16:AJ18)</f>
        <v>423.70986256810073</v>
      </c>
      <c r="AL17" s="6">
        <f>AF17*AK17</f>
        <v>6779.3578010896117</v>
      </c>
      <c r="AM17" s="6">
        <f>AF17*AF17</f>
        <v>256</v>
      </c>
      <c r="AN17" s="6">
        <f>AS$3+(AS$2*AF17)</f>
        <v>409.74448892260824</v>
      </c>
      <c r="AO17" s="6">
        <f>AN17*V$7/100</f>
        <v>371.51029679772449</v>
      </c>
      <c r="AU17" s="7" t="s">
        <v>26</v>
      </c>
      <c r="AV17" s="6">
        <v>386.09</v>
      </c>
      <c r="AW17" s="6">
        <v>425.82467051852319</v>
      </c>
      <c r="AX17" s="6">
        <v>423.70986256810073</v>
      </c>
      <c r="AY17" s="6">
        <v>371.51029679772449</v>
      </c>
      <c r="AZ17" s="6">
        <f>AVERAGE(AW15:AW19)</f>
        <v>423.48110524703281</v>
      </c>
      <c r="BA17" s="6">
        <f>AVERAGE(AW14:AW20)</f>
        <v>437.04157867375085</v>
      </c>
      <c r="BD17" s="9">
        <f>AW17/AX17</f>
        <v>1.0049911699897771</v>
      </c>
      <c r="BE17" s="7" t="s">
        <v>3</v>
      </c>
      <c r="BF17" s="9">
        <f>AW17/AY17</f>
        <v>1.1461988380644297</v>
      </c>
      <c r="BG17" s="7" t="s">
        <v>3</v>
      </c>
      <c r="BH17" s="7" t="s">
        <v>3</v>
      </c>
      <c r="BJ17" s="10">
        <v>534.67999999999995</v>
      </c>
      <c r="BK17" s="10">
        <v>298.48</v>
      </c>
      <c r="BL17" s="7" t="s">
        <v>3</v>
      </c>
      <c r="BN17" s="9">
        <f>BA17/AZ17</f>
        <v>1.0320214367505434</v>
      </c>
      <c r="BO17" s="7" t="s">
        <v>3</v>
      </c>
      <c r="BQ17" s="6">
        <f>(AVERAGE(AW15:AW18)+AVERAGE(AW16:AW19))/2</f>
        <v>423.44551157429794</v>
      </c>
      <c r="BR17" s="8">
        <f>AW17/BQ17</f>
        <v>1.0056185716442712</v>
      </c>
      <c r="BS17" s="7" t="s">
        <v>3</v>
      </c>
      <c r="BV17" s="7" t="s">
        <v>26</v>
      </c>
      <c r="BW17" s="6">
        <v>386.09</v>
      </c>
      <c r="BX17" s="6">
        <v>425.82467051852319</v>
      </c>
      <c r="BY17" s="6">
        <v>425.82467051852319</v>
      </c>
      <c r="BZ17" s="6"/>
    </row>
    <row r="18" spans="1:78" x14ac:dyDescent="0.2">
      <c r="A18" s="11" t="s">
        <v>25</v>
      </c>
      <c r="B18" s="10">
        <v>426.02</v>
      </c>
      <c r="D18" s="11" t="s">
        <v>25</v>
      </c>
      <c r="E18" s="6">
        <v>426.02</v>
      </c>
      <c r="F18" s="6">
        <f>(AVERAGE(E16:E19)+AVERAGE(E17:E20))/2</f>
        <v>429.02</v>
      </c>
      <c r="G18" s="6">
        <f>E18/F18*100</f>
        <v>99.3007319006107</v>
      </c>
      <c r="I18" s="15">
        <v>2</v>
      </c>
      <c r="J18" s="6">
        <v>85.270621895721803</v>
      </c>
      <c r="K18" s="6">
        <v>129.99691406482629</v>
      </c>
      <c r="L18" s="6">
        <v>115.68805776641364</v>
      </c>
      <c r="M18" s="13">
        <v>115.65104938747389</v>
      </c>
      <c r="X18" s="11" t="s">
        <v>25</v>
      </c>
      <c r="Y18" s="6">
        <v>426.02</v>
      </c>
      <c r="Z18" s="6">
        <f>Y18/V$4*100</f>
        <v>417.75261604672397</v>
      </c>
      <c r="AF18" s="1">
        <v>17</v>
      </c>
      <c r="AG18" s="11" t="s">
        <v>25</v>
      </c>
      <c r="AH18" s="6">
        <v>426.02</v>
      </c>
      <c r="AI18" s="6">
        <v>417.75261604672397</v>
      </c>
      <c r="AJ18" s="6">
        <f>AVERAGE(AI17:AI19)</f>
        <v>431.97071196640997</v>
      </c>
      <c r="AK18" s="6">
        <f>AVERAGE(AJ17:AJ19)</f>
        <v>426.68754826728008</v>
      </c>
      <c r="AL18" s="6">
        <f>AF18*AK18</f>
        <v>7253.6883205437616</v>
      </c>
      <c r="AM18" s="6">
        <f>AF18*AF18</f>
        <v>289</v>
      </c>
      <c r="AN18" s="6">
        <f>AS$3+(AS$2*AF18)</f>
        <v>412.50662464520485</v>
      </c>
      <c r="AO18" s="6">
        <f>AN18*V$4/100</f>
        <v>420.67018967918273</v>
      </c>
      <c r="AU18" s="11" t="s">
        <v>25</v>
      </c>
      <c r="AV18" s="6">
        <v>426.02</v>
      </c>
      <c r="AW18" s="6">
        <v>417.75261604672397</v>
      </c>
      <c r="AX18" s="6">
        <v>426.68754826728008</v>
      </c>
      <c r="AY18" s="6">
        <v>420.67018967918273</v>
      </c>
      <c r="AZ18" s="6">
        <f>AVERAGE(AW16:AW20)</f>
        <v>425.30463649191341</v>
      </c>
      <c r="BA18" s="6">
        <f>AVERAGE(AW15:AW21)</f>
        <v>418.23415651677533</v>
      </c>
      <c r="BD18" s="9">
        <f>AW18/AX18</f>
        <v>0.97905977744876871</v>
      </c>
      <c r="BE18" s="7" t="s">
        <v>3</v>
      </c>
      <c r="BF18" s="9">
        <f>AW18/AY18</f>
        <v>0.99306446307810925</v>
      </c>
      <c r="BG18" s="7" t="s">
        <v>3</v>
      </c>
      <c r="BH18" s="7" t="s">
        <v>3</v>
      </c>
      <c r="BJ18" s="10">
        <v>534.67999999999995</v>
      </c>
      <c r="BK18" s="10">
        <v>298.48</v>
      </c>
      <c r="BL18" s="7" t="s">
        <v>3</v>
      </c>
      <c r="BN18" s="9">
        <f>BA18/AZ18</f>
        <v>0.98337549283859615</v>
      </c>
      <c r="BO18" s="7" t="s">
        <v>3</v>
      </c>
      <c r="BQ18" s="6">
        <f>(AVERAGE(AW16:AW19)+AVERAGE(AW17:AW20))/2</f>
        <v>427.80441479484966</v>
      </c>
      <c r="BR18" s="8">
        <f>AW18/BQ18</f>
        <v>0.97650375171339465</v>
      </c>
      <c r="BS18" s="7" t="s">
        <v>3</v>
      </c>
      <c r="BV18" s="11" t="s">
        <v>25</v>
      </c>
      <c r="BW18" s="6">
        <v>426.02</v>
      </c>
      <c r="BX18" s="6">
        <v>417.75261604672397</v>
      </c>
      <c r="BY18" s="6">
        <v>417.75261604672397</v>
      </c>
      <c r="BZ18" s="6"/>
    </row>
    <row r="19" spans="1:78" x14ac:dyDescent="0.2">
      <c r="A19" s="11" t="s">
        <v>24</v>
      </c>
      <c r="B19" s="10">
        <v>523.13</v>
      </c>
      <c r="D19" s="11" t="s">
        <v>24</v>
      </c>
      <c r="E19" s="6">
        <v>523.13</v>
      </c>
      <c r="F19" s="6">
        <f>(AVERAGE(E17:E20)+AVERAGE(E18:E21))/2</f>
        <v>424.21124999999995</v>
      </c>
      <c r="G19" s="6">
        <f>E19/F19*100</f>
        <v>123.31827597688654</v>
      </c>
      <c r="I19" s="15">
        <v>3</v>
      </c>
      <c r="J19" s="6">
        <v>86.059105793497693</v>
      </c>
      <c r="K19" s="6">
        <v>113.73822419590832</v>
      </c>
      <c r="L19" s="6">
        <v>91.730508646533551</v>
      </c>
      <c r="M19" s="13">
        <v>91.701164239773931</v>
      </c>
      <c r="X19" s="11" t="s">
        <v>24</v>
      </c>
      <c r="Y19" s="6">
        <v>523.13</v>
      </c>
      <c r="Z19" s="6">
        <f>Y19/V$5*100</f>
        <v>452.33484933398273</v>
      </c>
      <c r="AF19" s="1">
        <v>18</v>
      </c>
      <c r="AG19" s="11" t="s">
        <v>24</v>
      </c>
      <c r="AH19" s="6">
        <v>523.13</v>
      </c>
      <c r="AI19" s="6">
        <v>452.33484933398273</v>
      </c>
      <c r="AJ19" s="6">
        <f>AVERAGE(AI18:AI20)</f>
        <v>424.70574404902391</v>
      </c>
      <c r="AK19" s="6">
        <f>AVERAGE(AJ18:AJ20)</f>
        <v>425.84419852917193</v>
      </c>
      <c r="AL19" s="6">
        <f>AF19*AK19</f>
        <v>7665.1955735250949</v>
      </c>
      <c r="AM19" s="6">
        <f>AF19*AF19</f>
        <v>324</v>
      </c>
      <c r="AN19" s="6">
        <f>AS$3+(AS$2*AF19)</f>
        <v>415.26876036780152</v>
      </c>
      <c r="AO19" s="6">
        <f>AN19*V$5/100</f>
        <v>480.26267914371675</v>
      </c>
      <c r="AU19" s="11" t="s">
        <v>24</v>
      </c>
      <c r="AV19" s="6">
        <v>523.13</v>
      </c>
      <c r="AW19" s="6">
        <v>452.33484933398273</v>
      </c>
      <c r="AX19" s="6">
        <v>425.84419852917193</v>
      </c>
      <c r="AY19" s="6">
        <v>480.26267914371675</v>
      </c>
      <c r="AZ19" s="6">
        <f>AVERAGE(AW17:AW21)</f>
        <v>421.2291410562986</v>
      </c>
      <c r="BA19" s="6">
        <f>AVERAGE(AW16:AW22)</f>
        <v>422.58414426237454</v>
      </c>
      <c r="BD19" s="9">
        <f>AW19/AX19</f>
        <v>1.0622073774782119</v>
      </c>
      <c r="BE19" s="7" t="s">
        <v>5</v>
      </c>
      <c r="BF19" s="9">
        <f>AW19/AY19</f>
        <v>0.94184884434591531</v>
      </c>
      <c r="BG19" s="7" t="s">
        <v>3</v>
      </c>
      <c r="BH19" s="7" t="s">
        <v>3</v>
      </c>
      <c r="BJ19" s="10">
        <v>534.67999999999995</v>
      </c>
      <c r="BK19" s="10">
        <v>298.48</v>
      </c>
      <c r="BL19" s="7" t="s">
        <v>3</v>
      </c>
      <c r="BN19" s="9">
        <f>BA19/AZ19</f>
        <v>1.0032167841063371</v>
      </c>
      <c r="BO19" s="7" t="s">
        <v>3</v>
      </c>
      <c r="BQ19" s="6">
        <f>(AVERAGE(AW17:AW20)+AVERAGE(AW18:AW21))/2</f>
        <v>422.5328671785706</v>
      </c>
      <c r="BR19" s="8">
        <f>AW19/BQ19</f>
        <v>1.0705317490551978</v>
      </c>
      <c r="BS19" s="7" t="s">
        <v>3</v>
      </c>
      <c r="BV19" s="11" t="s">
        <v>24</v>
      </c>
      <c r="BW19" s="6">
        <v>523.13</v>
      </c>
      <c r="BX19" s="6">
        <v>452.33484933398273</v>
      </c>
      <c r="BY19" s="6">
        <v>452.33484933398273</v>
      </c>
      <c r="BZ19" s="6"/>
    </row>
    <row r="20" spans="1:78" x14ac:dyDescent="0.2">
      <c r="A20" s="7" t="s">
        <v>23</v>
      </c>
      <c r="B20" s="10">
        <v>370.5</v>
      </c>
      <c r="D20" s="7" t="s">
        <v>23</v>
      </c>
      <c r="E20" s="6">
        <v>370.5</v>
      </c>
      <c r="F20" s="6">
        <f>(AVERAGE(E18:E21)+AVERAGE(E19:E22))/2</f>
        <v>422.95749999999998</v>
      </c>
      <c r="G20" s="6">
        <f>E20/F20*100</f>
        <v>87.597453644869759</v>
      </c>
      <c r="I20" s="15">
        <v>4</v>
      </c>
      <c r="J20" s="6">
        <v>70.795112971751223</v>
      </c>
      <c r="K20" s="6">
        <v>95.616823429094453</v>
      </c>
      <c r="L20" s="6">
        <v>90.697786127261153</v>
      </c>
      <c r="M20" s="13">
        <v>90.668772086375682</v>
      </c>
      <c r="X20" s="7" t="s">
        <v>23</v>
      </c>
      <c r="Y20" s="6">
        <v>370.5</v>
      </c>
      <c r="Z20" s="6">
        <f>Y20/V$6*100</f>
        <v>404.02976676636513</v>
      </c>
      <c r="AF20" s="1">
        <v>19</v>
      </c>
      <c r="AG20" s="7" t="s">
        <v>23</v>
      </c>
      <c r="AH20" s="6">
        <v>370.5</v>
      </c>
      <c r="AI20" s="6">
        <v>404.02976676636513</v>
      </c>
      <c r="AJ20" s="6">
        <f>AVERAGE(AI19:AI21)</f>
        <v>420.85613957208199</v>
      </c>
      <c r="AK20" s="6">
        <f>AVERAGE(AJ19:AJ21)</f>
        <v>419.14236055630414</v>
      </c>
      <c r="AL20" s="6">
        <f>AF20*AK20</f>
        <v>7963.7048505697785</v>
      </c>
      <c r="AM20" s="6">
        <f>AF20*AF20</f>
        <v>361</v>
      </c>
      <c r="AN20" s="6">
        <f>AS$3+(AS$2*AF20)</f>
        <v>418.03089609039813</v>
      </c>
      <c r="AO20" s="6">
        <f>AN20*V$6/100</f>
        <v>383.33919859685471</v>
      </c>
      <c r="AU20" s="7" t="s">
        <v>23</v>
      </c>
      <c r="AV20" s="6">
        <v>370.5</v>
      </c>
      <c r="AW20" s="6">
        <v>404.02976676636513</v>
      </c>
      <c r="AX20" s="6">
        <v>419.14236055630414</v>
      </c>
      <c r="AY20" s="6">
        <v>383.33919859685471</v>
      </c>
      <c r="AZ20" s="6">
        <f>AVERAGE(AW18:AW22)</f>
        <v>421.13661190482526</v>
      </c>
      <c r="BA20" s="6">
        <f>AVERAGE(AW17:AW23)</f>
        <v>421.03320699539228</v>
      </c>
      <c r="BD20" s="9">
        <f>AW20/AX20</f>
        <v>0.96394400754464205</v>
      </c>
      <c r="BE20" s="7" t="s">
        <v>3</v>
      </c>
      <c r="BF20" s="9">
        <f>AW20/AY20</f>
        <v>1.0539745693767937</v>
      </c>
      <c r="BG20" s="7" t="s">
        <v>3</v>
      </c>
      <c r="BH20" s="7" t="s">
        <v>3</v>
      </c>
      <c r="BJ20" s="10">
        <v>534.67999999999995</v>
      </c>
      <c r="BK20" s="10">
        <v>298.48</v>
      </c>
      <c r="BL20" s="7" t="s">
        <v>3</v>
      </c>
      <c r="BN20" s="9">
        <f>BA20/AZ20</f>
        <v>0.99975446231339216</v>
      </c>
      <c r="BO20" s="7" t="s">
        <v>3</v>
      </c>
      <c r="BQ20" s="6">
        <f>(AVERAGE(AW18:AW21)+AVERAGE(AW19:AW22))/2</f>
        <v>421.03143478004654</v>
      </c>
      <c r="BR20" s="8">
        <f>AW20/BQ20</f>
        <v>0.9596190055914392</v>
      </c>
      <c r="BS20" s="7" t="s">
        <v>3</v>
      </c>
      <c r="BV20" s="7" t="s">
        <v>23</v>
      </c>
      <c r="BW20" s="6">
        <v>370.5</v>
      </c>
      <c r="BX20" s="6">
        <v>404.02976676636513</v>
      </c>
      <c r="BY20" s="6">
        <v>404.02976676636513</v>
      </c>
      <c r="BZ20" s="6"/>
    </row>
    <row r="21" spans="1:78" x14ac:dyDescent="0.2">
      <c r="A21" s="7" t="s">
        <v>21</v>
      </c>
      <c r="B21" s="10">
        <v>368.3</v>
      </c>
      <c r="D21" s="7" t="s">
        <v>21</v>
      </c>
      <c r="E21" s="6">
        <v>368.3</v>
      </c>
      <c r="F21" s="6">
        <f>(AVERAGE(E19:E22)+AVERAGE(E20:E23))/2</f>
        <v>418.63499999999999</v>
      </c>
      <c r="G21" s="6">
        <f>E21/F21*100</f>
        <v>87.976399488814835</v>
      </c>
      <c r="K21" s="14" t="s">
        <v>22</v>
      </c>
      <c r="L21" s="13">
        <v>400.12800014919281</v>
      </c>
      <c r="M21" s="13">
        <v>399.99999999999994</v>
      </c>
      <c r="X21" s="7" t="s">
        <v>21</v>
      </c>
      <c r="Y21" s="6">
        <v>368.3</v>
      </c>
      <c r="Z21" s="6">
        <f>Y21/V$7*100</f>
        <v>406.2038026158981</v>
      </c>
      <c r="AF21" s="1">
        <v>20</v>
      </c>
      <c r="AG21" s="7" t="s">
        <v>21</v>
      </c>
      <c r="AH21" s="6">
        <v>368.3</v>
      </c>
      <c r="AI21" s="6">
        <v>406.2038026158981</v>
      </c>
      <c r="AJ21" s="6">
        <f>AVERAGE(AI20:AI22)</f>
        <v>411.86519804780664</v>
      </c>
      <c r="AK21" s="6">
        <f>AVERAGE(AJ20:AJ22)</f>
        <v>416.16161768464627</v>
      </c>
      <c r="AL21" s="6">
        <f>AF21*AK21</f>
        <v>8323.2323536929252</v>
      </c>
      <c r="AM21" s="6">
        <f>AF21*AF21</f>
        <v>400</v>
      </c>
      <c r="AN21" s="6">
        <f>AS$3+(AS$2*AF21)</f>
        <v>420.79303181299474</v>
      </c>
      <c r="AO21" s="6">
        <f>AN21*V$7/100</f>
        <v>381.52787496987452</v>
      </c>
      <c r="AU21" s="7" t="s">
        <v>21</v>
      </c>
      <c r="AV21" s="6">
        <v>368.3</v>
      </c>
      <c r="AW21" s="6">
        <v>406.2038026158981</v>
      </c>
      <c r="AX21" s="6">
        <v>416.16161768464627</v>
      </c>
      <c r="AY21" s="6">
        <v>381.52787496987452</v>
      </c>
      <c r="AZ21" s="6">
        <f>AVERAGE(AW19:AW23)</f>
        <v>420.73103248049972</v>
      </c>
      <c r="BA21" s="6">
        <f>AVERAGE(AW18:AW24)</f>
        <v>417.17499449285981</v>
      </c>
      <c r="BD21" s="9">
        <f>AW21/AX21</f>
        <v>0.97607224057771258</v>
      </c>
      <c r="BE21" s="7" t="s">
        <v>3</v>
      </c>
      <c r="BF21" s="9">
        <f>AW21/AY21</f>
        <v>1.0646766049478613</v>
      </c>
      <c r="BG21" s="7" t="s">
        <v>3</v>
      </c>
      <c r="BH21" s="7" t="s">
        <v>3</v>
      </c>
      <c r="BJ21" s="10">
        <v>534.67999999999995</v>
      </c>
      <c r="BK21" s="10">
        <v>298.48</v>
      </c>
      <c r="BL21" s="7" t="s">
        <v>3</v>
      </c>
      <c r="BN21" s="9">
        <f>BA21/AZ21</f>
        <v>0.99154795412481311</v>
      </c>
      <c r="BO21" s="7" t="s">
        <v>3</v>
      </c>
      <c r="BQ21" s="6">
        <f>(AVERAGE(AW19:AW22)+AVERAGE(AW20:AW23))/2</f>
        <v>417.40634456823983</v>
      </c>
      <c r="BR21" s="8">
        <f>AW21/BQ21</f>
        <v>0.9731615436657306</v>
      </c>
      <c r="BS21" s="7" t="s">
        <v>3</v>
      </c>
      <c r="BV21" s="7" t="s">
        <v>21</v>
      </c>
      <c r="BW21" s="6">
        <v>368.3</v>
      </c>
      <c r="BX21" s="6">
        <v>406.2038026158981</v>
      </c>
      <c r="BY21" s="6">
        <v>406.2038026158981</v>
      </c>
      <c r="BZ21" s="6"/>
    </row>
    <row r="22" spans="1:78" x14ac:dyDescent="0.2">
      <c r="A22" s="11" t="s">
        <v>20</v>
      </c>
      <c r="B22" s="10">
        <v>433.78</v>
      </c>
      <c r="D22" s="11" t="s">
        <v>20</v>
      </c>
      <c r="E22" s="6">
        <v>433.78</v>
      </c>
      <c r="F22" s="6">
        <f>(AVERAGE(E20:E23)+AVERAGE(E21:E24))/2</f>
        <v>412.745</v>
      </c>
      <c r="G22" s="6">
        <f>E22/F22*100</f>
        <v>105.09636700626295</v>
      </c>
      <c r="X22" s="11" t="s">
        <v>20</v>
      </c>
      <c r="Y22" s="6">
        <v>433.78</v>
      </c>
      <c r="Z22" s="6">
        <f>Y22/V$4*100</f>
        <v>425.36202476115659</v>
      </c>
      <c r="AF22" s="1">
        <v>21</v>
      </c>
      <c r="AG22" s="11" t="s">
        <v>20</v>
      </c>
      <c r="AH22" s="6">
        <v>433.78</v>
      </c>
      <c r="AI22" s="6">
        <v>425.36202476115659</v>
      </c>
      <c r="AJ22" s="6">
        <f>AVERAGE(AI21:AI23)</f>
        <v>415.7635154340503</v>
      </c>
      <c r="AK22" s="6">
        <f>AVERAGE(AJ21:AJ23)</f>
        <v>413.6433407925133</v>
      </c>
      <c r="AL22" s="6">
        <f>AF22*AK22</f>
        <v>8686.5101566427802</v>
      </c>
      <c r="AM22" s="6">
        <f>AF22*AF22</f>
        <v>441</v>
      </c>
      <c r="AN22" s="6">
        <f>AS$3+(AS$2*AF22)</f>
        <v>423.55516753559135</v>
      </c>
      <c r="AO22" s="6">
        <f>AN22*V$4/100</f>
        <v>431.9373848118064</v>
      </c>
      <c r="AU22" s="11" t="s">
        <v>20</v>
      </c>
      <c r="AV22" s="6">
        <v>433.78</v>
      </c>
      <c r="AW22" s="6">
        <v>425.36202476115659</v>
      </c>
      <c r="AX22" s="6">
        <v>413.6433407925133</v>
      </c>
      <c r="AY22" s="6">
        <v>431.9373848118064</v>
      </c>
      <c r="AZ22" s="6">
        <f>AVERAGE(AW20:AW24)</f>
        <v>410.02749921386248</v>
      </c>
      <c r="BA22" s="6">
        <f>AVERAGE(AW19:AW25)</f>
        <v>393.39910217373966</v>
      </c>
      <c r="BD22" s="9">
        <f>AW22/AX22</f>
        <v>1.0283304064467498</v>
      </c>
      <c r="BE22" s="7" t="s">
        <v>3</v>
      </c>
      <c r="BF22" s="9">
        <f>AW22/AY22</f>
        <v>0.98477705268898019</v>
      </c>
      <c r="BG22" s="7" t="s">
        <v>3</v>
      </c>
      <c r="BH22" s="7" t="s">
        <v>3</v>
      </c>
      <c r="BJ22" s="10">
        <v>534.67999999999995</v>
      </c>
      <c r="BK22" s="10">
        <v>298.48</v>
      </c>
      <c r="BL22" s="7" t="s">
        <v>3</v>
      </c>
      <c r="BN22" s="9">
        <f>BA22/AZ22</f>
        <v>0.9594456540792895</v>
      </c>
      <c r="BO22" s="7" t="s">
        <v>3</v>
      </c>
      <c r="BQ22" s="6">
        <f>(AVERAGE(AW20:AW23)+AVERAGE(AW21:AW24))/2</f>
        <v>412.17850529643295</v>
      </c>
      <c r="BR22" s="8">
        <f>AW22/BQ22</f>
        <v>1.031984975672718</v>
      </c>
      <c r="BS22" s="7" t="s">
        <v>3</v>
      </c>
      <c r="BV22" s="11" t="s">
        <v>20</v>
      </c>
      <c r="BW22" s="6">
        <v>433.78</v>
      </c>
      <c r="BX22" s="6">
        <v>425.36202476115659</v>
      </c>
      <c r="BY22" s="6">
        <v>425.36202476115659</v>
      </c>
      <c r="BZ22" s="6"/>
    </row>
    <row r="23" spans="1:78" x14ac:dyDescent="0.2">
      <c r="A23" s="11" t="s">
        <v>19</v>
      </c>
      <c r="B23" s="10">
        <v>480.79</v>
      </c>
      <c r="D23" s="11" t="s">
        <v>19</v>
      </c>
      <c r="E23" s="6">
        <v>480.79</v>
      </c>
      <c r="F23" s="6">
        <f>(AVERAGE(E21:E24)+AVERAGE(E22:E25))/2</f>
        <v>394.59375</v>
      </c>
      <c r="G23" s="6">
        <f>E23/F23*100</f>
        <v>121.84430189276947</v>
      </c>
      <c r="X23" s="11" t="s">
        <v>19</v>
      </c>
      <c r="Y23" s="6">
        <v>480.79</v>
      </c>
      <c r="Z23" s="6">
        <f>Y23/V$5*100</f>
        <v>415.72471892509623</v>
      </c>
      <c r="AF23" s="1">
        <v>22</v>
      </c>
      <c r="AG23" s="11" t="s">
        <v>19</v>
      </c>
      <c r="AH23" s="6">
        <v>480.79</v>
      </c>
      <c r="AI23" s="6">
        <v>415.72471892509623</v>
      </c>
      <c r="AJ23" s="6">
        <f>AVERAGE(AI22:AI24)</f>
        <v>413.30130889568301</v>
      </c>
      <c r="AK23" s="6">
        <f>AVERAGE(AJ22:AJ24)</f>
        <v>394.78419385866391</v>
      </c>
      <c r="AL23" s="6">
        <f>AF23*AK23</f>
        <v>8685.2522648906051</v>
      </c>
      <c r="AM23" s="6">
        <f>AF23*AF23</f>
        <v>484</v>
      </c>
      <c r="AN23" s="6">
        <f>AS$3+(AS$2*AF23)</f>
        <v>426.31730325818796</v>
      </c>
      <c r="AO23" s="6">
        <f>AN23*V$5/100</f>
        <v>493.04043493847377</v>
      </c>
      <c r="AU23" s="11" t="s">
        <v>19</v>
      </c>
      <c r="AV23" s="6">
        <v>480.79</v>
      </c>
      <c r="AW23" s="6">
        <v>415.72471892509623</v>
      </c>
      <c r="AX23" s="6">
        <v>394.78419385866391</v>
      </c>
      <c r="AY23" s="6">
        <v>493.04043493847377</v>
      </c>
      <c r="AZ23" s="6">
        <f>AVERAGE(AW21:AW25)</f>
        <v>379.48581982316603</v>
      </c>
      <c r="BA23" s="6">
        <f>AVERAGE(AW20:AW26)</f>
        <v>371.85172490192241</v>
      </c>
      <c r="BD23" s="9">
        <f>AW23/AX23</f>
        <v>1.0530429672519492</v>
      </c>
      <c r="BE23" s="7" t="s">
        <v>5</v>
      </c>
      <c r="BF23" s="9">
        <f>AW23/AY23</f>
        <v>0.8431858514342222</v>
      </c>
      <c r="BG23" s="7" t="s">
        <v>3</v>
      </c>
      <c r="BH23" s="7" t="s">
        <v>3</v>
      </c>
      <c r="BJ23" s="10">
        <v>534.67999999999995</v>
      </c>
      <c r="BK23" s="10">
        <v>298.48</v>
      </c>
      <c r="BL23" s="7" t="s">
        <v>3</v>
      </c>
      <c r="BN23" s="9">
        <f>BA23/AZ23</f>
        <v>0.97988305617110816</v>
      </c>
      <c r="BO23" s="7" t="s">
        <v>3</v>
      </c>
      <c r="BQ23" s="6">
        <f>(AVERAGE(AW21:AW24)+AVERAGE(AW22:AW25))/2</f>
        <v>392.16662822535989</v>
      </c>
      <c r="BR23" s="8">
        <f>AW23/BQ23</f>
        <v>1.0600716353819852</v>
      </c>
      <c r="BS23" s="7" t="s">
        <v>3</v>
      </c>
      <c r="BV23" s="11" t="s">
        <v>19</v>
      </c>
      <c r="BW23" s="6">
        <v>480.79</v>
      </c>
      <c r="BX23" s="6">
        <v>415.72471892509623</v>
      </c>
      <c r="BY23" s="6">
        <v>415.72471892509623</v>
      </c>
      <c r="BZ23" s="6"/>
    </row>
    <row r="24" spans="1:78" x14ac:dyDescent="0.2">
      <c r="A24" s="7" t="s">
        <v>18</v>
      </c>
      <c r="B24" s="10">
        <v>365.72</v>
      </c>
      <c r="D24" s="7" t="s">
        <v>18</v>
      </c>
      <c r="E24" s="6">
        <v>365.72</v>
      </c>
      <c r="F24" s="6">
        <f>(AVERAGE(E22:E25)+AVERAGE(E23:E26))/2</f>
        <v>361.25125000000003</v>
      </c>
      <c r="G24" s="6">
        <f>E24/F24*100</f>
        <v>101.23701994110748</v>
      </c>
      <c r="X24" s="7" t="s">
        <v>18</v>
      </c>
      <c r="Y24" s="6">
        <v>365.72</v>
      </c>
      <c r="Z24" s="6">
        <f>Y24/V$6*100</f>
        <v>398.81718300079638</v>
      </c>
      <c r="AF24" s="1">
        <v>23</v>
      </c>
      <c r="AG24" s="7" t="s">
        <v>18</v>
      </c>
      <c r="AH24" s="6">
        <v>365.72</v>
      </c>
      <c r="AI24" s="6">
        <v>398.81718300079638</v>
      </c>
      <c r="AJ24" s="6">
        <f>AVERAGE(AI23:AI25)</f>
        <v>355.28775724625848</v>
      </c>
      <c r="AK24" s="6">
        <f>AVERAGE(AJ23:AJ25)</f>
        <v>361.93432885230726</v>
      </c>
      <c r="AL24" s="6">
        <f>AF24*AK24</f>
        <v>8324.4895636030669</v>
      </c>
      <c r="AM24" s="6">
        <f>AF24*AF24</f>
        <v>529</v>
      </c>
      <c r="AN24" s="6">
        <f>AS$3+(AS$2*AF24)</f>
        <v>429.07943898078457</v>
      </c>
      <c r="AO24" s="6">
        <f>AN24*V$6/100</f>
        <v>393.47084105886984</v>
      </c>
      <c r="AU24" s="7" t="s">
        <v>18</v>
      </c>
      <c r="AV24" s="6">
        <v>365.72</v>
      </c>
      <c r="AW24" s="6">
        <v>398.81718300079638</v>
      </c>
      <c r="AX24" s="6">
        <v>361.93432885230726</v>
      </c>
      <c r="AY24" s="6">
        <v>393.47084105886984</v>
      </c>
      <c r="AZ24" s="6">
        <f>AVERAGE(AW22:AW26)</f>
        <v>358.54570098623878</v>
      </c>
      <c r="BA24" s="6">
        <f>AVERAGE(AW21:AW27)</f>
        <v>350.21092749196089</v>
      </c>
      <c r="BD24" s="9">
        <f>AW24/AX24</f>
        <v>1.1019048241857703</v>
      </c>
      <c r="BE24" s="7" t="s">
        <v>5</v>
      </c>
      <c r="BF24" s="9">
        <f>AW24/AY24</f>
        <v>1.0135876445826049</v>
      </c>
      <c r="BG24" s="7" t="s">
        <v>3</v>
      </c>
      <c r="BH24" s="7" t="s">
        <v>3</v>
      </c>
      <c r="BJ24" s="10">
        <v>534.67999999999995</v>
      </c>
      <c r="BK24" s="10">
        <v>298.48</v>
      </c>
      <c r="BL24" s="7" t="s">
        <v>3</v>
      </c>
      <c r="BN24" s="9">
        <f>BA24/AZ24</f>
        <v>0.97675394385889514</v>
      </c>
      <c r="BO24" s="7" t="s">
        <v>3</v>
      </c>
      <c r="BQ24" s="6">
        <f>(AVERAGE(AW22:AW25)+AVERAGE(AW23:AW26))/2</f>
        <v>357.32397208374618</v>
      </c>
      <c r="BR24" s="8">
        <f>AW24/BQ24</f>
        <v>1.1161221025140888</v>
      </c>
      <c r="BS24" s="12" t="s">
        <v>5</v>
      </c>
      <c r="BV24" s="7" t="s">
        <v>18</v>
      </c>
      <c r="BW24" s="6">
        <v>365.72</v>
      </c>
      <c r="BX24" s="6">
        <v>398.81718300079638</v>
      </c>
      <c r="BY24" s="6">
        <v>398.81718300079638</v>
      </c>
      <c r="BZ24" s="6"/>
    </row>
    <row r="25" spans="1:78" x14ac:dyDescent="0.2">
      <c r="A25" s="7" t="s">
        <v>17</v>
      </c>
      <c r="B25" s="10">
        <v>227.87</v>
      </c>
      <c r="D25" s="7" t="s">
        <v>17</v>
      </c>
      <c r="E25" s="6">
        <v>227.87</v>
      </c>
      <c r="F25" s="6">
        <f>(AVERAGE(E23:E26)+AVERAGE(E24:E27))/2</f>
        <v>321.87250000000006</v>
      </c>
      <c r="G25" s="6">
        <f>E25/F25*100</f>
        <v>70.795112971751223</v>
      </c>
      <c r="X25" s="7" t="s">
        <v>17</v>
      </c>
      <c r="Y25" s="6">
        <v>227.87</v>
      </c>
      <c r="Z25" s="6">
        <f>Y25/V$7*100</f>
        <v>251.32136981288272</v>
      </c>
      <c r="AF25" s="1">
        <v>24</v>
      </c>
      <c r="AG25" s="7" t="s">
        <v>17</v>
      </c>
      <c r="AH25" s="6">
        <v>227.87</v>
      </c>
      <c r="AI25" s="6">
        <v>251.32136981288272</v>
      </c>
      <c r="AJ25" s="6">
        <f>AVERAGE(AI24:AI26)</f>
        <v>317.21392041498035</v>
      </c>
      <c r="AK25" s="6">
        <f>AVERAGE(AJ24:AJ26)</f>
        <v>313.6526440138328</v>
      </c>
      <c r="AL25" s="6">
        <f>AF25*AK25</f>
        <v>7527.6634563319876</v>
      </c>
      <c r="AM25" s="6">
        <f>AF25*AF25</f>
        <v>576</v>
      </c>
      <c r="AN25" s="6">
        <f>AS$3+(AS$2*AF25)</f>
        <v>431.84157470338118</v>
      </c>
      <c r="AO25" s="6">
        <f>AN25*V$7/100</f>
        <v>391.54545314202448</v>
      </c>
      <c r="AU25" s="7" t="s">
        <v>17</v>
      </c>
      <c r="AV25" s="6">
        <v>227.87</v>
      </c>
      <c r="AW25" s="6">
        <v>251.32136981288272</v>
      </c>
      <c r="AX25" s="6">
        <v>313.6526440138328</v>
      </c>
      <c r="AY25" s="6">
        <v>391.54545314202448</v>
      </c>
      <c r="AZ25" s="6">
        <f>AVERAGE(AW23:AW27)</f>
        <v>323.98213301333436</v>
      </c>
      <c r="BA25" s="6">
        <f>AVERAGE(AW22:AW28)</f>
        <v>361.2088224167029</v>
      </c>
      <c r="BD25" s="9">
        <f>AW25/AX25</f>
        <v>0.80127291961166724</v>
      </c>
      <c r="BE25" s="7" t="s">
        <v>5</v>
      </c>
      <c r="BF25" s="9">
        <f>AW25/AY25</f>
        <v>0.64187022935935212</v>
      </c>
      <c r="BG25" s="7" t="s">
        <v>5</v>
      </c>
      <c r="BH25" s="12" t="s">
        <v>5</v>
      </c>
      <c r="BJ25" s="10">
        <v>534.67999999999995</v>
      </c>
      <c r="BK25" s="10">
        <v>298.48</v>
      </c>
      <c r="BL25" s="12" t="s">
        <v>5</v>
      </c>
      <c r="BN25" s="9">
        <f>BA25/AZ25</f>
        <v>1.1149035258738678</v>
      </c>
      <c r="BO25" s="12" t="s">
        <v>5</v>
      </c>
      <c r="BQ25" s="6">
        <f>(AVERAGE(AW23:AW26)+AVERAGE(AW24:AW27))/2</f>
        <v>321.44405328895164</v>
      </c>
      <c r="BR25" s="8">
        <f>AW25/BQ25</f>
        <v>0.78185104761283475</v>
      </c>
      <c r="BS25" s="12" t="s">
        <v>5</v>
      </c>
      <c r="BV25" s="7" t="s">
        <v>17</v>
      </c>
      <c r="BW25" s="6">
        <v>227.87</v>
      </c>
      <c r="BX25" s="6">
        <v>251.32136981288272</v>
      </c>
      <c r="BY25" s="6">
        <v>419.91</v>
      </c>
      <c r="BZ25" s="6">
        <f>100*(BX25-BY25)/BY25</f>
        <v>-40.148753348840778</v>
      </c>
    </row>
    <row r="26" spans="1:78" x14ac:dyDescent="0.2">
      <c r="A26" s="11" t="s">
        <v>16</v>
      </c>
      <c r="B26" s="10">
        <v>307.47000000000003</v>
      </c>
      <c r="D26" s="11" t="s">
        <v>16</v>
      </c>
      <c r="E26" s="6">
        <v>307.47000000000003</v>
      </c>
      <c r="F26" s="6">
        <f>(AVERAGE(E24:E27)+AVERAGE(E25:E28))/2</f>
        <v>307.95375000000001</v>
      </c>
      <c r="G26" s="6">
        <f>E26/F26*100</f>
        <v>99.842914723395964</v>
      </c>
      <c r="X26" s="11" t="s">
        <v>16</v>
      </c>
      <c r="Y26" s="6">
        <v>307.47000000000003</v>
      </c>
      <c r="Z26" s="6">
        <f>Y26/V$4*100</f>
        <v>301.50320843126195</v>
      </c>
      <c r="AF26" s="1">
        <v>25</v>
      </c>
      <c r="AG26" s="11" t="s">
        <v>16</v>
      </c>
      <c r="AH26" s="6">
        <v>307.47000000000003</v>
      </c>
      <c r="AI26" s="6">
        <v>301.50320843126195</v>
      </c>
      <c r="AJ26" s="6">
        <f>AVERAGE(AI25:AI27)</f>
        <v>268.45625438025968</v>
      </c>
      <c r="AK26" s="6">
        <f>AVERAGE(AJ25:AJ27)</f>
        <v>310.47188720030096</v>
      </c>
      <c r="AL26" s="6">
        <f>AF26*AK26</f>
        <v>7761.7971800075238</v>
      </c>
      <c r="AM26" s="6">
        <f>AF26*AF26</f>
        <v>625</v>
      </c>
      <c r="AN26" s="6">
        <f>AS$3+(AS$2*AF26)</f>
        <v>434.60371042597779</v>
      </c>
      <c r="AO26" s="6">
        <f>AN26*V$4/100</f>
        <v>443.20457994443007</v>
      </c>
      <c r="AU26" s="11" t="s">
        <v>16</v>
      </c>
      <c r="AV26" s="6">
        <v>307.47000000000003</v>
      </c>
      <c r="AW26" s="6">
        <v>301.50320843126195</v>
      </c>
      <c r="AX26" s="6">
        <v>310.47188720030096</v>
      </c>
      <c r="AY26" s="6">
        <v>443.20457994443007</v>
      </c>
      <c r="AZ26" s="6">
        <f>AVERAGE(AW24:AW28)</f>
        <v>337.47500264613353</v>
      </c>
      <c r="BA26" s="6">
        <f>AVERAGE(AW23:AW29)</f>
        <v>367.72697072342464</v>
      </c>
      <c r="BD26" s="9">
        <f>AW26/AX26</f>
        <v>0.97111275081968096</v>
      </c>
      <c r="BE26" s="7" t="s">
        <v>3</v>
      </c>
      <c r="BF26" s="9">
        <f>AW26/AY26</f>
        <v>0.68027999274977047</v>
      </c>
      <c r="BG26" s="7" t="s">
        <v>5</v>
      </c>
      <c r="BH26" s="7" t="s">
        <v>3</v>
      </c>
      <c r="BJ26" s="10">
        <v>534.67999999999995</v>
      </c>
      <c r="BK26" s="10">
        <v>298.48</v>
      </c>
      <c r="BL26" s="7" t="s">
        <v>3</v>
      </c>
      <c r="BN26" s="9">
        <f>BA26/AZ26</f>
        <v>1.0896421004225088</v>
      </c>
      <c r="BO26" s="12" t="s">
        <v>5</v>
      </c>
      <c r="BQ26" s="6">
        <f>(AVERAGE(AW24:AW27)+AVERAGE(AW25:AW28))/2</f>
        <v>311.59297204643087</v>
      </c>
      <c r="BR26" s="8">
        <f>AW26/BQ26</f>
        <v>0.9676187702536968</v>
      </c>
      <c r="BS26" s="7" t="s">
        <v>3</v>
      </c>
      <c r="BV26" s="11" t="s">
        <v>16</v>
      </c>
      <c r="BW26" s="6">
        <v>307.47000000000003</v>
      </c>
      <c r="BX26" s="6">
        <v>301.50320843126195</v>
      </c>
      <c r="BY26" s="6">
        <v>441</v>
      </c>
      <c r="BZ26" s="6">
        <f>100*(BX26-BY26)/BY26</f>
        <v>-31.63192552579094</v>
      </c>
    </row>
    <row r="27" spans="1:78" x14ac:dyDescent="0.2">
      <c r="A27" s="11" t="s">
        <v>14</v>
      </c>
      <c r="B27" s="10">
        <v>292.07</v>
      </c>
      <c r="D27" s="11" t="s">
        <v>14</v>
      </c>
      <c r="E27" s="6">
        <v>292.07</v>
      </c>
      <c r="F27" s="6">
        <f>(AVERAGE(E25:E28)+AVERAGE(E26:E29))/2</f>
        <v>342.52125000000001</v>
      </c>
      <c r="G27" s="6">
        <f>E27/F27*100</f>
        <v>85.270621895721803</v>
      </c>
      <c r="X27" s="11" t="s">
        <v>14</v>
      </c>
      <c r="Y27" s="6">
        <v>292.07</v>
      </c>
      <c r="Z27" s="6">
        <f>Y27/V$5*100</f>
        <v>252.54418489663436</v>
      </c>
      <c r="AF27" s="1">
        <v>26</v>
      </c>
      <c r="AG27" s="11" t="s">
        <v>14</v>
      </c>
      <c r="AH27" s="6">
        <v>292.07</v>
      </c>
      <c r="AI27" s="6">
        <v>252.54418489663436</v>
      </c>
      <c r="AJ27" s="6">
        <f>AVERAGE(AI26:AI28)</f>
        <v>345.74548680566289</v>
      </c>
      <c r="AK27" s="6">
        <f>AVERAGE(AJ26:AJ28)</f>
        <v>338.81417093907811</v>
      </c>
      <c r="AL27" s="6">
        <f>AF27*AK27</f>
        <v>8809.168444416031</v>
      </c>
      <c r="AM27" s="6">
        <f>AF27*AF27</f>
        <v>676</v>
      </c>
      <c r="AN27" s="6">
        <f>AS$3+(AS$2*AF27)</f>
        <v>437.36584614857441</v>
      </c>
      <c r="AO27" s="6">
        <f>AN27*V$5/100</f>
        <v>505.81819073323089</v>
      </c>
      <c r="AU27" s="11" t="s">
        <v>14</v>
      </c>
      <c r="AV27" s="6">
        <v>292.07</v>
      </c>
      <c r="AW27" s="6">
        <v>252.54418489663436</v>
      </c>
      <c r="AX27" s="6">
        <v>338.81417093907811</v>
      </c>
      <c r="AY27" s="6">
        <v>505.81819073323089</v>
      </c>
      <c r="AZ27" s="6">
        <f>AVERAGE(AW25:AW29)</f>
        <v>351.90937862761592</v>
      </c>
      <c r="BA27" s="6">
        <f>AVERAGE(AW24:AW30)</f>
        <v>376.23544809712843</v>
      </c>
      <c r="BD27" s="9">
        <f>AW27/AX27</f>
        <v>0.74537668892852804</v>
      </c>
      <c r="BE27" s="7" t="s">
        <v>5</v>
      </c>
      <c r="BF27" s="9">
        <f>AW27/AY27</f>
        <v>0.49927857384992003</v>
      </c>
      <c r="BG27" s="7" t="s">
        <v>5</v>
      </c>
      <c r="BH27" s="12" t="s">
        <v>5</v>
      </c>
      <c r="BJ27" s="10">
        <v>534.67999999999995</v>
      </c>
      <c r="BK27" s="10">
        <v>298.48</v>
      </c>
      <c r="BL27" s="12" t="s">
        <v>5</v>
      </c>
      <c r="BN27" s="9">
        <f>BA27/AZ27</f>
        <v>1.0691259481755782</v>
      </c>
      <c r="BO27" s="12" t="s">
        <v>5</v>
      </c>
      <c r="BQ27" s="6">
        <f>(AVERAGE(AW25:AW28)+AVERAGE(AW26:AW29))/2</f>
        <v>349.59791919438351</v>
      </c>
      <c r="BR27" s="8">
        <f>AW27/BQ27</f>
        <v>0.72238469118637605</v>
      </c>
      <c r="BS27" s="12" t="s">
        <v>5</v>
      </c>
      <c r="BV27" s="11" t="s">
        <v>14</v>
      </c>
      <c r="BW27" s="6">
        <v>292.07</v>
      </c>
      <c r="BX27" s="6">
        <v>252.54418489663436</v>
      </c>
      <c r="BY27" s="6">
        <v>462.1</v>
      </c>
      <c r="BZ27" s="6">
        <f>100*(BX27-BY27)/BY27</f>
        <v>-45.348585826307222</v>
      </c>
    </row>
    <row r="28" spans="1:78" x14ac:dyDescent="0.2">
      <c r="A28" s="7" t="s">
        <v>13</v>
      </c>
      <c r="B28" s="10">
        <v>443.09</v>
      </c>
      <c r="D28" s="7" t="s">
        <v>13</v>
      </c>
      <c r="E28" s="6">
        <v>443.09</v>
      </c>
      <c r="F28" s="6">
        <f>(AVERAGE(E26:E29)+AVERAGE(E27:E30))/2</f>
        <v>389.57</v>
      </c>
      <c r="G28" s="6">
        <f>E28/F28*100</f>
        <v>113.73822419590832</v>
      </c>
      <c r="X28" s="7" t="s">
        <v>13</v>
      </c>
      <c r="Y28" s="6">
        <v>443.09</v>
      </c>
      <c r="Z28" s="6">
        <f>Y28/V$6*100</f>
        <v>483.1890670890923</v>
      </c>
      <c r="AF28" s="1">
        <v>27</v>
      </c>
      <c r="AG28" s="7" t="s">
        <v>13</v>
      </c>
      <c r="AH28" s="6">
        <v>443.09</v>
      </c>
      <c r="AI28" s="6">
        <v>483.1890670890923</v>
      </c>
      <c r="AJ28" s="6">
        <f>AVERAGE(AI27:AI29)</f>
        <v>402.24077163131165</v>
      </c>
      <c r="AK28" s="6">
        <f>AVERAGE(AJ27:AJ29)</f>
        <v>408.15788509436084</v>
      </c>
      <c r="AL28" s="6">
        <f>AF28*AK28</f>
        <v>11020.262897547742</v>
      </c>
      <c r="AM28" s="6">
        <f>AF28*AF28</f>
        <v>729</v>
      </c>
      <c r="AN28" s="6">
        <f>AS$3+(AS$2*AF28)</f>
        <v>440.12798187117102</v>
      </c>
      <c r="AO28" s="6">
        <f>AN28*V$6/100</f>
        <v>403.60248352088502</v>
      </c>
      <c r="AU28" s="7" t="s">
        <v>13</v>
      </c>
      <c r="AV28" s="6">
        <v>443.09</v>
      </c>
      <c r="AW28" s="6">
        <v>483.1890670890923</v>
      </c>
      <c r="AX28" s="6">
        <v>408.15788509436084</v>
      </c>
      <c r="AY28" s="6">
        <v>403.60248352088502</v>
      </c>
      <c r="AZ28" s="6">
        <f>AVERAGE(AW26:AW30)</f>
        <v>396.70191677324402</v>
      </c>
      <c r="BA28" s="6">
        <f>AVERAGE(AW25:AW31)</f>
        <v>390.54619993399541</v>
      </c>
      <c r="BD28" s="9">
        <f>AW28/AX28</f>
        <v>1.1838288190301292</v>
      </c>
      <c r="BE28" s="7" t="s">
        <v>5</v>
      </c>
      <c r="BF28" s="9">
        <f>AW28/AY28</f>
        <v>1.1971905199242634</v>
      </c>
      <c r="BG28" s="7" t="s">
        <v>3</v>
      </c>
      <c r="BH28" s="7" t="s">
        <v>3</v>
      </c>
      <c r="BJ28" s="10">
        <v>534.67999999999995</v>
      </c>
      <c r="BK28" s="10">
        <v>298.48</v>
      </c>
      <c r="BL28" s="7" t="s">
        <v>3</v>
      </c>
      <c r="BN28" s="9">
        <f>BA28/AZ28</f>
        <v>0.98448276507126831</v>
      </c>
      <c r="BO28" s="7" t="s">
        <v>3</v>
      </c>
      <c r="BQ28" s="6">
        <f>(AVERAGE(AW26:AW29)+AVERAGE(AW27:AW30))/2</f>
        <v>398.77898734501935</v>
      </c>
      <c r="BR28" s="8">
        <f>AW28/BQ28</f>
        <v>1.2116713328002968</v>
      </c>
      <c r="BS28" s="12" t="s">
        <v>5</v>
      </c>
      <c r="BV28" s="7" t="s">
        <v>13</v>
      </c>
      <c r="BW28" s="6">
        <v>443.09</v>
      </c>
      <c r="BX28" s="6">
        <v>483.1890670890923</v>
      </c>
      <c r="BY28" s="6">
        <v>483.19</v>
      </c>
      <c r="BZ28" s="6"/>
    </row>
    <row r="29" spans="1:78" x14ac:dyDescent="0.2">
      <c r="A29" s="7" t="s">
        <v>12</v>
      </c>
      <c r="B29" s="10">
        <v>427.04</v>
      </c>
      <c r="D29" s="7" t="s">
        <v>12</v>
      </c>
      <c r="E29" s="6">
        <v>427.04</v>
      </c>
      <c r="F29" s="6">
        <f>(AVERAGE(E27:E30)+AVERAGE(E28:E31))/2</f>
        <v>447.35</v>
      </c>
      <c r="G29" s="6">
        <f>E29/F29*100</f>
        <v>95.459930703028945</v>
      </c>
      <c r="X29" s="7" t="s">
        <v>12</v>
      </c>
      <c r="Y29" s="6">
        <v>427.04</v>
      </c>
      <c r="Z29" s="6">
        <f>Y29/V$7*100</f>
        <v>470.98906290820838</v>
      </c>
      <c r="AF29" s="1">
        <v>28</v>
      </c>
      <c r="AG29" s="7" t="s">
        <v>12</v>
      </c>
      <c r="AH29" s="6">
        <v>427.04</v>
      </c>
      <c r="AI29" s="6">
        <v>470.98906290820838</v>
      </c>
      <c r="AJ29" s="6">
        <f>AVERAGE(AI28:AI30)</f>
        <v>476.48739684610791</v>
      </c>
      <c r="AK29" s="6">
        <f>AVERAGE(AJ28:AJ30)</f>
        <v>453.49445274892832</v>
      </c>
      <c r="AL29" s="6">
        <f>AF29*AK29</f>
        <v>12697.844676969993</v>
      </c>
      <c r="AM29" s="6">
        <f>AF29*AF29</f>
        <v>784</v>
      </c>
      <c r="AN29" s="6">
        <f>AS$3+(AS$2*AF29)</f>
        <v>442.89011759376763</v>
      </c>
      <c r="AO29" s="6">
        <f>AN29*V$7/100</f>
        <v>401.56303131417445</v>
      </c>
      <c r="AU29" s="7" t="s">
        <v>12</v>
      </c>
      <c r="AV29" s="6">
        <v>427.04</v>
      </c>
      <c r="AW29" s="6">
        <v>470.98906290820838</v>
      </c>
      <c r="AX29" s="6">
        <v>453.49445274892832</v>
      </c>
      <c r="AY29" s="6">
        <v>401.56303131417445</v>
      </c>
      <c r="AZ29" s="6">
        <f>AVERAGE(AW27:AW31)</f>
        <v>436.19976425876467</v>
      </c>
      <c r="BA29" s="6">
        <f>AVERAGE(AW26:AW32)</f>
        <v>420.75229374903364</v>
      </c>
      <c r="BD29" s="9">
        <f>AW29/AX29</f>
        <v>1.038577341030819</v>
      </c>
      <c r="BE29" s="7" t="s">
        <v>3</v>
      </c>
      <c r="BF29" s="9">
        <f>AW29/AY29</f>
        <v>1.1728894997301593</v>
      </c>
      <c r="BG29" s="7" t="s">
        <v>3</v>
      </c>
      <c r="BH29" s="7" t="s">
        <v>3</v>
      </c>
      <c r="BJ29" s="10">
        <v>534.67999999999995</v>
      </c>
      <c r="BK29" s="10">
        <v>298.48</v>
      </c>
      <c r="BL29" s="7" t="s">
        <v>3</v>
      </c>
      <c r="BN29" s="9">
        <f>BA29/AZ29</f>
        <v>0.96458624745939292</v>
      </c>
      <c r="BO29" s="7" t="s">
        <v>3</v>
      </c>
      <c r="BQ29" s="6">
        <f>(AVERAGE(AW27:AW30)+AVERAGE(AW28:AW31))/2</f>
        <v>451.30762647901838</v>
      </c>
      <c r="BR29" s="8">
        <f>AW29/BQ29</f>
        <v>1.0436098024372851</v>
      </c>
      <c r="BS29" s="7" t="s">
        <v>3</v>
      </c>
      <c r="BV29" s="7" t="s">
        <v>12</v>
      </c>
      <c r="BW29" s="6">
        <v>427.04</v>
      </c>
      <c r="BX29" s="6">
        <v>470.98906290820838</v>
      </c>
      <c r="BY29" s="6">
        <v>470.98906290820838</v>
      </c>
      <c r="BZ29" s="6"/>
    </row>
    <row r="30" spans="1:78" x14ac:dyDescent="0.2">
      <c r="A30" s="11" t="s">
        <v>11</v>
      </c>
      <c r="B30" s="10">
        <v>484.69</v>
      </c>
      <c r="D30" s="11" t="s">
        <v>11</v>
      </c>
      <c r="E30" s="6">
        <v>484.69</v>
      </c>
      <c r="F30" s="6">
        <f>(AVERAGE(E28:E31)+AVERAGE(E29:E32))/2</f>
        <v>480.63625000000002</v>
      </c>
      <c r="G30" s="6">
        <f>E30/F30*100</f>
        <v>100.84341328811549</v>
      </c>
      <c r="X30" s="11" t="s">
        <v>11</v>
      </c>
      <c r="Y30" s="6">
        <v>484.69</v>
      </c>
      <c r="Z30" s="6">
        <f>Y30/V$4*100</f>
        <v>475.28406054102305</v>
      </c>
      <c r="AF30" s="1">
        <v>29</v>
      </c>
      <c r="AG30" s="11" t="s">
        <v>11</v>
      </c>
      <c r="AH30" s="6">
        <v>484.69</v>
      </c>
      <c r="AI30" s="6">
        <v>475.28406054102305</v>
      </c>
      <c r="AJ30" s="6">
        <f>AVERAGE(AI29:AI31)</f>
        <v>481.75518976936547</v>
      </c>
      <c r="AK30" s="6">
        <f>AVERAGE(AJ29:AJ31)</f>
        <v>479.08536586271765</v>
      </c>
      <c r="AL30" s="6">
        <f>AF30*AK30</f>
        <v>13893.475610018811</v>
      </c>
      <c r="AM30" s="6">
        <f>AF30*AF30</f>
        <v>841</v>
      </c>
      <c r="AN30" s="6">
        <f>AS$3+(AS$2*AF30)</f>
        <v>445.65225331636429</v>
      </c>
      <c r="AO30" s="6">
        <f>AN30*V$4/100</f>
        <v>454.47177507705374</v>
      </c>
      <c r="AU30" s="11" t="s">
        <v>11</v>
      </c>
      <c r="AV30" s="6">
        <v>484.69</v>
      </c>
      <c r="AW30" s="6">
        <v>475.28406054102305</v>
      </c>
      <c r="AX30" s="6">
        <v>479.08536586271765</v>
      </c>
      <c r="AY30" s="6">
        <v>454.47177507705374</v>
      </c>
      <c r="AZ30" s="6">
        <f>AVERAGE(AW28:AW32)</f>
        <v>478.24373258306787</v>
      </c>
      <c r="BA30" s="6">
        <f>AVERAGE(AW27:AW33)</f>
        <v>449.89774243751089</v>
      </c>
      <c r="BD30" s="9">
        <f>AW30/AX30</f>
        <v>0.99206549481040951</v>
      </c>
      <c r="BE30" s="7" t="s">
        <v>3</v>
      </c>
      <c r="BF30" s="9">
        <f>AW30/AY30</f>
        <v>1.0457944510645147</v>
      </c>
      <c r="BG30" s="7" t="s">
        <v>3</v>
      </c>
      <c r="BH30" s="7" t="s">
        <v>3</v>
      </c>
      <c r="BJ30" s="10">
        <v>534.67999999999995</v>
      </c>
      <c r="BK30" s="10">
        <v>298.48</v>
      </c>
      <c r="BL30" s="7" t="s">
        <v>3</v>
      </c>
      <c r="BN30" s="9">
        <f>BA30/AZ30</f>
        <v>0.940728987722524</v>
      </c>
      <c r="BO30" s="12" t="s">
        <v>5</v>
      </c>
      <c r="BQ30" s="6">
        <f>(AVERAGE(AW28:AW31)+AVERAGE(AW29:AW32))/2</f>
        <v>479.56052902792948</v>
      </c>
      <c r="BR30" s="8">
        <f>AW30/BQ30</f>
        <v>0.99108252612954861</v>
      </c>
      <c r="BS30" s="7" t="s">
        <v>3</v>
      </c>
      <c r="BV30" s="11" t="s">
        <v>11</v>
      </c>
      <c r="BW30" s="6">
        <v>484.69</v>
      </c>
      <c r="BX30" s="6">
        <v>475.28406054102305</v>
      </c>
      <c r="BY30" s="6">
        <v>475.28406054102305</v>
      </c>
      <c r="BZ30" s="6"/>
    </row>
    <row r="31" spans="1:78" x14ac:dyDescent="0.2">
      <c r="A31" s="11" t="s">
        <v>10</v>
      </c>
      <c r="B31" s="10">
        <v>577.09</v>
      </c>
      <c r="D31" s="11" t="s">
        <v>10</v>
      </c>
      <c r="E31" s="6">
        <v>577.09</v>
      </c>
      <c r="F31" s="6">
        <f>(AVERAGE(E29:E32)+AVERAGE(E30:E33))/2</f>
        <v>482.20875000000001</v>
      </c>
      <c r="G31" s="6">
        <f>E31/F31*100</f>
        <v>119.67638496812842</v>
      </c>
      <c r="X31" s="11" t="s">
        <v>10</v>
      </c>
      <c r="Y31" s="6">
        <v>577.09</v>
      </c>
      <c r="Z31" s="6">
        <f>Y31/V$5*100</f>
        <v>498.99244585886515</v>
      </c>
      <c r="AF31" s="1">
        <v>30</v>
      </c>
      <c r="AG31" s="11" t="s">
        <v>10</v>
      </c>
      <c r="AH31" s="6">
        <v>577.09</v>
      </c>
      <c r="AI31" s="6">
        <v>498.99244585886515</v>
      </c>
      <c r="AJ31" s="6">
        <f>AVERAGE(AI30:AI32)</f>
        <v>479.01351097267951</v>
      </c>
      <c r="AK31" s="6">
        <f>AVERAGE(AJ30:AJ32)</f>
        <v>483.28710265041695</v>
      </c>
      <c r="AL31" s="6">
        <f>AF31*AK31</f>
        <v>14498.613079512508</v>
      </c>
      <c r="AM31" s="6">
        <f>AF31*AF31</f>
        <v>900</v>
      </c>
      <c r="AN31" s="6">
        <f>AS$3+(AS$2*AF31)</f>
        <v>448.41438903896085</v>
      </c>
      <c r="AO31" s="6">
        <f>AN31*V$5/100</f>
        <v>518.59594652798796</v>
      </c>
      <c r="AU31" s="11" t="s">
        <v>10</v>
      </c>
      <c r="AV31" s="6">
        <v>577.09</v>
      </c>
      <c r="AW31" s="6">
        <v>498.99244585886515</v>
      </c>
      <c r="AX31" s="6">
        <v>483.28710265041695</v>
      </c>
      <c r="AY31" s="6">
        <v>518.59594652798796</v>
      </c>
      <c r="AZ31" s="6">
        <f>AVERAGE(AW29:AW33)</f>
        <v>482.71018901536991</v>
      </c>
      <c r="BA31" s="6">
        <f>AVERAGE(AW28:AW34)</f>
        <v>480.82958676282306</v>
      </c>
      <c r="BD31" s="9">
        <f>AW31/AX31</f>
        <v>1.0324969218551825</v>
      </c>
      <c r="BE31" s="7" t="s">
        <v>3</v>
      </c>
      <c r="BF31" s="9">
        <f>AW31/AY31</f>
        <v>0.96219889337668618</v>
      </c>
      <c r="BG31" s="7" t="s">
        <v>3</v>
      </c>
      <c r="BH31" s="7" t="s">
        <v>3</v>
      </c>
      <c r="BJ31" s="10">
        <v>534.67999999999995</v>
      </c>
      <c r="BK31" s="10">
        <v>298.48</v>
      </c>
      <c r="BL31" s="7" t="s">
        <v>3</v>
      </c>
      <c r="BN31" s="9">
        <f>BA31/AZ31</f>
        <v>0.99610407591274819</v>
      </c>
      <c r="BO31" s="7" t="s">
        <v>3</v>
      </c>
      <c r="BQ31" s="6">
        <f>(AVERAGE(AW29:AW32)+AVERAGE(AW30:AW33))/2</f>
        <v>481.323934749361</v>
      </c>
      <c r="BR31" s="8">
        <f>AW31/BQ31</f>
        <v>1.0367081498216053</v>
      </c>
      <c r="BS31" s="7" t="s">
        <v>3</v>
      </c>
      <c r="BV31" s="11" t="s">
        <v>10</v>
      </c>
      <c r="BW31" s="6">
        <v>577.09</v>
      </c>
      <c r="BX31" s="6">
        <v>498.99244585886515</v>
      </c>
      <c r="BY31" s="6">
        <v>498.99244585886515</v>
      </c>
      <c r="BZ31" s="6"/>
    </row>
    <row r="32" spans="1:78" x14ac:dyDescent="0.2">
      <c r="A32" s="7" t="s">
        <v>9</v>
      </c>
      <c r="B32" s="10">
        <v>424.36</v>
      </c>
      <c r="D32" s="7" t="s">
        <v>9</v>
      </c>
      <c r="E32" s="6">
        <v>424.36</v>
      </c>
      <c r="F32" s="6">
        <f>(AVERAGE(E30:E33)+AVERAGE(E31:E34))/2</f>
        <v>485.33</v>
      </c>
      <c r="G32" s="6">
        <f>E32/F32*100</f>
        <v>87.437413718500821</v>
      </c>
      <c r="X32" s="7" t="s">
        <v>9</v>
      </c>
      <c r="Y32" s="6">
        <v>424.36</v>
      </c>
      <c r="Z32" s="6">
        <f>Y32/V$6*100</f>
        <v>462.76402651815027</v>
      </c>
      <c r="AF32" s="1">
        <v>31</v>
      </c>
      <c r="AG32" s="7" t="s">
        <v>9</v>
      </c>
      <c r="AH32" s="6">
        <v>424.36</v>
      </c>
      <c r="AI32" s="6">
        <v>462.76402651815027</v>
      </c>
      <c r="AJ32" s="6">
        <f>AVERAGE(AI31:AI33)</f>
        <v>489.09260720920594</v>
      </c>
      <c r="AK32" s="6">
        <f>AVERAGE(AJ31:AJ33)</f>
        <v>482.40786949869204</v>
      </c>
      <c r="AL32" s="6">
        <f>AF32*AK32</f>
        <v>14954.643954459452</v>
      </c>
      <c r="AM32" s="6">
        <f>AF32*AF32</f>
        <v>961</v>
      </c>
      <c r="AN32" s="6">
        <f>AS$3+(AS$2*AF32)</f>
        <v>451.17652476155752</v>
      </c>
      <c r="AO32" s="6">
        <f>AN32*V$6/100</f>
        <v>413.73412598290014</v>
      </c>
      <c r="AU32" s="7" t="s">
        <v>9</v>
      </c>
      <c r="AV32" s="6">
        <v>424.36</v>
      </c>
      <c r="AW32" s="6">
        <v>462.76402651815027</v>
      </c>
      <c r="AX32" s="6">
        <v>482.40786949869204</v>
      </c>
      <c r="AY32" s="6">
        <v>413.73412598290014</v>
      </c>
      <c r="AZ32" s="6">
        <f>AVERAGE(AW30:AW34)</f>
        <v>482.325795468492</v>
      </c>
      <c r="BA32" s="6">
        <f>AVERAGE(AW29:AW35)</f>
        <v>477.97207126542168</v>
      </c>
      <c r="BD32" s="9">
        <f>AW32/AX32</f>
        <v>0.95927959674257546</v>
      </c>
      <c r="BE32" s="7" t="s">
        <v>3</v>
      </c>
      <c r="BF32" s="9">
        <f>AW32/AY32</f>
        <v>1.1185058167942292</v>
      </c>
      <c r="BG32" s="7" t="s">
        <v>3</v>
      </c>
      <c r="BH32" s="7" t="s">
        <v>3</v>
      </c>
      <c r="BJ32" s="10">
        <v>534.67999999999995</v>
      </c>
      <c r="BK32" s="10">
        <v>298.48</v>
      </c>
      <c r="BL32" s="7" t="s">
        <v>3</v>
      </c>
      <c r="BN32" s="9">
        <f>BA32/AZ32</f>
        <v>0.99097347841650996</v>
      </c>
      <c r="BO32" s="7" t="s">
        <v>3</v>
      </c>
      <c r="BQ32" s="6">
        <f>(AVERAGE(AW30:AW33)+AVERAGE(AW31:AW34))/2</f>
        <v>484.86334987125974</v>
      </c>
      <c r="BR32" s="8">
        <f>AW32/BQ32</f>
        <v>0.95442154297911519</v>
      </c>
      <c r="BS32" s="7" t="s">
        <v>3</v>
      </c>
      <c r="BV32" s="7" t="s">
        <v>9</v>
      </c>
      <c r="BW32" s="6">
        <v>424.36</v>
      </c>
      <c r="BX32" s="6">
        <v>462.76402651815027</v>
      </c>
      <c r="BY32" s="6">
        <v>462.76402651815027</v>
      </c>
      <c r="BZ32" s="6"/>
    </row>
    <row r="33" spans="1:78" x14ac:dyDescent="0.2">
      <c r="A33" s="7" t="s">
        <v>8</v>
      </c>
      <c r="B33" s="10">
        <v>458.35</v>
      </c>
      <c r="D33" s="7" t="s">
        <v>8</v>
      </c>
      <c r="E33" s="6">
        <v>458.35</v>
      </c>
      <c r="F33" s="6">
        <f>(AVERAGE(E31:E34)+AVERAGE(E32:E35))/2</f>
        <v>479.36124999999998</v>
      </c>
      <c r="G33" s="6">
        <f>E33/F33*100</f>
        <v>95.616823429094453</v>
      </c>
      <c r="X33" s="7" t="s">
        <v>8</v>
      </c>
      <c r="Y33" s="6">
        <v>458.35</v>
      </c>
      <c r="Z33" s="6">
        <f>Y33/V$7*100</f>
        <v>505.52134925060255</v>
      </c>
      <c r="AF33" s="1">
        <v>32</v>
      </c>
      <c r="AG33" s="7" t="s">
        <v>8</v>
      </c>
      <c r="AH33" s="6">
        <v>458.35</v>
      </c>
      <c r="AI33" s="6">
        <v>505.52134925060255</v>
      </c>
      <c r="AJ33" s="6">
        <f>AVERAGE(AI32:AI34)</f>
        <v>479.11749031419066</v>
      </c>
      <c r="AK33" s="6">
        <f>AVERAGE(AJ32:AJ34)</f>
        <v>482.48946617798828</v>
      </c>
      <c r="AL33" s="6">
        <f>AF33*AK33</f>
        <v>15439.662917695625</v>
      </c>
      <c r="AM33" s="6">
        <f>AF33*AF33</f>
        <v>1024</v>
      </c>
      <c r="AN33" s="6">
        <f>AS$3+(AS$2*AF33)</f>
        <v>453.93866048415413</v>
      </c>
      <c r="AO33" s="6">
        <f>AN33*V$7/100</f>
        <v>411.58060948632442</v>
      </c>
      <c r="AU33" s="7" t="s">
        <v>8</v>
      </c>
      <c r="AV33" s="6">
        <v>458.35</v>
      </c>
      <c r="AW33" s="6">
        <v>505.52134925060255</v>
      </c>
      <c r="AX33" s="6">
        <v>482.48946617798828</v>
      </c>
      <c r="AY33" s="6">
        <v>411.58060948632442</v>
      </c>
      <c r="AZ33" s="6">
        <f>AVERAGE(AW31:AW35)</f>
        <v>479.90627508174396</v>
      </c>
      <c r="BA33" s="6">
        <f>AVERAGE(AW30:AW36)</f>
        <v>482.58605628586565</v>
      </c>
      <c r="BD33" s="9">
        <f>AW33/AX33</f>
        <v>1.0477355148394429</v>
      </c>
      <c r="BE33" s="7" t="s">
        <v>3</v>
      </c>
      <c r="BF33" s="9">
        <f>AW33/AY33</f>
        <v>1.2282438423946196</v>
      </c>
      <c r="BG33" s="7" t="s">
        <v>5</v>
      </c>
      <c r="BH33" s="7" t="s">
        <v>3</v>
      </c>
      <c r="BJ33" s="10">
        <v>534.67999999999995</v>
      </c>
      <c r="BK33" s="10">
        <v>298.48</v>
      </c>
      <c r="BL33" s="7" t="s">
        <v>3</v>
      </c>
      <c r="BN33" s="9">
        <f>BA33/AZ33</f>
        <v>1.0055839678355221</v>
      </c>
      <c r="BO33" s="7" t="s">
        <v>3</v>
      </c>
      <c r="BQ33" s="6">
        <f>(AVERAGE(AW31:AW34)+AVERAGE(AW32:AW35))/2</f>
        <v>479.61048079391145</v>
      </c>
      <c r="BR33" s="8">
        <f>AW33/BQ33</f>
        <v>1.0540248170010802</v>
      </c>
      <c r="BS33" s="7" t="s">
        <v>3</v>
      </c>
      <c r="BV33" s="7" t="s">
        <v>8</v>
      </c>
      <c r="BW33" s="6">
        <v>458.35</v>
      </c>
      <c r="BX33" s="6">
        <v>505.52134925060255</v>
      </c>
      <c r="BY33" s="6">
        <v>505.52134925060255</v>
      </c>
      <c r="BZ33" s="6"/>
    </row>
    <row r="34" spans="1:78" x14ac:dyDescent="0.2">
      <c r="A34" s="11" t="s">
        <v>7</v>
      </c>
      <c r="B34" s="10">
        <v>478.35</v>
      </c>
      <c r="D34" s="11" t="s">
        <v>7</v>
      </c>
      <c r="E34" s="6">
        <v>478.35</v>
      </c>
      <c r="F34" s="6">
        <f>(AVERAGE(E32:E35)+AVERAGE(E33:E36))/2</f>
        <v>478.83</v>
      </c>
      <c r="G34" s="6">
        <f>E34/F34*100</f>
        <v>99.899755654407628</v>
      </c>
      <c r="X34" s="11" t="s">
        <v>7</v>
      </c>
      <c r="Y34" s="6">
        <v>478.35</v>
      </c>
      <c r="Z34" s="6">
        <f>Y34/V$4*100</f>
        <v>469.0670951738191</v>
      </c>
      <c r="AF34" s="1">
        <v>33</v>
      </c>
      <c r="AG34" s="11" t="s">
        <v>7</v>
      </c>
      <c r="AH34" s="6">
        <v>478.35</v>
      </c>
      <c r="AI34" s="6">
        <v>469.0670951738191</v>
      </c>
      <c r="AJ34" s="6">
        <f>AVERAGE(AI33:AI35)</f>
        <v>479.25830101056812</v>
      </c>
      <c r="AK34" s="6">
        <f>AVERAGE(AJ33:AJ35)</f>
        <v>478.96309842296608</v>
      </c>
      <c r="AL34" s="6">
        <f>AF34*AK34</f>
        <v>15805.782247957881</v>
      </c>
      <c r="AM34" s="6">
        <f>AF34*AF34</f>
        <v>1089</v>
      </c>
      <c r="AN34" s="6">
        <f>AS$3+(AS$2*AF34)</f>
        <v>456.70079620675074</v>
      </c>
      <c r="AO34" s="6">
        <f>AN34*V$4/100</f>
        <v>465.73897020967735</v>
      </c>
      <c r="AU34" s="11" t="s">
        <v>7</v>
      </c>
      <c r="AV34" s="6">
        <v>478.35</v>
      </c>
      <c r="AW34" s="6">
        <v>469.0670951738191</v>
      </c>
      <c r="AX34" s="6">
        <v>478.96309842296608</v>
      </c>
      <c r="AY34" s="6">
        <v>465.73897020967735</v>
      </c>
      <c r="AZ34" s="6">
        <f>AVERAGE(AW32:AW36)</f>
        <v>480.76517752023426</v>
      </c>
      <c r="BA34" s="6">
        <f>AVERAGE(AW31:AW37)</f>
        <v>479.79659034494352</v>
      </c>
      <c r="BD34" s="9">
        <f>AW34/AX34</f>
        <v>0.97933869377050009</v>
      </c>
      <c r="BE34" s="7" t="s">
        <v>3</v>
      </c>
      <c r="BF34" s="9">
        <f>AW34/AY34</f>
        <v>1.0071459018399156</v>
      </c>
      <c r="BG34" s="7" t="s">
        <v>3</v>
      </c>
      <c r="BH34" s="7" t="s">
        <v>3</v>
      </c>
      <c r="BJ34" s="10">
        <v>534.67999999999995</v>
      </c>
      <c r="BK34" s="10">
        <v>298.48</v>
      </c>
      <c r="BL34" s="7" t="s">
        <v>3</v>
      </c>
      <c r="BN34" s="9">
        <f>BA34/AZ34</f>
        <v>0.99798532169013021</v>
      </c>
      <c r="BO34" s="7" t="s">
        <v>3</v>
      </c>
      <c r="BQ34" s="6">
        <f>(AVERAGE(AW32:AW35)+AVERAGE(AW33:AW36))/2</f>
        <v>480.20009882910944</v>
      </c>
      <c r="BR34" s="8">
        <f>AW34/BQ34</f>
        <v>0.97681590719694478</v>
      </c>
      <c r="BS34" s="7" t="s">
        <v>3</v>
      </c>
      <c r="BV34" s="11" t="s">
        <v>7</v>
      </c>
      <c r="BW34" s="6">
        <v>478.35</v>
      </c>
      <c r="BX34" s="6">
        <v>469.0670951738191</v>
      </c>
      <c r="BY34" s="6">
        <v>469.0670951738191</v>
      </c>
      <c r="BZ34" s="6"/>
    </row>
    <row r="35" spans="1:78" x14ac:dyDescent="0.2">
      <c r="A35" s="11" t="s">
        <v>6</v>
      </c>
      <c r="B35" s="10">
        <v>535.67999999999995</v>
      </c>
      <c r="D35" s="11" t="s">
        <v>6</v>
      </c>
      <c r="E35" s="6">
        <v>535.67999999999995</v>
      </c>
      <c r="F35" s="6">
        <f>(AVERAGE(E33:E36)+AVERAGE(E34:E37))/2</f>
        <v>477.83500000000004</v>
      </c>
      <c r="G35" s="6">
        <f>E35/F35*100</f>
        <v>112.10564316134229</v>
      </c>
      <c r="X35" s="11" t="s">
        <v>6</v>
      </c>
      <c r="Y35" s="6">
        <v>535.67999999999995</v>
      </c>
      <c r="Z35" s="6">
        <f>Y35/V$5*100</f>
        <v>463.18645860728276</v>
      </c>
      <c r="AF35" s="1">
        <v>34</v>
      </c>
      <c r="AG35" s="11" t="s">
        <v>6</v>
      </c>
      <c r="AH35" s="6">
        <v>535.67999999999995</v>
      </c>
      <c r="AI35" s="6">
        <v>463.18645860728276</v>
      </c>
      <c r="AJ35" s="6">
        <f>AVERAGE(AI34:AI36)</f>
        <v>478.51350394413947</v>
      </c>
      <c r="AK35" s="6">
        <f>AVERAGE(AJ34:AJ36)</f>
        <v>477.28295894192115</v>
      </c>
      <c r="AL35" s="6">
        <f>AF35*AK35</f>
        <v>16227.62060402532</v>
      </c>
      <c r="AM35" s="6">
        <f>AF35*AF35</f>
        <v>1156</v>
      </c>
      <c r="AN35" s="6">
        <f>AS$3+(AS$2*AF35)</f>
        <v>459.46293192934735</v>
      </c>
      <c r="AO35" s="6">
        <f>AN35*V$5/100</f>
        <v>531.37370232274498</v>
      </c>
      <c r="AU35" s="11" t="s">
        <v>6</v>
      </c>
      <c r="AV35" s="6">
        <v>535.67999999999995</v>
      </c>
      <c r="AW35" s="6">
        <v>463.18645860728276</v>
      </c>
      <c r="AX35" s="6">
        <v>477.28295894192115</v>
      </c>
      <c r="AY35" s="6">
        <v>531.37370232274498</v>
      </c>
      <c r="AZ35" s="6">
        <f>AVERAGE(AW33:AW37)</f>
        <v>479.36393200751792</v>
      </c>
      <c r="BA35" s="6"/>
      <c r="BD35" s="9">
        <f>AW35/AX35</f>
        <v>0.97046510865192293</v>
      </c>
      <c r="BE35" s="7" t="s">
        <v>3</v>
      </c>
      <c r="BF35" s="9">
        <f>AW35/AY35</f>
        <v>0.87167742133756043</v>
      </c>
      <c r="BG35" s="7" t="s">
        <v>3</v>
      </c>
      <c r="BH35" s="7" t="s">
        <v>3</v>
      </c>
      <c r="BJ35" s="10">
        <v>534.67999999999995</v>
      </c>
      <c r="BK35" s="10">
        <v>298.48</v>
      </c>
      <c r="BL35" s="7" t="s">
        <v>3</v>
      </c>
      <c r="BN35" s="9"/>
      <c r="BO35" s="7" t="s">
        <v>3</v>
      </c>
      <c r="BQ35" s="6">
        <f>(AVERAGE(AW33:AW36)+AVERAGE(AW34:AW37))/2</f>
        <v>479.04502148375093</v>
      </c>
      <c r="BR35" s="8">
        <f>AW35/BQ35</f>
        <v>0.96689546459046938</v>
      </c>
      <c r="BS35" s="7" t="s">
        <v>3</v>
      </c>
      <c r="BV35" s="11" t="s">
        <v>6</v>
      </c>
      <c r="BW35" s="6">
        <v>535.67999999999995</v>
      </c>
      <c r="BX35" s="6">
        <v>463.18645860728276</v>
      </c>
      <c r="BY35" s="6">
        <v>463.18645860728276</v>
      </c>
      <c r="BZ35" s="6"/>
    </row>
    <row r="36" spans="1:78" x14ac:dyDescent="0.2">
      <c r="A36" s="7" t="s">
        <v>4</v>
      </c>
      <c r="B36" s="10">
        <v>461.52</v>
      </c>
      <c r="D36" s="7" t="s">
        <v>4</v>
      </c>
      <c r="E36" s="6">
        <v>461.52</v>
      </c>
      <c r="F36" s="6"/>
      <c r="G36" s="6"/>
      <c r="X36" s="7" t="s">
        <v>4</v>
      </c>
      <c r="Y36" s="6">
        <v>461.52</v>
      </c>
      <c r="Z36" s="6">
        <f>Y36/V$6*100</f>
        <v>503.28695805131662</v>
      </c>
      <c r="AF36" s="1">
        <v>35</v>
      </c>
      <c r="AG36" s="7" t="s">
        <v>4</v>
      </c>
      <c r="AH36" s="6">
        <v>461.52</v>
      </c>
      <c r="AI36" s="6">
        <v>503.28695805131662</v>
      </c>
      <c r="AJ36" s="6">
        <f>AVERAGE(AI35:AI37)</f>
        <v>474.07707187105598</v>
      </c>
      <c r="AK36" s="6">
        <f>AJ36</f>
        <v>474.07707187105598</v>
      </c>
      <c r="AL36" s="6">
        <f>AF36*AK36</f>
        <v>16592.697515486958</v>
      </c>
      <c r="AM36" s="6">
        <f>AF36*AF36</f>
        <v>1225</v>
      </c>
      <c r="AN36" s="6">
        <f>AS$3+(AS$2*AF36)</f>
        <v>462.22506765194396</v>
      </c>
      <c r="AO36" s="6">
        <f>AN36*V$6/100</f>
        <v>423.86576844491532</v>
      </c>
      <c r="AU36" s="7" t="s">
        <v>4</v>
      </c>
      <c r="AV36" s="6">
        <v>461.52</v>
      </c>
      <c r="AW36" s="6">
        <v>503.28695805131662</v>
      </c>
      <c r="AX36" s="6">
        <v>474.07707187105598</v>
      </c>
      <c r="AY36" s="6">
        <v>423.86576844491532</v>
      </c>
      <c r="AZ36" s="6"/>
      <c r="BA36" s="6"/>
      <c r="BD36" s="9">
        <f>AW36/AX36</f>
        <v>1.0616142140453597</v>
      </c>
      <c r="BE36" s="7" t="s">
        <v>5</v>
      </c>
      <c r="BF36" s="9">
        <f>AW36/AY36</f>
        <v>1.1873734458382494</v>
      </c>
      <c r="BG36" s="7" t="s">
        <v>3</v>
      </c>
      <c r="BH36" s="7" t="s">
        <v>3</v>
      </c>
      <c r="BJ36" s="10">
        <v>534.67999999999995</v>
      </c>
      <c r="BK36" s="10">
        <v>298.48</v>
      </c>
      <c r="BL36" s="7" t="s">
        <v>3</v>
      </c>
      <c r="BN36" s="9"/>
      <c r="BO36" s="7" t="s">
        <v>3</v>
      </c>
      <c r="BQ36" s="6"/>
      <c r="BR36" s="8"/>
      <c r="BS36" s="7" t="s">
        <v>3</v>
      </c>
      <c r="BV36" s="7" t="s">
        <v>4</v>
      </c>
      <c r="BW36" s="6">
        <v>461.52</v>
      </c>
      <c r="BX36" s="6">
        <v>503.28695805131662</v>
      </c>
      <c r="BY36" s="6">
        <v>503.28695805131662</v>
      </c>
      <c r="BZ36" s="6"/>
    </row>
    <row r="37" spans="1:78" x14ac:dyDescent="0.2">
      <c r="A37" s="7" t="s">
        <v>2</v>
      </c>
      <c r="B37" s="10">
        <v>413.23</v>
      </c>
      <c r="D37" s="7" t="s">
        <v>2</v>
      </c>
      <c r="E37" s="6">
        <v>413.23</v>
      </c>
      <c r="F37" s="6"/>
      <c r="G37" s="6"/>
      <c r="X37" s="7" t="s">
        <v>2</v>
      </c>
      <c r="Y37" s="6">
        <v>413.23</v>
      </c>
      <c r="Z37" s="6">
        <f>Y37/V$7*100</f>
        <v>455.75779895456844</v>
      </c>
      <c r="AF37" s="1">
        <v>36</v>
      </c>
      <c r="AG37" s="7" t="s">
        <v>2</v>
      </c>
      <c r="AH37" s="6">
        <v>413.23</v>
      </c>
      <c r="AI37" s="6">
        <v>455.75779895456844</v>
      </c>
      <c r="AJ37" s="6"/>
      <c r="AK37" s="6">
        <v>477.3</v>
      </c>
      <c r="AL37" s="6">
        <f>AF37*AK37</f>
        <v>17182.8</v>
      </c>
      <c r="AM37" s="6">
        <f>AF37*AF37</f>
        <v>1296</v>
      </c>
      <c r="AN37" s="6">
        <f>AS$3+(AS$2*AF37)</f>
        <v>464.98720337454057</v>
      </c>
      <c r="AO37" s="6">
        <f>AN37*V$7/100</f>
        <v>421.59818765847433</v>
      </c>
      <c r="AU37" s="7" t="s">
        <v>2</v>
      </c>
      <c r="AV37" s="6">
        <v>413.23</v>
      </c>
      <c r="AW37" s="6">
        <v>455.75779895456844</v>
      </c>
      <c r="AX37" s="6">
        <v>477.3</v>
      </c>
      <c r="AY37" s="6">
        <v>421.59818765847433</v>
      </c>
      <c r="AZ37" s="6"/>
      <c r="BA37" s="6"/>
      <c r="BD37" s="9">
        <f>AW37/AX37</f>
        <v>0.95486653876926131</v>
      </c>
      <c r="BE37" s="7" t="s">
        <v>3</v>
      </c>
      <c r="BF37" s="9">
        <f>AW37/AY37</f>
        <v>1.0810240942585976</v>
      </c>
      <c r="BG37" s="7" t="s">
        <v>3</v>
      </c>
      <c r="BH37" s="7" t="s">
        <v>3</v>
      </c>
      <c r="BJ37" s="10">
        <v>534.67999999999995</v>
      </c>
      <c r="BK37" s="10">
        <v>298.48</v>
      </c>
      <c r="BL37" s="7" t="s">
        <v>3</v>
      </c>
      <c r="BN37" s="9"/>
      <c r="BO37" s="7" t="s">
        <v>3</v>
      </c>
      <c r="BQ37" s="6"/>
      <c r="BR37" s="8"/>
      <c r="BS37" s="7" t="s">
        <v>3</v>
      </c>
      <c r="BV37" s="7" t="s">
        <v>2</v>
      </c>
      <c r="BW37" s="6">
        <v>413.23</v>
      </c>
      <c r="BX37" s="6">
        <v>455.75779895456844</v>
      </c>
      <c r="BY37" s="6">
        <v>455.75779895456844</v>
      </c>
      <c r="BZ37" s="6"/>
    </row>
    <row r="38" spans="1:78" x14ac:dyDescent="0.2">
      <c r="AE38" t="s">
        <v>1</v>
      </c>
      <c r="AF38" s="5">
        <f>AVERAGE(AF2:AF37)</f>
        <v>18.5</v>
      </c>
      <c r="AK38" s="4">
        <f>AVERAGE(AK2:AK37)</f>
        <v>416.6498282290998</v>
      </c>
      <c r="AL38" s="4">
        <f>AVERAGE(AL2:AL37)</f>
        <v>8006.1023023018979</v>
      </c>
      <c r="AM38" s="4">
        <f>AVERAGE(AM2:AM37)</f>
        <v>450.16666666666669</v>
      </c>
      <c r="AN38" s="3" t="s">
        <v>0</v>
      </c>
      <c r="AO38" s="2">
        <f>STDEV(AO2:AO37)</f>
        <v>49.927117997183018</v>
      </c>
    </row>
  </sheetData>
  <mergeCells count="2">
    <mergeCell ref="BD1:BE1"/>
    <mergeCell ref="BF1:BG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pane xSplit="1" topLeftCell="B1" activePane="topRight" state="frozenSplit"/>
      <selection pane="topRight" activeCell="R32" sqref="R32"/>
    </sheetView>
  </sheetViews>
  <sheetFormatPr defaultRowHeight="12.75" x14ac:dyDescent="0.2"/>
  <cols>
    <col min="1" max="1" width="13" style="1" customWidth="1"/>
    <col min="2" max="2" width="13" customWidth="1"/>
    <col min="21" max="21" width="10.42578125" customWidth="1"/>
    <col min="45" max="45" width="9.5703125" bestFit="1" customWidth="1"/>
  </cols>
  <sheetData>
    <row r="1" spans="1:59" x14ac:dyDescent="0.2">
      <c r="A1" s="15" t="s">
        <v>52</v>
      </c>
      <c r="B1" s="15" t="s">
        <v>51</v>
      </c>
      <c r="D1" s="15" t="s">
        <v>52</v>
      </c>
      <c r="E1" s="15" t="s">
        <v>51</v>
      </c>
      <c r="F1" s="15" t="s">
        <v>71</v>
      </c>
      <c r="G1" s="15" t="s">
        <v>70</v>
      </c>
      <c r="X1" s="15" t="s">
        <v>52</v>
      </c>
      <c r="Y1" s="15" t="s">
        <v>51</v>
      </c>
      <c r="Z1" s="15" t="s">
        <v>64</v>
      </c>
      <c r="AG1" s="15" t="s">
        <v>52</v>
      </c>
      <c r="AH1" s="15" t="s">
        <v>51</v>
      </c>
      <c r="AI1" s="15" t="s">
        <v>69</v>
      </c>
      <c r="AJ1" s="15" t="s">
        <v>68</v>
      </c>
      <c r="AK1" s="15" t="s">
        <v>63</v>
      </c>
      <c r="AL1" s="15" t="s">
        <v>67</v>
      </c>
      <c r="AM1" s="15" t="s">
        <v>66</v>
      </c>
      <c r="AN1" s="15" t="s">
        <v>65</v>
      </c>
      <c r="AO1" s="3" t="s">
        <v>62</v>
      </c>
      <c r="AU1" s="15" t="s">
        <v>52</v>
      </c>
      <c r="AV1" s="15" t="s">
        <v>51</v>
      </c>
      <c r="AW1" s="15" t="s">
        <v>64</v>
      </c>
      <c r="AX1" s="15" t="s">
        <v>63</v>
      </c>
      <c r="AY1" s="15" t="s">
        <v>62</v>
      </c>
      <c r="AZ1" s="15" t="s">
        <v>61</v>
      </c>
      <c r="BA1" s="15" t="s">
        <v>60</v>
      </c>
      <c r="BC1" s="15" t="s">
        <v>52</v>
      </c>
      <c r="BD1" s="15" t="s">
        <v>51</v>
      </c>
      <c r="BE1" s="15" t="s">
        <v>50</v>
      </c>
      <c r="BF1" s="15" t="s">
        <v>49</v>
      </c>
      <c r="BG1" s="17" t="s">
        <v>48</v>
      </c>
    </row>
    <row r="2" spans="1:59" x14ac:dyDescent="0.2">
      <c r="A2" s="11" t="s">
        <v>46</v>
      </c>
      <c r="B2" s="10">
        <v>324.25</v>
      </c>
      <c r="D2" s="11" t="s">
        <v>46</v>
      </c>
      <c r="E2" s="6">
        <v>324.25</v>
      </c>
      <c r="F2" s="6"/>
      <c r="G2" s="6"/>
      <c r="X2" s="11" t="s">
        <v>46</v>
      </c>
      <c r="Y2" s="6">
        <v>324.25</v>
      </c>
      <c r="Z2" s="6">
        <f>Y2/V$4*100</f>
        <v>317.95757418231597</v>
      </c>
      <c r="AF2" s="1">
        <v>1</v>
      </c>
      <c r="AG2" s="11" t="s">
        <v>46</v>
      </c>
      <c r="AH2" s="6">
        <v>324.25</v>
      </c>
      <c r="AI2" s="6">
        <v>317.95757418231597</v>
      </c>
      <c r="AJ2" s="6"/>
      <c r="AK2" s="6">
        <v>327.07</v>
      </c>
      <c r="AL2" s="6">
        <f>AF2*AK2</f>
        <v>327.07</v>
      </c>
      <c r="AM2" s="6">
        <f>AF2*AF2</f>
        <v>1</v>
      </c>
      <c r="AN2" s="6">
        <f>AS$3+(AS$2*AF2)</f>
        <v>368.31245308365902</v>
      </c>
      <c r="AO2" s="6">
        <f>AN2*V$4/100</f>
        <v>375.60140914868816</v>
      </c>
      <c r="AR2" t="s">
        <v>47</v>
      </c>
      <c r="AS2" s="16">
        <f>(AL38-(AF38*AK38))/(AM38-(AF38*AF38))</f>
        <v>2.7621357225966157</v>
      </c>
      <c r="AU2" s="11" t="s">
        <v>46</v>
      </c>
      <c r="AV2" s="6">
        <v>324.25</v>
      </c>
      <c r="AW2" s="6">
        <v>317.95757418231597</v>
      </c>
      <c r="AX2" s="6">
        <v>327.07</v>
      </c>
      <c r="AY2" s="6">
        <v>375.60140914868816</v>
      </c>
      <c r="AZ2" s="6"/>
      <c r="BA2" s="6"/>
      <c r="BC2" s="11" t="s">
        <v>46</v>
      </c>
      <c r="BD2" s="6">
        <v>324.25</v>
      </c>
      <c r="BE2" s="6">
        <v>317.95757418231597</v>
      </c>
      <c r="BF2" s="6">
        <f>BE2</f>
        <v>317.95757418231597</v>
      </c>
      <c r="BG2" s="6"/>
    </row>
    <row r="3" spans="1:59" x14ac:dyDescent="0.2">
      <c r="A3" s="11" t="s">
        <v>44</v>
      </c>
      <c r="B3" s="10">
        <v>396.82</v>
      </c>
      <c r="D3" s="11" t="s">
        <v>44</v>
      </c>
      <c r="E3" s="6">
        <v>396.82</v>
      </c>
      <c r="F3" s="6"/>
      <c r="G3" s="6"/>
      <c r="J3" s="15">
        <v>1999</v>
      </c>
      <c r="K3" s="15">
        <v>2000</v>
      </c>
      <c r="L3" s="15">
        <v>2001</v>
      </c>
      <c r="M3" s="15">
        <v>2002</v>
      </c>
      <c r="N3" s="15">
        <v>2003</v>
      </c>
      <c r="O3" s="15">
        <v>2004</v>
      </c>
      <c r="P3" s="15">
        <v>2005</v>
      </c>
      <c r="Q3" s="15">
        <v>2006</v>
      </c>
      <c r="R3" s="15">
        <v>2007</v>
      </c>
      <c r="S3" s="14" t="s">
        <v>31</v>
      </c>
      <c r="T3" s="14" t="s">
        <v>30</v>
      </c>
      <c r="U3" s="14" t="s">
        <v>29</v>
      </c>
      <c r="V3" s="14" t="s">
        <v>28</v>
      </c>
      <c r="X3" s="11" t="s">
        <v>44</v>
      </c>
      <c r="Y3" s="6">
        <v>396.82</v>
      </c>
      <c r="Z3" s="6">
        <f>Y3/V$5*100</f>
        <v>343.11837385107151</v>
      </c>
      <c r="AF3" s="1">
        <v>2</v>
      </c>
      <c r="AG3" s="11" t="s">
        <v>44</v>
      </c>
      <c r="AH3" s="6">
        <v>396.82</v>
      </c>
      <c r="AI3" s="6">
        <v>343.11837385107151</v>
      </c>
      <c r="AJ3" s="6">
        <f>AVERAGE(AI2:AI4)</f>
        <v>325.56269351677139</v>
      </c>
      <c r="AK3" s="6">
        <f>AJ3</f>
        <v>325.56269351677139</v>
      </c>
      <c r="AL3" s="6">
        <f>AF3*AK3</f>
        <v>651.12538703354278</v>
      </c>
      <c r="AM3" s="6">
        <f>AF3*AF3</f>
        <v>4</v>
      </c>
      <c r="AN3" s="6">
        <f>AS$3+(AS$2*AF3)</f>
        <v>371.07458880625563</v>
      </c>
      <c r="AO3" s="6">
        <f>AN3*V$5/100</f>
        <v>429.1516559646883</v>
      </c>
      <c r="AR3" t="s">
        <v>45</v>
      </c>
      <c r="AS3" s="16">
        <f>AK38-(AS2*AF38)</f>
        <v>365.55031736106241</v>
      </c>
      <c r="AU3" s="11" t="s">
        <v>44</v>
      </c>
      <c r="AV3" s="6">
        <v>396.82</v>
      </c>
      <c r="AW3" s="6">
        <v>343.11837385107151</v>
      </c>
      <c r="AX3" s="6">
        <v>325.56269351677139</v>
      </c>
      <c r="AY3" s="6">
        <v>429.1516559646883</v>
      </c>
      <c r="AZ3" s="6"/>
      <c r="BA3" s="6"/>
      <c r="BC3" s="11" t="s">
        <v>44</v>
      </c>
      <c r="BD3" s="6">
        <v>396.82</v>
      </c>
      <c r="BE3" s="6">
        <v>343.11837385107151</v>
      </c>
      <c r="BF3" s="6">
        <f>BE3</f>
        <v>343.11837385107151</v>
      </c>
      <c r="BG3" s="6"/>
    </row>
    <row r="4" spans="1:59" x14ac:dyDescent="0.2">
      <c r="A4" s="7" t="s">
        <v>43</v>
      </c>
      <c r="B4" s="10">
        <v>289.42</v>
      </c>
      <c r="D4" s="7" t="s">
        <v>43</v>
      </c>
      <c r="E4" s="6">
        <v>289.42</v>
      </c>
      <c r="F4" s="6">
        <f>(AVERAGE(E2:E5)+AVERAGE(E3:E6))/2</f>
        <v>336.30375000000004</v>
      </c>
      <c r="G4" s="6">
        <f>E4/F4*100</f>
        <v>86.059105793497693</v>
      </c>
      <c r="I4" s="15">
        <v>1</v>
      </c>
      <c r="J4" s="10"/>
      <c r="K4" s="6">
        <f>G6</f>
        <v>107.08670308111388</v>
      </c>
      <c r="L4" s="6">
        <f>G10</f>
        <v>86.699391136073999</v>
      </c>
      <c r="M4" s="6">
        <f>G14</f>
        <v>114.23275574808396</v>
      </c>
      <c r="N4" s="6">
        <f>G18</f>
        <v>99.3007319006107</v>
      </c>
      <c r="O4" s="6">
        <f>G22</f>
        <v>105.09636700626295</v>
      </c>
      <c r="P4" s="6">
        <f>G26</f>
        <v>99.842914723395964</v>
      </c>
      <c r="Q4" s="6">
        <f>G30</f>
        <v>100.84341328811549</v>
      </c>
      <c r="R4" s="6">
        <f>G34</f>
        <v>99.899755654407628</v>
      </c>
      <c r="S4" s="6">
        <f>MIN(J4:R4)</f>
        <v>86.699391136073999</v>
      </c>
      <c r="T4" s="6">
        <f>MAX(J4:R4)</f>
        <v>114.23275574808396</v>
      </c>
      <c r="U4" s="6">
        <f>(SUM(K4:R4)-S4-T4)/6</f>
        <v>102.01164760898443</v>
      </c>
      <c r="V4" s="13">
        <f>400*U4/U$8</f>
        <v>101.97901428637645</v>
      </c>
      <c r="X4" s="7" t="s">
        <v>43</v>
      </c>
      <c r="Y4" s="6">
        <v>289.42</v>
      </c>
      <c r="Z4" s="6">
        <f>Y4/V$6*100</f>
        <v>315.61213251692681</v>
      </c>
      <c r="AF4" s="1">
        <v>3</v>
      </c>
      <c r="AG4" s="7" t="s">
        <v>43</v>
      </c>
      <c r="AH4" s="6">
        <v>289.42</v>
      </c>
      <c r="AI4" s="6">
        <v>315.61213251692681</v>
      </c>
      <c r="AJ4" s="6">
        <f>AVERAGE(AI3:AI5)</f>
        <v>332.50436016368826</v>
      </c>
      <c r="AK4" s="6">
        <f>AVERAGE(AJ3:AJ5)</f>
        <v>333.39933022787227</v>
      </c>
      <c r="AL4" s="6">
        <f>AF4*AK4</f>
        <v>1000.1979906836168</v>
      </c>
      <c r="AM4" s="6">
        <f>AF4*AF4</f>
        <v>9</v>
      </c>
      <c r="AN4" s="6">
        <f>AS$3+(AS$2*AF4)</f>
        <v>373.83672452885224</v>
      </c>
      <c r="AO4" s="6">
        <f>AN4*V$6/100</f>
        <v>342.812628748794</v>
      </c>
      <c r="AU4" s="7" t="s">
        <v>43</v>
      </c>
      <c r="AV4" s="6">
        <v>289.42</v>
      </c>
      <c r="AW4" s="6">
        <v>315.61213251692681</v>
      </c>
      <c r="AX4" s="6">
        <v>333.39933022787227</v>
      </c>
      <c r="AY4" s="6">
        <v>342.812628748794</v>
      </c>
      <c r="AZ4" s="6">
        <f>AVERAGE(AW2:AW6)</f>
        <v>337.4937518085718</v>
      </c>
      <c r="BA4" s="6"/>
      <c r="BC4" s="7" t="s">
        <v>43</v>
      </c>
      <c r="BD4" s="6">
        <v>289.42</v>
      </c>
      <c r="BE4" s="6">
        <v>315.61213251692681</v>
      </c>
      <c r="BF4" s="6">
        <f>BE4</f>
        <v>315.61213251692681</v>
      </c>
      <c r="BG4" s="6"/>
    </row>
    <row r="5" spans="1:59" x14ac:dyDescent="0.2">
      <c r="A5" s="7" t="s">
        <v>42</v>
      </c>
      <c r="B5" s="10">
        <v>307.17</v>
      </c>
      <c r="D5" s="7" t="s">
        <v>42</v>
      </c>
      <c r="E5" s="6">
        <v>307.17</v>
      </c>
      <c r="F5" s="6">
        <f>(AVERAGE(E3:E6)+AVERAGE(E4:E7))/2</f>
        <v>346.60250000000002</v>
      </c>
      <c r="G5" s="6">
        <f>E5/F5*100</f>
        <v>88.62313457058157</v>
      </c>
      <c r="I5" s="15">
        <v>2</v>
      </c>
      <c r="J5" s="10"/>
      <c r="K5" s="6">
        <f>G7</f>
        <v>117.40929917085393</v>
      </c>
      <c r="L5" s="6">
        <f>G11</f>
        <v>129.99691406482629</v>
      </c>
      <c r="M5" s="6">
        <f>G15</f>
        <v>99.774441428501206</v>
      </c>
      <c r="N5" s="6">
        <f>G19</f>
        <v>123.31827597688654</v>
      </c>
      <c r="O5" s="6">
        <f>G23</f>
        <v>121.84430189276947</v>
      </c>
      <c r="P5" s="6">
        <f>G27</f>
        <v>85.270621895721803</v>
      </c>
      <c r="Q5" s="6">
        <f>G31</f>
        <v>119.67638496812842</v>
      </c>
      <c r="R5" s="6">
        <f>G35</f>
        <v>112.10564316134229</v>
      </c>
      <c r="S5" s="6">
        <f>MIN(J5:R5)</f>
        <v>85.270621895721803</v>
      </c>
      <c r="T5" s="6">
        <f>MAX(J5:R5)</f>
        <v>129.99691406482629</v>
      </c>
      <c r="U5" s="6">
        <f>(SUM(K5:R5)-S5-T5)/6</f>
        <v>115.68805776641364</v>
      </c>
      <c r="V5" s="13">
        <f>400*U5/U$8</f>
        <v>115.65104938747389</v>
      </c>
      <c r="X5" s="7" t="s">
        <v>42</v>
      </c>
      <c r="Y5" s="6">
        <v>307.17</v>
      </c>
      <c r="Z5" s="6">
        <f>Y5/V$7*100</f>
        <v>338.78257412306658</v>
      </c>
      <c r="AF5" s="1">
        <v>4</v>
      </c>
      <c r="AG5" s="7" t="s">
        <v>42</v>
      </c>
      <c r="AH5" s="6">
        <v>307.17</v>
      </c>
      <c r="AI5" s="6">
        <v>338.78257412306658</v>
      </c>
      <c r="AJ5" s="6">
        <f>AVERAGE(AI4:AI6)</f>
        <v>342.13093700315727</v>
      </c>
      <c r="AK5" s="6">
        <f>AVERAGE(AJ4:AJ6)</f>
        <v>344.59923812500887</v>
      </c>
      <c r="AL5" s="6">
        <f>AF5*AK5</f>
        <v>1378.3969525000355</v>
      </c>
      <c r="AM5" s="6">
        <f>AF5*AF5</f>
        <v>16</v>
      </c>
      <c r="AN5" s="6">
        <f>AS$3+(AS$2*AF5)</f>
        <v>376.59886025144885</v>
      </c>
      <c r="AO5" s="6">
        <f>AN5*V$7/100</f>
        <v>341.45756228127465</v>
      </c>
      <c r="AU5" s="7" t="s">
        <v>42</v>
      </c>
      <c r="AV5" s="6">
        <v>307.17</v>
      </c>
      <c r="AW5" s="6">
        <v>338.78257412306658</v>
      </c>
      <c r="AX5" s="6">
        <v>344.59923812500887</v>
      </c>
      <c r="AY5" s="6">
        <v>341.45756228127465</v>
      </c>
      <c r="AZ5" s="6">
        <f>AVERAGE(AW3:AW7)</f>
        <v>347.24355159850819</v>
      </c>
      <c r="BA5" s="6">
        <f>AVERAGE(AW2:AW8)</f>
        <v>343.82842720353045</v>
      </c>
      <c r="BC5" s="7" t="s">
        <v>42</v>
      </c>
      <c r="BD5" s="6">
        <v>307.17</v>
      </c>
      <c r="BE5" s="6">
        <v>338.78257412306658</v>
      </c>
      <c r="BF5" s="6">
        <f>BE5</f>
        <v>338.78257412306658</v>
      </c>
      <c r="BG5" s="6"/>
    </row>
    <row r="6" spans="1:59" x14ac:dyDescent="0.2">
      <c r="A6" s="11" t="s">
        <v>41</v>
      </c>
      <c r="B6" s="10">
        <v>379.36</v>
      </c>
      <c r="D6" s="11" t="s">
        <v>41</v>
      </c>
      <c r="E6" s="6">
        <v>379.36</v>
      </c>
      <c r="F6" s="6">
        <f>(AVERAGE(E4:E7)+AVERAGE(E5:E8))/2</f>
        <v>354.25500000000005</v>
      </c>
      <c r="G6" s="6">
        <f>E6/F6*100</f>
        <v>107.08670308111388</v>
      </c>
      <c r="I6" s="15">
        <v>3</v>
      </c>
      <c r="J6" s="6">
        <f>G4</f>
        <v>86.059105793497693</v>
      </c>
      <c r="K6" s="6">
        <f>G8</f>
        <v>89.21875646667678</v>
      </c>
      <c r="L6" s="6">
        <f>G12</f>
        <v>93.986380511822745</v>
      </c>
      <c r="M6" s="6">
        <f>G16</f>
        <v>90.906027596223666</v>
      </c>
      <c r="N6" s="6">
        <f>G20</f>
        <v>87.597453644869759</v>
      </c>
      <c r="O6" s="6">
        <f>G24</f>
        <v>101.23701994110748</v>
      </c>
      <c r="P6" s="6">
        <f>G28</f>
        <v>113.73822419590832</v>
      </c>
      <c r="Q6" s="6">
        <f>G32</f>
        <v>87.437413718500821</v>
      </c>
      <c r="R6" s="10"/>
      <c r="S6" s="6">
        <f>MIN(J6:R6)</f>
        <v>86.059105793497693</v>
      </c>
      <c r="T6" s="6">
        <f>MAX(J6:R6)</f>
        <v>113.73822419590832</v>
      </c>
      <c r="U6" s="6">
        <f>(SUM(J6:Q6)-S6-T6)/6</f>
        <v>91.730508646533551</v>
      </c>
      <c r="V6" s="13">
        <f>400*U6/U$8</f>
        <v>91.701164239773931</v>
      </c>
      <c r="X6" s="11" t="s">
        <v>41</v>
      </c>
      <c r="Y6" s="6">
        <v>379.36</v>
      </c>
      <c r="Z6" s="6">
        <f>Y6/V$4*100</f>
        <v>371.99810436947843</v>
      </c>
      <c r="AF6" s="1">
        <v>5</v>
      </c>
      <c r="AG6" s="11" t="s">
        <v>41</v>
      </c>
      <c r="AH6" s="6">
        <v>379.36</v>
      </c>
      <c r="AI6" s="6">
        <v>371.99810436947843</v>
      </c>
      <c r="AJ6" s="6">
        <f>AVERAGE(AI5:AI7)</f>
        <v>359.16241720818101</v>
      </c>
      <c r="AK6" s="6">
        <f>AVERAGE(AJ5:AJ7)</f>
        <v>355.02315537614976</v>
      </c>
      <c r="AL6" s="6">
        <f>AF6*AK6</f>
        <v>1775.1157768807489</v>
      </c>
      <c r="AM6" s="6">
        <f>AF6*AF6</f>
        <v>25</v>
      </c>
      <c r="AN6" s="6">
        <f>AS$3+(AS$2*AF6)</f>
        <v>379.36099597404547</v>
      </c>
      <c r="AO6" s="6">
        <f>AN6*V$4/100</f>
        <v>386.86860428131183</v>
      </c>
      <c r="AU6" s="11" t="s">
        <v>41</v>
      </c>
      <c r="AV6" s="6">
        <v>379.36</v>
      </c>
      <c r="AW6" s="6">
        <v>371.99810436947843</v>
      </c>
      <c r="AX6" s="6">
        <v>355.02315537614976</v>
      </c>
      <c r="AY6" s="6">
        <v>386.86860428131183</v>
      </c>
      <c r="AZ6" s="6">
        <f>AVERAGE(AW4:AW8)</f>
        <v>349.14460847826524</v>
      </c>
      <c r="BA6" s="6">
        <f>AVERAGE(AW3:AW9)</f>
        <v>350.22876782144601</v>
      </c>
      <c r="BC6" s="11" t="s">
        <v>41</v>
      </c>
      <c r="BD6" s="6">
        <v>379.36</v>
      </c>
      <c r="BE6" s="6">
        <v>371.99810436947843</v>
      </c>
      <c r="BF6" s="6">
        <f>BE6</f>
        <v>371.99810436947843</v>
      </c>
      <c r="BG6" s="6"/>
    </row>
    <row r="7" spans="1:59" x14ac:dyDescent="0.2">
      <c r="A7" s="11" t="s">
        <v>40</v>
      </c>
      <c r="B7" s="10">
        <v>424.1</v>
      </c>
      <c r="D7" s="11" t="s">
        <v>40</v>
      </c>
      <c r="E7" s="6">
        <v>424.1</v>
      </c>
      <c r="F7" s="6">
        <f>(AVERAGE(E5:E8)+AVERAGE(E6:E9))/2</f>
        <v>361.21500000000003</v>
      </c>
      <c r="G7" s="6">
        <f>E7/F7*100</f>
        <v>117.40929917085393</v>
      </c>
      <c r="I7" s="15">
        <v>4</v>
      </c>
      <c r="J7" s="6">
        <f>G5</f>
        <v>88.62313457058157</v>
      </c>
      <c r="K7" s="6">
        <f>G9</f>
        <v>85.885974103124013</v>
      </c>
      <c r="L7" s="6">
        <f>G13</f>
        <v>95.032541854455417</v>
      </c>
      <c r="M7" s="6">
        <f>G17</f>
        <v>91.208736043562084</v>
      </c>
      <c r="N7" s="6">
        <f>G21</f>
        <v>87.976399488814835</v>
      </c>
      <c r="O7" s="6">
        <f>G25</f>
        <v>70.795112971751223</v>
      </c>
      <c r="P7" s="6">
        <f>G29</f>
        <v>95.459930703028945</v>
      </c>
      <c r="Q7" s="6">
        <f>G33</f>
        <v>95.616823429094453</v>
      </c>
      <c r="R7" s="10"/>
      <c r="S7" s="6">
        <f>MIN(J7:R7)</f>
        <v>70.795112971751223</v>
      </c>
      <c r="T7" s="6">
        <f>MAX(J7:R7)</f>
        <v>95.616823429094453</v>
      </c>
      <c r="U7" s="6">
        <f>(SUM(J7:Q7)-S7-T7)/6</f>
        <v>90.697786127261153</v>
      </c>
      <c r="V7" s="13">
        <f>400*U7/U$8</f>
        <v>90.668772086375682</v>
      </c>
      <c r="X7" s="11" t="s">
        <v>40</v>
      </c>
      <c r="Y7" s="6">
        <v>424.1</v>
      </c>
      <c r="Z7" s="6">
        <f>Y7/V$5*100</f>
        <v>366.70657313199797</v>
      </c>
      <c r="AF7" s="1">
        <v>6</v>
      </c>
      <c r="AG7" s="11" t="s">
        <v>40</v>
      </c>
      <c r="AH7" s="6">
        <v>424.1</v>
      </c>
      <c r="AI7" s="6">
        <v>366.70657313199797</v>
      </c>
      <c r="AJ7" s="6">
        <f>AVERAGE(AI6:AI8)</f>
        <v>363.77611191711094</v>
      </c>
      <c r="AK7" s="6">
        <f>AVERAGE(AJ6:AJ8)</f>
        <v>361.21175302949501</v>
      </c>
      <c r="AL7" s="6">
        <f>AF7*AK7</f>
        <v>2167.2705181769702</v>
      </c>
      <c r="AM7" s="6">
        <f>AF7*AF7</f>
        <v>36</v>
      </c>
      <c r="AN7" s="6">
        <f>AS$3+(AS$2*AF7)</f>
        <v>382.12313169664208</v>
      </c>
      <c r="AO7" s="6">
        <f>AN7*V$5/100</f>
        <v>441.92941175944543</v>
      </c>
      <c r="AU7" s="11" t="s">
        <v>40</v>
      </c>
      <c r="AV7" s="6">
        <v>424.1</v>
      </c>
      <c r="AW7" s="6">
        <v>366.70657313199797</v>
      </c>
      <c r="AX7" s="6">
        <v>361.21175302949501</v>
      </c>
      <c r="AY7" s="6">
        <v>441.92941175944543</v>
      </c>
      <c r="AZ7" s="6">
        <f>AVERAGE(AW5:AW9)</f>
        <v>358.57417367642489</v>
      </c>
      <c r="BA7" s="6">
        <f>AVERAGE(AW4:AW10)</f>
        <v>352.67622718123869</v>
      </c>
      <c r="BC7" s="11" t="s">
        <v>40</v>
      </c>
      <c r="BD7" s="6">
        <v>424.1</v>
      </c>
      <c r="BE7" s="6">
        <v>366.70657313199797</v>
      </c>
      <c r="BF7" s="6">
        <f>BE7</f>
        <v>366.70657313199797</v>
      </c>
      <c r="BG7" s="6"/>
    </row>
    <row r="8" spans="1:59" x14ac:dyDescent="0.2">
      <c r="A8" s="7" t="s">
        <v>39</v>
      </c>
      <c r="B8" s="10">
        <v>323.36</v>
      </c>
      <c r="D8" s="7" t="s">
        <v>39</v>
      </c>
      <c r="E8" s="6">
        <v>323.36</v>
      </c>
      <c r="F8" s="6">
        <f>(AVERAGE(E6:E9)+AVERAGE(E7:E10))/2</f>
        <v>362.43500000000006</v>
      </c>
      <c r="G8" s="6">
        <f>E8/F8*100</f>
        <v>89.21875646667678</v>
      </c>
      <c r="T8" s="14" t="s">
        <v>22</v>
      </c>
      <c r="U8" s="13">
        <f>SUM(U4:U7)</f>
        <v>400.12800014919281</v>
      </c>
      <c r="V8" s="13">
        <f>SUM(V4:V7)</f>
        <v>399.99999999999994</v>
      </c>
      <c r="X8" s="7" t="s">
        <v>39</v>
      </c>
      <c r="Y8" s="6">
        <v>323.36</v>
      </c>
      <c r="Z8" s="6">
        <f>Y8/V$6*100</f>
        <v>352.62365824985648</v>
      </c>
      <c r="AF8" s="1">
        <v>7</v>
      </c>
      <c r="AG8" s="7" t="s">
        <v>39</v>
      </c>
      <c r="AH8" s="6">
        <v>323.36</v>
      </c>
      <c r="AI8" s="6">
        <v>352.62365824985648</v>
      </c>
      <c r="AJ8" s="6">
        <f>AVERAGE(AI7:AI9)</f>
        <v>360.69672996319309</v>
      </c>
      <c r="AK8" s="6">
        <f>AVERAGE(AJ7:AJ9)</f>
        <v>361.00585908534595</v>
      </c>
      <c r="AL8" s="6">
        <f>AF8*AK8</f>
        <v>2527.0410135974216</v>
      </c>
      <c r="AM8" s="6">
        <f>AF8*AF8</f>
        <v>49</v>
      </c>
      <c r="AN8" s="6">
        <f>AS$3+(AS$2*AF8)</f>
        <v>384.88526741923874</v>
      </c>
      <c r="AO8" s="6">
        <f>AN8*V$6/100</f>
        <v>352.94427121080923</v>
      </c>
      <c r="AU8" s="7" t="s">
        <v>39</v>
      </c>
      <c r="AV8" s="6">
        <v>323.36</v>
      </c>
      <c r="AW8" s="6">
        <v>352.62365824985648</v>
      </c>
      <c r="AX8" s="6">
        <v>361.00585908534595</v>
      </c>
      <c r="AY8" s="6">
        <v>352.94427121080923</v>
      </c>
      <c r="AZ8" s="6">
        <f>AVERAGE(AW6:AW10)</f>
        <v>362.8677767257355</v>
      </c>
      <c r="BA8" s="6">
        <f>AVERAGE(AW5:AW11)</f>
        <v>381.73917843430524</v>
      </c>
      <c r="BC8" s="7" t="s">
        <v>39</v>
      </c>
      <c r="BD8" s="6">
        <v>323.36</v>
      </c>
      <c r="BE8" s="6">
        <v>352.62365824985648</v>
      </c>
      <c r="BF8" s="6">
        <f>BE8</f>
        <v>352.62365824985648</v>
      </c>
      <c r="BG8" s="6"/>
    </row>
    <row r="9" spans="1:59" x14ac:dyDescent="0.2">
      <c r="A9" s="7" t="s">
        <v>38</v>
      </c>
      <c r="B9" s="10">
        <v>328.91</v>
      </c>
      <c r="D9" s="7" t="s">
        <v>38</v>
      </c>
      <c r="E9" s="6">
        <v>328.91</v>
      </c>
      <c r="F9" s="6">
        <f>(AVERAGE(E7:E10)+AVERAGE(E8:E11))/2</f>
        <v>382.96125000000001</v>
      </c>
      <c r="G9" s="6">
        <f>E9/F9*100</f>
        <v>85.885974103124013</v>
      </c>
      <c r="X9" s="7" t="s">
        <v>38</v>
      </c>
      <c r="Y9" s="6">
        <v>328.91</v>
      </c>
      <c r="Z9" s="6">
        <f>Y9/V$7*100</f>
        <v>362.75995850772483</v>
      </c>
      <c r="AF9" s="1">
        <v>8</v>
      </c>
      <c r="AG9" s="7" t="s">
        <v>38</v>
      </c>
      <c r="AH9" s="6">
        <v>328.91</v>
      </c>
      <c r="AI9" s="6">
        <v>362.75995850772483</v>
      </c>
      <c r="AJ9" s="6">
        <f>AVERAGE(AI8:AI10)</f>
        <v>358.54473537573375</v>
      </c>
      <c r="AK9" s="6">
        <f>AVERAGE(AJ8:AJ10)</f>
        <v>377.75419279805743</v>
      </c>
      <c r="AL9" s="6">
        <f>AF9*AK9</f>
        <v>3022.0335423844595</v>
      </c>
      <c r="AM9" s="6">
        <f>AF9*AF9</f>
        <v>64</v>
      </c>
      <c r="AN9" s="6">
        <f>AS$3+(AS$2*AF9)</f>
        <v>387.64740314183535</v>
      </c>
      <c r="AO9" s="6">
        <f>AN9*V$7/100</f>
        <v>351.47514045342461</v>
      </c>
      <c r="AU9" s="7" t="s">
        <v>38</v>
      </c>
      <c r="AV9" s="6">
        <v>328.91</v>
      </c>
      <c r="AW9" s="6">
        <v>362.75995850772483</v>
      </c>
      <c r="AX9" s="6">
        <v>377.75419279805743</v>
      </c>
      <c r="AY9" s="6">
        <v>351.47514045342461</v>
      </c>
      <c r="AZ9" s="6">
        <f>AVERAGE(AW7:AW11)</f>
        <v>392.27871410951821</v>
      </c>
      <c r="BA9" s="6">
        <f>AVERAGE(AW6:AW12)</f>
        <v>407.09053678194385</v>
      </c>
      <c r="BC9" s="7" t="s">
        <v>38</v>
      </c>
      <c r="BD9" s="6">
        <v>328.91</v>
      </c>
      <c r="BE9" s="6">
        <v>362.75995850772483</v>
      </c>
      <c r="BF9" s="6">
        <f>BE9</f>
        <v>362.75995850772483</v>
      </c>
      <c r="BG9" s="6"/>
    </row>
    <row r="10" spans="1:59" x14ac:dyDescent="0.2">
      <c r="A10" s="11" t="s">
        <v>37</v>
      </c>
      <c r="B10" s="10">
        <v>367.38</v>
      </c>
      <c r="D10" s="11" t="s">
        <v>37</v>
      </c>
      <c r="E10" s="6">
        <v>367.38</v>
      </c>
      <c r="F10" s="6">
        <f>(AVERAGE(E8:E11)+AVERAGE(E9:E12))/2</f>
        <v>423.74</v>
      </c>
      <c r="G10" s="6">
        <f>E10/F10*100</f>
        <v>86.699391136073999</v>
      </c>
      <c r="X10" s="11" t="s">
        <v>37</v>
      </c>
      <c r="Y10" s="6">
        <v>367.38</v>
      </c>
      <c r="Z10" s="6">
        <f>Y10/V$4*100</f>
        <v>360.25058936961983</v>
      </c>
      <c r="AF10" s="1">
        <v>9</v>
      </c>
      <c r="AG10" s="11" t="s">
        <v>37</v>
      </c>
      <c r="AH10" s="6">
        <v>367.38</v>
      </c>
      <c r="AI10" s="6">
        <v>360.25058936961983</v>
      </c>
      <c r="AJ10" s="6">
        <f>AVERAGE(AI9:AI11)</f>
        <v>414.02111305524551</v>
      </c>
      <c r="AK10" s="6">
        <f>AVERAGE(AJ9:AJ11)</f>
        <v>412.58255650083191</v>
      </c>
      <c r="AL10" s="6">
        <f>AF10*AK10</f>
        <v>3713.243008507487</v>
      </c>
      <c r="AM10" s="6">
        <f>AF10*AF10</f>
        <v>81</v>
      </c>
      <c r="AN10" s="6">
        <f>AS$3+(AS$2*AF10)</f>
        <v>390.40953886443197</v>
      </c>
      <c r="AO10" s="6">
        <f>AN10*V$4/100</f>
        <v>398.1357994139355</v>
      </c>
      <c r="AU10" s="11" t="s">
        <v>37</v>
      </c>
      <c r="AV10" s="6">
        <v>367.38</v>
      </c>
      <c r="AW10" s="6">
        <v>360.25058936961983</v>
      </c>
      <c r="AX10" s="6">
        <v>412.58255650083191</v>
      </c>
      <c r="AY10" s="6">
        <v>398.1357994139355</v>
      </c>
      <c r="AZ10" s="6">
        <f>AVERAGE(AW8:AW12)</f>
        <v>422.18581599442621</v>
      </c>
      <c r="BA10" s="6">
        <f>AVERAGE(AW7:AW13)</f>
        <v>430.06960715102963</v>
      </c>
      <c r="BC10" s="11" t="s">
        <v>37</v>
      </c>
      <c r="BD10" s="6">
        <v>367.38</v>
      </c>
      <c r="BE10" s="6">
        <v>360.25058936961983</v>
      </c>
      <c r="BF10" s="6">
        <f>BE10</f>
        <v>360.25058936961983</v>
      </c>
      <c r="BG10" s="6"/>
    </row>
    <row r="11" spans="1:59" x14ac:dyDescent="0.2">
      <c r="A11" s="11" t="s">
        <v>36</v>
      </c>
      <c r="B11" s="10">
        <v>600.29</v>
      </c>
      <c r="D11" s="11" t="s">
        <v>36</v>
      </c>
      <c r="E11" s="6">
        <v>600.29</v>
      </c>
      <c r="F11" s="6">
        <f>(AVERAGE(E9:E12)+AVERAGE(E10:E13))/2</f>
        <v>461.77249999999998</v>
      </c>
      <c r="G11" s="6">
        <f>E11/F11*100</f>
        <v>129.99691406482629</v>
      </c>
      <c r="X11" s="11" t="s">
        <v>36</v>
      </c>
      <c r="Y11" s="6">
        <v>600.29</v>
      </c>
      <c r="Z11" s="6">
        <f>Y11/V$5*100</f>
        <v>519.05279128839197</v>
      </c>
      <c r="AF11" s="1">
        <v>10</v>
      </c>
      <c r="AG11" s="11" t="s">
        <v>36</v>
      </c>
      <c r="AH11" s="6">
        <v>600.29</v>
      </c>
      <c r="AI11" s="6">
        <v>519.05279128839197</v>
      </c>
      <c r="AJ11" s="6">
        <f>AVERAGE(AI10:AI12)</f>
        <v>465.18182107151648</v>
      </c>
      <c r="AK11" s="6">
        <f>AVERAGE(AJ10:AJ12)</f>
        <v>467.30614146425495</v>
      </c>
      <c r="AL11" s="6">
        <f>AF11*AK11</f>
        <v>4673.0614146425496</v>
      </c>
      <c r="AM11" s="6">
        <f>AF11*AF11</f>
        <v>100</v>
      </c>
      <c r="AN11" s="6">
        <f>AS$3+(AS$2*AF11)</f>
        <v>393.17167458702858</v>
      </c>
      <c r="AO11" s="6">
        <f>AN11*V$5/100</f>
        <v>454.70716755420256</v>
      </c>
      <c r="AU11" s="11" t="s">
        <v>36</v>
      </c>
      <c r="AV11" s="6">
        <v>600.29</v>
      </c>
      <c r="AW11" s="6">
        <v>519.05279128839197</v>
      </c>
      <c r="AX11" s="6">
        <v>467.30614146425495</v>
      </c>
      <c r="AY11" s="6">
        <v>454.70716755420256</v>
      </c>
      <c r="AZ11" s="6">
        <f>AVERAGE(AW9:AW13)</f>
        <v>458.23140373507056</v>
      </c>
      <c r="BA11" s="6">
        <f>AVERAGE(AW8:AW14)</f>
        <v>454.51949066284811</v>
      </c>
      <c r="BC11" s="11" t="s">
        <v>36</v>
      </c>
      <c r="BD11" s="6">
        <v>600.29</v>
      </c>
      <c r="BE11" s="6">
        <v>519.05279128839197</v>
      </c>
      <c r="BF11" s="6">
        <v>367.18</v>
      </c>
      <c r="BG11" s="6">
        <f>100*(BE11-BF11)/BF11</f>
        <v>41.361945445937131</v>
      </c>
    </row>
    <row r="12" spans="1:59" x14ac:dyDescent="0.2">
      <c r="A12" s="7" t="s">
        <v>35</v>
      </c>
      <c r="B12" s="10">
        <v>473.4</v>
      </c>
      <c r="D12" s="7" t="s">
        <v>35</v>
      </c>
      <c r="E12" s="6">
        <v>473.4</v>
      </c>
      <c r="F12" s="6">
        <f>(AVERAGE(E10:E13)+AVERAGE(E11:E14))/2</f>
        <v>503.69</v>
      </c>
      <c r="G12" s="6">
        <f>E12/F12*100</f>
        <v>93.986380511822745</v>
      </c>
      <c r="X12" s="7" t="s">
        <v>35</v>
      </c>
      <c r="Y12" s="6">
        <v>473.4</v>
      </c>
      <c r="Z12" s="6">
        <f>Y12/V$6*100</f>
        <v>516.24208255653775</v>
      </c>
      <c r="AF12" s="1">
        <v>11</v>
      </c>
      <c r="AG12" s="7" t="s">
        <v>35</v>
      </c>
      <c r="AH12" s="6">
        <v>473.4</v>
      </c>
      <c r="AI12" s="6">
        <v>516.24208255653775</v>
      </c>
      <c r="AJ12" s="6">
        <f>AVERAGE(AI11:AI13)</f>
        <v>522.7154902660028</v>
      </c>
      <c r="AK12" s="6">
        <f>AVERAGE(AJ11:AJ13)</f>
        <v>505.62681902632238</v>
      </c>
      <c r="AL12" s="6">
        <f>AF12*AK12</f>
        <v>5561.8950092895466</v>
      </c>
      <c r="AM12" s="6">
        <f>AF12*AF12</f>
        <v>121</v>
      </c>
      <c r="AN12" s="6">
        <f>AS$3+(AS$2*AF12)</f>
        <v>395.93381030962519</v>
      </c>
      <c r="AO12" s="6">
        <f>AN12*V$6/100</f>
        <v>363.07591367282441</v>
      </c>
      <c r="AU12" s="7" t="s">
        <v>35</v>
      </c>
      <c r="AV12" s="6">
        <v>473.4</v>
      </c>
      <c r="AW12" s="6">
        <v>516.24208255653775</v>
      </c>
      <c r="AX12" s="6">
        <v>505.62681902632238</v>
      </c>
      <c r="AY12" s="6">
        <v>363.07591367282441</v>
      </c>
      <c r="AZ12" s="6">
        <f>AVERAGE(AW10:AW14)</f>
        <v>493.25056357647111</v>
      </c>
      <c r="BA12" s="6">
        <f>AVERAGE(AW9:AW15)</f>
        <v>460.56069813314889</v>
      </c>
      <c r="BC12" s="7" t="s">
        <v>35</v>
      </c>
      <c r="BD12" s="6">
        <v>473.4</v>
      </c>
      <c r="BE12" s="6">
        <v>516.24208255653775</v>
      </c>
      <c r="BF12" s="6">
        <v>374.12</v>
      </c>
      <c r="BG12" s="6">
        <f>100*(BE12-BF12)/BF12</f>
        <v>37.988368052105677</v>
      </c>
    </row>
    <row r="13" spans="1:59" x14ac:dyDescent="0.2">
      <c r="A13" s="7" t="s">
        <v>34</v>
      </c>
      <c r="B13" s="10">
        <v>483.13</v>
      </c>
      <c r="D13" s="7" t="s">
        <v>34</v>
      </c>
      <c r="E13" s="6">
        <v>483.13</v>
      </c>
      <c r="F13" s="6">
        <f>(AVERAGE(E11:E14)+AVERAGE(E12:E15))/2</f>
        <v>508.38375000000002</v>
      </c>
      <c r="G13" s="6">
        <f>E13/F13*100</f>
        <v>95.032541854455417</v>
      </c>
      <c r="X13" s="7" t="s">
        <v>34</v>
      </c>
      <c r="Y13" s="6">
        <v>483.13</v>
      </c>
      <c r="Z13" s="6">
        <f>Y13/V$7*100</f>
        <v>532.85159695307857</v>
      </c>
      <c r="AF13" s="1">
        <v>12</v>
      </c>
      <c r="AG13" s="7" t="s">
        <v>34</v>
      </c>
      <c r="AH13" s="6">
        <v>483.13</v>
      </c>
      <c r="AI13" s="6">
        <v>532.85159695307857</v>
      </c>
      <c r="AJ13" s="6">
        <f>AVERAGE(AI12:AI14)</f>
        <v>528.98314574144786</v>
      </c>
      <c r="AK13" s="6">
        <f>AVERAGE(AJ12:AJ14)</f>
        <v>513.41281924801331</v>
      </c>
      <c r="AL13" s="6">
        <f>AF13*AK13</f>
        <v>6160.9538309761592</v>
      </c>
      <c r="AM13" s="6">
        <f>AF13*AF13</f>
        <v>144</v>
      </c>
      <c r="AN13" s="6">
        <f>AS$3+(AS$2*AF13)</f>
        <v>398.6959460322218</v>
      </c>
      <c r="AO13" s="6">
        <f>AN13*V$7/100</f>
        <v>361.49271862557458</v>
      </c>
      <c r="AU13" s="7" t="s">
        <v>34</v>
      </c>
      <c r="AV13" s="6">
        <v>483.13</v>
      </c>
      <c r="AW13" s="6">
        <v>532.85159695307857</v>
      </c>
      <c r="AX13" s="6">
        <v>513.41281924801331</v>
      </c>
      <c r="AY13" s="6">
        <v>361.49271862557458</v>
      </c>
      <c r="AZ13" s="6">
        <f>AVERAGE(AW11:AW15)</f>
        <v>500.18286781093957</v>
      </c>
      <c r="BA13" s="6">
        <f>AVERAGE(AW10:AW16)</f>
        <v>469.67802974546993</v>
      </c>
      <c r="BC13" s="7" t="s">
        <v>34</v>
      </c>
      <c r="BD13" s="6">
        <v>483.13</v>
      </c>
      <c r="BE13" s="6">
        <v>532.85159695307857</v>
      </c>
      <c r="BF13" s="6">
        <v>381.05</v>
      </c>
      <c r="BG13" s="6">
        <f>100*(BE13-BF13)/BF13</f>
        <v>39.837710786794005</v>
      </c>
    </row>
    <row r="14" spans="1:59" x14ac:dyDescent="0.2">
      <c r="A14" s="11" t="s">
        <v>33</v>
      </c>
      <c r="B14" s="10">
        <v>548.5</v>
      </c>
      <c r="D14" s="11" t="s">
        <v>33</v>
      </c>
      <c r="E14" s="6">
        <v>548.5</v>
      </c>
      <c r="F14" s="6">
        <f>(AVERAGE(E12:E15)+AVERAGE(E13:E16))/2</f>
        <v>480.16</v>
      </c>
      <c r="G14" s="6">
        <f>E14/F14*100</f>
        <v>114.23275574808396</v>
      </c>
      <c r="X14" s="11" t="s">
        <v>33</v>
      </c>
      <c r="Y14" s="6">
        <v>548.5</v>
      </c>
      <c r="Z14" s="6">
        <f>Y14/V$4*100</f>
        <v>537.85575771472725</v>
      </c>
      <c r="AF14" s="1">
        <v>13</v>
      </c>
      <c r="AG14" s="11" t="s">
        <v>33</v>
      </c>
      <c r="AH14" s="6">
        <v>548.5</v>
      </c>
      <c r="AI14" s="6">
        <v>537.85575771472725</v>
      </c>
      <c r="AJ14" s="6">
        <f>AVERAGE(AI13:AI15)</f>
        <v>488.5398217365892</v>
      </c>
      <c r="AK14" s="6">
        <f>AVERAGE(AJ13:AJ15)</f>
        <v>490.21311672053031</v>
      </c>
      <c r="AL14" s="6">
        <f>AF14*AK14</f>
        <v>6372.7705173668937</v>
      </c>
      <c r="AM14" s="6">
        <f>AF14*AF14</f>
        <v>169</v>
      </c>
      <c r="AN14" s="6">
        <f>AS$3+(AS$2*AF14)</f>
        <v>401.45808175481841</v>
      </c>
      <c r="AO14" s="6">
        <f>AN14*V$4/100</f>
        <v>409.40299454655911</v>
      </c>
      <c r="AU14" s="11" t="s">
        <v>33</v>
      </c>
      <c r="AV14" s="6">
        <v>548.5</v>
      </c>
      <c r="AW14" s="6">
        <v>537.85575771472725</v>
      </c>
      <c r="AX14" s="6">
        <v>490.21311672053031</v>
      </c>
      <c r="AY14" s="6">
        <v>409.40299454655911</v>
      </c>
      <c r="AZ14" s="6">
        <f>AVERAGE(AW12:AW16)</f>
        <v>481.68856551205556</v>
      </c>
      <c r="BA14" s="6">
        <f>AVERAGE(AW11:AW17)</f>
        <v>479.04575562388476</v>
      </c>
      <c r="BC14" s="11" t="s">
        <v>33</v>
      </c>
      <c r="BD14" s="6">
        <v>548.5</v>
      </c>
      <c r="BE14" s="6">
        <v>537.85575771472725</v>
      </c>
      <c r="BF14" s="6">
        <v>387.98</v>
      </c>
      <c r="BG14" s="6">
        <f>100*(BE14-BF14)/BF14</f>
        <v>38.629763831828242</v>
      </c>
    </row>
    <row r="15" spans="1:59" x14ac:dyDescent="0.2">
      <c r="A15" s="11" t="s">
        <v>32</v>
      </c>
      <c r="B15" s="10">
        <v>456.72</v>
      </c>
      <c r="D15" s="11" t="s">
        <v>32</v>
      </c>
      <c r="E15" s="6">
        <v>456.72</v>
      </c>
      <c r="F15" s="6">
        <f>(AVERAGE(E13:E16)+AVERAGE(E14:E17))/2</f>
        <v>457.75250000000005</v>
      </c>
      <c r="G15" s="6">
        <f>E15/F15*100</f>
        <v>99.774441428501206</v>
      </c>
      <c r="X15" s="11" t="s">
        <v>32</v>
      </c>
      <c r="Y15" s="6">
        <v>456.72</v>
      </c>
      <c r="Z15" s="6">
        <f>Y15/V$5*100</f>
        <v>394.91211054196202</v>
      </c>
      <c r="AF15" s="1">
        <v>14</v>
      </c>
      <c r="AG15" s="11" t="s">
        <v>32</v>
      </c>
      <c r="AH15" s="6">
        <v>456.72</v>
      </c>
      <c r="AI15" s="6">
        <v>394.91211054196202</v>
      </c>
      <c r="AJ15" s="6">
        <f>AVERAGE(AI14:AI16)</f>
        <v>453.11638268355381</v>
      </c>
      <c r="AK15" s="6">
        <f>AVERAGE(AJ14:AJ16)</f>
        <v>452.47629712387629</v>
      </c>
      <c r="AL15" s="6">
        <f>AF15*AK15</f>
        <v>6334.6681597342686</v>
      </c>
      <c r="AM15" s="6">
        <f>AF15*AF15</f>
        <v>196</v>
      </c>
      <c r="AN15" s="6">
        <f>AS$3+(AS$2*AF15)</f>
        <v>404.22021747741502</v>
      </c>
      <c r="AO15" s="6">
        <f>AN15*V$5/100</f>
        <v>467.48492334895963</v>
      </c>
      <c r="AU15" s="11" t="s">
        <v>32</v>
      </c>
      <c r="AV15" s="6">
        <v>456.72</v>
      </c>
      <c r="AW15" s="6">
        <v>394.91211054196202</v>
      </c>
      <c r="AX15" s="6">
        <v>452.47629712387629</v>
      </c>
      <c r="AY15" s="6">
        <v>467.48492334895963</v>
      </c>
      <c r="AZ15" s="6">
        <f>AVERAGE(AW13:AW17)</f>
        <v>463.60508310445266</v>
      </c>
      <c r="BA15" s="6">
        <f>AVERAGE(AW12:AW18)</f>
        <v>464.57430201793215</v>
      </c>
      <c r="BC15" s="11" t="s">
        <v>32</v>
      </c>
      <c r="BD15" s="6">
        <v>456.72</v>
      </c>
      <c r="BE15" s="6">
        <v>394.91211054196202</v>
      </c>
      <c r="BF15" s="6">
        <v>394.91211054196202</v>
      </c>
      <c r="BG15" s="6"/>
    </row>
    <row r="16" spans="1:59" x14ac:dyDescent="0.2">
      <c r="A16" s="7" t="s">
        <v>27</v>
      </c>
      <c r="B16" s="10">
        <v>391.18</v>
      </c>
      <c r="D16" s="7" t="s">
        <v>27</v>
      </c>
      <c r="E16" s="6">
        <v>391.18</v>
      </c>
      <c r="F16" s="6">
        <f>(AVERAGE(E14:E17)+AVERAGE(E15:E18))/2</f>
        <v>430.3125</v>
      </c>
      <c r="G16" s="6">
        <f>E16/F16*100</f>
        <v>90.906027596223666</v>
      </c>
      <c r="J16" s="14" t="s">
        <v>31</v>
      </c>
      <c r="K16" s="14" t="s">
        <v>30</v>
      </c>
      <c r="L16" s="14" t="s">
        <v>29</v>
      </c>
      <c r="M16" s="14" t="s">
        <v>28</v>
      </c>
      <c r="X16" s="7" t="s">
        <v>27</v>
      </c>
      <c r="Y16" s="6">
        <v>391.18</v>
      </c>
      <c r="Z16" s="6">
        <f>Y16/V$6*100</f>
        <v>426.58127979397216</v>
      </c>
      <c r="AF16" s="1">
        <v>15</v>
      </c>
      <c r="AG16" s="7" t="s">
        <v>27</v>
      </c>
      <c r="AH16" s="6">
        <v>391.18</v>
      </c>
      <c r="AI16" s="6">
        <v>426.58127979397216</v>
      </c>
      <c r="AJ16" s="6">
        <f>AVERAGE(AI15:AI17)</f>
        <v>415.77268695148581</v>
      </c>
      <c r="AK16" s="6">
        <f>AVERAGE(AJ15:AJ17)</f>
        <v>430.75841947381537</v>
      </c>
      <c r="AL16" s="6">
        <f>AF16*AK16</f>
        <v>6461.3762921072303</v>
      </c>
      <c r="AM16" s="6">
        <f>AF16*AF16</f>
        <v>225</v>
      </c>
      <c r="AN16" s="6">
        <f>AS$3+(AS$2*AF16)</f>
        <v>406.98235320001163</v>
      </c>
      <c r="AO16" s="6">
        <f>AN16*V$6/100</f>
        <v>373.20755613483948</v>
      </c>
      <c r="AU16" s="7" t="s">
        <v>27</v>
      </c>
      <c r="AV16" s="6">
        <v>391.18</v>
      </c>
      <c r="AW16" s="6">
        <v>426.58127979397216</v>
      </c>
      <c r="AX16" s="6">
        <v>430.75841947381537</v>
      </c>
      <c r="AY16" s="6">
        <v>373.20755613483948</v>
      </c>
      <c r="AZ16" s="6">
        <f>AVERAGE(AW14:AW18)</f>
        <v>440.58528692318168</v>
      </c>
      <c r="BA16" s="6">
        <f>AVERAGE(AW13:AW19)</f>
        <v>455.44469727185287</v>
      </c>
      <c r="BC16" s="7" t="s">
        <v>27</v>
      </c>
      <c r="BD16" s="6">
        <v>391.18</v>
      </c>
      <c r="BE16" s="6">
        <v>426.58127979397216</v>
      </c>
      <c r="BF16" s="6">
        <v>426.58127979397216</v>
      </c>
      <c r="BG16" s="6"/>
    </row>
    <row r="17" spans="1:59" x14ac:dyDescent="0.2">
      <c r="A17" s="7" t="s">
        <v>26</v>
      </c>
      <c r="B17" s="10">
        <v>386.09</v>
      </c>
      <c r="D17" s="7" t="s">
        <v>26</v>
      </c>
      <c r="E17" s="6">
        <v>386.09</v>
      </c>
      <c r="F17" s="6">
        <f>(AVERAGE(E15:E18)+AVERAGE(E16:E19))/2</f>
        <v>423.30375000000004</v>
      </c>
      <c r="G17" s="6">
        <f>E17/F17*100</f>
        <v>91.208736043562084</v>
      </c>
      <c r="I17" s="15">
        <v>1</v>
      </c>
      <c r="J17" s="6">
        <v>86.699391136073999</v>
      </c>
      <c r="K17" s="6">
        <v>114.23275574808396</v>
      </c>
      <c r="L17" s="6">
        <v>102.01164760898443</v>
      </c>
      <c r="M17" s="13">
        <v>101.97901428637645</v>
      </c>
      <c r="X17" s="7" t="s">
        <v>26</v>
      </c>
      <c r="Y17" s="6">
        <v>386.09</v>
      </c>
      <c r="Z17" s="6">
        <f>Y17/V$7*100</f>
        <v>425.82467051852319</v>
      </c>
      <c r="AF17" s="1">
        <v>16</v>
      </c>
      <c r="AG17" s="7" t="s">
        <v>26</v>
      </c>
      <c r="AH17" s="6">
        <v>386.09</v>
      </c>
      <c r="AI17" s="6">
        <v>425.82467051852319</v>
      </c>
      <c r="AJ17" s="6">
        <f>AVERAGE(AI16:AI18)</f>
        <v>423.38618878640642</v>
      </c>
      <c r="AK17" s="6">
        <f>AVERAGE(AJ16:AJ18)</f>
        <v>423.70986256810073</v>
      </c>
      <c r="AL17" s="6">
        <f>AF17*AK17</f>
        <v>6779.3578010896117</v>
      </c>
      <c r="AM17" s="6">
        <f>AF17*AF17</f>
        <v>256</v>
      </c>
      <c r="AN17" s="6">
        <f>AS$3+(AS$2*AF17)</f>
        <v>409.74448892260824</v>
      </c>
      <c r="AO17" s="6">
        <f>AN17*V$7/100</f>
        <v>371.51029679772449</v>
      </c>
      <c r="AU17" s="7" t="s">
        <v>26</v>
      </c>
      <c r="AV17" s="6">
        <v>386.09</v>
      </c>
      <c r="AW17" s="6">
        <v>425.82467051852319</v>
      </c>
      <c r="AX17" s="6">
        <v>423.70986256810073</v>
      </c>
      <c r="AY17" s="6">
        <v>371.51029679772449</v>
      </c>
      <c r="AZ17" s="6">
        <f>AVERAGE(AW15:AW19)</f>
        <v>423.48110524703281</v>
      </c>
      <c r="BA17" s="6">
        <f>AVERAGE(AW14:AW20)</f>
        <v>437.04157867375085</v>
      </c>
      <c r="BC17" s="7" t="s">
        <v>26</v>
      </c>
      <c r="BD17" s="6">
        <v>386.09</v>
      </c>
      <c r="BE17" s="6">
        <v>425.82467051852319</v>
      </c>
      <c r="BF17" s="6">
        <v>425.82467051852319</v>
      </c>
      <c r="BG17" s="6"/>
    </row>
    <row r="18" spans="1:59" x14ac:dyDescent="0.2">
      <c r="A18" s="11" t="s">
        <v>25</v>
      </c>
      <c r="B18" s="10">
        <v>426.02</v>
      </c>
      <c r="D18" s="11" t="s">
        <v>25</v>
      </c>
      <c r="E18" s="6">
        <v>426.02</v>
      </c>
      <c r="F18" s="6">
        <f>(AVERAGE(E16:E19)+AVERAGE(E17:E20))/2</f>
        <v>429.02</v>
      </c>
      <c r="G18" s="6">
        <f>E18/F18*100</f>
        <v>99.3007319006107</v>
      </c>
      <c r="I18" s="15">
        <v>2</v>
      </c>
      <c r="J18" s="6">
        <v>85.270621895721803</v>
      </c>
      <c r="K18" s="6">
        <v>129.99691406482629</v>
      </c>
      <c r="L18" s="6">
        <v>115.68805776641364</v>
      </c>
      <c r="M18" s="13">
        <v>115.65104938747389</v>
      </c>
      <c r="X18" s="11" t="s">
        <v>25</v>
      </c>
      <c r="Y18" s="6">
        <v>426.02</v>
      </c>
      <c r="Z18" s="6">
        <f>Y18/V$4*100</f>
        <v>417.75261604672397</v>
      </c>
      <c r="AF18" s="1">
        <v>17</v>
      </c>
      <c r="AG18" s="11" t="s">
        <v>25</v>
      </c>
      <c r="AH18" s="6">
        <v>426.02</v>
      </c>
      <c r="AI18" s="6">
        <v>417.75261604672397</v>
      </c>
      <c r="AJ18" s="6">
        <f>AVERAGE(AI17:AI19)</f>
        <v>431.97071196640997</v>
      </c>
      <c r="AK18" s="6">
        <f>AVERAGE(AJ17:AJ19)</f>
        <v>426.68754826728008</v>
      </c>
      <c r="AL18" s="6">
        <f>AF18*AK18</f>
        <v>7253.6883205437616</v>
      </c>
      <c r="AM18" s="6">
        <f>AF18*AF18</f>
        <v>289</v>
      </c>
      <c r="AN18" s="6">
        <f>AS$3+(AS$2*AF18)</f>
        <v>412.50662464520485</v>
      </c>
      <c r="AO18" s="6">
        <f>AN18*V$4/100</f>
        <v>420.67018967918273</v>
      </c>
      <c r="AU18" s="11" t="s">
        <v>25</v>
      </c>
      <c r="AV18" s="6">
        <v>426.02</v>
      </c>
      <c r="AW18" s="6">
        <v>417.75261604672397</v>
      </c>
      <c r="AX18" s="6">
        <v>426.68754826728008</v>
      </c>
      <c r="AY18" s="6">
        <v>420.67018967918273</v>
      </c>
      <c r="AZ18" s="6">
        <f>AVERAGE(AW16:AW20)</f>
        <v>425.30463649191341</v>
      </c>
      <c r="BA18" s="6">
        <f>AVERAGE(AW15:AW21)</f>
        <v>418.23415651677533</v>
      </c>
      <c r="BC18" s="11" t="s">
        <v>25</v>
      </c>
      <c r="BD18" s="6">
        <v>426.02</v>
      </c>
      <c r="BE18" s="6">
        <v>417.75261604672397</v>
      </c>
      <c r="BF18" s="6">
        <v>417.75261604672397</v>
      </c>
      <c r="BG18" s="6"/>
    </row>
    <row r="19" spans="1:59" x14ac:dyDescent="0.2">
      <c r="A19" s="11" t="s">
        <v>24</v>
      </c>
      <c r="B19" s="10">
        <v>523.13</v>
      </c>
      <c r="D19" s="11" t="s">
        <v>24</v>
      </c>
      <c r="E19" s="6">
        <v>523.13</v>
      </c>
      <c r="F19" s="6">
        <f>(AVERAGE(E17:E20)+AVERAGE(E18:E21))/2</f>
        <v>424.21124999999995</v>
      </c>
      <c r="G19" s="6">
        <f>E19/F19*100</f>
        <v>123.31827597688654</v>
      </c>
      <c r="I19" s="15">
        <v>3</v>
      </c>
      <c r="J19" s="6">
        <v>86.059105793497693</v>
      </c>
      <c r="K19" s="6">
        <v>113.73822419590832</v>
      </c>
      <c r="L19" s="6">
        <v>91.730508646533551</v>
      </c>
      <c r="M19" s="13">
        <v>91.701164239773931</v>
      </c>
      <c r="X19" s="11" t="s">
        <v>24</v>
      </c>
      <c r="Y19" s="6">
        <v>523.13</v>
      </c>
      <c r="Z19" s="6">
        <f>Y19/V$5*100</f>
        <v>452.33484933398273</v>
      </c>
      <c r="AF19" s="1">
        <v>18</v>
      </c>
      <c r="AG19" s="11" t="s">
        <v>24</v>
      </c>
      <c r="AH19" s="6">
        <v>523.13</v>
      </c>
      <c r="AI19" s="6">
        <v>452.33484933398273</v>
      </c>
      <c r="AJ19" s="6">
        <f>AVERAGE(AI18:AI20)</f>
        <v>424.70574404902391</v>
      </c>
      <c r="AK19" s="6">
        <f>AVERAGE(AJ18:AJ20)</f>
        <v>425.84419852917193</v>
      </c>
      <c r="AL19" s="6">
        <f>AF19*AK19</f>
        <v>7665.1955735250949</v>
      </c>
      <c r="AM19" s="6">
        <f>AF19*AF19</f>
        <v>324</v>
      </c>
      <c r="AN19" s="6">
        <f>AS$3+(AS$2*AF19)</f>
        <v>415.26876036780152</v>
      </c>
      <c r="AO19" s="6">
        <f>AN19*V$5/100</f>
        <v>480.26267914371675</v>
      </c>
      <c r="AU19" s="11" t="s">
        <v>24</v>
      </c>
      <c r="AV19" s="6">
        <v>523.13</v>
      </c>
      <c r="AW19" s="6">
        <v>452.33484933398273</v>
      </c>
      <c r="AX19" s="6">
        <v>425.84419852917193</v>
      </c>
      <c r="AY19" s="6">
        <v>480.26267914371675</v>
      </c>
      <c r="AZ19" s="6">
        <f>AVERAGE(AW17:AW21)</f>
        <v>421.2291410562986</v>
      </c>
      <c r="BA19" s="6">
        <f>AVERAGE(AW16:AW22)</f>
        <v>422.58414426237454</v>
      </c>
      <c r="BC19" s="11" t="s">
        <v>24</v>
      </c>
      <c r="BD19" s="6">
        <v>523.13</v>
      </c>
      <c r="BE19" s="6">
        <v>452.33484933398273</v>
      </c>
      <c r="BF19" s="6">
        <v>452.33484933398273</v>
      </c>
      <c r="BG19" s="6"/>
    </row>
    <row r="20" spans="1:59" x14ac:dyDescent="0.2">
      <c r="A20" s="7" t="s">
        <v>23</v>
      </c>
      <c r="B20" s="10">
        <v>370.5</v>
      </c>
      <c r="D20" s="7" t="s">
        <v>23</v>
      </c>
      <c r="E20" s="6">
        <v>370.5</v>
      </c>
      <c r="F20" s="6">
        <f>(AVERAGE(E18:E21)+AVERAGE(E19:E22))/2</f>
        <v>422.95749999999998</v>
      </c>
      <c r="G20" s="6">
        <f>E20/F20*100</f>
        <v>87.597453644869759</v>
      </c>
      <c r="I20" s="15">
        <v>4</v>
      </c>
      <c r="J20" s="6">
        <v>70.795112971751223</v>
      </c>
      <c r="K20" s="6">
        <v>95.616823429094453</v>
      </c>
      <c r="L20" s="6">
        <v>90.697786127261153</v>
      </c>
      <c r="M20" s="13">
        <v>90.668772086375682</v>
      </c>
      <c r="X20" s="7" t="s">
        <v>23</v>
      </c>
      <c r="Y20" s="6">
        <v>370.5</v>
      </c>
      <c r="Z20" s="6">
        <f>Y20/V$6*100</f>
        <v>404.02976676636513</v>
      </c>
      <c r="AF20" s="1">
        <v>19</v>
      </c>
      <c r="AG20" s="7" t="s">
        <v>23</v>
      </c>
      <c r="AH20" s="6">
        <v>370.5</v>
      </c>
      <c r="AI20" s="6">
        <v>404.02976676636513</v>
      </c>
      <c r="AJ20" s="6">
        <f>AVERAGE(AI19:AI21)</f>
        <v>420.85613957208199</v>
      </c>
      <c r="AK20" s="6">
        <f>AVERAGE(AJ19:AJ21)</f>
        <v>419.14236055630414</v>
      </c>
      <c r="AL20" s="6">
        <f>AF20*AK20</f>
        <v>7963.7048505697785</v>
      </c>
      <c r="AM20" s="6">
        <f>AF20*AF20</f>
        <v>361</v>
      </c>
      <c r="AN20" s="6">
        <f>AS$3+(AS$2*AF20)</f>
        <v>418.03089609039813</v>
      </c>
      <c r="AO20" s="6">
        <f>AN20*V$6/100</f>
        <v>383.33919859685471</v>
      </c>
      <c r="AU20" s="7" t="s">
        <v>23</v>
      </c>
      <c r="AV20" s="6">
        <v>370.5</v>
      </c>
      <c r="AW20" s="6">
        <v>404.02976676636513</v>
      </c>
      <c r="AX20" s="6">
        <v>419.14236055630414</v>
      </c>
      <c r="AY20" s="6">
        <v>383.33919859685471</v>
      </c>
      <c r="AZ20" s="6">
        <f>AVERAGE(AW18:AW22)</f>
        <v>421.13661190482526</v>
      </c>
      <c r="BA20" s="6">
        <f>AVERAGE(AW17:AW23)</f>
        <v>421.03320699539228</v>
      </c>
      <c r="BC20" s="7" t="s">
        <v>23</v>
      </c>
      <c r="BD20" s="6">
        <v>370.5</v>
      </c>
      <c r="BE20" s="6">
        <v>404.02976676636513</v>
      </c>
      <c r="BF20" s="6">
        <v>404.02976676636513</v>
      </c>
      <c r="BG20" s="6"/>
    </row>
    <row r="21" spans="1:59" x14ac:dyDescent="0.2">
      <c r="A21" s="7" t="s">
        <v>21</v>
      </c>
      <c r="B21" s="10">
        <v>368.3</v>
      </c>
      <c r="D21" s="7" t="s">
        <v>21</v>
      </c>
      <c r="E21" s="6">
        <v>368.3</v>
      </c>
      <c r="F21" s="6">
        <f>(AVERAGE(E19:E22)+AVERAGE(E20:E23))/2</f>
        <v>418.63499999999999</v>
      </c>
      <c r="G21" s="6">
        <f>E21/F21*100</f>
        <v>87.976399488814835</v>
      </c>
      <c r="K21" s="14" t="s">
        <v>22</v>
      </c>
      <c r="L21" s="13">
        <v>400.12800014919281</v>
      </c>
      <c r="M21" s="13">
        <v>399.99999999999994</v>
      </c>
      <c r="X21" s="7" t="s">
        <v>21</v>
      </c>
      <c r="Y21" s="6">
        <v>368.3</v>
      </c>
      <c r="Z21" s="6">
        <f>Y21/V$7*100</f>
        <v>406.2038026158981</v>
      </c>
      <c r="AF21" s="1">
        <v>20</v>
      </c>
      <c r="AG21" s="7" t="s">
        <v>21</v>
      </c>
      <c r="AH21" s="6">
        <v>368.3</v>
      </c>
      <c r="AI21" s="6">
        <v>406.2038026158981</v>
      </c>
      <c r="AJ21" s="6">
        <f>AVERAGE(AI20:AI22)</f>
        <v>411.86519804780664</v>
      </c>
      <c r="AK21" s="6">
        <f>AVERAGE(AJ20:AJ22)</f>
        <v>416.16161768464627</v>
      </c>
      <c r="AL21" s="6">
        <f>AF21*AK21</f>
        <v>8323.2323536929252</v>
      </c>
      <c r="AM21" s="6">
        <f>AF21*AF21</f>
        <v>400</v>
      </c>
      <c r="AN21" s="6">
        <f>AS$3+(AS$2*AF21)</f>
        <v>420.79303181299474</v>
      </c>
      <c r="AO21" s="6">
        <f>AN21*V$7/100</f>
        <v>381.52787496987452</v>
      </c>
      <c r="AU21" s="7" t="s">
        <v>21</v>
      </c>
      <c r="AV21" s="6">
        <v>368.3</v>
      </c>
      <c r="AW21" s="6">
        <v>406.2038026158981</v>
      </c>
      <c r="AX21" s="6">
        <v>416.16161768464627</v>
      </c>
      <c r="AY21" s="6">
        <v>381.52787496987452</v>
      </c>
      <c r="AZ21" s="6">
        <f>AVERAGE(AW19:AW23)</f>
        <v>420.73103248049972</v>
      </c>
      <c r="BA21" s="6">
        <f>AVERAGE(AW18:AW24)</f>
        <v>417.17499449285981</v>
      </c>
      <c r="BC21" s="7" t="s">
        <v>21</v>
      </c>
      <c r="BD21" s="6">
        <v>368.3</v>
      </c>
      <c r="BE21" s="6">
        <v>406.2038026158981</v>
      </c>
      <c r="BF21" s="6">
        <v>406.2038026158981</v>
      </c>
      <c r="BG21" s="6"/>
    </row>
    <row r="22" spans="1:59" x14ac:dyDescent="0.2">
      <c r="A22" s="11" t="s">
        <v>20</v>
      </c>
      <c r="B22" s="10">
        <v>433.78</v>
      </c>
      <c r="D22" s="11" t="s">
        <v>20</v>
      </c>
      <c r="E22" s="6">
        <v>433.78</v>
      </c>
      <c r="F22" s="6">
        <f>(AVERAGE(E20:E23)+AVERAGE(E21:E24))/2</f>
        <v>412.745</v>
      </c>
      <c r="G22" s="6">
        <f>E22/F22*100</f>
        <v>105.09636700626295</v>
      </c>
      <c r="X22" s="11" t="s">
        <v>20</v>
      </c>
      <c r="Y22" s="6">
        <v>433.78</v>
      </c>
      <c r="Z22" s="6">
        <f>Y22/V$4*100</f>
        <v>425.36202476115659</v>
      </c>
      <c r="AF22" s="1">
        <v>21</v>
      </c>
      <c r="AG22" s="11" t="s">
        <v>20</v>
      </c>
      <c r="AH22" s="6">
        <v>433.78</v>
      </c>
      <c r="AI22" s="6">
        <v>425.36202476115659</v>
      </c>
      <c r="AJ22" s="6">
        <f>AVERAGE(AI21:AI23)</f>
        <v>415.7635154340503</v>
      </c>
      <c r="AK22" s="6">
        <f>AVERAGE(AJ21:AJ23)</f>
        <v>413.6433407925133</v>
      </c>
      <c r="AL22" s="6">
        <f>AF22*AK22</f>
        <v>8686.5101566427802</v>
      </c>
      <c r="AM22" s="6">
        <f>AF22*AF22</f>
        <v>441</v>
      </c>
      <c r="AN22" s="6">
        <f>AS$3+(AS$2*AF22)</f>
        <v>423.55516753559135</v>
      </c>
      <c r="AO22" s="6">
        <f>AN22*V$4/100</f>
        <v>431.9373848118064</v>
      </c>
      <c r="AU22" s="11" t="s">
        <v>20</v>
      </c>
      <c r="AV22" s="6">
        <v>433.78</v>
      </c>
      <c r="AW22" s="6">
        <v>425.36202476115659</v>
      </c>
      <c r="AX22" s="6">
        <v>413.6433407925133</v>
      </c>
      <c r="AY22" s="6">
        <v>431.9373848118064</v>
      </c>
      <c r="AZ22" s="6">
        <f>AVERAGE(AW20:AW24)</f>
        <v>410.02749921386248</v>
      </c>
      <c r="BA22" s="6">
        <f>AVERAGE(AW19:AW25)</f>
        <v>393.39910217373966</v>
      </c>
      <c r="BC22" s="11" t="s">
        <v>20</v>
      </c>
      <c r="BD22" s="6">
        <v>433.78</v>
      </c>
      <c r="BE22" s="6">
        <v>425.36202476115659</v>
      </c>
      <c r="BF22" s="6">
        <v>425.36202476115659</v>
      </c>
      <c r="BG22" s="6"/>
    </row>
    <row r="23" spans="1:59" x14ac:dyDescent="0.2">
      <c r="A23" s="11" t="s">
        <v>19</v>
      </c>
      <c r="B23" s="10">
        <v>480.79</v>
      </c>
      <c r="D23" s="11" t="s">
        <v>19</v>
      </c>
      <c r="E23" s="6">
        <v>480.79</v>
      </c>
      <c r="F23" s="6">
        <f>(AVERAGE(E21:E24)+AVERAGE(E22:E25))/2</f>
        <v>394.59375</v>
      </c>
      <c r="G23" s="6">
        <f>E23/F23*100</f>
        <v>121.84430189276947</v>
      </c>
      <c r="X23" s="11" t="s">
        <v>19</v>
      </c>
      <c r="Y23" s="6">
        <v>480.79</v>
      </c>
      <c r="Z23" s="6">
        <f>Y23/V$5*100</f>
        <v>415.72471892509623</v>
      </c>
      <c r="AF23" s="1">
        <v>22</v>
      </c>
      <c r="AG23" s="11" t="s">
        <v>19</v>
      </c>
      <c r="AH23" s="6">
        <v>480.79</v>
      </c>
      <c r="AI23" s="6">
        <v>415.72471892509623</v>
      </c>
      <c r="AJ23" s="6">
        <f>AVERAGE(AI22:AI24)</f>
        <v>413.30130889568301</v>
      </c>
      <c r="AK23" s="6">
        <f>AVERAGE(AJ22:AJ24)</f>
        <v>394.78419385866391</v>
      </c>
      <c r="AL23" s="6">
        <f>AF23*AK23</f>
        <v>8685.2522648906051</v>
      </c>
      <c r="AM23" s="6">
        <f>AF23*AF23</f>
        <v>484</v>
      </c>
      <c r="AN23" s="6">
        <f>AS$3+(AS$2*AF23)</f>
        <v>426.31730325818796</v>
      </c>
      <c r="AO23" s="6">
        <f>AN23*V$5/100</f>
        <v>493.04043493847377</v>
      </c>
      <c r="AU23" s="11" t="s">
        <v>19</v>
      </c>
      <c r="AV23" s="6">
        <v>480.79</v>
      </c>
      <c r="AW23" s="6">
        <v>415.72471892509623</v>
      </c>
      <c r="AX23" s="6">
        <v>394.78419385866391</v>
      </c>
      <c r="AY23" s="6">
        <v>493.04043493847377</v>
      </c>
      <c r="AZ23" s="6">
        <f>AVERAGE(AW21:AW25)</f>
        <v>379.48581982316603</v>
      </c>
      <c r="BA23" s="6">
        <f>AVERAGE(AW20:AW26)</f>
        <v>371.85172490192241</v>
      </c>
      <c r="BC23" s="11" t="s">
        <v>19</v>
      </c>
      <c r="BD23" s="6">
        <v>480.79</v>
      </c>
      <c r="BE23" s="6">
        <v>415.72471892509623</v>
      </c>
      <c r="BF23" s="6">
        <v>415.72471892509623</v>
      </c>
      <c r="BG23" s="6"/>
    </row>
    <row r="24" spans="1:59" x14ac:dyDescent="0.2">
      <c r="A24" s="7" t="s">
        <v>18</v>
      </c>
      <c r="B24" s="10">
        <v>365.72</v>
      </c>
      <c r="D24" s="7" t="s">
        <v>18</v>
      </c>
      <c r="E24" s="6">
        <v>365.72</v>
      </c>
      <c r="F24" s="6">
        <f>(AVERAGE(E22:E25)+AVERAGE(E23:E26))/2</f>
        <v>361.25125000000003</v>
      </c>
      <c r="G24" s="6">
        <f>E24/F24*100</f>
        <v>101.23701994110748</v>
      </c>
      <c r="X24" s="7" t="s">
        <v>18</v>
      </c>
      <c r="Y24" s="6">
        <v>365.72</v>
      </c>
      <c r="Z24" s="6">
        <f>Y24/V$6*100</f>
        <v>398.81718300079638</v>
      </c>
      <c r="AF24" s="1">
        <v>23</v>
      </c>
      <c r="AG24" s="7" t="s">
        <v>18</v>
      </c>
      <c r="AH24" s="6">
        <v>365.72</v>
      </c>
      <c r="AI24" s="6">
        <v>398.81718300079638</v>
      </c>
      <c r="AJ24" s="6">
        <f>AVERAGE(AI23:AI25)</f>
        <v>355.28775724625848</v>
      </c>
      <c r="AK24" s="6">
        <f>AVERAGE(AJ23:AJ25)</f>
        <v>361.93432885230726</v>
      </c>
      <c r="AL24" s="6">
        <f>AF24*AK24</f>
        <v>8324.4895636030669</v>
      </c>
      <c r="AM24" s="6">
        <f>AF24*AF24</f>
        <v>529</v>
      </c>
      <c r="AN24" s="6">
        <f>AS$3+(AS$2*AF24)</f>
        <v>429.07943898078457</v>
      </c>
      <c r="AO24" s="6">
        <f>AN24*V$6/100</f>
        <v>393.47084105886984</v>
      </c>
      <c r="AU24" s="7" t="s">
        <v>18</v>
      </c>
      <c r="AV24" s="6">
        <v>365.72</v>
      </c>
      <c r="AW24" s="6">
        <v>398.81718300079638</v>
      </c>
      <c r="AX24" s="6">
        <v>361.93432885230726</v>
      </c>
      <c r="AY24" s="6">
        <v>393.47084105886984</v>
      </c>
      <c r="AZ24" s="6">
        <f>AVERAGE(AW22:AW26)</f>
        <v>358.54570098623878</v>
      </c>
      <c r="BA24" s="6">
        <f>AVERAGE(AW21:AW27)</f>
        <v>350.21092749196089</v>
      </c>
      <c r="BC24" s="7" t="s">
        <v>18</v>
      </c>
      <c r="BD24" s="6">
        <v>365.72</v>
      </c>
      <c r="BE24" s="6">
        <v>398.81718300079638</v>
      </c>
      <c r="BF24" s="6">
        <v>398.81718300079638</v>
      </c>
      <c r="BG24" s="6"/>
    </row>
    <row r="25" spans="1:59" x14ac:dyDescent="0.2">
      <c r="A25" s="7" t="s">
        <v>17</v>
      </c>
      <c r="B25" s="10">
        <v>227.87</v>
      </c>
      <c r="D25" s="7" t="s">
        <v>17</v>
      </c>
      <c r="E25" s="6">
        <v>227.87</v>
      </c>
      <c r="F25" s="6">
        <f>(AVERAGE(E23:E26)+AVERAGE(E24:E27))/2</f>
        <v>321.87250000000006</v>
      </c>
      <c r="G25" s="6">
        <f>E25/F25*100</f>
        <v>70.795112971751223</v>
      </c>
      <c r="X25" s="7" t="s">
        <v>17</v>
      </c>
      <c r="Y25" s="6">
        <v>227.87</v>
      </c>
      <c r="Z25" s="6">
        <f>Y25/V$7*100</f>
        <v>251.32136981288272</v>
      </c>
      <c r="AF25" s="1">
        <v>24</v>
      </c>
      <c r="AG25" s="7" t="s">
        <v>17</v>
      </c>
      <c r="AH25" s="6">
        <v>227.87</v>
      </c>
      <c r="AI25" s="6">
        <v>251.32136981288272</v>
      </c>
      <c r="AJ25" s="6">
        <f>AVERAGE(AI24:AI26)</f>
        <v>317.21392041498035</v>
      </c>
      <c r="AK25" s="6">
        <f>AVERAGE(AJ24:AJ26)</f>
        <v>313.6526440138328</v>
      </c>
      <c r="AL25" s="6">
        <f>AF25*AK25</f>
        <v>7527.6634563319876</v>
      </c>
      <c r="AM25" s="6">
        <f>AF25*AF25</f>
        <v>576</v>
      </c>
      <c r="AN25" s="6">
        <f>AS$3+(AS$2*AF25)</f>
        <v>431.84157470338118</v>
      </c>
      <c r="AO25" s="6">
        <f>AN25*V$7/100</f>
        <v>391.54545314202448</v>
      </c>
      <c r="AU25" s="7" t="s">
        <v>17</v>
      </c>
      <c r="AV25" s="6">
        <v>227.87</v>
      </c>
      <c r="AW25" s="6">
        <v>251.32136981288272</v>
      </c>
      <c r="AX25" s="6">
        <v>313.6526440138328</v>
      </c>
      <c r="AY25" s="6">
        <v>391.54545314202448</v>
      </c>
      <c r="AZ25" s="6">
        <f>AVERAGE(AW23:AW27)</f>
        <v>323.98213301333436</v>
      </c>
      <c r="BA25" s="6">
        <f>AVERAGE(AW22:AW28)</f>
        <v>361.2088224167029</v>
      </c>
      <c r="BC25" s="7" t="s">
        <v>17</v>
      </c>
      <c r="BD25" s="6">
        <v>227.87</v>
      </c>
      <c r="BE25" s="6">
        <v>251.32136981288272</v>
      </c>
      <c r="BF25" s="6">
        <v>419.91</v>
      </c>
      <c r="BG25" s="6">
        <f>100*(BE25-BF25)/BF25</f>
        <v>-40.148753348840778</v>
      </c>
    </row>
    <row r="26" spans="1:59" x14ac:dyDescent="0.2">
      <c r="A26" s="11" t="s">
        <v>16</v>
      </c>
      <c r="B26" s="10">
        <v>307.47000000000003</v>
      </c>
      <c r="D26" s="11" t="s">
        <v>16</v>
      </c>
      <c r="E26" s="6">
        <v>307.47000000000003</v>
      </c>
      <c r="F26" s="6">
        <f>(AVERAGE(E24:E27)+AVERAGE(E25:E28))/2</f>
        <v>307.95375000000001</v>
      </c>
      <c r="G26" s="6">
        <f>E26/F26*100</f>
        <v>99.842914723395964</v>
      </c>
      <c r="X26" s="11" t="s">
        <v>16</v>
      </c>
      <c r="Y26" s="6">
        <v>307.47000000000003</v>
      </c>
      <c r="Z26" s="6">
        <f>Y26/V$4*100</f>
        <v>301.50320843126195</v>
      </c>
      <c r="AF26" s="1">
        <v>25</v>
      </c>
      <c r="AG26" s="11" t="s">
        <v>16</v>
      </c>
      <c r="AH26" s="6">
        <v>307.47000000000003</v>
      </c>
      <c r="AI26" s="6">
        <v>301.50320843126195</v>
      </c>
      <c r="AJ26" s="6">
        <f>AVERAGE(AI25:AI27)</f>
        <v>268.45625438025968</v>
      </c>
      <c r="AK26" s="6">
        <f>AVERAGE(AJ25:AJ27)</f>
        <v>310.47188720030096</v>
      </c>
      <c r="AL26" s="6">
        <f>AF26*AK26</f>
        <v>7761.7971800075238</v>
      </c>
      <c r="AM26" s="6">
        <f>AF26*AF26</f>
        <v>625</v>
      </c>
      <c r="AN26" s="6">
        <f>AS$3+(AS$2*AF26)</f>
        <v>434.60371042597779</v>
      </c>
      <c r="AO26" s="6">
        <f>AN26*V$4/100</f>
        <v>443.20457994443007</v>
      </c>
      <c r="AU26" s="11" t="s">
        <v>16</v>
      </c>
      <c r="AV26" s="6">
        <v>307.47000000000003</v>
      </c>
      <c r="AW26" s="6">
        <v>301.50320843126195</v>
      </c>
      <c r="AX26" s="6">
        <v>310.47188720030096</v>
      </c>
      <c r="AY26" s="6">
        <v>443.20457994443007</v>
      </c>
      <c r="AZ26" s="6">
        <f>AVERAGE(AW24:AW28)</f>
        <v>337.47500264613353</v>
      </c>
      <c r="BA26" s="6">
        <f>AVERAGE(AW23:AW29)</f>
        <v>367.72697072342464</v>
      </c>
      <c r="BC26" s="11" t="s">
        <v>16</v>
      </c>
      <c r="BD26" s="6">
        <v>307.47000000000003</v>
      </c>
      <c r="BE26" s="6">
        <v>301.50320843126195</v>
      </c>
      <c r="BF26" s="6">
        <v>441</v>
      </c>
      <c r="BG26" s="6">
        <f>100*(BE26-BF26)/BF26</f>
        <v>-31.63192552579094</v>
      </c>
    </row>
    <row r="27" spans="1:59" x14ac:dyDescent="0.2">
      <c r="A27" s="11" t="s">
        <v>14</v>
      </c>
      <c r="B27" s="10">
        <v>292.07</v>
      </c>
      <c r="D27" s="11" t="s">
        <v>14</v>
      </c>
      <c r="E27" s="6">
        <v>292.07</v>
      </c>
      <c r="F27" s="6">
        <f>(AVERAGE(E25:E28)+AVERAGE(E26:E29))/2</f>
        <v>342.52125000000001</v>
      </c>
      <c r="G27" s="6">
        <f>E27/F27*100</f>
        <v>85.270621895721803</v>
      </c>
      <c r="X27" s="11" t="s">
        <v>14</v>
      </c>
      <c r="Y27" s="6">
        <v>292.07</v>
      </c>
      <c r="Z27" s="6">
        <f>Y27/V$5*100</f>
        <v>252.54418489663436</v>
      </c>
      <c r="AF27" s="1">
        <v>26</v>
      </c>
      <c r="AG27" s="11" t="s">
        <v>14</v>
      </c>
      <c r="AH27" s="6">
        <v>292.07</v>
      </c>
      <c r="AI27" s="6">
        <v>252.54418489663436</v>
      </c>
      <c r="AJ27" s="6">
        <f>AVERAGE(AI26:AI28)</f>
        <v>345.74548680566289</v>
      </c>
      <c r="AK27" s="6">
        <f>AVERAGE(AJ26:AJ28)</f>
        <v>338.81417093907811</v>
      </c>
      <c r="AL27" s="6">
        <f>AF27*AK27</f>
        <v>8809.168444416031</v>
      </c>
      <c r="AM27" s="6">
        <f>AF27*AF27</f>
        <v>676</v>
      </c>
      <c r="AN27" s="6">
        <f>AS$3+(AS$2*AF27)</f>
        <v>437.36584614857441</v>
      </c>
      <c r="AO27" s="6">
        <f>AN27*V$5/100</f>
        <v>505.81819073323089</v>
      </c>
      <c r="AU27" s="11" t="s">
        <v>14</v>
      </c>
      <c r="AV27" s="6">
        <v>292.07</v>
      </c>
      <c r="AW27" s="6">
        <v>252.54418489663436</v>
      </c>
      <c r="AX27" s="6">
        <v>338.81417093907811</v>
      </c>
      <c r="AY27" s="6">
        <v>505.81819073323089</v>
      </c>
      <c r="AZ27" s="6">
        <f>AVERAGE(AW25:AW29)</f>
        <v>351.90937862761592</v>
      </c>
      <c r="BA27" s="6">
        <f>AVERAGE(AW24:AW30)</f>
        <v>376.23544809712843</v>
      </c>
      <c r="BC27" s="11" t="s">
        <v>14</v>
      </c>
      <c r="BD27" s="6">
        <v>292.07</v>
      </c>
      <c r="BE27" s="6">
        <v>252.54418489663436</v>
      </c>
      <c r="BF27" s="6">
        <v>462.1</v>
      </c>
      <c r="BG27" s="6">
        <f>100*(BE27-BF27)/BF27</f>
        <v>-45.348585826307222</v>
      </c>
    </row>
    <row r="28" spans="1:59" x14ac:dyDescent="0.2">
      <c r="A28" s="7" t="s">
        <v>13</v>
      </c>
      <c r="B28" s="10">
        <v>443.09</v>
      </c>
      <c r="D28" s="7" t="s">
        <v>13</v>
      </c>
      <c r="E28" s="6">
        <v>443.09</v>
      </c>
      <c r="F28" s="6">
        <f>(AVERAGE(E26:E29)+AVERAGE(E27:E30))/2</f>
        <v>389.57</v>
      </c>
      <c r="G28" s="6">
        <f>E28/F28*100</f>
        <v>113.73822419590832</v>
      </c>
      <c r="X28" s="7" t="s">
        <v>13</v>
      </c>
      <c r="Y28" s="6">
        <v>443.09</v>
      </c>
      <c r="Z28" s="6">
        <f>Y28/V$6*100</f>
        <v>483.1890670890923</v>
      </c>
      <c r="AF28" s="1">
        <v>27</v>
      </c>
      <c r="AG28" s="7" t="s">
        <v>13</v>
      </c>
      <c r="AH28" s="6">
        <v>443.09</v>
      </c>
      <c r="AI28" s="6">
        <v>483.1890670890923</v>
      </c>
      <c r="AJ28" s="6">
        <f>AVERAGE(AI27:AI29)</f>
        <v>402.24077163131165</v>
      </c>
      <c r="AK28" s="6">
        <f>AVERAGE(AJ27:AJ29)</f>
        <v>408.15788509436084</v>
      </c>
      <c r="AL28" s="6">
        <f>AF28*AK28</f>
        <v>11020.262897547742</v>
      </c>
      <c r="AM28" s="6">
        <f>AF28*AF28</f>
        <v>729</v>
      </c>
      <c r="AN28" s="6">
        <f>AS$3+(AS$2*AF28)</f>
        <v>440.12798187117102</v>
      </c>
      <c r="AO28" s="6">
        <f>AN28*V$6/100</f>
        <v>403.60248352088502</v>
      </c>
      <c r="AU28" s="7" t="s">
        <v>13</v>
      </c>
      <c r="AV28" s="6">
        <v>443.09</v>
      </c>
      <c r="AW28" s="6">
        <v>483.1890670890923</v>
      </c>
      <c r="AX28" s="6">
        <v>408.15788509436084</v>
      </c>
      <c r="AY28" s="6">
        <v>403.60248352088502</v>
      </c>
      <c r="AZ28" s="6">
        <f>AVERAGE(AW26:AW30)</f>
        <v>396.70191677324402</v>
      </c>
      <c r="BA28" s="6">
        <f>AVERAGE(AW25:AW31)</f>
        <v>390.54619993399541</v>
      </c>
      <c r="BC28" s="7" t="s">
        <v>13</v>
      </c>
      <c r="BD28" s="6">
        <v>443.09</v>
      </c>
      <c r="BE28" s="6">
        <v>483.1890670890923</v>
      </c>
      <c r="BF28" s="6">
        <v>483.19</v>
      </c>
      <c r="BG28" s="6"/>
    </row>
    <row r="29" spans="1:59" x14ac:dyDescent="0.2">
      <c r="A29" s="7" t="s">
        <v>12</v>
      </c>
      <c r="B29" s="10">
        <v>427.04</v>
      </c>
      <c r="D29" s="7" t="s">
        <v>12</v>
      </c>
      <c r="E29" s="6">
        <v>427.04</v>
      </c>
      <c r="F29" s="6">
        <f>(AVERAGE(E27:E30)+AVERAGE(E28:E31))/2</f>
        <v>447.35</v>
      </c>
      <c r="G29" s="6">
        <f>E29/F29*100</f>
        <v>95.459930703028945</v>
      </c>
      <c r="X29" s="7" t="s">
        <v>12</v>
      </c>
      <c r="Y29" s="6">
        <v>427.04</v>
      </c>
      <c r="Z29" s="6">
        <f>Y29/V$7*100</f>
        <v>470.98906290820838</v>
      </c>
      <c r="AF29" s="1">
        <v>28</v>
      </c>
      <c r="AG29" s="7" t="s">
        <v>12</v>
      </c>
      <c r="AH29" s="6">
        <v>427.04</v>
      </c>
      <c r="AI29" s="6">
        <v>470.98906290820838</v>
      </c>
      <c r="AJ29" s="6">
        <f>AVERAGE(AI28:AI30)</f>
        <v>476.48739684610791</v>
      </c>
      <c r="AK29" s="6">
        <f>AVERAGE(AJ28:AJ30)</f>
        <v>453.49445274892832</v>
      </c>
      <c r="AL29" s="6">
        <f>AF29*AK29</f>
        <v>12697.844676969993</v>
      </c>
      <c r="AM29" s="6">
        <f>AF29*AF29</f>
        <v>784</v>
      </c>
      <c r="AN29" s="6">
        <f>AS$3+(AS$2*AF29)</f>
        <v>442.89011759376763</v>
      </c>
      <c r="AO29" s="6">
        <f>AN29*V$7/100</f>
        <v>401.56303131417445</v>
      </c>
      <c r="AU29" s="7" t="s">
        <v>12</v>
      </c>
      <c r="AV29" s="6">
        <v>427.04</v>
      </c>
      <c r="AW29" s="6">
        <v>470.98906290820838</v>
      </c>
      <c r="AX29" s="6">
        <v>453.49445274892832</v>
      </c>
      <c r="AY29" s="6">
        <v>401.56303131417445</v>
      </c>
      <c r="AZ29" s="6">
        <f>AVERAGE(AW27:AW31)</f>
        <v>436.19976425876467</v>
      </c>
      <c r="BA29" s="6">
        <f>AVERAGE(AW26:AW32)</f>
        <v>420.75229374903364</v>
      </c>
      <c r="BC29" s="7" t="s">
        <v>12</v>
      </c>
      <c r="BD29" s="6">
        <v>427.04</v>
      </c>
      <c r="BE29" s="6">
        <v>470.98906290820838</v>
      </c>
      <c r="BF29" s="6">
        <v>470.98906290820838</v>
      </c>
      <c r="BG29" s="6"/>
    </row>
    <row r="30" spans="1:59" x14ac:dyDescent="0.2">
      <c r="A30" s="11" t="s">
        <v>11</v>
      </c>
      <c r="B30" s="10">
        <v>484.69</v>
      </c>
      <c r="D30" s="11" t="s">
        <v>11</v>
      </c>
      <c r="E30" s="6">
        <v>484.69</v>
      </c>
      <c r="F30" s="6">
        <f>(AVERAGE(E28:E31)+AVERAGE(E29:E32))/2</f>
        <v>480.63625000000002</v>
      </c>
      <c r="G30" s="6">
        <f>E30/F30*100</f>
        <v>100.84341328811549</v>
      </c>
      <c r="X30" s="11" t="s">
        <v>11</v>
      </c>
      <c r="Y30" s="6">
        <v>484.69</v>
      </c>
      <c r="Z30" s="6">
        <f>Y30/V$4*100</f>
        <v>475.28406054102305</v>
      </c>
      <c r="AF30" s="1">
        <v>29</v>
      </c>
      <c r="AG30" s="11" t="s">
        <v>11</v>
      </c>
      <c r="AH30" s="6">
        <v>484.69</v>
      </c>
      <c r="AI30" s="6">
        <v>475.28406054102305</v>
      </c>
      <c r="AJ30" s="6">
        <f>AVERAGE(AI29:AI31)</f>
        <v>481.75518976936547</v>
      </c>
      <c r="AK30" s="6">
        <f>AVERAGE(AJ29:AJ31)</f>
        <v>479.08536586271765</v>
      </c>
      <c r="AL30" s="6">
        <f>AF30*AK30</f>
        <v>13893.475610018811</v>
      </c>
      <c r="AM30" s="6">
        <f>AF30*AF30</f>
        <v>841</v>
      </c>
      <c r="AN30" s="6">
        <f>AS$3+(AS$2*AF30)</f>
        <v>445.65225331636429</v>
      </c>
      <c r="AO30" s="6">
        <f>AN30*V$4/100</f>
        <v>454.47177507705374</v>
      </c>
      <c r="AU30" s="11" t="s">
        <v>11</v>
      </c>
      <c r="AV30" s="6">
        <v>484.69</v>
      </c>
      <c r="AW30" s="6">
        <v>475.28406054102305</v>
      </c>
      <c r="AX30" s="6">
        <v>479.08536586271765</v>
      </c>
      <c r="AY30" s="6">
        <v>454.47177507705374</v>
      </c>
      <c r="AZ30" s="6">
        <f>AVERAGE(AW28:AW32)</f>
        <v>478.24373258306787</v>
      </c>
      <c r="BA30" s="6">
        <f>AVERAGE(AW27:AW33)</f>
        <v>449.89774243751089</v>
      </c>
      <c r="BC30" s="11" t="s">
        <v>11</v>
      </c>
      <c r="BD30" s="6">
        <v>484.69</v>
      </c>
      <c r="BE30" s="6">
        <v>475.28406054102305</v>
      </c>
      <c r="BF30" s="6">
        <v>475.28406054102305</v>
      </c>
      <c r="BG30" s="6"/>
    </row>
    <row r="31" spans="1:59" x14ac:dyDescent="0.2">
      <c r="A31" s="11" t="s">
        <v>10</v>
      </c>
      <c r="B31" s="10">
        <v>577.09</v>
      </c>
      <c r="D31" s="11" t="s">
        <v>10</v>
      </c>
      <c r="E31" s="6">
        <v>577.09</v>
      </c>
      <c r="F31" s="6">
        <f>(AVERAGE(E29:E32)+AVERAGE(E30:E33))/2</f>
        <v>482.20875000000001</v>
      </c>
      <c r="G31" s="6">
        <f>E31/F31*100</f>
        <v>119.67638496812842</v>
      </c>
      <c r="X31" s="11" t="s">
        <v>10</v>
      </c>
      <c r="Y31" s="6">
        <v>577.09</v>
      </c>
      <c r="Z31" s="6">
        <f>Y31/V$5*100</f>
        <v>498.99244585886515</v>
      </c>
      <c r="AF31" s="1">
        <v>30</v>
      </c>
      <c r="AG31" s="11" t="s">
        <v>10</v>
      </c>
      <c r="AH31" s="6">
        <v>577.09</v>
      </c>
      <c r="AI31" s="6">
        <v>498.99244585886515</v>
      </c>
      <c r="AJ31" s="6">
        <f>AVERAGE(AI30:AI32)</f>
        <v>479.01351097267951</v>
      </c>
      <c r="AK31" s="6">
        <f>AVERAGE(AJ30:AJ32)</f>
        <v>483.28710265041695</v>
      </c>
      <c r="AL31" s="6">
        <f>AF31*AK31</f>
        <v>14498.613079512508</v>
      </c>
      <c r="AM31" s="6">
        <f>AF31*AF31</f>
        <v>900</v>
      </c>
      <c r="AN31" s="6">
        <f>AS$3+(AS$2*AF31)</f>
        <v>448.41438903896085</v>
      </c>
      <c r="AO31" s="6">
        <f>AN31*V$5/100</f>
        <v>518.59594652798796</v>
      </c>
      <c r="AU31" s="11" t="s">
        <v>10</v>
      </c>
      <c r="AV31" s="6">
        <v>577.09</v>
      </c>
      <c r="AW31" s="6">
        <v>498.99244585886515</v>
      </c>
      <c r="AX31" s="6">
        <v>483.28710265041695</v>
      </c>
      <c r="AY31" s="6">
        <v>518.59594652798796</v>
      </c>
      <c r="AZ31" s="6">
        <f>AVERAGE(AW29:AW33)</f>
        <v>482.71018901536991</v>
      </c>
      <c r="BA31" s="6">
        <f>AVERAGE(AW28:AW34)</f>
        <v>480.82958676282306</v>
      </c>
      <c r="BC31" s="11" t="s">
        <v>10</v>
      </c>
      <c r="BD31" s="6">
        <v>577.09</v>
      </c>
      <c r="BE31" s="6">
        <v>498.99244585886515</v>
      </c>
      <c r="BF31" s="6">
        <v>498.99244585886515</v>
      </c>
      <c r="BG31" s="6"/>
    </row>
    <row r="32" spans="1:59" x14ac:dyDescent="0.2">
      <c r="A32" s="7" t="s">
        <v>9</v>
      </c>
      <c r="B32" s="10">
        <v>424.36</v>
      </c>
      <c r="D32" s="7" t="s">
        <v>9</v>
      </c>
      <c r="E32" s="6">
        <v>424.36</v>
      </c>
      <c r="F32" s="6">
        <f>(AVERAGE(E30:E33)+AVERAGE(E31:E34))/2</f>
        <v>485.33</v>
      </c>
      <c r="G32" s="6">
        <f>E32/F32*100</f>
        <v>87.437413718500821</v>
      </c>
      <c r="X32" s="7" t="s">
        <v>9</v>
      </c>
      <c r="Y32" s="6">
        <v>424.36</v>
      </c>
      <c r="Z32" s="6">
        <f>Y32/V$6*100</f>
        <v>462.76402651815027</v>
      </c>
      <c r="AF32" s="1">
        <v>31</v>
      </c>
      <c r="AG32" s="7" t="s">
        <v>9</v>
      </c>
      <c r="AH32" s="6">
        <v>424.36</v>
      </c>
      <c r="AI32" s="6">
        <v>462.76402651815027</v>
      </c>
      <c r="AJ32" s="6">
        <f>AVERAGE(AI31:AI33)</f>
        <v>489.09260720920594</v>
      </c>
      <c r="AK32" s="6">
        <f>AVERAGE(AJ31:AJ33)</f>
        <v>482.40786949869204</v>
      </c>
      <c r="AL32" s="6">
        <f>AF32*AK32</f>
        <v>14954.643954459452</v>
      </c>
      <c r="AM32" s="6">
        <f>AF32*AF32</f>
        <v>961</v>
      </c>
      <c r="AN32" s="6">
        <f>AS$3+(AS$2*AF32)</f>
        <v>451.17652476155752</v>
      </c>
      <c r="AO32" s="6">
        <f>AN32*V$6/100</f>
        <v>413.73412598290014</v>
      </c>
      <c r="AU32" s="7" t="s">
        <v>9</v>
      </c>
      <c r="AV32" s="6">
        <v>424.36</v>
      </c>
      <c r="AW32" s="6">
        <v>462.76402651815027</v>
      </c>
      <c r="AX32" s="6">
        <v>482.40786949869204</v>
      </c>
      <c r="AY32" s="6">
        <v>413.73412598290014</v>
      </c>
      <c r="AZ32" s="6">
        <f>AVERAGE(AW30:AW34)</f>
        <v>482.325795468492</v>
      </c>
      <c r="BA32" s="6">
        <f>AVERAGE(AW29:AW35)</f>
        <v>477.97207126542168</v>
      </c>
      <c r="BC32" s="7" t="s">
        <v>9</v>
      </c>
      <c r="BD32" s="6">
        <v>424.36</v>
      </c>
      <c r="BE32" s="6">
        <v>462.76402651815027</v>
      </c>
      <c r="BF32" s="6">
        <v>462.76402651815027</v>
      </c>
      <c r="BG32" s="6"/>
    </row>
    <row r="33" spans="1:59" x14ac:dyDescent="0.2">
      <c r="A33" s="7" t="s">
        <v>8</v>
      </c>
      <c r="B33" s="10">
        <v>458.35</v>
      </c>
      <c r="D33" s="7" t="s">
        <v>8</v>
      </c>
      <c r="E33" s="6">
        <v>458.35</v>
      </c>
      <c r="F33" s="6">
        <f>(AVERAGE(E31:E34)+AVERAGE(E32:E35))/2</f>
        <v>479.36124999999998</v>
      </c>
      <c r="G33" s="6">
        <f>E33/F33*100</f>
        <v>95.616823429094453</v>
      </c>
      <c r="X33" s="7" t="s">
        <v>8</v>
      </c>
      <c r="Y33" s="6">
        <v>458.35</v>
      </c>
      <c r="Z33" s="6">
        <f>Y33/V$7*100</f>
        <v>505.52134925060255</v>
      </c>
      <c r="AF33" s="1">
        <v>32</v>
      </c>
      <c r="AG33" s="7" t="s">
        <v>8</v>
      </c>
      <c r="AH33" s="6">
        <v>458.35</v>
      </c>
      <c r="AI33" s="6">
        <v>505.52134925060255</v>
      </c>
      <c r="AJ33" s="6">
        <f>AVERAGE(AI32:AI34)</f>
        <v>479.11749031419066</v>
      </c>
      <c r="AK33" s="6">
        <f>AVERAGE(AJ32:AJ34)</f>
        <v>482.48946617798828</v>
      </c>
      <c r="AL33" s="6">
        <f>AF33*AK33</f>
        <v>15439.662917695625</v>
      </c>
      <c r="AM33" s="6">
        <f>AF33*AF33</f>
        <v>1024</v>
      </c>
      <c r="AN33" s="6">
        <f>AS$3+(AS$2*AF33)</f>
        <v>453.93866048415413</v>
      </c>
      <c r="AO33" s="6">
        <f>AN33*V$7/100</f>
        <v>411.58060948632442</v>
      </c>
      <c r="AU33" s="7" t="s">
        <v>8</v>
      </c>
      <c r="AV33" s="6">
        <v>458.35</v>
      </c>
      <c r="AW33" s="6">
        <v>505.52134925060255</v>
      </c>
      <c r="AX33" s="6">
        <v>482.48946617798828</v>
      </c>
      <c r="AY33" s="6">
        <v>411.58060948632442</v>
      </c>
      <c r="AZ33" s="6">
        <f>AVERAGE(AW31:AW35)</f>
        <v>479.90627508174396</v>
      </c>
      <c r="BA33" s="6">
        <f>AVERAGE(AW30:AW36)</f>
        <v>482.58605628586565</v>
      </c>
      <c r="BC33" s="7" t="s">
        <v>8</v>
      </c>
      <c r="BD33" s="6">
        <v>458.35</v>
      </c>
      <c r="BE33" s="6">
        <v>505.52134925060255</v>
      </c>
      <c r="BF33" s="6">
        <v>505.52134925060255</v>
      </c>
      <c r="BG33" s="6"/>
    </row>
    <row r="34" spans="1:59" x14ac:dyDescent="0.2">
      <c r="A34" s="11" t="s">
        <v>7</v>
      </c>
      <c r="B34" s="10">
        <v>478.35</v>
      </c>
      <c r="D34" s="11" t="s">
        <v>7</v>
      </c>
      <c r="E34" s="6">
        <v>478.35</v>
      </c>
      <c r="F34" s="6">
        <f>(AVERAGE(E32:E35)+AVERAGE(E33:E36))/2</f>
        <v>478.83</v>
      </c>
      <c r="G34" s="6">
        <f>E34/F34*100</f>
        <v>99.899755654407628</v>
      </c>
      <c r="X34" s="11" t="s">
        <v>7</v>
      </c>
      <c r="Y34" s="6">
        <v>478.35</v>
      </c>
      <c r="Z34" s="6">
        <f>Y34/V$4*100</f>
        <v>469.0670951738191</v>
      </c>
      <c r="AF34" s="1">
        <v>33</v>
      </c>
      <c r="AG34" s="11" t="s">
        <v>7</v>
      </c>
      <c r="AH34" s="6">
        <v>478.35</v>
      </c>
      <c r="AI34" s="6">
        <v>469.0670951738191</v>
      </c>
      <c r="AJ34" s="6">
        <f>AVERAGE(AI33:AI35)</f>
        <v>479.25830101056812</v>
      </c>
      <c r="AK34" s="6">
        <f>AVERAGE(AJ33:AJ35)</f>
        <v>478.96309842296608</v>
      </c>
      <c r="AL34" s="6">
        <f>AF34*AK34</f>
        <v>15805.782247957881</v>
      </c>
      <c r="AM34" s="6">
        <f>AF34*AF34</f>
        <v>1089</v>
      </c>
      <c r="AN34" s="6">
        <f>AS$3+(AS$2*AF34)</f>
        <v>456.70079620675074</v>
      </c>
      <c r="AO34" s="6">
        <f>AN34*V$4/100</f>
        <v>465.73897020967735</v>
      </c>
      <c r="AU34" s="11" t="s">
        <v>7</v>
      </c>
      <c r="AV34" s="6">
        <v>478.35</v>
      </c>
      <c r="AW34" s="6">
        <v>469.0670951738191</v>
      </c>
      <c r="AX34" s="6">
        <v>478.96309842296608</v>
      </c>
      <c r="AY34" s="6">
        <v>465.73897020967735</v>
      </c>
      <c r="AZ34" s="6">
        <f>AVERAGE(AW32:AW36)</f>
        <v>480.76517752023426</v>
      </c>
      <c r="BA34" s="6">
        <f>AVERAGE(AW31:AW37)</f>
        <v>479.79659034494352</v>
      </c>
      <c r="BC34" s="11" t="s">
        <v>7</v>
      </c>
      <c r="BD34" s="6">
        <v>478.35</v>
      </c>
      <c r="BE34" s="6">
        <v>469.0670951738191</v>
      </c>
      <c r="BF34" s="6">
        <v>469.0670951738191</v>
      </c>
      <c r="BG34" s="6"/>
    </row>
    <row r="35" spans="1:59" x14ac:dyDescent="0.2">
      <c r="A35" s="11" t="s">
        <v>6</v>
      </c>
      <c r="B35" s="10">
        <v>535.67999999999995</v>
      </c>
      <c r="D35" s="11" t="s">
        <v>6</v>
      </c>
      <c r="E35" s="6">
        <v>535.67999999999995</v>
      </c>
      <c r="F35" s="6">
        <f>(AVERAGE(E33:E36)+AVERAGE(E34:E37))/2</f>
        <v>477.83500000000004</v>
      </c>
      <c r="G35" s="6">
        <f>E35/F35*100</f>
        <v>112.10564316134229</v>
      </c>
      <c r="X35" s="11" t="s">
        <v>6</v>
      </c>
      <c r="Y35" s="6">
        <v>535.67999999999995</v>
      </c>
      <c r="Z35" s="6">
        <f>Y35/V$5*100</f>
        <v>463.18645860728276</v>
      </c>
      <c r="AF35" s="1">
        <v>34</v>
      </c>
      <c r="AG35" s="11" t="s">
        <v>6</v>
      </c>
      <c r="AH35" s="6">
        <v>535.67999999999995</v>
      </c>
      <c r="AI35" s="6">
        <v>463.18645860728276</v>
      </c>
      <c r="AJ35" s="6">
        <f>AVERAGE(AI34:AI36)</f>
        <v>478.51350394413947</v>
      </c>
      <c r="AK35" s="6">
        <f>AVERAGE(AJ34:AJ36)</f>
        <v>477.28295894192115</v>
      </c>
      <c r="AL35" s="6">
        <f>AF35*AK35</f>
        <v>16227.62060402532</v>
      </c>
      <c r="AM35" s="6">
        <f>AF35*AF35</f>
        <v>1156</v>
      </c>
      <c r="AN35" s="6">
        <f>AS$3+(AS$2*AF35)</f>
        <v>459.46293192934735</v>
      </c>
      <c r="AO35" s="6">
        <f>AN35*V$5/100</f>
        <v>531.37370232274498</v>
      </c>
      <c r="AU35" s="11" t="s">
        <v>6</v>
      </c>
      <c r="AV35" s="6">
        <v>535.67999999999995</v>
      </c>
      <c r="AW35" s="6">
        <v>463.18645860728276</v>
      </c>
      <c r="AX35" s="6">
        <v>477.28295894192115</v>
      </c>
      <c r="AY35" s="6">
        <v>531.37370232274498</v>
      </c>
      <c r="AZ35" s="6">
        <f>AVERAGE(AW33:AW37)</f>
        <v>479.36393200751792</v>
      </c>
      <c r="BA35" s="6"/>
      <c r="BC35" s="11" t="s">
        <v>6</v>
      </c>
      <c r="BD35" s="6">
        <v>535.67999999999995</v>
      </c>
      <c r="BE35" s="6">
        <v>463.18645860728276</v>
      </c>
      <c r="BF35" s="6">
        <v>463.18645860728276</v>
      </c>
      <c r="BG35" s="6"/>
    </row>
    <row r="36" spans="1:59" x14ac:dyDescent="0.2">
      <c r="A36" s="7" t="s">
        <v>4</v>
      </c>
      <c r="B36" s="10">
        <v>461.52</v>
      </c>
      <c r="D36" s="7" t="s">
        <v>4</v>
      </c>
      <c r="E36" s="6">
        <v>461.52</v>
      </c>
      <c r="F36" s="6"/>
      <c r="G36" s="6"/>
      <c r="X36" s="7" t="s">
        <v>4</v>
      </c>
      <c r="Y36" s="6">
        <v>461.52</v>
      </c>
      <c r="Z36" s="6">
        <f>Y36/V$6*100</f>
        <v>503.28695805131662</v>
      </c>
      <c r="AF36" s="1">
        <v>35</v>
      </c>
      <c r="AG36" s="7" t="s">
        <v>4</v>
      </c>
      <c r="AH36" s="6">
        <v>461.52</v>
      </c>
      <c r="AI36" s="6">
        <v>503.28695805131662</v>
      </c>
      <c r="AJ36" s="6">
        <f>AVERAGE(AI35:AI37)</f>
        <v>474.07707187105598</v>
      </c>
      <c r="AK36" s="6">
        <f>AJ36</f>
        <v>474.07707187105598</v>
      </c>
      <c r="AL36" s="6">
        <f>AF36*AK36</f>
        <v>16592.697515486958</v>
      </c>
      <c r="AM36" s="6">
        <f>AF36*AF36</f>
        <v>1225</v>
      </c>
      <c r="AN36" s="6">
        <f>AS$3+(AS$2*AF36)</f>
        <v>462.22506765194396</v>
      </c>
      <c r="AO36" s="6">
        <f>AN36*V$6/100</f>
        <v>423.86576844491532</v>
      </c>
      <c r="AU36" s="7" t="s">
        <v>4</v>
      </c>
      <c r="AV36" s="6">
        <v>461.52</v>
      </c>
      <c r="AW36" s="6">
        <v>503.28695805131662</v>
      </c>
      <c r="AX36" s="6">
        <v>474.07707187105598</v>
      </c>
      <c r="AY36" s="6">
        <v>423.86576844491532</v>
      </c>
      <c r="AZ36" s="6"/>
      <c r="BA36" s="6"/>
      <c r="BC36" s="7" t="s">
        <v>4</v>
      </c>
      <c r="BD36" s="6">
        <v>461.52</v>
      </c>
      <c r="BE36" s="6">
        <v>503.28695805131662</v>
      </c>
      <c r="BF36" s="6">
        <v>503.28695805131662</v>
      </c>
      <c r="BG36" s="6"/>
    </row>
    <row r="37" spans="1:59" x14ac:dyDescent="0.2">
      <c r="A37" s="7" t="s">
        <v>2</v>
      </c>
      <c r="B37" s="10">
        <v>413.23</v>
      </c>
      <c r="D37" s="7" t="s">
        <v>2</v>
      </c>
      <c r="E37" s="6">
        <v>413.23</v>
      </c>
      <c r="F37" s="6"/>
      <c r="G37" s="6"/>
      <c r="X37" s="7" t="s">
        <v>2</v>
      </c>
      <c r="Y37" s="6">
        <v>413.23</v>
      </c>
      <c r="Z37" s="6">
        <f>Y37/V$7*100</f>
        <v>455.75779895456844</v>
      </c>
      <c r="AF37" s="1">
        <v>36</v>
      </c>
      <c r="AG37" s="7" t="s">
        <v>2</v>
      </c>
      <c r="AH37" s="6">
        <v>413.23</v>
      </c>
      <c r="AI37" s="6">
        <v>455.75779895456844</v>
      </c>
      <c r="AJ37" s="6"/>
      <c r="AK37" s="6">
        <v>477.3</v>
      </c>
      <c r="AL37" s="6">
        <f>AF37*AK37</f>
        <v>17182.8</v>
      </c>
      <c r="AM37" s="6">
        <f>AF37*AF37</f>
        <v>1296</v>
      </c>
      <c r="AN37" s="6">
        <f>AS$3+(AS$2*AF37)</f>
        <v>464.98720337454057</v>
      </c>
      <c r="AO37" s="6">
        <f>AN37*V$7/100</f>
        <v>421.59818765847433</v>
      </c>
      <c r="AU37" s="7" t="s">
        <v>2</v>
      </c>
      <c r="AV37" s="6">
        <v>413.23</v>
      </c>
      <c r="AW37" s="6">
        <v>455.75779895456844</v>
      </c>
      <c r="AX37" s="6">
        <v>477.3</v>
      </c>
      <c r="AY37" s="6">
        <v>421.59818765847433</v>
      </c>
      <c r="AZ37" s="6"/>
      <c r="BA37" s="6"/>
      <c r="BC37" s="7" t="s">
        <v>2</v>
      </c>
      <c r="BD37" s="6">
        <v>413.23</v>
      </c>
      <c r="BE37" s="6">
        <v>455.75779895456844</v>
      </c>
      <c r="BF37" s="6">
        <v>455.75779895456844</v>
      </c>
      <c r="BG37" s="6"/>
    </row>
    <row r="38" spans="1:59" x14ac:dyDescent="0.2">
      <c r="AE38" t="s">
        <v>1</v>
      </c>
      <c r="AF38" s="5">
        <f>AVERAGE(AF2:AF37)</f>
        <v>18.5</v>
      </c>
      <c r="AK38" s="4">
        <f>AVERAGE(AK2:AK37)</f>
        <v>416.6498282290998</v>
      </c>
      <c r="AL38" s="4">
        <f>AVERAGE(AL2:AL37)</f>
        <v>8006.1023023018979</v>
      </c>
      <c r="AM38" s="4">
        <f>AVERAGE(AM2:AM37)</f>
        <v>450.16666666666669</v>
      </c>
      <c r="AN38" s="3" t="s">
        <v>0</v>
      </c>
      <c r="AO38" s="2">
        <f>STDEV(AO2:AO37)</f>
        <v>49.927117997183018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8"/>
  <sheetViews>
    <sheetView workbookViewId="0">
      <pane xSplit="1" topLeftCell="B1" activePane="topRight" state="frozenSplit"/>
      <selection pane="topRight" activeCell="B1" sqref="B1"/>
    </sheetView>
  </sheetViews>
  <sheetFormatPr defaultRowHeight="12.75" x14ac:dyDescent="0.2"/>
  <cols>
    <col min="1" max="1" width="13" style="1" customWidth="1"/>
    <col min="2" max="2" width="13" customWidth="1"/>
    <col min="21" max="21" width="10.42578125" customWidth="1"/>
    <col min="45" max="45" width="9.5703125" bestFit="1" customWidth="1"/>
    <col min="60" max="60" width="9.7109375" customWidth="1"/>
    <col min="62" max="64" width="11.85546875" customWidth="1"/>
  </cols>
  <sheetData>
    <row r="1" spans="1:78" x14ac:dyDescent="0.2">
      <c r="A1" s="15" t="s">
        <v>52</v>
      </c>
      <c r="B1" s="15" t="s">
        <v>51</v>
      </c>
      <c r="D1" s="15" t="s">
        <v>52</v>
      </c>
      <c r="E1" s="15" t="s">
        <v>51</v>
      </c>
      <c r="F1" s="15" t="s">
        <v>71</v>
      </c>
      <c r="G1" s="15" t="s">
        <v>70</v>
      </c>
      <c r="X1" s="15" t="s">
        <v>52</v>
      </c>
      <c r="Y1" s="15" t="s">
        <v>51</v>
      </c>
      <c r="Z1" s="15" t="s">
        <v>64</v>
      </c>
      <c r="AG1" s="15" t="s">
        <v>52</v>
      </c>
      <c r="AH1" s="15" t="s">
        <v>51</v>
      </c>
      <c r="AI1" s="15" t="s">
        <v>69</v>
      </c>
      <c r="AJ1" s="15" t="s">
        <v>68</v>
      </c>
      <c r="AK1" s="15" t="s">
        <v>63</v>
      </c>
      <c r="AL1" s="15" t="s">
        <v>67</v>
      </c>
      <c r="AM1" s="15" t="s">
        <v>66</v>
      </c>
      <c r="AN1" s="15" t="s">
        <v>65</v>
      </c>
      <c r="AO1" s="3" t="s">
        <v>62</v>
      </c>
      <c r="AU1" s="15" t="s">
        <v>52</v>
      </c>
      <c r="AV1" s="15" t="s">
        <v>51</v>
      </c>
      <c r="AW1" s="15" t="s">
        <v>64</v>
      </c>
      <c r="AX1" s="15" t="s">
        <v>63</v>
      </c>
      <c r="AY1" s="15" t="s">
        <v>62</v>
      </c>
      <c r="AZ1" s="15" t="s">
        <v>61</v>
      </c>
      <c r="BA1" s="15" t="s">
        <v>60</v>
      </c>
      <c r="BD1" s="19" t="s">
        <v>59</v>
      </c>
      <c r="BE1" s="18"/>
      <c r="BF1" s="19" t="s">
        <v>58</v>
      </c>
      <c r="BG1" s="18"/>
      <c r="BH1" s="15" t="s">
        <v>53</v>
      </c>
      <c r="BJ1" s="15" t="s">
        <v>57</v>
      </c>
      <c r="BK1" s="15" t="s">
        <v>56</v>
      </c>
      <c r="BL1" s="15" t="s">
        <v>53</v>
      </c>
      <c r="BN1" s="15" t="s">
        <v>54</v>
      </c>
      <c r="BO1" s="15" t="s">
        <v>53</v>
      </c>
      <c r="BQ1" s="17" t="s">
        <v>55</v>
      </c>
      <c r="BR1" s="15" t="s">
        <v>54</v>
      </c>
      <c r="BS1" s="15" t="s">
        <v>53</v>
      </c>
      <c r="BV1" s="15" t="s">
        <v>52</v>
      </c>
      <c r="BW1" s="15" t="s">
        <v>51</v>
      </c>
      <c r="BX1" s="15" t="s">
        <v>50</v>
      </c>
      <c r="BY1" s="15" t="s">
        <v>49</v>
      </c>
      <c r="BZ1" s="17" t="s">
        <v>48</v>
      </c>
    </row>
    <row r="2" spans="1:78" x14ac:dyDescent="0.2">
      <c r="A2" s="11" t="s">
        <v>46</v>
      </c>
      <c r="B2" s="10">
        <v>324.25</v>
      </c>
      <c r="D2" s="11" t="s">
        <v>46</v>
      </c>
      <c r="E2" s="6">
        <v>324.25</v>
      </c>
      <c r="F2" s="6"/>
      <c r="G2" s="6"/>
      <c r="X2" s="11" t="s">
        <v>46</v>
      </c>
      <c r="Y2" s="6">
        <v>324.25</v>
      </c>
      <c r="Z2" s="6">
        <f>Y2/V$4*100</f>
        <v>317.95757418231597</v>
      </c>
      <c r="AF2" s="1">
        <v>1</v>
      </c>
      <c r="AG2" s="11" t="s">
        <v>46</v>
      </c>
      <c r="AH2" s="6">
        <v>324.25</v>
      </c>
      <c r="AI2" s="6">
        <v>317.95757418231597</v>
      </c>
      <c r="AJ2" s="6"/>
      <c r="AK2" s="6">
        <v>327.07</v>
      </c>
      <c r="AL2" s="6">
        <f>AF2*AK2</f>
        <v>327.07</v>
      </c>
      <c r="AM2" s="6">
        <f>AF2*AF2</f>
        <v>1</v>
      </c>
      <c r="AN2" s="6">
        <f>AS$3+(AS$2*AF2)</f>
        <v>368.31245308365902</v>
      </c>
      <c r="AO2" s="6">
        <f>AN2*V$4/100</f>
        <v>375.60140914868816</v>
      </c>
      <c r="AR2" t="s">
        <v>47</v>
      </c>
      <c r="AS2" s="16">
        <f>(AL38-(AF38*AK38))/(AM38-(AF38*AF38))</f>
        <v>2.7621357225966157</v>
      </c>
      <c r="AU2" s="11" t="s">
        <v>46</v>
      </c>
      <c r="AV2" s="6">
        <v>324.25</v>
      </c>
      <c r="AW2" s="6">
        <v>317.95757418231597</v>
      </c>
      <c r="AX2" s="6">
        <v>327.07</v>
      </c>
      <c r="AY2" s="6">
        <v>375.60140914868816</v>
      </c>
      <c r="AZ2" s="6"/>
      <c r="BA2" s="6"/>
      <c r="BD2" s="9">
        <f>AW2/AX2</f>
        <v>0.97213921846184603</v>
      </c>
      <c r="BE2" s="7" t="s">
        <v>3</v>
      </c>
      <c r="BF2" s="9">
        <f>AW2/AY2</f>
        <v>0.84652923667932001</v>
      </c>
      <c r="BG2" s="7" t="s">
        <v>3</v>
      </c>
      <c r="BH2" s="7" t="s">
        <v>3</v>
      </c>
      <c r="BJ2" s="10">
        <v>534.67999999999995</v>
      </c>
      <c r="BK2" s="10">
        <v>298.48</v>
      </c>
      <c r="BL2" s="7" t="s">
        <v>3</v>
      </c>
      <c r="BN2" s="9"/>
      <c r="BO2" s="7" t="s">
        <v>3</v>
      </c>
      <c r="BQ2" s="10"/>
      <c r="BR2" s="8"/>
      <c r="BS2" s="7" t="s">
        <v>3</v>
      </c>
      <c r="BV2" s="11" t="s">
        <v>46</v>
      </c>
      <c r="BW2" s="6">
        <v>324.25</v>
      </c>
      <c r="BX2" s="6">
        <v>317.95757418231597</v>
      </c>
      <c r="BY2" s="6">
        <f>BX2</f>
        <v>317.95757418231597</v>
      </c>
      <c r="BZ2" s="6"/>
    </row>
    <row r="3" spans="1:78" x14ac:dyDescent="0.2">
      <c r="A3" s="11" t="s">
        <v>44</v>
      </c>
      <c r="B3" s="10">
        <v>396.82</v>
      </c>
      <c r="D3" s="11" t="s">
        <v>44</v>
      </c>
      <c r="E3" s="6">
        <v>396.82</v>
      </c>
      <c r="F3" s="6"/>
      <c r="G3" s="6"/>
      <c r="J3" s="15">
        <v>1999</v>
      </c>
      <c r="K3" s="15">
        <v>2000</v>
      </c>
      <c r="L3" s="15">
        <v>2001</v>
      </c>
      <c r="M3" s="15">
        <v>2002</v>
      </c>
      <c r="N3" s="15">
        <v>2003</v>
      </c>
      <c r="O3" s="15">
        <v>2004</v>
      </c>
      <c r="P3" s="15">
        <v>2005</v>
      </c>
      <c r="Q3" s="15">
        <v>2006</v>
      </c>
      <c r="R3" s="15">
        <v>2007</v>
      </c>
      <c r="S3" s="14" t="s">
        <v>31</v>
      </c>
      <c r="T3" s="14" t="s">
        <v>30</v>
      </c>
      <c r="U3" s="14" t="s">
        <v>29</v>
      </c>
      <c r="V3" s="14" t="s">
        <v>28</v>
      </c>
      <c r="X3" s="11" t="s">
        <v>44</v>
      </c>
      <c r="Y3" s="6">
        <v>396.82</v>
      </c>
      <c r="Z3" s="6">
        <f>Y3/V$5*100</f>
        <v>343.11837385107151</v>
      </c>
      <c r="AF3" s="1">
        <v>2</v>
      </c>
      <c r="AG3" s="11" t="s">
        <v>44</v>
      </c>
      <c r="AH3" s="6">
        <v>396.82</v>
      </c>
      <c r="AI3" s="6">
        <v>343.11837385107151</v>
      </c>
      <c r="AJ3" s="6">
        <f>AVERAGE(AI2:AI4)</f>
        <v>325.56269351677139</v>
      </c>
      <c r="AK3" s="6">
        <f>AJ3</f>
        <v>325.56269351677139</v>
      </c>
      <c r="AL3" s="6">
        <f>AF3*AK3</f>
        <v>651.12538703354278</v>
      </c>
      <c r="AM3" s="6">
        <f>AF3*AF3</f>
        <v>4</v>
      </c>
      <c r="AN3" s="6">
        <f>AS$3+(AS$2*AF3)</f>
        <v>371.07458880625563</v>
      </c>
      <c r="AO3" s="6">
        <f>AN3*V$5/100</f>
        <v>429.1516559646883</v>
      </c>
      <c r="AR3" t="s">
        <v>45</v>
      </c>
      <c r="AS3" s="16">
        <f>AK38-(AS2*AF38)</f>
        <v>365.55031736106241</v>
      </c>
      <c r="AU3" s="11" t="s">
        <v>44</v>
      </c>
      <c r="AV3" s="6">
        <v>396.82</v>
      </c>
      <c r="AW3" s="6">
        <v>343.11837385107151</v>
      </c>
      <c r="AX3" s="6">
        <v>325.56269351677139</v>
      </c>
      <c r="AY3" s="6">
        <v>429.1516559646883</v>
      </c>
      <c r="AZ3" s="6"/>
      <c r="BA3" s="6"/>
      <c r="BD3" s="9">
        <f>AW3/AX3</f>
        <v>1.0539241156431696</v>
      </c>
      <c r="BE3" s="7" t="s">
        <v>5</v>
      </c>
      <c r="BF3" s="9">
        <f>AW3/AY3</f>
        <v>0.79952708811009265</v>
      </c>
      <c r="BG3" s="7" t="s">
        <v>5</v>
      </c>
      <c r="BH3" s="12" t="s">
        <v>5</v>
      </c>
      <c r="BJ3" s="10">
        <v>534.67999999999995</v>
      </c>
      <c r="BK3" s="10">
        <v>298.48</v>
      </c>
      <c r="BL3" s="7" t="s">
        <v>3</v>
      </c>
      <c r="BN3" s="9"/>
      <c r="BO3" s="7" t="s">
        <v>3</v>
      </c>
      <c r="BQ3" s="10"/>
      <c r="BR3" s="8"/>
      <c r="BS3" s="7" t="s">
        <v>3</v>
      </c>
      <c r="BV3" s="11" t="s">
        <v>44</v>
      </c>
      <c r="BW3" s="6">
        <v>396.82</v>
      </c>
      <c r="BX3" s="6">
        <v>343.11837385107151</v>
      </c>
      <c r="BY3" s="6">
        <f>BX3</f>
        <v>343.11837385107151</v>
      </c>
      <c r="BZ3" s="6"/>
    </row>
    <row r="4" spans="1:78" x14ac:dyDescent="0.2">
      <c r="A4" s="7" t="s">
        <v>43</v>
      </c>
      <c r="B4" s="10">
        <v>289.42</v>
      </c>
      <c r="D4" s="7" t="s">
        <v>43</v>
      </c>
      <c r="E4" s="6">
        <v>289.42</v>
      </c>
      <c r="F4" s="6">
        <f>(AVERAGE(E2:E5)+AVERAGE(E3:E6))/2</f>
        <v>336.30375000000004</v>
      </c>
      <c r="G4" s="6">
        <f>E4/F4*100</f>
        <v>86.059105793497693</v>
      </c>
      <c r="I4" s="15">
        <v>1</v>
      </c>
      <c r="J4" s="10"/>
      <c r="K4" s="6">
        <f>G6</f>
        <v>107.08670308111388</v>
      </c>
      <c r="L4" s="6">
        <f>G10</f>
        <v>86.699391136073999</v>
      </c>
      <c r="M4" s="6">
        <f>G14</f>
        <v>114.23275574808396</v>
      </c>
      <c r="N4" s="6">
        <f>G18</f>
        <v>99.3007319006107</v>
      </c>
      <c r="O4" s="6">
        <f>G22</f>
        <v>105.09636700626295</v>
      </c>
      <c r="P4" s="6">
        <f>G26</f>
        <v>99.842914723395964</v>
      </c>
      <c r="Q4" s="6">
        <f>G30</f>
        <v>100.84341328811549</v>
      </c>
      <c r="R4" s="6">
        <f>G34</f>
        <v>99.899755654407628</v>
      </c>
      <c r="S4" s="6">
        <f>MIN(J4:R4)</f>
        <v>86.699391136073999</v>
      </c>
      <c r="T4" s="6">
        <f>MAX(J4:R4)</f>
        <v>114.23275574808396</v>
      </c>
      <c r="U4" s="6">
        <f>(SUM(K4:R4)-S4-T4)/6</f>
        <v>102.01164760898443</v>
      </c>
      <c r="V4" s="13">
        <f>400*U4/U$8</f>
        <v>101.97901428637645</v>
      </c>
      <c r="X4" s="7" t="s">
        <v>43</v>
      </c>
      <c r="Y4" s="6">
        <v>289.42</v>
      </c>
      <c r="Z4" s="6">
        <f>Y4/V$6*100</f>
        <v>315.61213251692681</v>
      </c>
      <c r="AF4" s="1">
        <v>3</v>
      </c>
      <c r="AG4" s="7" t="s">
        <v>43</v>
      </c>
      <c r="AH4" s="6">
        <v>289.42</v>
      </c>
      <c r="AI4" s="6">
        <v>315.61213251692681</v>
      </c>
      <c r="AJ4" s="6">
        <f>AVERAGE(AI3:AI5)</f>
        <v>332.50436016368826</v>
      </c>
      <c r="AK4" s="6">
        <f>AVERAGE(AJ3:AJ5)</f>
        <v>333.39933022787227</v>
      </c>
      <c r="AL4" s="6">
        <f>AF4*AK4</f>
        <v>1000.1979906836168</v>
      </c>
      <c r="AM4" s="6">
        <f>AF4*AF4</f>
        <v>9</v>
      </c>
      <c r="AN4" s="6">
        <f>AS$3+(AS$2*AF4)</f>
        <v>373.83672452885224</v>
      </c>
      <c r="AO4" s="6">
        <f>AN4*V$6/100</f>
        <v>342.812628748794</v>
      </c>
      <c r="AU4" s="7" t="s">
        <v>43</v>
      </c>
      <c r="AV4" s="6">
        <v>289.42</v>
      </c>
      <c r="AW4" s="6">
        <v>315.61213251692681</v>
      </c>
      <c r="AX4" s="6">
        <v>333.39933022787227</v>
      </c>
      <c r="AY4" s="6">
        <v>342.812628748794</v>
      </c>
      <c r="AZ4" s="6">
        <f>AVERAGE(AW2:AW6)</f>
        <v>337.4937518085718</v>
      </c>
      <c r="BA4" s="6"/>
      <c r="BD4" s="9">
        <f>AW4/AX4</f>
        <v>0.94664896987408986</v>
      </c>
      <c r="BE4" s="7" t="s">
        <v>5</v>
      </c>
      <c r="BF4" s="9">
        <f>AW4/AY4</f>
        <v>0.92065491772825225</v>
      </c>
      <c r="BG4" s="7" t="s">
        <v>3</v>
      </c>
      <c r="BH4" s="7" t="s">
        <v>3</v>
      </c>
      <c r="BJ4" s="10">
        <v>534.67999999999995</v>
      </c>
      <c r="BK4" s="10">
        <v>298.48</v>
      </c>
      <c r="BL4" s="7" t="s">
        <v>3</v>
      </c>
      <c r="BN4" s="9"/>
      <c r="BO4" s="7" t="s">
        <v>3</v>
      </c>
      <c r="BQ4" s="6">
        <f>(AVERAGE(AW2:AW5)+AVERAGE(AW3:AW6))/2</f>
        <v>335.62272994174049</v>
      </c>
      <c r="BR4" s="8">
        <f>AW4/BQ4</f>
        <v>0.94037770496567008</v>
      </c>
      <c r="BS4" s="7" t="s">
        <v>3</v>
      </c>
      <c r="BV4" s="7" t="s">
        <v>43</v>
      </c>
      <c r="BW4" s="6">
        <v>289.42</v>
      </c>
      <c r="BX4" s="6">
        <v>315.61213251692681</v>
      </c>
      <c r="BY4" s="6">
        <f>BX4</f>
        <v>315.61213251692681</v>
      </c>
      <c r="BZ4" s="6"/>
    </row>
    <row r="5" spans="1:78" x14ac:dyDescent="0.2">
      <c r="A5" s="7" t="s">
        <v>42</v>
      </c>
      <c r="B5" s="10">
        <v>307.17</v>
      </c>
      <c r="D5" s="7" t="s">
        <v>42</v>
      </c>
      <c r="E5" s="6">
        <v>307.17</v>
      </c>
      <c r="F5" s="6">
        <f>(AVERAGE(E3:E6)+AVERAGE(E4:E7))/2</f>
        <v>346.60250000000002</v>
      </c>
      <c r="G5" s="6">
        <f>E5/F5*100</f>
        <v>88.62313457058157</v>
      </c>
      <c r="I5" s="15">
        <v>2</v>
      </c>
      <c r="J5" s="10"/>
      <c r="K5" s="6">
        <f>G7</f>
        <v>117.40929917085393</v>
      </c>
      <c r="L5" s="6">
        <f>G11</f>
        <v>129.99691406482629</v>
      </c>
      <c r="M5" s="6">
        <f>G15</f>
        <v>99.774441428501206</v>
      </c>
      <c r="N5" s="6">
        <f>G19</f>
        <v>123.31827597688654</v>
      </c>
      <c r="O5" s="6">
        <f>G23</f>
        <v>121.84430189276947</v>
      </c>
      <c r="P5" s="6">
        <f>G27</f>
        <v>85.270621895721803</v>
      </c>
      <c r="Q5" s="6">
        <f>G31</f>
        <v>119.67638496812842</v>
      </c>
      <c r="R5" s="6">
        <f>G35</f>
        <v>112.10564316134229</v>
      </c>
      <c r="S5" s="6">
        <f>MIN(J5:R5)</f>
        <v>85.270621895721803</v>
      </c>
      <c r="T5" s="6">
        <f>MAX(J5:R5)</f>
        <v>129.99691406482629</v>
      </c>
      <c r="U5" s="6">
        <f>(SUM(K5:R5)-S5-T5)/6</f>
        <v>115.68805776641364</v>
      </c>
      <c r="V5" s="13">
        <f>400*U5/U$8</f>
        <v>115.65104938747389</v>
      </c>
      <c r="X5" s="7" t="s">
        <v>42</v>
      </c>
      <c r="Y5" s="6">
        <v>307.17</v>
      </c>
      <c r="Z5" s="6">
        <f>Y5/V$7*100</f>
        <v>338.78257412306658</v>
      </c>
      <c r="AF5" s="1">
        <v>4</v>
      </c>
      <c r="AG5" s="7" t="s">
        <v>42</v>
      </c>
      <c r="AH5" s="6">
        <v>307.17</v>
      </c>
      <c r="AI5" s="6">
        <v>338.78257412306658</v>
      </c>
      <c r="AJ5" s="6">
        <f>AVERAGE(AI4:AI6)</f>
        <v>342.13093700315727</v>
      </c>
      <c r="AK5" s="6">
        <f>AVERAGE(AJ4:AJ6)</f>
        <v>344.59923812500887</v>
      </c>
      <c r="AL5" s="6">
        <f>AF5*AK5</f>
        <v>1378.3969525000355</v>
      </c>
      <c r="AM5" s="6">
        <f>AF5*AF5</f>
        <v>16</v>
      </c>
      <c r="AN5" s="6">
        <f>AS$3+(AS$2*AF5)</f>
        <v>376.59886025144885</v>
      </c>
      <c r="AO5" s="6">
        <f>AN5*V$7/100</f>
        <v>341.45756228127465</v>
      </c>
      <c r="AU5" s="7" t="s">
        <v>42</v>
      </c>
      <c r="AV5" s="6">
        <v>307.17</v>
      </c>
      <c r="AW5" s="6">
        <v>338.78257412306658</v>
      </c>
      <c r="AX5" s="6">
        <v>344.59923812500887</v>
      </c>
      <c r="AY5" s="6">
        <v>341.45756228127465</v>
      </c>
      <c r="AZ5" s="6">
        <f>AVERAGE(AW3:AW7)</f>
        <v>347.24355159850819</v>
      </c>
      <c r="BA5" s="6">
        <f>AVERAGE(AW2:AW8)</f>
        <v>343.82842720353045</v>
      </c>
      <c r="BD5" s="9">
        <f>AW5/AX5</f>
        <v>0.98312049662793455</v>
      </c>
      <c r="BE5" s="7" t="s">
        <v>3</v>
      </c>
      <c r="BF5" s="9">
        <f>AW5/AY5</f>
        <v>0.99216597184043454</v>
      </c>
      <c r="BG5" s="7" t="s">
        <v>3</v>
      </c>
      <c r="BH5" s="7" t="s">
        <v>3</v>
      </c>
      <c r="BJ5" s="10">
        <v>534.67999999999995</v>
      </c>
      <c r="BK5" s="10">
        <v>298.48</v>
      </c>
      <c r="BL5" s="7" t="s">
        <v>3</v>
      </c>
      <c r="BN5" s="9">
        <f>BA5/AZ5</f>
        <v>0.99016504588996257</v>
      </c>
      <c r="BO5" s="7" t="s">
        <v>3</v>
      </c>
      <c r="BQ5" s="6">
        <f>(AVERAGE(AW3:AW6)+AVERAGE(AW4:AW7))/2</f>
        <v>345.32632112525164</v>
      </c>
      <c r="BR5" s="8">
        <f>AW5/BQ5</f>
        <v>0.98105054088879717</v>
      </c>
      <c r="BS5" s="7" t="s">
        <v>3</v>
      </c>
      <c r="BV5" s="7" t="s">
        <v>42</v>
      </c>
      <c r="BW5" s="6">
        <v>307.17</v>
      </c>
      <c r="BX5" s="6">
        <v>338.78257412306658</v>
      </c>
      <c r="BY5" s="6">
        <f>BX5</f>
        <v>338.78257412306658</v>
      </c>
      <c r="BZ5" s="6"/>
    </row>
    <row r="6" spans="1:78" x14ac:dyDescent="0.2">
      <c r="A6" s="11" t="s">
        <v>41</v>
      </c>
      <c r="B6" s="10">
        <v>379.36</v>
      </c>
      <c r="D6" s="11" t="s">
        <v>41</v>
      </c>
      <c r="E6" s="6">
        <v>379.36</v>
      </c>
      <c r="F6" s="6">
        <f>(AVERAGE(E4:E7)+AVERAGE(E5:E8))/2</f>
        <v>354.25500000000005</v>
      </c>
      <c r="G6" s="6">
        <f>E6/F6*100</f>
        <v>107.08670308111388</v>
      </c>
      <c r="I6" s="15">
        <v>3</v>
      </c>
      <c r="J6" s="6">
        <f>G4</f>
        <v>86.059105793497693</v>
      </c>
      <c r="K6" s="6">
        <f>G8</f>
        <v>89.21875646667678</v>
      </c>
      <c r="L6" s="6">
        <f>G12</f>
        <v>93.986380511822745</v>
      </c>
      <c r="M6" s="6">
        <f>G16</f>
        <v>90.906027596223666</v>
      </c>
      <c r="N6" s="6">
        <f>G20</f>
        <v>87.597453644869759</v>
      </c>
      <c r="O6" s="6">
        <f>G24</f>
        <v>101.23701994110748</v>
      </c>
      <c r="P6" s="6">
        <f>G28</f>
        <v>113.73822419590832</v>
      </c>
      <c r="Q6" s="6">
        <f>G32</f>
        <v>87.437413718500821</v>
      </c>
      <c r="R6" s="10"/>
      <c r="S6" s="6">
        <f>MIN(J6:R6)</f>
        <v>86.059105793497693</v>
      </c>
      <c r="T6" s="6">
        <f>MAX(J6:R6)</f>
        <v>113.73822419590832</v>
      </c>
      <c r="U6" s="6">
        <f>(SUM(J6:Q6)-S6-T6)/6</f>
        <v>91.730508646533551</v>
      </c>
      <c r="V6" s="13">
        <f>400*U6/U$8</f>
        <v>91.701164239773931</v>
      </c>
      <c r="X6" s="11" t="s">
        <v>41</v>
      </c>
      <c r="Y6" s="6">
        <v>379.36</v>
      </c>
      <c r="Z6" s="6">
        <f>Y6/V$4*100</f>
        <v>371.99810436947843</v>
      </c>
      <c r="AF6" s="1">
        <v>5</v>
      </c>
      <c r="AG6" s="11" t="s">
        <v>41</v>
      </c>
      <c r="AH6" s="6">
        <v>379.36</v>
      </c>
      <c r="AI6" s="6">
        <v>371.99810436947843</v>
      </c>
      <c r="AJ6" s="6">
        <f>AVERAGE(AI5:AI7)</f>
        <v>359.16241720818101</v>
      </c>
      <c r="AK6" s="6">
        <f>AVERAGE(AJ5:AJ7)</f>
        <v>355.02315537614976</v>
      </c>
      <c r="AL6" s="6">
        <f>AF6*AK6</f>
        <v>1775.1157768807489</v>
      </c>
      <c r="AM6" s="6">
        <f>AF6*AF6</f>
        <v>25</v>
      </c>
      <c r="AN6" s="6">
        <f>AS$3+(AS$2*AF6)</f>
        <v>379.36099597404547</v>
      </c>
      <c r="AO6" s="6">
        <f>AN6*V$4/100</f>
        <v>386.86860428131183</v>
      </c>
      <c r="AU6" s="11" t="s">
        <v>41</v>
      </c>
      <c r="AV6" s="6">
        <v>379.36</v>
      </c>
      <c r="AW6" s="6">
        <v>371.99810436947843</v>
      </c>
      <c r="AX6" s="6">
        <v>355.02315537614976</v>
      </c>
      <c r="AY6" s="6">
        <v>386.86860428131183</v>
      </c>
      <c r="AZ6" s="6">
        <f>AVERAGE(AW4:AW8)</f>
        <v>349.14460847826524</v>
      </c>
      <c r="BA6" s="6">
        <f>AVERAGE(AW3:AW9)</f>
        <v>350.22876782144601</v>
      </c>
      <c r="BD6" s="9">
        <f>AW6/AX6</f>
        <v>1.0478136390155837</v>
      </c>
      <c r="BE6" s="7" t="s">
        <v>3</v>
      </c>
      <c r="BF6" s="9">
        <f>AW6/AY6</f>
        <v>0.96156188497265516</v>
      </c>
      <c r="BG6" s="7" t="s">
        <v>3</v>
      </c>
      <c r="BH6" s="7" t="s">
        <v>3</v>
      </c>
      <c r="BJ6" s="10">
        <v>534.67999999999995</v>
      </c>
      <c r="BK6" s="10">
        <v>298.48</v>
      </c>
      <c r="BL6" s="7" t="s">
        <v>3</v>
      </c>
      <c r="BN6" s="9">
        <f>BA6/AZ6</f>
        <v>1.0031051871254895</v>
      </c>
      <c r="BO6" s="7" t="s">
        <v>3</v>
      </c>
      <c r="BQ6" s="6">
        <f>(AVERAGE(AW4:AW7)+AVERAGE(AW5:AW8))/2</f>
        <v>352.90128675198366</v>
      </c>
      <c r="BR6" s="8">
        <f>AW6/BQ6</f>
        <v>1.0541137659011026</v>
      </c>
      <c r="BS6" s="7" t="s">
        <v>3</v>
      </c>
      <c r="BV6" s="11" t="s">
        <v>41</v>
      </c>
      <c r="BW6" s="6">
        <v>379.36</v>
      </c>
      <c r="BX6" s="6">
        <v>371.99810436947843</v>
      </c>
      <c r="BY6" s="6">
        <f>BX6</f>
        <v>371.99810436947843</v>
      </c>
      <c r="BZ6" s="6"/>
    </row>
    <row r="7" spans="1:78" x14ac:dyDescent="0.2">
      <c r="A7" s="11" t="s">
        <v>40</v>
      </c>
      <c r="B7" s="10">
        <v>424.1</v>
      </c>
      <c r="D7" s="11" t="s">
        <v>40</v>
      </c>
      <c r="E7" s="6">
        <v>424.1</v>
      </c>
      <c r="F7" s="6">
        <f>(AVERAGE(E5:E8)+AVERAGE(E6:E9))/2</f>
        <v>361.21500000000003</v>
      </c>
      <c r="G7" s="6">
        <f>E7/F7*100</f>
        <v>117.40929917085393</v>
      </c>
      <c r="I7" s="15">
        <v>4</v>
      </c>
      <c r="J7" s="6">
        <f>G5</f>
        <v>88.62313457058157</v>
      </c>
      <c r="K7" s="6">
        <f>G9</f>
        <v>85.885974103124013</v>
      </c>
      <c r="L7" s="6">
        <f>G13</f>
        <v>95.032541854455417</v>
      </c>
      <c r="M7" s="6">
        <f>G17</f>
        <v>91.208736043562084</v>
      </c>
      <c r="N7" s="6">
        <f>G21</f>
        <v>87.976399488814835</v>
      </c>
      <c r="O7" s="6">
        <f>G25</f>
        <v>70.795112971751223</v>
      </c>
      <c r="P7" s="6">
        <f>G29</f>
        <v>95.459930703028945</v>
      </c>
      <c r="Q7" s="6">
        <f>G33</f>
        <v>95.616823429094453</v>
      </c>
      <c r="R7" s="10"/>
      <c r="S7" s="6">
        <f>MIN(J7:R7)</f>
        <v>70.795112971751223</v>
      </c>
      <c r="T7" s="6">
        <f>MAX(J7:R7)</f>
        <v>95.616823429094453</v>
      </c>
      <c r="U7" s="6">
        <f>(SUM(J7:Q7)-S7-T7)/6</f>
        <v>90.697786127261153</v>
      </c>
      <c r="V7" s="13">
        <f>400*U7/U$8</f>
        <v>90.668772086375682</v>
      </c>
      <c r="X7" s="11" t="s">
        <v>40</v>
      </c>
      <c r="Y7" s="6">
        <v>424.1</v>
      </c>
      <c r="Z7" s="6">
        <f>Y7/V$5*100</f>
        <v>366.70657313199797</v>
      </c>
      <c r="AF7" s="1">
        <v>6</v>
      </c>
      <c r="AG7" s="11" t="s">
        <v>40</v>
      </c>
      <c r="AH7" s="6">
        <v>424.1</v>
      </c>
      <c r="AI7" s="6">
        <v>366.70657313199797</v>
      </c>
      <c r="AJ7" s="6">
        <f>AVERAGE(AI6:AI8)</f>
        <v>363.77611191711094</v>
      </c>
      <c r="AK7" s="6">
        <f>AVERAGE(AJ6:AJ8)</f>
        <v>361.21175302949501</v>
      </c>
      <c r="AL7" s="6">
        <f>AF7*AK7</f>
        <v>2167.2705181769702</v>
      </c>
      <c r="AM7" s="6">
        <f>AF7*AF7</f>
        <v>36</v>
      </c>
      <c r="AN7" s="6">
        <f>AS$3+(AS$2*AF7)</f>
        <v>382.12313169664208</v>
      </c>
      <c r="AO7" s="6">
        <f>AN7*V$5/100</f>
        <v>441.92941175944543</v>
      </c>
      <c r="AU7" s="11" t="s">
        <v>40</v>
      </c>
      <c r="AV7" s="6">
        <v>424.1</v>
      </c>
      <c r="AW7" s="6">
        <v>366.70657313199797</v>
      </c>
      <c r="AX7" s="6">
        <v>361.21175302949501</v>
      </c>
      <c r="AY7" s="6">
        <v>441.92941175944543</v>
      </c>
      <c r="AZ7" s="6">
        <f>AVERAGE(AW5:AW9)</f>
        <v>358.57417367642489</v>
      </c>
      <c r="BA7" s="6">
        <f>AVERAGE(AW4:AW10)</f>
        <v>352.67622718123869</v>
      </c>
      <c r="BD7" s="9">
        <f>AW7/AX7</f>
        <v>1.0152121852526053</v>
      </c>
      <c r="BE7" s="7" t="s">
        <v>3</v>
      </c>
      <c r="BF7" s="9">
        <f>AW7/AY7</f>
        <v>0.8297853986953162</v>
      </c>
      <c r="BG7" s="7" t="s">
        <v>3</v>
      </c>
      <c r="BH7" s="7" t="s">
        <v>3</v>
      </c>
      <c r="BJ7" s="10">
        <v>534.67999999999995</v>
      </c>
      <c r="BK7" s="10">
        <v>298.48</v>
      </c>
      <c r="BL7" s="7" t="s">
        <v>3</v>
      </c>
      <c r="BN7" s="9">
        <f>BA7/AZ7</f>
        <v>0.98355166956193429</v>
      </c>
      <c r="BO7" s="7" t="s">
        <v>3</v>
      </c>
      <c r="BQ7" s="6">
        <f>(AVERAGE(AW5:AW8)+AVERAGE(AW6:AW9))/2</f>
        <v>360.52490051668212</v>
      </c>
      <c r="BR7" s="8">
        <f>AW7/BQ7</f>
        <v>1.0171463125194866</v>
      </c>
      <c r="BS7" s="7" t="s">
        <v>3</v>
      </c>
      <c r="BV7" s="11" t="s">
        <v>40</v>
      </c>
      <c r="BW7" s="6">
        <v>424.1</v>
      </c>
      <c r="BX7" s="6">
        <v>366.70657313199797</v>
      </c>
      <c r="BY7" s="6">
        <f>BX7</f>
        <v>366.70657313199797</v>
      </c>
      <c r="BZ7" s="6"/>
    </row>
    <row r="8" spans="1:78" x14ac:dyDescent="0.2">
      <c r="A8" s="7" t="s">
        <v>39</v>
      </c>
      <c r="B8" s="10">
        <v>323.36</v>
      </c>
      <c r="D8" s="7" t="s">
        <v>39</v>
      </c>
      <c r="E8" s="6">
        <v>323.36</v>
      </c>
      <c r="F8" s="6">
        <f>(AVERAGE(E6:E9)+AVERAGE(E7:E10))/2</f>
        <v>362.43500000000006</v>
      </c>
      <c r="G8" s="6">
        <f>E8/F8*100</f>
        <v>89.21875646667678</v>
      </c>
      <c r="T8" s="14" t="s">
        <v>22</v>
      </c>
      <c r="U8" s="13">
        <f>SUM(U4:U7)</f>
        <v>400.12800014919281</v>
      </c>
      <c r="V8" s="13">
        <f>SUM(V4:V7)</f>
        <v>399.99999999999994</v>
      </c>
      <c r="X8" s="7" t="s">
        <v>39</v>
      </c>
      <c r="Y8" s="6">
        <v>323.36</v>
      </c>
      <c r="Z8" s="6">
        <f>Y8/V$6*100</f>
        <v>352.62365824985648</v>
      </c>
      <c r="AF8" s="1">
        <v>7</v>
      </c>
      <c r="AG8" s="7" t="s">
        <v>39</v>
      </c>
      <c r="AH8" s="6">
        <v>323.36</v>
      </c>
      <c r="AI8" s="6">
        <v>352.62365824985648</v>
      </c>
      <c r="AJ8" s="6">
        <f>AVERAGE(AI7:AI9)</f>
        <v>360.69672996319309</v>
      </c>
      <c r="AK8" s="6">
        <f>AVERAGE(AJ7:AJ9)</f>
        <v>361.00585908534595</v>
      </c>
      <c r="AL8" s="6">
        <f>AF8*AK8</f>
        <v>2527.0410135974216</v>
      </c>
      <c r="AM8" s="6">
        <f>AF8*AF8</f>
        <v>49</v>
      </c>
      <c r="AN8" s="6">
        <f>AS$3+(AS$2*AF8)</f>
        <v>384.88526741923874</v>
      </c>
      <c r="AO8" s="6">
        <f>AN8*V$6/100</f>
        <v>352.94427121080923</v>
      </c>
      <c r="AU8" s="7" t="s">
        <v>39</v>
      </c>
      <c r="AV8" s="6">
        <v>323.36</v>
      </c>
      <c r="AW8" s="6">
        <v>352.62365824985648</v>
      </c>
      <c r="AX8" s="6">
        <v>361.00585908534595</v>
      </c>
      <c r="AY8" s="6">
        <v>352.94427121080923</v>
      </c>
      <c r="AZ8" s="6">
        <f>AVERAGE(AW6:AW10)</f>
        <v>362.8677767257355</v>
      </c>
      <c r="BA8" s="6">
        <f>AVERAGE(AW5:AW11)</f>
        <v>381.73917843430524</v>
      </c>
      <c r="BD8" s="9">
        <f>AW8/AX8</f>
        <v>0.97678098395209756</v>
      </c>
      <c r="BE8" s="7" t="s">
        <v>3</v>
      </c>
      <c r="BF8" s="9">
        <f>AW8/AY8</f>
        <v>0.99909160457583612</v>
      </c>
      <c r="BG8" s="7" t="s">
        <v>3</v>
      </c>
      <c r="BH8" s="7" t="s">
        <v>3</v>
      </c>
      <c r="BJ8" s="10">
        <v>534.67999999999995</v>
      </c>
      <c r="BK8" s="10">
        <v>298.48</v>
      </c>
      <c r="BL8" s="7" t="s">
        <v>3</v>
      </c>
      <c r="BN8" s="9">
        <f>BA8/AZ8</f>
        <v>1.0520062758915989</v>
      </c>
      <c r="BO8" s="12" t="s">
        <v>5</v>
      </c>
      <c r="BQ8" s="6">
        <f>(AVERAGE(AW6:AW9)+AVERAGE(AW7:AW10))/2</f>
        <v>362.05363418978209</v>
      </c>
      <c r="BR8" s="8">
        <f>AW8/BQ8</f>
        <v>0.97395420167227875</v>
      </c>
      <c r="BS8" s="7" t="s">
        <v>3</v>
      </c>
      <c r="BT8">
        <v>1</v>
      </c>
      <c r="BV8" s="7" t="s">
        <v>39</v>
      </c>
      <c r="BW8" s="6">
        <v>323.36</v>
      </c>
      <c r="BX8" s="6">
        <v>352.62365824985648</v>
      </c>
      <c r="BY8" s="6">
        <f>BX8</f>
        <v>352.62365824985648</v>
      </c>
      <c r="BZ8" s="6"/>
    </row>
    <row r="9" spans="1:78" x14ac:dyDescent="0.2">
      <c r="A9" s="7" t="s">
        <v>38</v>
      </c>
      <c r="B9" s="10">
        <v>328.91</v>
      </c>
      <c r="D9" s="7" t="s">
        <v>38</v>
      </c>
      <c r="E9" s="6">
        <v>328.91</v>
      </c>
      <c r="F9" s="6">
        <f>(AVERAGE(E7:E10)+AVERAGE(E8:E11))/2</f>
        <v>382.96125000000001</v>
      </c>
      <c r="G9" s="6">
        <f>E9/F9*100</f>
        <v>85.885974103124013</v>
      </c>
      <c r="X9" s="7" t="s">
        <v>38</v>
      </c>
      <c r="Y9" s="6">
        <v>328.91</v>
      </c>
      <c r="Z9" s="6">
        <f>Y9/V$7*100</f>
        <v>362.75995850772483</v>
      </c>
      <c r="AF9" s="1">
        <v>8</v>
      </c>
      <c r="AG9" s="7" t="s">
        <v>38</v>
      </c>
      <c r="AH9" s="6">
        <v>328.91</v>
      </c>
      <c r="AI9" s="6">
        <v>362.75995850772483</v>
      </c>
      <c r="AJ9" s="6">
        <f>AVERAGE(AI8:AI10)</f>
        <v>358.54473537573375</v>
      </c>
      <c r="AK9" s="6">
        <f>AVERAGE(AJ8:AJ10)</f>
        <v>377.75419279805743</v>
      </c>
      <c r="AL9" s="6">
        <f>AF9*AK9</f>
        <v>3022.0335423844595</v>
      </c>
      <c r="AM9" s="6">
        <f>AF9*AF9</f>
        <v>64</v>
      </c>
      <c r="AN9" s="6">
        <f>AS$3+(AS$2*AF9)</f>
        <v>387.64740314183535</v>
      </c>
      <c r="AO9" s="6">
        <f>AN9*V$7/100</f>
        <v>351.47514045342461</v>
      </c>
      <c r="AU9" s="7" t="s">
        <v>38</v>
      </c>
      <c r="AV9" s="6">
        <v>328.91</v>
      </c>
      <c r="AW9" s="6">
        <v>362.75995850772483</v>
      </c>
      <c r="AX9" s="6">
        <v>377.75419279805743</v>
      </c>
      <c r="AY9" s="6">
        <v>351.47514045342461</v>
      </c>
      <c r="AZ9" s="6">
        <f>AVERAGE(AW7:AW11)</f>
        <v>392.27871410951821</v>
      </c>
      <c r="BA9" s="6">
        <f>AVERAGE(AW6:AW12)</f>
        <v>407.09053678194385</v>
      </c>
      <c r="BD9" s="9">
        <f>AW9/AX9</f>
        <v>0.96030690174669131</v>
      </c>
      <c r="BE9" s="7" t="s">
        <v>3</v>
      </c>
      <c r="BF9" s="9">
        <f>AW9/AY9</f>
        <v>1.0321070162735895</v>
      </c>
      <c r="BG9" s="7" t="s">
        <v>3</v>
      </c>
      <c r="BH9" s="7" t="s">
        <v>3</v>
      </c>
      <c r="BJ9" s="10">
        <v>534.67999999999995</v>
      </c>
      <c r="BK9" s="10">
        <v>298.48</v>
      </c>
      <c r="BL9" s="7" t="s">
        <v>3</v>
      </c>
      <c r="BN9" s="9">
        <f>BA9/AZ9</f>
        <v>1.0377584154828507</v>
      </c>
      <c r="BO9" s="7" t="s">
        <v>3</v>
      </c>
      <c r="BQ9" s="6">
        <f>(AVERAGE(AW7:AW10)+AVERAGE(AW8:AW11))/2</f>
        <v>379.62847208434903</v>
      </c>
      <c r="BR9" s="8">
        <f>AW9/BQ9</f>
        <v>0.95556573118974009</v>
      </c>
      <c r="BS9" s="7" t="s">
        <v>3</v>
      </c>
      <c r="BT9">
        <v>0</v>
      </c>
      <c r="BV9" s="7" t="s">
        <v>38</v>
      </c>
      <c r="BW9" s="6">
        <v>328.91</v>
      </c>
      <c r="BX9" s="6">
        <v>362.75995850772483</v>
      </c>
      <c r="BY9" s="6">
        <f>BX9</f>
        <v>362.75995850772483</v>
      </c>
      <c r="BZ9" s="6"/>
    </row>
    <row r="10" spans="1:78" x14ac:dyDescent="0.2">
      <c r="A10" s="11" t="s">
        <v>37</v>
      </c>
      <c r="B10" s="10">
        <v>367.38</v>
      </c>
      <c r="D10" s="11" t="s">
        <v>37</v>
      </c>
      <c r="E10" s="6">
        <v>367.38</v>
      </c>
      <c r="F10" s="6">
        <f>(AVERAGE(E8:E11)+AVERAGE(E9:E12))/2</f>
        <v>423.74</v>
      </c>
      <c r="G10" s="6">
        <f>E10/F10*100</f>
        <v>86.699391136073999</v>
      </c>
      <c r="X10" s="11" t="s">
        <v>37</v>
      </c>
      <c r="Y10" s="6">
        <v>367.38</v>
      </c>
      <c r="Z10" s="6">
        <f>Y10/V$4*100</f>
        <v>360.25058936961983</v>
      </c>
      <c r="AF10" s="1">
        <v>9</v>
      </c>
      <c r="AG10" s="11" t="s">
        <v>37</v>
      </c>
      <c r="AH10" s="6">
        <v>367.38</v>
      </c>
      <c r="AI10" s="6">
        <v>360.25058936961983</v>
      </c>
      <c r="AJ10" s="6">
        <f>AVERAGE(AI9:AI11)</f>
        <v>414.02111305524551</v>
      </c>
      <c r="AK10" s="6">
        <f>AVERAGE(AJ9:AJ11)</f>
        <v>412.58255650083191</v>
      </c>
      <c r="AL10" s="6">
        <f>AF10*AK10</f>
        <v>3713.243008507487</v>
      </c>
      <c r="AM10" s="6">
        <f>AF10*AF10</f>
        <v>81</v>
      </c>
      <c r="AN10" s="6">
        <f>AS$3+(AS$2*AF10)</f>
        <v>390.40953886443197</v>
      </c>
      <c r="AO10" s="6">
        <f>AN10*V$4/100</f>
        <v>398.1357994139355</v>
      </c>
      <c r="AU10" s="11" t="s">
        <v>37</v>
      </c>
      <c r="AV10" s="6">
        <v>367.38</v>
      </c>
      <c r="AW10" s="6">
        <v>360.25058936961983</v>
      </c>
      <c r="AX10" s="6">
        <v>412.58255650083191</v>
      </c>
      <c r="AY10" s="6">
        <v>398.1357994139355</v>
      </c>
      <c r="AZ10" s="6">
        <f>AVERAGE(AW8:AW12)</f>
        <v>422.18581599442621</v>
      </c>
      <c r="BA10" s="6">
        <f>AVERAGE(AW7:AW13)</f>
        <v>430.06960715102963</v>
      </c>
      <c r="BD10" s="9">
        <f>AW10/AX10</f>
        <v>0.87316001050784475</v>
      </c>
      <c r="BE10" s="7" t="s">
        <v>5</v>
      </c>
      <c r="BF10" s="9">
        <f>AW10/AY10</f>
        <v>0.90484349787162188</v>
      </c>
      <c r="BG10" s="7" t="s">
        <v>3</v>
      </c>
      <c r="BH10" s="7" t="s">
        <v>3</v>
      </c>
      <c r="BJ10" s="10">
        <v>534.67999999999995</v>
      </c>
      <c r="BK10" s="10">
        <v>298.48</v>
      </c>
      <c r="BL10" s="7" t="s">
        <v>3</v>
      </c>
      <c r="BN10" s="9">
        <f>BA10/AZ10</f>
        <v>1.0186737470988545</v>
      </c>
      <c r="BO10" s="7" t="s">
        <v>3</v>
      </c>
      <c r="BQ10" s="6">
        <f>(AVERAGE(AW8:AW11)+AVERAGE(AW9:AW12))/2</f>
        <v>419.12405239223347</v>
      </c>
      <c r="BR10" s="8">
        <f>AW10/BQ10</f>
        <v>0.85953212972011106</v>
      </c>
      <c r="BS10" s="12" t="s">
        <v>5</v>
      </c>
      <c r="BT10">
        <v>1</v>
      </c>
      <c r="BV10" s="11" t="s">
        <v>37</v>
      </c>
      <c r="BW10" s="6">
        <v>367.38</v>
      </c>
      <c r="BX10" s="6">
        <v>360.25058936961983</v>
      </c>
      <c r="BY10" s="6">
        <f>BX10</f>
        <v>360.25058936961983</v>
      </c>
      <c r="BZ10" s="6"/>
    </row>
    <row r="11" spans="1:78" x14ac:dyDescent="0.2">
      <c r="A11" s="11" t="s">
        <v>36</v>
      </c>
      <c r="B11" s="10">
        <v>600.29</v>
      </c>
      <c r="D11" s="11" t="s">
        <v>36</v>
      </c>
      <c r="E11" s="6">
        <v>600.29</v>
      </c>
      <c r="F11" s="6">
        <f>(AVERAGE(E9:E12)+AVERAGE(E10:E13))/2</f>
        <v>461.77249999999998</v>
      </c>
      <c r="G11" s="6">
        <f>E11/F11*100</f>
        <v>129.99691406482629</v>
      </c>
      <c r="X11" s="11" t="s">
        <v>36</v>
      </c>
      <c r="Y11" s="6">
        <v>600.29</v>
      </c>
      <c r="Z11" s="6">
        <f>Y11/V$5*100</f>
        <v>519.05279128839197</v>
      </c>
      <c r="AF11" s="1">
        <v>10</v>
      </c>
      <c r="AG11" s="11" t="s">
        <v>36</v>
      </c>
      <c r="AH11" s="6">
        <v>600.29</v>
      </c>
      <c r="AI11" s="6">
        <v>519.05279128839197</v>
      </c>
      <c r="AJ11" s="6">
        <f>AVERAGE(AI10:AI12)</f>
        <v>465.18182107151648</v>
      </c>
      <c r="AK11" s="6">
        <f>AVERAGE(AJ10:AJ12)</f>
        <v>467.30614146425495</v>
      </c>
      <c r="AL11" s="6">
        <f>AF11*AK11</f>
        <v>4673.0614146425496</v>
      </c>
      <c r="AM11" s="6">
        <f>AF11*AF11</f>
        <v>100</v>
      </c>
      <c r="AN11" s="6">
        <f>AS$3+(AS$2*AF11)</f>
        <v>393.17167458702858</v>
      </c>
      <c r="AO11" s="6">
        <f>AN11*V$5/100</f>
        <v>454.70716755420256</v>
      </c>
      <c r="AU11" s="11" t="s">
        <v>36</v>
      </c>
      <c r="AV11" s="6">
        <v>600.29</v>
      </c>
      <c r="AW11" s="6">
        <v>519.05279128839197</v>
      </c>
      <c r="AX11" s="6">
        <v>467.30614146425495</v>
      </c>
      <c r="AY11" s="6">
        <v>454.70716755420256</v>
      </c>
      <c r="AZ11" s="6">
        <f>AVERAGE(AW9:AW13)</f>
        <v>458.23140373507056</v>
      </c>
      <c r="BA11" s="6">
        <f>AVERAGE(AW8:AW14)</f>
        <v>454.51949066284811</v>
      </c>
      <c r="BD11" s="9">
        <f>AW11/AX11</f>
        <v>1.1107339391303404</v>
      </c>
      <c r="BE11" s="7" t="s">
        <v>5</v>
      </c>
      <c r="BF11" s="9">
        <f>AW11/AY11</f>
        <v>1.1415100273881633</v>
      </c>
      <c r="BG11" s="7" t="s">
        <v>3</v>
      </c>
      <c r="BH11" s="7" t="s">
        <v>3</v>
      </c>
      <c r="BJ11" s="10">
        <v>534.67999999999995</v>
      </c>
      <c r="BK11" s="10">
        <v>298.48</v>
      </c>
      <c r="BL11" s="7" t="s">
        <v>3</v>
      </c>
      <c r="BN11" s="9">
        <f>BA11/AZ11</f>
        <v>0.99189947907985698</v>
      </c>
      <c r="BO11" s="7" t="s">
        <v>3</v>
      </c>
      <c r="BQ11" s="6">
        <f>(AVERAGE(AW9:AW12)+AVERAGE(AW10:AW13))/2</f>
        <v>460.83781023623783</v>
      </c>
      <c r="BR11" s="8">
        <f>AW11/BQ11</f>
        <v>1.1263242289566291</v>
      </c>
      <c r="BS11" s="12" t="s">
        <v>5</v>
      </c>
      <c r="BT11">
        <v>1</v>
      </c>
      <c r="BU11" t="s">
        <v>15</v>
      </c>
      <c r="BV11" s="11" t="s">
        <v>36</v>
      </c>
      <c r="BW11" s="6">
        <v>600.29</v>
      </c>
      <c r="BX11" s="6">
        <v>519.05279128839197</v>
      </c>
      <c r="BY11" s="6">
        <v>367.18</v>
      </c>
      <c r="BZ11" s="6">
        <f>100*(BX11-BY11)/BY11</f>
        <v>41.361945445937131</v>
      </c>
    </row>
    <row r="12" spans="1:78" x14ac:dyDescent="0.2">
      <c r="A12" s="7" t="s">
        <v>35</v>
      </c>
      <c r="B12" s="10">
        <v>473.4</v>
      </c>
      <c r="D12" s="7" t="s">
        <v>35</v>
      </c>
      <c r="E12" s="6">
        <v>473.4</v>
      </c>
      <c r="F12" s="6">
        <f>(AVERAGE(E10:E13)+AVERAGE(E11:E14))/2</f>
        <v>503.69</v>
      </c>
      <c r="G12" s="6">
        <f>E12/F12*100</f>
        <v>93.986380511822745</v>
      </c>
      <c r="X12" s="7" t="s">
        <v>35</v>
      </c>
      <c r="Y12" s="6">
        <v>473.4</v>
      </c>
      <c r="Z12" s="6">
        <f>Y12/V$6*100</f>
        <v>516.24208255653775</v>
      </c>
      <c r="AF12" s="1">
        <v>11</v>
      </c>
      <c r="AG12" s="7" t="s">
        <v>35</v>
      </c>
      <c r="AH12" s="6">
        <v>473.4</v>
      </c>
      <c r="AI12" s="6">
        <v>516.24208255653775</v>
      </c>
      <c r="AJ12" s="6">
        <f>AVERAGE(AI11:AI13)</f>
        <v>522.7154902660028</v>
      </c>
      <c r="AK12" s="6">
        <f>AVERAGE(AJ11:AJ13)</f>
        <v>505.62681902632238</v>
      </c>
      <c r="AL12" s="6">
        <f>AF12*AK12</f>
        <v>5561.8950092895466</v>
      </c>
      <c r="AM12" s="6">
        <f>AF12*AF12</f>
        <v>121</v>
      </c>
      <c r="AN12" s="6">
        <f>AS$3+(AS$2*AF12)</f>
        <v>395.93381030962519</v>
      </c>
      <c r="AO12" s="6">
        <f>AN12*V$6/100</f>
        <v>363.07591367282441</v>
      </c>
      <c r="AU12" s="7" t="s">
        <v>35</v>
      </c>
      <c r="AV12" s="6">
        <v>473.4</v>
      </c>
      <c r="AW12" s="6">
        <v>516.24208255653775</v>
      </c>
      <c r="AX12" s="6">
        <v>505.62681902632238</v>
      </c>
      <c r="AY12" s="6">
        <v>363.07591367282441</v>
      </c>
      <c r="AZ12" s="6">
        <f>AVERAGE(AW10:AW14)</f>
        <v>493.25056357647111</v>
      </c>
      <c r="BA12" s="6">
        <f>AVERAGE(AW9:AW15)</f>
        <v>460.56069813314889</v>
      </c>
      <c r="BD12" s="9">
        <f>AW12/AX12</f>
        <v>1.0209942651987034</v>
      </c>
      <c r="BE12" s="7" t="s">
        <v>3</v>
      </c>
      <c r="BF12" s="9">
        <f>AW12/AY12</f>
        <v>1.4218571464416521</v>
      </c>
      <c r="BG12" s="7" t="s">
        <v>5</v>
      </c>
      <c r="BH12" s="7" t="s">
        <v>3</v>
      </c>
      <c r="BJ12" s="10">
        <v>534.67999999999995</v>
      </c>
      <c r="BK12" s="10">
        <v>298.48</v>
      </c>
      <c r="BL12" s="7" t="s">
        <v>3</v>
      </c>
      <c r="BN12" s="9">
        <f>BA12/AZ12</f>
        <v>0.93372563995407554</v>
      </c>
      <c r="BO12" s="12" t="s">
        <v>5</v>
      </c>
      <c r="BQ12" s="6">
        <f>(AVERAGE(AW10:AW13)+AVERAGE(AW11:AW14))/2</f>
        <v>504.29991108504544</v>
      </c>
      <c r="BR12" s="8">
        <f>AW12/BQ12</f>
        <v>1.0236806931926632</v>
      </c>
      <c r="BS12" s="7" t="s">
        <v>3</v>
      </c>
      <c r="BT12">
        <v>1</v>
      </c>
      <c r="BU12" t="s">
        <v>15</v>
      </c>
      <c r="BV12" s="7" t="s">
        <v>35</v>
      </c>
      <c r="BW12" s="6">
        <v>473.4</v>
      </c>
      <c r="BX12" s="6">
        <v>516.24208255653775</v>
      </c>
      <c r="BY12" s="6">
        <v>374.12</v>
      </c>
      <c r="BZ12" s="6">
        <f>100*(BX12-BY12)/BY12</f>
        <v>37.988368052105677</v>
      </c>
    </row>
    <row r="13" spans="1:78" x14ac:dyDescent="0.2">
      <c r="A13" s="7" t="s">
        <v>34</v>
      </c>
      <c r="B13" s="10">
        <v>483.13</v>
      </c>
      <c r="D13" s="7" t="s">
        <v>34</v>
      </c>
      <c r="E13" s="6">
        <v>483.13</v>
      </c>
      <c r="F13" s="6">
        <f>(AVERAGE(E11:E14)+AVERAGE(E12:E15))/2</f>
        <v>508.38375000000002</v>
      </c>
      <c r="G13" s="6">
        <f>E13/F13*100</f>
        <v>95.032541854455417</v>
      </c>
      <c r="X13" s="7" t="s">
        <v>34</v>
      </c>
      <c r="Y13" s="6">
        <v>483.13</v>
      </c>
      <c r="Z13" s="6">
        <f>Y13/V$7*100</f>
        <v>532.85159695307857</v>
      </c>
      <c r="AF13" s="1">
        <v>12</v>
      </c>
      <c r="AG13" s="7" t="s">
        <v>34</v>
      </c>
      <c r="AH13" s="6">
        <v>483.13</v>
      </c>
      <c r="AI13" s="6">
        <v>532.85159695307857</v>
      </c>
      <c r="AJ13" s="6">
        <f>AVERAGE(AI12:AI14)</f>
        <v>528.98314574144786</v>
      </c>
      <c r="AK13" s="6">
        <f>AVERAGE(AJ12:AJ14)</f>
        <v>513.41281924801331</v>
      </c>
      <c r="AL13" s="6">
        <f>AF13*AK13</f>
        <v>6160.9538309761592</v>
      </c>
      <c r="AM13" s="6">
        <f>AF13*AF13</f>
        <v>144</v>
      </c>
      <c r="AN13" s="6">
        <f>AS$3+(AS$2*AF13)</f>
        <v>398.6959460322218</v>
      </c>
      <c r="AO13" s="6">
        <f>AN13*V$7/100</f>
        <v>361.49271862557458</v>
      </c>
      <c r="AU13" s="7" t="s">
        <v>34</v>
      </c>
      <c r="AV13" s="6">
        <v>483.13</v>
      </c>
      <c r="AW13" s="6">
        <v>532.85159695307857</v>
      </c>
      <c r="AX13" s="6">
        <v>513.41281924801331</v>
      </c>
      <c r="AY13" s="6">
        <v>361.49271862557458</v>
      </c>
      <c r="AZ13" s="6">
        <f>AVERAGE(AW11:AW15)</f>
        <v>500.18286781093957</v>
      </c>
      <c r="BA13" s="6">
        <f>AVERAGE(AW10:AW16)</f>
        <v>469.67802974546993</v>
      </c>
      <c r="BD13" s="9">
        <f>AW13/AX13</f>
        <v>1.0378618861397675</v>
      </c>
      <c r="BE13" s="7" t="s">
        <v>3</v>
      </c>
      <c r="BF13" s="9">
        <f>AW13/AY13</f>
        <v>1.4740313414306787</v>
      </c>
      <c r="BG13" s="7" t="s">
        <v>5</v>
      </c>
      <c r="BH13" s="7" t="s">
        <v>3</v>
      </c>
      <c r="BJ13" s="10">
        <v>534.67999999999995</v>
      </c>
      <c r="BK13" s="10">
        <v>298.48</v>
      </c>
      <c r="BL13" s="7" t="s">
        <v>3</v>
      </c>
      <c r="BN13" s="9">
        <f>BA13/AZ13</f>
        <v>0.93901262912307515</v>
      </c>
      <c r="BO13" s="12" t="s">
        <v>5</v>
      </c>
      <c r="BQ13" s="6">
        <f>(AVERAGE(AW11:AW14)+AVERAGE(AW12:AW15))/2</f>
        <v>510.98297203488016</v>
      </c>
      <c r="BR13" s="8">
        <f>AW13/BQ13</f>
        <v>1.0427971696025629</v>
      </c>
      <c r="BS13" s="7" t="s">
        <v>3</v>
      </c>
      <c r="BT13">
        <v>1</v>
      </c>
      <c r="BU13" t="s">
        <v>15</v>
      </c>
      <c r="BV13" s="7" t="s">
        <v>34</v>
      </c>
      <c r="BW13" s="6">
        <v>483.13</v>
      </c>
      <c r="BX13" s="6">
        <v>532.85159695307857</v>
      </c>
      <c r="BY13" s="6">
        <v>381.05</v>
      </c>
      <c r="BZ13" s="6">
        <f>100*(BX13-BY13)/BY13</f>
        <v>39.837710786794005</v>
      </c>
    </row>
    <row r="14" spans="1:78" x14ac:dyDescent="0.2">
      <c r="A14" s="11" t="s">
        <v>33</v>
      </c>
      <c r="B14" s="10">
        <v>548.5</v>
      </c>
      <c r="D14" s="11" t="s">
        <v>33</v>
      </c>
      <c r="E14" s="6">
        <v>548.5</v>
      </c>
      <c r="F14" s="6">
        <f>(AVERAGE(E12:E15)+AVERAGE(E13:E16))/2</f>
        <v>480.16</v>
      </c>
      <c r="G14" s="6">
        <f>E14/F14*100</f>
        <v>114.23275574808396</v>
      </c>
      <c r="X14" s="11" t="s">
        <v>33</v>
      </c>
      <c r="Y14" s="6">
        <v>548.5</v>
      </c>
      <c r="Z14" s="6">
        <f>Y14/V$4*100</f>
        <v>537.85575771472725</v>
      </c>
      <c r="AF14" s="1">
        <v>13</v>
      </c>
      <c r="AG14" s="11" t="s">
        <v>33</v>
      </c>
      <c r="AH14" s="6">
        <v>548.5</v>
      </c>
      <c r="AI14" s="6">
        <v>537.85575771472725</v>
      </c>
      <c r="AJ14" s="6">
        <f>AVERAGE(AI13:AI15)</f>
        <v>488.5398217365892</v>
      </c>
      <c r="AK14" s="6">
        <f>AVERAGE(AJ13:AJ15)</f>
        <v>490.21311672053031</v>
      </c>
      <c r="AL14" s="6">
        <f>AF14*AK14</f>
        <v>6372.7705173668937</v>
      </c>
      <c r="AM14" s="6">
        <f>AF14*AF14</f>
        <v>169</v>
      </c>
      <c r="AN14" s="6">
        <f>AS$3+(AS$2*AF14)</f>
        <v>401.45808175481841</v>
      </c>
      <c r="AO14" s="6">
        <f>AN14*V$4/100</f>
        <v>409.40299454655911</v>
      </c>
      <c r="AU14" s="11" t="s">
        <v>33</v>
      </c>
      <c r="AV14" s="6">
        <v>548.5</v>
      </c>
      <c r="AW14" s="6">
        <v>537.85575771472725</v>
      </c>
      <c r="AX14" s="6">
        <v>490.21311672053031</v>
      </c>
      <c r="AY14" s="6">
        <v>409.40299454655911</v>
      </c>
      <c r="AZ14" s="6">
        <f>AVERAGE(AW12:AW16)</f>
        <v>481.68856551205556</v>
      </c>
      <c r="BA14" s="6">
        <f>AVERAGE(AW11:AW17)</f>
        <v>479.04575562388476</v>
      </c>
      <c r="BD14" s="9">
        <f>AW14/AX14</f>
        <v>1.0971876095705491</v>
      </c>
      <c r="BE14" s="7" t="s">
        <v>5</v>
      </c>
      <c r="BF14" s="9">
        <f>AW14/AY14</f>
        <v>1.3137562862979009</v>
      </c>
      <c r="BG14" s="7" t="s">
        <v>5</v>
      </c>
      <c r="BH14" s="12" t="s">
        <v>5</v>
      </c>
      <c r="BJ14" s="10">
        <v>534.67999999999995</v>
      </c>
      <c r="BK14" s="10">
        <v>298.48</v>
      </c>
      <c r="BL14" s="12" t="s">
        <v>5</v>
      </c>
      <c r="BN14" s="9">
        <f>BA14/AZ14</f>
        <v>0.99451344690866517</v>
      </c>
      <c r="BO14" s="7" t="s">
        <v>3</v>
      </c>
      <c r="BQ14" s="6">
        <f>(AVERAGE(AW12:AW15)+AVERAGE(AW13:AW16))/2</f>
        <v>484.25778659625564</v>
      </c>
      <c r="BR14" s="8">
        <f>AW14/BQ14</f>
        <v>1.1106806593554237</v>
      </c>
      <c r="BS14" s="12" t="s">
        <v>5</v>
      </c>
      <c r="BT14">
        <v>3</v>
      </c>
      <c r="BU14" t="s">
        <v>15</v>
      </c>
      <c r="BV14" s="11" t="s">
        <v>33</v>
      </c>
      <c r="BW14" s="6">
        <v>548.5</v>
      </c>
      <c r="BX14" s="6">
        <v>537.85575771472725</v>
      </c>
      <c r="BY14" s="6">
        <v>387.98</v>
      </c>
      <c r="BZ14" s="6">
        <f>100*(BX14-BY14)/BY14</f>
        <v>38.629763831828242</v>
      </c>
    </row>
    <row r="15" spans="1:78" x14ac:dyDescent="0.2">
      <c r="A15" s="11" t="s">
        <v>32</v>
      </c>
      <c r="B15" s="10">
        <v>456.72</v>
      </c>
      <c r="D15" s="11" t="s">
        <v>32</v>
      </c>
      <c r="E15" s="6">
        <v>456.72</v>
      </c>
      <c r="F15" s="6">
        <f>(AVERAGE(E13:E16)+AVERAGE(E14:E17))/2</f>
        <v>457.75250000000005</v>
      </c>
      <c r="G15" s="6">
        <f>E15/F15*100</f>
        <v>99.774441428501206</v>
      </c>
      <c r="X15" s="11" t="s">
        <v>32</v>
      </c>
      <c r="Y15" s="6">
        <v>456.72</v>
      </c>
      <c r="Z15" s="6">
        <f>Y15/V$5*100</f>
        <v>394.91211054196202</v>
      </c>
      <c r="AF15" s="1">
        <v>14</v>
      </c>
      <c r="AG15" s="11" t="s">
        <v>32</v>
      </c>
      <c r="AH15" s="6">
        <v>456.72</v>
      </c>
      <c r="AI15" s="6">
        <v>394.91211054196202</v>
      </c>
      <c r="AJ15" s="6">
        <f>AVERAGE(AI14:AI16)</f>
        <v>453.11638268355381</v>
      </c>
      <c r="AK15" s="6">
        <f>AVERAGE(AJ14:AJ16)</f>
        <v>452.47629712387629</v>
      </c>
      <c r="AL15" s="6">
        <f>AF15*AK15</f>
        <v>6334.6681597342686</v>
      </c>
      <c r="AM15" s="6">
        <f>AF15*AF15</f>
        <v>196</v>
      </c>
      <c r="AN15" s="6">
        <f>AS$3+(AS$2*AF15)</f>
        <v>404.22021747741502</v>
      </c>
      <c r="AO15" s="6">
        <f>AN15*V$5/100</f>
        <v>467.48492334895963</v>
      </c>
      <c r="AU15" s="11" t="s">
        <v>32</v>
      </c>
      <c r="AV15" s="6">
        <v>456.72</v>
      </c>
      <c r="AW15" s="6">
        <v>394.91211054196202</v>
      </c>
      <c r="AX15" s="6">
        <v>452.47629712387629</v>
      </c>
      <c r="AY15" s="6">
        <v>467.48492334895963</v>
      </c>
      <c r="AZ15" s="6">
        <f>AVERAGE(AW13:AW17)</f>
        <v>463.60508310445266</v>
      </c>
      <c r="BA15" s="6">
        <f>AVERAGE(AW12:AW18)</f>
        <v>464.57430201793215</v>
      </c>
      <c r="BD15" s="9">
        <f>AW15/AX15</f>
        <v>0.87277966393418682</v>
      </c>
      <c r="BE15" s="7" t="s">
        <v>5</v>
      </c>
      <c r="BF15" s="9">
        <f>AW15/AY15</f>
        <v>0.84475903032957322</v>
      </c>
      <c r="BG15" s="7" t="s">
        <v>3</v>
      </c>
      <c r="BH15" s="7" t="s">
        <v>3</v>
      </c>
      <c r="BJ15" s="10">
        <v>534.67999999999995</v>
      </c>
      <c r="BK15" s="10">
        <v>298.48</v>
      </c>
      <c r="BL15" s="7" t="s">
        <v>3</v>
      </c>
      <c r="BN15" s="9">
        <f>BA15/AZ15</f>
        <v>1.0020906132154317</v>
      </c>
      <c r="BO15" s="7" t="s">
        <v>3</v>
      </c>
      <c r="BQ15" s="6">
        <f>(AVERAGE(AW13:AW16)+AVERAGE(AW14:AW17))/2</f>
        <v>459.67182044661558</v>
      </c>
      <c r="BR15" s="8">
        <f>AW15/BQ15</f>
        <v>0.85911751161571481</v>
      </c>
      <c r="BS15" s="12" t="s">
        <v>5</v>
      </c>
      <c r="BT15">
        <v>1</v>
      </c>
      <c r="BV15" s="11" t="s">
        <v>32</v>
      </c>
      <c r="BW15" s="6">
        <v>456.72</v>
      </c>
      <c r="BX15" s="6">
        <v>394.91211054196202</v>
      </c>
      <c r="BY15" s="6">
        <v>394.91211054196202</v>
      </c>
      <c r="BZ15" s="6"/>
    </row>
    <row r="16" spans="1:78" x14ac:dyDescent="0.2">
      <c r="A16" s="7" t="s">
        <v>27</v>
      </c>
      <c r="B16" s="10">
        <v>391.18</v>
      </c>
      <c r="D16" s="7" t="s">
        <v>27</v>
      </c>
      <c r="E16" s="6">
        <v>391.18</v>
      </c>
      <c r="F16" s="6">
        <f>(AVERAGE(E14:E17)+AVERAGE(E15:E18))/2</f>
        <v>430.3125</v>
      </c>
      <c r="G16" s="6">
        <f>E16/F16*100</f>
        <v>90.906027596223666</v>
      </c>
      <c r="J16" s="14" t="s">
        <v>31</v>
      </c>
      <c r="K16" s="14" t="s">
        <v>30</v>
      </c>
      <c r="L16" s="14" t="s">
        <v>29</v>
      </c>
      <c r="M16" s="14" t="s">
        <v>28</v>
      </c>
      <c r="X16" s="7" t="s">
        <v>27</v>
      </c>
      <c r="Y16" s="6">
        <v>391.18</v>
      </c>
      <c r="Z16" s="6">
        <f>Y16/V$6*100</f>
        <v>426.58127979397216</v>
      </c>
      <c r="AF16" s="1">
        <v>15</v>
      </c>
      <c r="AG16" s="7" t="s">
        <v>27</v>
      </c>
      <c r="AH16" s="6">
        <v>391.18</v>
      </c>
      <c r="AI16" s="6">
        <v>426.58127979397216</v>
      </c>
      <c r="AJ16" s="6">
        <f>AVERAGE(AI15:AI17)</f>
        <v>415.77268695148581</v>
      </c>
      <c r="AK16" s="6">
        <f>AVERAGE(AJ15:AJ17)</f>
        <v>430.75841947381537</v>
      </c>
      <c r="AL16" s="6">
        <f>AF16*AK16</f>
        <v>6461.3762921072303</v>
      </c>
      <c r="AM16" s="6">
        <f>AF16*AF16</f>
        <v>225</v>
      </c>
      <c r="AN16" s="6">
        <f>AS$3+(AS$2*AF16)</f>
        <v>406.98235320001163</v>
      </c>
      <c r="AO16" s="6">
        <f>AN16*V$6/100</f>
        <v>373.20755613483948</v>
      </c>
      <c r="AU16" s="7" t="s">
        <v>27</v>
      </c>
      <c r="AV16" s="6">
        <v>391.18</v>
      </c>
      <c r="AW16" s="6">
        <v>426.58127979397216</v>
      </c>
      <c r="AX16" s="6">
        <v>430.75841947381537</v>
      </c>
      <c r="AY16" s="6">
        <v>373.20755613483948</v>
      </c>
      <c r="AZ16" s="6">
        <f>AVERAGE(AW14:AW18)</f>
        <v>440.58528692318168</v>
      </c>
      <c r="BA16" s="6">
        <f>AVERAGE(AW13:AW19)</f>
        <v>455.44469727185287</v>
      </c>
      <c r="BD16" s="9">
        <f>AW16/AX16</f>
        <v>0.99030282522406476</v>
      </c>
      <c r="BE16" s="7" t="s">
        <v>3</v>
      </c>
      <c r="BF16" s="9">
        <f>AW16/AY16</f>
        <v>1.1430135129414389</v>
      </c>
      <c r="BG16" s="7" t="s">
        <v>3</v>
      </c>
      <c r="BH16" s="7" t="s">
        <v>3</v>
      </c>
      <c r="BJ16" s="10">
        <v>534.67999999999995</v>
      </c>
      <c r="BK16" s="10">
        <v>298.48</v>
      </c>
      <c r="BL16" s="7" t="s">
        <v>3</v>
      </c>
      <c r="BN16" s="9">
        <f>BA16/AZ16</f>
        <v>1.033726524216098</v>
      </c>
      <c r="BO16" s="7" t="s">
        <v>3</v>
      </c>
      <c r="BQ16" s="6">
        <f>(AVERAGE(AW14:AW17)+AVERAGE(AW15:AW18))/2</f>
        <v>431.28056193379575</v>
      </c>
      <c r="BR16" s="8">
        <f>AW16/BQ16</f>
        <v>0.98910388606722099</v>
      </c>
      <c r="BS16" s="7" t="s">
        <v>3</v>
      </c>
      <c r="BV16" s="7" t="s">
        <v>27</v>
      </c>
      <c r="BW16" s="6">
        <v>391.18</v>
      </c>
      <c r="BX16" s="6">
        <v>426.58127979397216</v>
      </c>
      <c r="BY16" s="6">
        <v>426.58127979397216</v>
      </c>
      <c r="BZ16" s="6"/>
    </row>
    <row r="17" spans="1:78" x14ac:dyDescent="0.2">
      <c r="A17" s="7" t="s">
        <v>26</v>
      </c>
      <c r="B17" s="10">
        <v>386.09</v>
      </c>
      <c r="D17" s="7" t="s">
        <v>26</v>
      </c>
      <c r="E17" s="6">
        <v>386.09</v>
      </c>
      <c r="F17" s="6">
        <f>(AVERAGE(E15:E18)+AVERAGE(E16:E19))/2</f>
        <v>423.30375000000004</v>
      </c>
      <c r="G17" s="6">
        <f>E17/F17*100</f>
        <v>91.208736043562084</v>
      </c>
      <c r="I17" s="15">
        <v>1</v>
      </c>
      <c r="J17" s="6">
        <v>86.699391136073999</v>
      </c>
      <c r="K17" s="6">
        <v>114.23275574808396</v>
      </c>
      <c r="L17" s="6">
        <v>102.01164760898443</v>
      </c>
      <c r="M17" s="13">
        <v>101.97901428637645</v>
      </c>
      <c r="X17" s="7" t="s">
        <v>26</v>
      </c>
      <c r="Y17" s="6">
        <v>386.09</v>
      </c>
      <c r="Z17" s="6">
        <f>Y17/V$7*100</f>
        <v>425.82467051852319</v>
      </c>
      <c r="AF17" s="1">
        <v>16</v>
      </c>
      <c r="AG17" s="7" t="s">
        <v>26</v>
      </c>
      <c r="AH17" s="6">
        <v>386.09</v>
      </c>
      <c r="AI17" s="6">
        <v>425.82467051852319</v>
      </c>
      <c r="AJ17" s="6">
        <f>AVERAGE(AI16:AI18)</f>
        <v>423.38618878640642</v>
      </c>
      <c r="AK17" s="6">
        <f>AVERAGE(AJ16:AJ18)</f>
        <v>423.70986256810073</v>
      </c>
      <c r="AL17" s="6">
        <f>AF17*AK17</f>
        <v>6779.3578010896117</v>
      </c>
      <c r="AM17" s="6">
        <f>AF17*AF17</f>
        <v>256</v>
      </c>
      <c r="AN17" s="6">
        <f>AS$3+(AS$2*AF17)</f>
        <v>409.74448892260824</v>
      </c>
      <c r="AO17" s="6">
        <f>AN17*V$7/100</f>
        <v>371.51029679772449</v>
      </c>
      <c r="AU17" s="7" t="s">
        <v>26</v>
      </c>
      <c r="AV17" s="6">
        <v>386.09</v>
      </c>
      <c r="AW17" s="6">
        <v>425.82467051852319</v>
      </c>
      <c r="AX17" s="6">
        <v>423.70986256810073</v>
      </c>
      <c r="AY17" s="6">
        <v>371.51029679772449</v>
      </c>
      <c r="AZ17" s="6">
        <f>AVERAGE(AW15:AW19)</f>
        <v>423.48110524703281</v>
      </c>
      <c r="BA17" s="6">
        <f>AVERAGE(AW14:AW20)</f>
        <v>437.04157867375085</v>
      </c>
      <c r="BD17" s="9">
        <f>AW17/AX17</f>
        <v>1.0049911699897771</v>
      </c>
      <c r="BE17" s="7" t="s">
        <v>3</v>
      </c>
      <c r="BF17" s="9">
        <f>AW17/AY17</f>
        <v>1.1461988380644297</v>
      </c>
      <c r="BG17" s="7" t="s">
        <v>3</v>
      </c>
      <c r="BH17" s="7" t="s">
        <v>3</v>
      </c>
      <c r="BJ17" s="10">
        <v>534.67999999999995</v>
      </c>
      <c r="BK17" s="10">
        <v>298.48</v>
      </c>
      <c r="BL17" s="7" t="s">
        <v>3</v>
      </c>
      <c r="BN17" s="9">
        <f>BA17/AZ17</f>
        <v>1.0320214367505434</v>
      </c>
      <c r="BO17" s="7" t="s">
        <v>3</v>
      </c>
      <c r="BQ17" s="6">
        <f>(AVERAGE(AW15:AW18)+AVERAGE(AW16:AW19))/2</f>
        <v>423.44551157429794</v>
      </c>
      <c r="BR17" s="8">
        <f>AW17/BQ17</f>
        <v>1.0056185716442712</v>
      </c>
      <c r="BS17" s="7" t="s">
        <v>3</v>
      </c>
      <c r="BV17" s="7" t="s">
        <v>26</v>
      </c>
      <c r="BW17" s="6">
        <v>386.09</v>
      </c>
      <c r="BX17" s="6">
        <v>425.82467051852319</v>
      </c>
      <c r="BY17" s="6">
        <v>425.82467051852319</v>
      </c>
      <c r="BZ17" s="6"/>
    </row>
    <row r="18" spans="1:78" x14ac:dyDescent="0.2">
      <c r="A18" s="11" t="s">
        <v>25</v>
      </c>
      <c r="B18" s="10">
        <v>426.02</v>
      </c>
      <c r="D18" s="11" t="s">
        <v>25</v>
      </c>
      <c r="E18" s="6">
        <v>426.02</v>
      </c>
      <c r="F18" s="6">
        <f>(AVERAGE(E16:E19)+AVERAGE(E17:E20))/2</f>
        <v>429.02</v>
      </c>
      <c r="G18" s="6">
        <f>E18/F18*100</f>
        <v>99.3007319006107</v>
      </c>
      <c r="I18" s="15">
        <v>2</v>
      </c>
      <c r="J18" s="6">
        <v>85.270621895721803</v>
      </c>
      <c r="K18" s="6">
        <v>129.99691406482629</v>
      </c>
      <c r="L18" s="6">
        <v>115.68805776641364</v>
      </c>
      <c r="M18" s="13">
        <v>115.65104938747389</v>
      </c>
      <c r="X18" s="11" t="s">
        <v>25</v>
      </c>
      <c r="Y18" s="6">
        <v>426.02</v>
      </c>
      <c r="Z18" s="6">
        <f>Y18/V$4*100</f>
        <v>417.75261604672397</v>
      </c>
      <c r="AF18" s="1">
        <v>17</v>
      </c>
      <c r="AG18" s="11" t="s">
        <v>25</v>
      </c>
      <c r="AH18" s="6">
        <v>426.02</v>
      </c>
      <c r="AI18" s="6">
        <v>417.75261604672397</v>
      </c>
      <c r="AJ18" s="6">
        <f>AVERAGE(AI17:AI19)</f>
        <v>431.97071196640997</v>
      </c>
      <c r="AK18" s="6">
        <f>AVERAGE(AJ17:AJ19)</f>
        <v>426.68754826728008</v>
      </c>
      <c r="AL18" s="6">
        <f>AF18*AK18</f>
        <v>7253.6883205437616</v>
      </c>
      <c r="AM18" s="6">
        <f>AF18*AF18</f>
        <v>289</v>
      </c>
      <c r="AN18" s="6">
        <f>AS$3+(AS$2*AF18)</f>
        <v>412.50662464520485</v>
      </c>
      <c r="AO18" s="6">
        <f>AN18*V$4/100</f>
        <v>420.67018967918273</v>
      </c>
      <c r="AU18" s="11" t="s">
        <v>25</v>
      </c>
      <c r="AV18" s="6">
        <v>426.02</v>
      </c>
      <c r="AW18" s="6">
        <v>417.75261604672397</v>
      </c>
      <c r="AX18" s="6">
        <v>426.68754826728008</v>
      </c>
      <c r="AY18" s="6">
        <v>420.67018967918273</v>
      </c>
      <c r="AZ18" s="6">
        <f>AVERAGE(AW16:AW20)</f>
        <v>425.30463649191341</v>
      </c>
      <c r="BA18" s="6">
        <f>AVERAGE(AW15:AW21)</f>
        <v>418.23415651677533</v>
      </c>
      <c r="BD18" s="9">
        <f>AW18/AX18</f>
        <v>0.97905977744876871</v>
      </c>
      <c r="BE18" s="7" t="s">
        <v>3</v>
      </c>
      <c r="BF18" s="9">
        <f>AW18/AY18</f>
        <v>0.99306446307810925</v>
      </c>
      <c r="BG18" s="7" t="s">
        <v>3</v>
      </c>
      <c r="BH18" s="7" t="s">
        <v>3</v>
      </c>
      <c r="BJ18" s="10">
        <v>534.67999999999995</v>
      </c>
      <c r="BK18" s="10">
        <v>298.48</v>
      </c>
      <c r="BL18" s="7" t="s">
        <v>3</v>
      </c>
      <c r="BN18" s="9">
        <f>BA18/AZ18</f>
        <v>0.98337549283859615</v>
      </c>
      <c r="BO18" s="7" t="s">
        <v>3</v>
      </c>
      <c r="BQ18" s="6">
        <f>(AVERAGE(AW16:AW19)+AVERAGE(AW17:AW20))/2</f>
        <v>427.80441479484966</v>
      </c>
      <c r="BR18" s="8">
        <f>AW18/BQ18</f>
        <v>0.97650375171339465</v>
      </c>
      <c r="BS18" s="7" t="s">
        <v>3</v>
      </c>
      <c r="BV18" s="11" t="s">
        <v>25</v>
      </c>
      <c r="BW18" s="6">
        <v>426.02</v>
      </c>
      <c r="BX18" s="6">
        <v>417.75261604672397</v>
      </c>
      <c r="BY18" s="6">
        <v>417.75261604672397</v>
      </c>
      <c r="BZ18" s="6"/>
    </row>
    <row r="19" spans="1:78" x14ac:dyDescent="0.2">
      <c r="A19" s="11" t="s">
        <v>24</v>
      </c>
      <c r="B19" s="10">
        <v>523.13</v>
      </c>
      <c r="D19" s="11" t="s">
        <v>24</v>
      </c>
      <c r="E19" s="6">
        <v>523.13</v>
      </c>
      <c r="F19" s="6">
        <f>(AVERAGE(E17:E20)+AVERAGE(E18:E21))/2</f>
        <v>424.21124999999995</v>
      </c>
      <c r="G19" s="6">
        <f>E19/F19*100</f>
        <v>123.31827597688654</v>
      </c>
      <c r="I19" s="15">
        <v>3</v>
      </c>
      <c r="J19" s="6">
        <v>86.059105793497693</v>
      </c>
      <c r="K19" s="6">
        <v>113.73822419590832</v>
      </c>
      <c r="L19" s="6">
        <v>91.730508646533551</v>
      </c>
      <c r="M19" s="13">
        <v>91.701164239773931</v>
      </c>
      <c r="X19" s="11" t="s">
        <v>24</v>
      </c>
      <c r="Y19" s="6">
        <v>523.13</v>
      </c>
      <c r="Z19" s="6">
        <f>Y19/V$5*100</f>
        <v>452.33484933398273</v>
      </c>
      <c r="AF19" s="1">
        <v>18</v>
      </c>
      <c r="AG19" s="11" t="s">
        <v>24</v>
      </c>
      <c r="AH19" s="6">
        <v>523.13</v>
      </c>
      <c r="AI19" s="6">
        <v>452.33484933398273</v>
      </c>
      <c r="AJ19" s="6">
        <f>AVERAGE(AI18:AI20)</f>
        <v>424.70574404902391</v>
      </c>
      <c r="AK19" s="6">
        <f>AVERAGE(AJ18:AJ20)</f>
        <v>425.84419852917193</v>
      </c>
      <c r="AL19" s="6">
        <f>AF19*AK19</f>
        <v>7665.1955735250949</v>
      </c>
      <c r="AM19" s="6">
        <f>AF19*AF19</f>
        <v>324</v>
      </c>
      <c r="AN19" s="6">
        <f>AS$3+(AS$2*AF19)</f>
        <v>415.26876036780152</v>
      </c>
      <c r="AO19" s="6">
        <f>AN19*V$5/100</f>
        <v>480.26267914371675</v>
      </c>
      <c r="AU19" s="11" t="s">
        <v>24</v>
      </c>
      <c r="AV19" s="6">
        <v>523.13</v>
      </c>
      <c r="AW19" s="6">
        <v>452.33484933398273</v>
      </c>
      <c r="AX19" s="6">
        <v>425.84419852917193</v>
      </c>
      <c r="AY19" s="6">
        <v>480.26267914371675</v>
      </c>
      <c r="AZ19" s="6">
        <f>AVERAGE(AW17:AW21)</f>
        <v>421.2291410562986</v>
      </c>
      <c r="BA19" s="6">
        <f>AVERAGE(AW16:AW22)</f>
        <v>422.58414426237454</v>
      </c>
      <c r="BD19" s="9">
        <f>AW19/AX19</f>
        <v>1.0622073774782119</v>
      </c>
      <c r="BE19" s="7" t="s">
        <v>5</v>
      </c>
      <c r="BF19" s="9">
        <f>AW19/AY19</f>
        <v>0.94184884434591531</v>
      </c>
      <c r="BG19" s="7" t="s">
        <v>3</v>
      </c>
      <c r="BH19" s="7" t="s">
        <v>3</v>
      </c>
      <c r="BJ19" s="10">
        <v>534.67999999999995</v>
      </c>
      <c r="BK19" s="10">
        <v>298.48</v>
      </c>
      <c r="BL19" s="7" t="s">
        <v>3</v>
      </c>
      <c r="BN19" s="9">
        <f>BA19/AZ19</f>
        <v>1.0032167841063371</v>
      </c>
      <c r="BO19" s="7" t="s">
        <v>3</v>
      </c>
      <c r="BQ19" s="6">
        <f>(AVERAGE(AW17:AW20)+AVERAGE(AW18:AW21))/2</f>
        <v>422.5328671785706</v>
      </c>
      <c r="BR19" s="8">
        <f>AW19/BQ19</f>
        <v>1.0705317490551978</v>
      </c>
      <c r="BS19" s="7" t="s">
        <v>3</v>
      </c>
      <c r="BV19" s="11" t="s">
        <v>24</v>
      </c>
      <c r="BW19" s="6">
        <v>523.13</v>
      </c>
      <c r="BX19" s="6">
        <v>452.33484933398273</v>
      </c>
      <c r="BY19" s="6">
        <v>452.33484933398273</v>
      </c>
      <c r="BZ19" s="6"/>
    </row>
    <row r="20" spans="1:78" x14ac:dyDescent="0.2">
      <c r="A20" s="7" t="s">
        <v>23</v>
      </c>
      <c r="B20" s="10">
        <v>370.5</v>
      </c>
      <c r="D20" s="7" t="s">
        <v>23</v>
      </c>
      <c r="E20" s="6">
        <v>370.5</v>
      </c>
      <c r="F20" s="6">
        <f>(AVERAGE(E18:E21)+AVERAGE(E19:E22))/2</f>
        <v>422.95749999999998</v>
      </c>
      <c r="G20" s="6">
        <f>E20/F20*100</f>
        <v>87.597453644869759</v>
      </c>
      <c r="I20" s="15">
        <v>4</v>
      </c>
      <c r="J20" s="6">
        <v>70.795112971751223</v>
      </c>
      <c r="K20" s="6">
        <v>95.616823429094453</v>
      </c>
      <c r="L20" s="6">
        <v>90.697786127261153</v>
      </c>
      <c r="M20" s="13">
        <v>90.668772086375682</v>
      </c>
      <c r="X20" s="7" t="s">
        <v>23</v>
      </c>
      <c r="Y20" s="6">
        <v>370.5</v>
      </c>
      <c r="Z20" s="6">
        <f>Y20/V$6*100</f>
        <v>404.02976676636513</v>
      </c>
      <c r="AF20" s="1">
        <v>19</v>
      </c>
      <c r="AG20" s="7" t="s">
        <v>23</v>
      </c>
      <c r="AH20" s="6">
        <v>370.5</v>
      </c>
      <c r="AI20" s="6">
        <v>404.02976676636513</v>
      </c>
      <c r="AJ20" s="6">
        <f>AVERAGE(AI19:AI21)</f>
        <v>420.85613957208199</v>
      </c>
      <c r="AK20" s="6">
        <f>AVERAGE(AJ19:AJ21)</f>
        <v>419.14236055630414</v>
      </c>
      <c r="AL20" s="6">
        <f>AF20*AK20</f>
        <v>7963.7048505697785</v>
      </c>
      <c r="AM20" s="6">
        <f>AF20*AF20</f>
        <v>361</v>
      </c>
      <c r="AN20" s="6">
        <f>AS$3+(AS$2*AF20)</f>
        <v>418.03089609039813</v>
      </c>
      <c r="AO20" s="6">
        <f>AN20*V$6/100</f>
        <v>383.33919859685471</v>
      </c>
      <c r="AU20" s="7" t="s">
        <v>23</v>
      </c>
      <c r="AV20" s="6">
        <v>370.5</v>
      </c>
      <c r="AW20" s="6">
        <v>404.02976676636513</v>
      </c>
      <c r="AX20" s="6">
        <v>419.14236055630414</v>
      </c>
      <c r="AY20" s="6">
        <v>383.33919859685471</v>
      </c>
      <c r="AZ20" s="6">
        <f>AVERAGE(AW18:AW22)</f>
        <v>421.13661190482526</v>
      </c>
      <c r="BA20" s="6">
        <f>AVERAGE(AW17:AW23)</f>
        <v>421.03320699539228</v>
      </c>
      <c r="BD20" s="9">
        <f>AW20/AX20</f>
        <v>0.96394400754464205</v>
      </c>
      <c r="BE20" s="7" t="s">
        <v>3</v>
      </c>
      <c r="BF20" s="9">
        <f>AW20/AY20</f>
        <v>1.0539745693767937</v>
      </c>
      <c r="BG20" s="7" t="s">
        <v>3</v>
      </c>
      <c r="BH20" s="7" t="s">
        <v>3</v>
      </c>
      <c r="BJ20" s="10">
        <v>534.67999999999995</v>
      </c>
      <c r="BK20" s="10">
        <v>298.48</v>
      </c>
      <c r="BL20" s="7" t="s">
        <v>3</v>
      </c>
      <c r="BN20" s="9">
        <f>BA20/AZ20</f>
        <v>0.99975446231339216</v>
      </c>
      <c r="BO20" s="7" t="s">
        <v>3</v>
      </c>
      <c r="BQ20" s="6">
        <f>(AVERAGE(AW18:AW21)+AVERAGE(AW19:AW22))/2</f>
        <v>421.03143478004654</v>
      </c>
      <c r="BR20" s="8">
        <f>AW20/BQ20</f>
        <v>0.9596190055914392</v>
      </c>
      <c r="BS20" s="7" t="s">
        <v>3</v>
      </c>
      <c r="BV20" s="7" t="s">
        <v>23</v>
      </c>
      <c r="BW20" s="6">
        <v>370.5</v>
      </c>
      <c r="BX20" s="6">
        <v>404.02976676636513</v>
      </c>
      <c r="BY20" s="6">
        <v>404.02976676636513</v>
      </c>
      <c r="BZ20" s="6"/>
    </row>
    <row r="21" spans="1:78" x14ac:dyDescent="0.2">
      <c r="A21" s="7" t="s">
        <v>21</v>
      </c>
      <c r="B21" s="10">
        <v>368.3</v>
      </c>
      <c r="D21" s="7" t="s">
        <v>21</v>
      </c>
      <c r="E21" s="6">
        <v>368.3</v>
      </c>
      <c r="F21" s="6">
        <f>(AVERAGE(E19:E22)+AVERAGE(E20:E23))/2</f>
        <v>418.63499999999999</v>
      </c>
      <c r="G21" s="6">
        <f>E21/F21*100</f>
        <v>87.976399488814835</v>
      </c>
      <c r="K21" s="14" t="s">
        <v>22</v>
      </c>
      <c r="L21" s="13">
        <v>400.12800014919281</v>
      </c>
      <c r="M21" s="13">
        <v>399.99999999999994</v>
      </c>
      <c r="X21" s="7" t="s">
        <v>21</v>
      </c>
      <c r="Y21" s="6">
        <v>368.3</v>
      </c>
      <c r="Z21" s="6">
        <f>Y21/V$7*100</f>
        <v>406.2038026158981</v>
      </c>
      <c r="AF21" s="1">
        <v>20</v>
      </c>
      <c r="AG21" s="7" t="s">
        <v>21</v>
      </c>
      <c r="AH21" s="6">
        <v>368.3</v>
      </c>
      <c r="AI21" s="6">
        <v>406.2038026158981</v>
      </c>
      <c r="AJ21" s="6">
        <f>AVERAGE(AI20:AI22)</f>
        <v>411.86519804780664</v>
      </c>
      <c r="AK21" s="6">
        <f>AVERAGE(AJ20:AJ22)</f>
        <v>416.16161768464627</v>
      </c>
      <c r="AL21" s="6">
        <f>AF21*AK21</f>
        <v>8323.2323536929252</v>
      </c>
      <c r="AM21" s="6">
        <f>AF21*AF21</f>
        <v>400</v>
      </c>
      <c r="AN21" s="6">
        <f>AS$3+(AS$2*AF21)</f>
        <v>420.79303181299474</v>
      </c>
      <c r="AO21" s="6">
        <f>AN21*V$7/100</f>
        <v>381.52787496987452</v>
      </c>
      <c r="AU21" s="7" t="s">
        <v>21</v>
      </c>
      <c r="AV21" s="6">
        <v>368.3</v>
      </c>
      <c r="AW21" s="6">
        <v>406.2038026158981</v>
      </c>
      <c r="AX21" s="6">
        <v>416.16161768464627</v>
      </c>
      <c r="AY21" s="6">
        <v>381.52787496987452</v>
      </c>
      <c r="AZ21" s="6">
        <f>AVERAGE(AW19:AW23)</f>
        <v>420.73103248049972</v>
      </c>
      <c r="BA21" s="6">
        <f>AVERAGE(AW18:AW24)</f>
        <v>417.17499449285981</v>
      </c>
      <c r="BD21" s="9">
        <f>AW21/AX21</f>
        <v>0.97607224057771258</v>
      </c>
      <c r="BE21" s="7" t="s">
        <v>3</v>
      </c>
      <c r="BF21" s="9">
        <f>AW21/AY21</f>
        <v>1.0646766049478613</v>
      </c>
      <c r="BG21" s="7" t="s">
        <v>3</v>
      </c>
      <c r="BH21" s="7" t="s">
        <v>3</v>
      </c>
      <c r="BJ21" s="10">
        <v>534.67999999999995</v>
      </c>
      <c r="BK21" s="10">
        <v>298.48</v>
      </c>
      <c r="BL21" s="7" t="s">
        <v>3</v>
      </c>
      <c r="BN21" s="9">
        <f>BA21/AZ21</f>
        <v>0.99154795412481311</v>
      </c>
      <c r="BO21" s="7" t="s">
        <v>3</v>
      </c>
      <c r="BQ21" s="6">
        <f>(AVERAGE(AW19:AW22)+AVERAGE(AW20:AW23))/2</f>
        <v>417.40634456823983</v>
      </c>
      <c r="BR21" s="8">
        <f>AW21/BQ21</f>
        <v>0.9731615436657306</v>
      </c>
      <c r="BS21" s="7" t="s">
        <v>3</v>
      </c>
      <c r="BV21" s="7" t="s">
        <v>21</v>
      </c>
      <c r="BW21" s="6">
        <v>368.3</v>
      </c>
      <c r="BX21" s="6">
        <v>406.2038026158981</v>
      </c>
      <c r="BY21" s="6">
        <v>406.2038026158981</v>
      </c>
      <c r="BZ21" s="6"/>
    </row>
    <row r="22" spans="1:78" x14ac:dyDescent="0.2">
      <c r="A22" s="11" t="s">
        <v>20</v>
      </c>
      <c r="B22" s="10">
        <v>433.78</v>
      </c>
      <c r="D22" s="11" t="s">
        <v>20</v>
      </c>
      <c r="E22" s="6">
        <v>433.78</v>
      </c>
      <c r="F22" s="6">
        <f>(AVERAGE(E20:E23)+AVERAGE(E21:E24))/2</f>
        <v>412.745</v>
      </c>
      <c r="G22" s="6">
        <f>E22/F22*100</f>
        <v>105.09636700626295</v>
      </c>
      <c r="X22" s="11" t="s">
        <v>20</v>
      </c>
      <c r="Y22" s="6">
        <v>433.78</v>
      </c>
      <c r="Z22" s="6">
        <f>Y22/V$4*100</f>
        <v>425.36202476115659</v>
      </c>
      <c r="AF22" s="1">
        <v>21</v>
      </c>
      <c r="AG22" s="11" t="s">
        <v>20</v>
      </c>
      <c r="AH22" s="6">
        <v>433.78</v>
      </c>
      <c r="AI22" s="6">
        <v>425.36202476115659</v>
      </c>
      <c r="AJ22" s="6">
        <f>AVERAGE(AI21:AI23)</f>
        <v>415.7635154340503</v>
      </c>
      <c r="AK22" s="6">
        <f>AVERAGE(AJ21:AJ23)</f>
        <v>413.6433407925133</v>
      </c>
      <c r="AL22" s="6">
        <f>AF22*AK22</f>
        <v>8686.5101566427802</v>
      </c>
      <c r="AM22" s="6">
        <f>AF22*AF22</f>
        <v>441</v>
      </c>
      <c r="AN22" s="6">
        <f>AS$3+(AS$2*AF22)</f>
        <v>423.55516753559135</v>
      </c>
      <c r="AO22" s="6">
        <f>AN22*V$4/100</f>
        <v>431.9373848118064</v>
      </c>
      <c r="AU22" s="11" t="s">
        <v>20</v>
      </c>
      <c r="AV22" s="6">
        <v>433.78</v>
      </c>
      <c r="AW22" s="6">
        <v>425.36202476115659</v>
      </c>
      <c r="AX22" s="6">
        <v>413.6433407925133</v>
      </c>
      <c r="AY22" s="6">
        <v>431.9373848118064</v>
      </c>
      <c r="AZ22" s="6">
        <f>AVERAGE(AW20:AW24)</f>
        <v>410.02749921386248</v>
      </c>
      <c r="BA22" s="6">
        <f>AVERAGE(AW19:AW25)</f>
        <v>393.39910217373966</v>
      </c>
      <c r="BD22" s="9">
        <f>AW22/AX22</f>
        <v>1.0283304064467498</v>
      </c>
      <c r="BE22" s="7" t="s">
        <v>3</v>
      </c>
      <c r="BF22" s="9">
        <f>AW22/AY22</f>
        <v>0.98477705268898019</v>
      </c>
      <c r="BG22" s="7" t="s">
        <v>3</v>
      </c>
      <c r="BH22" s="7" t="s">
        <v>3</v>
      </c>
      <c r="BJ22" s="10">
        <v>534.67999999999995</v>
      </c>
      <c r="BK22" s="10">
        <v>298.48</v>
      </c>
      <c r="BL22" s="7" t="s">
        <v>3</v>
      </c>
      <c r="BN22" s="9">
        <f>BA22/AZ22</f>
        <v>0.9594456540792895</v>
      </c>
      <c r="BO22" s="7" t="s">
        <v>3</v>
      </c>
      <c r="BQ22" s="6">
        <f>(AVERAGE(AW20:AW23)+AVERAGE(AW21:AW24))/2</f>
        <v>412.17850529643295</v>
      </c>
      <c r="BR22" s="8">
        <f>AW22/BQ22</f>
        <v>1.031984975672718</v>
      </c>
      <c r="BS22" s="7" t="s">
        <v>3</v>
      </c>
      <c r="BV22" s="11" t="s">
        <v>20</v>
      </c>
      <c r="BW22" s="6">
        <v>433.78</v>
      </c>
      <c r="BX22" s="6">
        <v>425.36202476115659</v>
      </c>
      <c r="BY22" s="6">
        <v>425.36202476115659</v>
      </c>
      <c r="BZ22" s="6"/>
    </row>
    <row r="23" spans="1:78" x14ac:dyDescent="0.2">
      <c r="A23" s="11" t="s">
        <v>19</v>
      </c>
      <c r="B23" s="10">
        <v>480.79</v>
      </c>
      <c r="D23" s="11" t="s">
        <v>19</v>
      </c>
      <c r="E23" s="6">
        <v>480.79</v>
      </c>
      <c r="F23" s="6">
        <f>(AVERAGE(E21:E24)+AVERAGE(E22:E25))/2</f>
        <v>394.59375</v>
      </c>
      <c r="G23" s="6">
        <f>E23/F23*100</f>
        <v>121.84430189276947</v>
      </c>
      <c r="X23" s="11" t="s">
        <v>19</v>
      </c>
      <c r="Y23" s="6">
        <v>480.79</v>
      </c>
      <c r="Z23" s="6">
        <f>Y23/V$5*100</f>
        <v>415.72471892509623</v>
      </c>
      <c r="AF23" s="1">
        <v>22</v>
      </c>
      <c r="AG23" s="11" t="s">
        <v>19</v>
      </c>
      <c r="AH23" s="6">
        <v>480.79</v>
      </c>
      <c r="AI23" s="6">
        <v>415.72471892509623</v>
      </c>
      <c r="AJ23" s="6">
        <f>AVERAGE(AI22:AI24)</f>
        <v>413.30130889568301</v>
      </c>
      <c r="AK23" s="6">
        <f>AVERAGE(AJ22:AJ24)</f>
        <v>394.78419385866391</v>
      </c>
      <c r="AL23" s="6">
        <f>AF23*AK23</f>
        <v>8685.2522648906051</v>
      </c>
      <c r="AM23" s="6">
        <f>AF23*AF23</f>
        <v>484</v>
      </c>
      <c r="AN23" s="6">
        <f>AS$3+(AS$2*AF23)</f>
        <v>426.31730325818796</v>
      </c>
      <c r="AO23" s="6">
        <f>AN23*V$5/100</f>
        <v>493.04043493847377</v>
      </c>
      <c r="AU23" s="11" t="s">
        <v>19</v>
      </c>
      <c r="AV23" s="6">
        <v>480.79</v>
      </c>
      <c r="AW23" s="6">
        <v>415.72471892509623</v>
      </c>
      <c r="AX23" s="6">
        <v>394.78419385866391</v>
      </c>
      <c r="AY23" s="6">
        <v>493.04043493847377</v>
      </c>
      <c r="AZ23" s="6">
        <f>AVERAGE(AW21:AW25)</f>
        <v>379.48581982316603</v>
      </c>
      <c r="BA23" s="6">
        <f>AVERAGE(AW20:AW26)</f>
        <v>371.85172490192241</v>
      </c>
      <c r="BD23" s="9">
        <f>AW23/AX23</f>
        <v>1.0530429672519492</v>
      </c>
      <c r="BE23" s="7" t="s">
        <v>5</v>
      </c>
      <c r="BF23" s="9">
        <f>AW23/AY23</f>
        <v>0.8431858514342222</v>
      </c>
      <c r="BG23" s="7" t="s">
        <v>3</v>
      </c>
      <c r="BH23" s="7" t="s">
        <v>3</v>
      </c>
      <c r="BJ23" s="10">
        <v>534.67999999999995</v>
      </c>
      <c r="BK23" s="10">
        <v>298.48</v>
      </c>
      <c r="BL23" s="7" t="s">
        <v>3</v>
      </c>
      <c r="BN23" s="9">
        <f>BA23/AZ23</f>
        <v>0.97988305617110816</v>
      </c>
      <c r="BO23" s="7" t="s">
        <v>3</v>
      </c>
      <c r="BQ23" s="6">
        <f>(AVERAGE(AW21:AW24)+AVERAGE(AW22:AW25))/2</f>
        <v>392.16662822535989</v>
      </c>
      <c r="BR23" s="8">
        <f>AW23/BQ23</f>
        <v>1.0600716353819852</v>
      </c>
      <c r="BS23" s="7" t="s">
        <v>3</v>
      </c>
      <c r="BV23" s="11" t="s">
        <v>19</v>
      </c>
      <c r="BW23" s="6">
        <v>480.79</v>
      </c>
      <c r="BX23" s="6">
        <v>415.72471892509623</v>
      </c>
      <c r="BY23" s="6">
        <v>415.72471892509623</v>
      </c>
      <c r="BZ23" s="6"/>
    </row>
    <row r="24" spans="1:78" x14ac:dyDescent="0.2">
      <c r="A24" s="7" t="s">
        <v>18</v>
      </c>
      <c r="B24" s="10">
        <v>365.72</v>
      </c>
      <c r="D24" s="7" t="s">
        <v>18</v>
      </c>
      <c r="E24" s="6">
        <v>365.72</v>
      </c>
      <c r="F24" s="6">
        <f>(AVERAGE(E22:E25)+AVERAGE(E23:E26))/2</f>
        <v>361.25125000000003</v>
      </c>
      <c r="G24" s="6">
        <f>E24/F24*100</f>
        <v>101.23701994110748</v>
      </c>
      <c r="X24" s="7" t="s">
        <v>18</v>
      </c>
      <c r="Y24" s="6">
        <v>365.72</v>
      </c>
      <c r="Z24" s="6">
        <f>Y24/V$6*100</f>
        <v>398.81718300079638</v>
      </c>
      <c r="AF24" s="1">
        <v>23</v>
      </c>
      <c r="AG24" s="7" t="s">
        <v>18</v>
      </c>
      <c r="AH24" s="6">
        <v>365.72</v>
      </c>
      <c r="AI24" s="6">
        <v>398.81718300079638</v>
      </c>
      <c r="AJ24" s="6">
        <f>AVERAGE(AI23:AI25)</f>
        <v>355.28775724625848</v>
      </c>
      <c r="AK24" s="6">
        <f>AVERAGE(AJ23:AJ25)</f>
        <v>361.93432885230726</v>
      </c>
      <c r="AL24" s="6">
        <f>AF24*AK24</f>
        <v>8324.4895636030669</v>
      </c>
      <c r="AM24" s="6">
        <f>AF24*AF24</f>
        <v>529</v>
      </c>
      <c r="AN24" s="6">
        <f>AS$3+(AS$2*AF24)</f>
        <v>429.07943898078457</v>
      </c>
      <c r="AO24" s="6">
        <f>AN24*V$6/100</f>
        <v>393.47084105886984</v>
      </c>
      <c r="AU24" s="7" t="s">
        <v>18</v>
      </c>
      <c r="AV24" s="6">
        <v>365.72</v>
      </c>
      <c r="AW24" s="6">
        <v>398.81718300079638</v>
      </c>
      <c r="AX24" s="6">
        <v>361.93432885230726</v>
      </c>
      <c r="AY24" s="6">
        <v>393.47084105886984</v>
      </c>
      <c r="AZ24" s="6">
        <f>AVERAGE(AW22:AW26)</f>
        <v>358.54570098623878</v>
      </c>
      <c r="BA24" s="6">
        <f>AVERAGE(AW21:AW27)</f>
        <v>350.21092749196089</v>
      </c>
      <c r="BD24" s="9">
        <f>AW24/AX24</f>
        <v>1.1019048241857703</v>
      </c>
      <c r="BE24" s="7" t="s">
        <v>5</v>
      </c>
      <c r="BF24" s="9">
        <f>AW24/AY24</f>
        <v>1.0135876445826049</v>
      </c>
      <c r="BG24" s="7" t="s">
        <v>3</v>
      </c>
      <c r="BH24" s="7" t="s">
        <v>3</v>
      </c>
      <c r="BJ24" s="10">
        <v>534.67999999999995</v>
      </c>
      <c r="BK24" s="10">
        <v>298.48</v>
      </c>
      <c r="BL24" s="7" t="s">
        <v>3</v>
      </c>
      <c r="BN24" s="9">
        <f>BA24/AZ24</f>
        <v>0.97675394385889514</v>
      </c>
      <c r="BO24" s="7" t="s">
        <v>3</v>
      </c>
      <c r="BQ24" s="6">
        <f>(AVERAGE(AW22:AW25)+AVERAGE(AW23:AW26))/2</f>
        <v>357.32397208374618</v>
      </c>
      <c r="BR24" s="8">
        <f>AW24/BQ24</f>
        <v>1.1161221025140888</v>
      </c>
      <c r="BS24" s="12" t="s">
        <v>5</v>
      </c>
      <c r="BV24" s="7" t="s">
        <v>18</v>
      </c>
      <c r="BW24" s="6">
        <v>365.72</v>
      </c>
      <c r="BX24" s="6">
        <v>398.81718300079638</v>
      </c>
      <c r="BY24" s="6">
        <v>398.81718300079638</v>
      </c>
      <c r="BZ24" s="6"/>
    </row>
    <row r="25" spans="1:78" x14ac:dyDescent="0.2">
      <c r="A25" s="7" t="s">
        <v>17</v>
      </c>
      <c r="B25" s="10">
        <v>227.87</v>
      </c>
      <c r="D25" s="7" t="s">
        <v>17</v>
      </c>
      <c r="E25" s="6">
        <v>227.87</v>
      </c>
      <c r="F25" s="6">
        <f>(AVERAGE(E23:E26)+AVERAGE(E24:E27))/2</f>
        <v>321.87250000000006</v>
      </c>
      <c r="G25" s="6">
        <f>E25/F25*100</f>
        <v>70.795112971751223</v>
      </c>
      <c r="X25" s="7" t="s">
        <v>17</v>
      </c>
      <c r="Y25" s="6">
        <v>227.87</v>
      </c>
      <c r="Z25" s="6">
        <f>Y25/V$7*100</f>
        <v>251.32136981288272</v>
      </c>
      <c r="AF25" s="1">
        <v>24</v>
      </c>
      <c r="AG25" s="7" t="s">
        <v>17</v>
      </c>
      <c r="AH25" s="6">
        <v>227.87</v>
      </c>
      <c r="AI25" s="6">
        <v>251.32136981288272</v>
      </c>
      <c r="AJ25" s="6">
        <f>AVERAGE(AI24:AI26)</f>
        <v>317.21392041498035</v>
      </c>
      <c r="AK25" s="6">
        <f>AVERAGE(AJ24:AJ26)</f>
        <v>313.6526440138328</v>
      </c>
      <c r="AL25" s="6">
        <f>AF25*AK25</f>
        <v>7527.6634563319876</v>
      </c>
      <c r="AM25" s="6">
        <f>AF25*AF25</f>
        <v>576</v>
      </c>
      <c r="AN25" s="6">
        <f>AS$3+(AS$2*AF25)</f>
        <v>431.84157470338118</v>
      </c>
      <c r="AO25" s="6">
        <f>AN25*V$7/100</f>
        <v>391.54545314202448</v>
      </c>
      <c r="AU25" s="7" t="s">
        <v>17</v>
      </c>
      <c r="AV25" s="6">
        <v>227.87</v>
      </c>
      <c r="AW25" s="6">
        <v>251.32136981288272</v>
      </c>
      <c r="AX25" s="6">
        <v>313.6526440138328</v>
      </c>
      <c r="AY25" s="6">
        <v>391.54545314202448</v>
      </c>
      <c r="AZ25" s="6">
        <f>AVERAGE(AW23:AW27)</f>
        <v>323.98213301333436</v>
      </c>
      <c r="BA25" s="6">
        <f>AVERAGE(AW22:AW28)</f>
        <v>361.2088224167029</v>
      </c>
      <c r="BD25" s="9">
        <f>AW25/AX25</f>
        <v>0.80127291961166724</v>
      </c>
      <c r="BE25" s="7" t="s">
        <v>5</v>
      </c>
      <c r="BF25" s="9">
        <f>AW25/AY25</f>
        <v>0.64187022935935212</v>
      </c>
      <c r="BG25" s="7" t="s">
        <v>5</v>
      </c>
      <c r="BH25" s="12" t="s">
        <v>5</v>
      </c>
      <c r="BJ25" s="10">
        <v>534.67999999999995</v>
      </c>
      <c r="BK25" s="10">
        <v>298.48</v>
      </c>
      <c r="BL25" s="12" t="s">
        <v>5</v>
      </c>
      <c r="BN25" s="9">
        <f>BA25/AZ25</f>
        <v>1.1149035258738678</v>
      </c>
      <c r="BO25" s="12" t="s">
        <v>5</v>
      </c>
      <c r="BQ25" s="6">
        <f>(AVERAGE(AW23:AW26)+AVERAGE(AW24:AW27))/2</f>
        <v>321.44405328895164</v>
      </c>
      <c r="BR25" s="8">
        <f>AW25/BQ25</f>
        <v>0.78185104761283475</v>
      </c>
      <c r="BS25" s="12" t="s">
        <v>5</v>
      </c>
      <c r="BT25">
        <v>4</v>
      </c>
      <c r="BU25" t="s">
        <v>15</v>
      </c>
      <c r="BV25" s="7" t="s">
        <v>17</v>
      </c>
      <c r="BW25" s="6">
        <v>227.87</v>
      </c>
      <c r="BX25" s="6">
        <v>251.32136981288272</v>
      </c>
      <c r="BY25" s="6">
        <v>419.91</v>
      </c>
      <c r="BZ25" s="6">
        <f>100*(BX25-BY25)/BY25</f>
        <v>-40.148753348840778</v>
      </c>
    </row>
    <row r="26" spans="1:78" x14ac:dyDescent="0.2">
      <c r="A26" s="11" t="s">
        <v>16</v>
      </c>
      <c r="B26" s="10">
        <v>307.47000000000003</v>
      </c>
      <c r="D26" s="11" t="s">
        <v>16</v>
      </c>
      <c r="E26" s="6">
        <v>307.47000000000003</v>
      </c>
      <c r="F26" s="6">
        <f>(AVERAGE(E24:E27)+AVERAGE(E25:E28))/2</f>
        <v>307.95375000000001</v>
      </c>
      <c r="G26" s="6">
        <f>E26/F26*100</f>
        <v>99.842914723395964</v>
      </c>
      <c r="X26" s="11" t="s">
        <v>16</v>
      </c>
      <c r="Y26" s="6">
        <v>307.47000000000003</v>
      </c>
      <c r="Z26" s="6">
        <f>Y26/V$4*100</f>
        <v>301.50320843126195</v>
      </c>
      <c r="AF26" s="1">
        <v>25</v>
      </c>
      <c r="AG26" s="11" t="s">
        <v>16</v>
      </c>
      <c r="AH26" s="6">
        <v>307.47000000000003</v>
      </c>
      <c r="AI26" s="6">
        <v>301.50320843126195</v>
      </c>
      <c r="AJ26" s="6">
        <f>AVERAGE(AI25:AI27)</f>
        <v>268.45625438025968</v>
      </c>
      <c r="AK26" s="6">
        <f>AVERAGE(AJ25:AJ27)</f>
        <v>310.47188720030096</v>
      </c>
      <c r="AL26" s="6">
        <f>AF26*AK26</f>
        <v>7761.7971800075238</v>
      </c>
      <c r="AM26" s="6">
        <f>AF26*AF26</f>
        <v>625</v>
      </c>
      <c r="AN26" s="6">
        <f>AS$3+(AS$2*AF26)</f>
        <v>434.60371042597779</v>
      </c>
      <c r="AO26" s="6">
        <f>AN26*V$4/100</f>
        <v>443.20457994443007</v>
      </c>
      <c r="AU26" s="11" t="s">
        <v>16</v>
      </c>
      <c r="AV26" s="6">
        <v>307.47000000000003</v>
      </c>
      <c r="AW26" s="6">
        <v>301.50320843126195</v>
      </c>
      <c r="AX26" s="6">
        <v>310.47188720030096</v>
      </c>
      <c r="AY26" s="6">
        <v>443.20457994443007</v>
      </c>
      <c r="AZ26" s="6">
        <f>AVERAGE(AW24:AW28)</f>
        <v>337.47500264613353</v>
      </c>
      <c r="BA26" s="6">
        <f>AVERAGE(AW23:AW29)</f>
        <v>367.72697072342464</v>
      </c>
      <c r="BD26" s="9">
        <f>AW26/AX26</f>
        <v>0.97111275081968096</v>
      </c>
      <c r="BE26" s="7" t="s">
        <v>3</v>
      </c>
      <c r="BF26" s="9">
        <f>AW26/AY26</f>
        <v>0.68027999274977047</v>
      </c>
      <c r="BG26" s="7" t="s">
        <v>5</v>
      </c>
      <c r="BH26" s="7" t="s">
        <v>3</v>
      </c>
      <c r="BJ26" s="10">
        <v>534.67999999999995</v>
      </c>
      <c r="BK26" s="10">
        <v>298.48</v>
      </c>
      <c r="BL26" s="7" t="s">
        <v>3</v>
      </c>
      <c r="BN26" s="9">
        <f>BA26/AZ26</f>
        <v>1.0896421004225088</v>
      </c>
      <c r="BO26" s="12" t="s">
        <v>5</v>
      </c>
      <c r="BQ26" s="6">
        <f>(AVERAGE(AW24:AW27)+AVERAGE(AW25:AW28))/2</f>
        <v>311.59297204643087</v>
      </c>
      <c r="BR26" s="8">
        <f>AW26/BQ26</f>
        <v>0.9676187702536968</v>
      </c>
      <c r="BS26" s="7" t="s">
        <v>3</v>
      </c>
      <c r="BT26">
        <v>1</v>
      </c>
      <c r="BU26" t="s">
        <v>15</v>
      </c>
      <c r="BV26" s="11" t="s">
        <v>16</v>
      </c>
      <c r="BW26" s="6">
        <v>307.47000000000003</v>
      </c>
      <c r="BX26" s="6">
        <v>301.50320843126195</v>
      </c>
      <c r="BY26" s="6">
        <v>441</v>
      </c>
      <c r="BZ26" s="6">
        <f>100*(BX26-BY26)/BY26</f>
        <v>-31.63192552579094</v>
      </c>
    </row>
    <row r="27" spans="1:78" x14ac:dyDescent="0.2">
      <c r="A27" s="11" t="s">
        <v>14</v>
      </c>
      <c r="B27" s="10">
        <v>292.07</v>
      </c>
      <c r="D27" s="11" t="s">
        <v>14</v>
      </c>
      <c r="E27" s="6">
        <v>292.07</v>
      </c>
      <c r="F27" s="6">
        <f>(AVERAGE(E25:E28)+AVERAGE(E26:E29))/2</f>
        <v>342.52125000000001</v>
      </c>
      <c r="G27" s="6">
        <f>E27/F27*100</f>
        <v>85.270621895721803</v>
      </c>
      <c r="X27" s="11" t="s">
        <v>14</v>
      </c>
      <c r="Y27" s="6">
        <v>292.07</v>
      </c>
      <c r="Z27" s="6">
        <f>Y27/V$5*100</f>
        <v>252.54418489663436</v>
      </c>
      <c r="AF27" s="1">
        <v>26</v>
      </c>
      <c r="AG27" s="11" t="s">
        <v>14</v>
      </c>
      <c r="AH27" s="6">
        <v>292.07</v>
      </c>
      <c r="AI27" s="6">
        <v>252.54418489663436</v>
      </c>
      <c r="AJ27" s="6">
        <f>AVERAGE(AI26:AI28)</f>
        <v>345.74548680566289</v>
      </c>
      <c r="AK27" s="6">
        <f>AVERAGE(AJ26:AJ28)</f>
        <v>338.81417093907811</v>
      </c>
      <c r="AL27" s="6">
        <f>AF27*AK27</f>
        <v>8809.168444416031</v>
      </c>
      <c r="AM27" s="6">
        <f>AF27*AF27</f>
        <v>676</v>
      </c>
      <c r="AN27" s="6">
        <f>AS$3+(AS$2*AF27)</f>
        <v>437.36584614857441</v>
      </c>
      <c r="AO27" s="6">
        <f>AN27*V$5/100</f>
        <v>505.81819073323089</v>
      </c>
      <c r="AU27" s="11" t="s">
        <v>14</v>
      </c>
      <c r="AV27" s="6">
        <v>292.07</v>
      </c>
      <c r="AW27" s="6">
        <v>252.54418489663436</v>
      </c>
      <c r="AX27" s="6">
        <v>338.81417093907811</v>
      </c>
      <c r="AY27" s="6">
        <v>505.81819073323089</v>
      </c>
      <c r="AZ27" s="6">
        <f>AVERAGE(AW25:AW29)</f>
        <v>351.90937862761592</v>
      </c>
      <c r="BA27" s="6">
        <f>AVERAGE(AW24:AW30)</f>
        <v>376.23544809712843</v>
      </c>
      <c r="BD27" s="9">
        <f>AW27/AX27</f>
        <v>0.74537668892852804</v>
      </c>
      <c r="BE27" s="7" t="s">
        <v>5</v>
      </c>
      <c r="BF27" s="9">
        <f>AW27/AY27</f>
        <v>0.49927857384992003</v>
      </c>
      <c r="BG27" s="7" t="s">
        <v>5</v>
      </c>
      <c r="BH27" s="12" t="s">
        <v>5</v>
      </c>
      <c r="BJ27" s="10">
        <v>534.67999999999995</v>
      </c>
      <c r="BK27" s="10">
        <v>298.48</v>
      </c>
      <c r="BL27" s="12" t="s">
        <v>5</v>
      </c>
      <c r="BN27" s="9">
        <f>BA27/AZ27</f>
        <v>1.0691259481755782</v>
      </c>
      <c r="BO27" s="12" t="s">
        <v>5</v>
      </c>
      <c r="BQ27" s="6">
        <f>(AVERAGE(AW25:AW28)+AVERAGE(AW26:AW29))/2</f>
        <v>349.59791919438351</v>
      </c>
      <c r="BR27" s="8">
        <f>AW27/BQ27</f>
        <v>0.72238469118637605</v>
      </c>
      <c r="BS27" s="12" t="s">
        <v>5</v>
      </c>
      <c r="BT27">
        <v>4</v>
      </c>
      <c r="BU27" t="s">
        <v>15</v>
      </c>
      <c r="BV27" s="11" t="s">
        <v>14</v>
      </c>
      <c r="BW27" s="6">
        <v>292.07</v>
      </c>
      <c r="BX27" s="6">
        <v>252.54418489663436</v>
      </c>
      <c r="BY27" s="6">
        <v>462.1</v>
      </c>
      <c r="BZ27" s="6">
        <f>100*(BX27-BY27)/BY27</f>
        <v>-45.348585826307222</v>
      </c>
    </row>
    <row r="28" spans="1:78" x14ac:dyDescent="0.2">
      <c r="A28" s="7" t="s">
        <v>13</v>
      </c>
      <c r="B28" s="10">
        <v>443.09</v>
      </c>
      <c r="D28" s="7" t="s">
        <v>13</v>
      </c>
      <c r="E28" s="6">
        <v>443.09</v>
      </c>
      <c r="F28" s="6">
        <f>(AVERAGE(E26:E29)+AVERAGE(E27:E30))/2</f>
        <v>389.57</v>
      </c>
      <c r="G28" s="6">
        <f>E28/F28*100</f>
        <v>113.73822419590832</v>
      </c>
      <c r="X28" s="7" t="s">
        <v>13</v>
      </c>
      <c r="Y28" s="6">
        <v>443.09</v>
      </c>
      <c r="Z28" s="6">
        <f>Y28/V$6*100</f>
        <v>483.1890670890923</v>
      </c>
      <c r="AF28" s="1">
        <v>27</v>
      </c>
      <c r="AG28" s="7" t="s">
        <v>13</v>
      </c>
      <c r="AH28" s="6">
        <v>443.09</v>
      </c>
      <c r="AI28" s="6">
        <v>483.1890670890923</v>
      </c>
      <c r="AJ28" s="6">
        <f>AVERAGE(AI27:AI29)</f>
        <v>402.24077163131165</v>
      </c>
      <c r="AK28" s="6">
        <f>AVERAGE(AJ27:AJ29)</f>
        <v>408.15788509436084</v>
      </c>
      <c r="AL28" s="6">
        <f>AF28*AK28</f>
        <v>11020.262897547742</v>
      </c>
      <c r="AM28" s="6">
        <f>AF28*AF28</f>
        <v>729</v>
      </c>
      <c r="AN28" s="6">
        <f>AS$3+(AS$2*AF28)</f>
        <v>440.12798187117102</v>
      </c>
      <c r="AO28" s="6">
        <f>AN28*V$6/100</f>
        <v>403.60248352088502</v>
      </c>
      <c r="AU28" s="7" t="s">
        <v>13</v>
      </c>
      <c r="AV28" s="6">
        <v>443.09</v>
      </c>
      <c r="AW28" s="6">
        <v>483.1890670890923</v>
      </c>
      <c r="AX28" s="6">
        <v>408.15788509436084</v>
      </c>
      <c r="AY28" s="6">
        <v>403.60248352088502</v>
      </c>
      <c r="AZ28" s="6">
        <f>AVERAGE(AW26:AW30)</f>
        <v>396.70191677324402</v>
      </c>
      <c r="BA28" s="6">
        <f>AVERAGE(AW25:AW31)</f>
        <v>390.54619993399541</v>
      </c>
      <c r="BD28" s="9">
        <f>AW28/AX28</f>
        <v>1.1838288190301292</v>
      </c>
      <c r="BE28" s="7" t="s">
        <v>5</v>
      </c>
      <c r="BF28" s="9">
        <f>AW28/AY28</f>
        <v>1.1971905199242634</v>
      </c>
      <c r="BG28" s="7" t="s">
        <v>3</v>
      </c>
      <c r="BH28" s="7" t="s">
        <v>3</v>
      </c>
      <c r="BJ28" s="10">
        <v>534.67999999999995</v>
      </c>
      <c r="BK28" s="10">
        <v>298.48</v>
      </c>
      <c r="BL28" s="7" t="s">
        <v>3</v>
      </c>
      <c r="BN28" s="9">
        <f>BA28/AZ28</f>
        <v>0.98448276507126831</v>
      </c>
      <c r="BO28" s="7" t="s">
        <v>3</v>
      </c>
      <c r="BQ28" s="6">
        <f>(AVERAGE(AW26:AW29)+AVERAGE(AW27:AW30))/2</f>
        <v>398.77898734501935</v>
      </c>
      <c r="BR28" s="8">
        <f>AW28/BQ28</f>
        <v>1.2116713328002968</v>
      </c>
      <c r="BS28" s="12" t="s">
        <v>5</v>
      </c>
      <c r="BT28">
        <v>1</v>
      </c>
      <c r="BV28" s="7" t="s">
        <v>13</v>
      </c>
      <c r="BW28" s="6">
        <v>443.09</v>
      </c>
      <c r="BX28" s="6">
        <v>483.1890670890923</v>
      </c>
      <c r="BY28" s="6">
        <v>483.19</v>
      </c>
      <c r="BZ28" s="6"/>
    </row>
    <row r="29" spans="1:78" x14ac:dyDescent="0.2">
      <c r="A29" s="7" t="s">
        <v>12</v>
      </c>
      <c r="B29" s="10">
        <v>427.04</v>
      </c>
      <c r="D29" s="7" t="s">
        <v>12</v>
      </c>
      <c r="E29" s="6">
        <v>427.04</v>
      </c>
      <c r="F29" s="6">
        <f>(AVERAGE(E27:E30)+AVERAGE(E28:E31))/2</f>
        <v>447.35</v>
      </c>
      <c r="G29" s="6">
        <f>E29/F29*100</f>
        <v>95.459930703028945</v>
      </c>
      <c r="X29" s="7" t="s">
        <v>12</v>
      </c>
      <c r="Y29" s="6">
        <v>427.04</v>
      </c>
      <c r="Z29" s="6">
        <f>Y29/V$7*100</f>
        <v>470.98906290820838</v>
      </c>
      <c r="AF29" s="1">
        <v>28</v>
      </c>
      <c r="AG29" s="7" t="s">
        <v>12</v>
      </c>
      <c r="AH29" s="6">
        <v>427.04</v>
      </c>
      <c r="AI29" s="6">
        <v>470.98906290820838</v>
      </c>
      <c r="AJ29" s="6">
        <f>AVERAGE(AI28:AI30)</f>
        <v>476.48739684610791</v>
      </c>
      <c r="AK29" s="6">
        <f>AVERAGE(AJ28:AJ30)</f>
        <v>453.49445274892832</v>
      </c>
      <c r="AL29" s="6">
        <f>AF29*AK29</f>
        <v>12697.844676969993</v>
      </c>
      <c r="AM29" s="6">
        <f>AF29*AF29</f>
        <v>784</v>
      </c>
      <c r="AN29" s="6">
        <f>AS$3+(AS$2*AF29)</f>
        <v>442.89011759376763</v>
      </c>
      <c r="AO29" s="6">
        <f>AN29*V$7/100</f>
        <v>401.56303131417445</v>
      </c>
      <c r="AU29" s="7" t="s">
        <v>12</v>
      </c>
      <c r="AV29" s="6">
        <v>427.04</v>
      </c>
      <c r="AW29" s="6">
        <v>470.98906290820838</v>
      </c>
      <c r="AX29" s="6">
        <v>453.49445274892832</v>
      </c>
      <c r="AY29" s="6">
        <v>401.56303131417445</v>
      </c>
      <c r="AZ29" s="6">
        <f>AVERAGE(AW27:AW31)</f>
        <v>436.19976425876467</v>
      </c>
      <c r="BA29" s="6">
        <f>AVERAGE(AW26:AW32)</f>
        <v>420.75229374903364</v>
      </c>
      <c r="BD29" s="9">
        <f>AW29/AX29</f>
        <v>1.038577341030819</v>
      </c>
      <c r="BE29" s="7" t="s">
        <v>3</v>
      </c>
      <c r="BF29" s="9">
        <f>AW29/AY29</f>
        <v>1.1728894997301593</v>
      </c>
      <c r="BG29" s="7" t="s">
        <v>3</v>
      </c>
      <c r="BH29" s="7" t="s">
        <v>3</v>
      </c>
      <c r="BJ29" s="10">
        <v>534.67999999999995</v>
      </c>
      <c r="BK29" s="10">
        <v>298.48</v>
      </c>
      <c r="BL29" s="7" t="s">
        <v>3</v>
      </c>
      <c r="BN29" s="9">
        <f>BA29/AZ29</f>
        <v>0.96458624745939292</v>
      </c>
      <c r="BO29" s="7" t="s">
        <v>3</v>
      </c>
      <c r="BQ29" s="6">
        <f>(AVERAGE(AW27:AW30)+AVERAGE(AW28:AW31))/2</f>
        <v>451.30762647901838</v>
      </c>
      <c r="BR29" s="8">
        <f>AW29/BQ29</f>
        <v>1.0436098024372851</v>
      </c>
      <c r="BS29" s="7" t="s">
        <v>3</v>
      </c>
      <c r="BT29">
        <v>0</v>
      </c>
      <c r="BV29" s="7" t="s">
        <v>12</v>
      </c>
      <c r="BW29" s="6">
        <v>427.04</v>
      </c>
      <c r="BX29" s="6">
        <v>470.98906290820838</v>
      </c>
      <c r="BY29" s="6">
        <v>470.98906290820838</v>
      </c>
      <c r="BZ29" s="6"/>
    </row>
    <row r="30" spans="1:78" x14ac:dyDescent="0.2">
      <c r="A30" s="11" t="s">
        <v>11</v>
      </c>
      <c r="B30" s="10">
        <v>484.69</v>
      </c>
      <c r="D30" s="11" t="s">
        <v>11</v>
      </c>
      <c r="E30" s="6">
        <v>484.69</v>
      </c>
      <c r="F30" s="6">
        <f>(AVERAGE(E28:E31)+AVERAGE(E29:E32))/2</f>
        <v>480.63625000000002</v>
      </c>
      <c r="G30" s="6">
        <f>E30/F30*100</f>
        <v>100.84341328811549</v>
      </c>
      <c r="X30" s="11" t="s">
        <v>11</v>
      </c>
      <c r="Y30" s="6">
        <v>484.69</v>
      </c>
      <c r="Z30" s="6">
        <f>Y30/V$4*100</f>
        <v>475.28406054102305</v>
      </c>
      <c r="AF30" s="1">
        <v>29</v>
      </c>
      <c r="AG30" s="11" t="s">
        <v>11</v>
      </c>
      <c r="AH30" s="6">
        <v>484.69</v>
      </c>
      <c r="AI30" s="6">
        <v>475.28406054102305</v>
      </c>
      <c r="AJ30" s="6">
        <f>AVERAGE(AI29:AI31)</f>
        <v>481.75518976936547</v>
      </c>
      <c r="AK30" s="6">
        <f>AVERAGE(AJ29:AJ31)</f>
        <v>479.08536586271765</v>
      </c>
      <c r="AL30" s="6">
        <f>AF30*AK30</f>
        <v>13893.475610018811</v>
      </c>
      <c r="AM30" s="6">
        <f>AF30*AF30</f>
        <v>841</v>
      </c>
      <c r="AN30" s="6">
        <f>AS$3+(AS$2*AF30)</f>
        <v>445.65225331636429</v>
      </c>
      <c r="AO30" s="6">
        <f>AN30*V$4/100</f>
        <v>454.47177507705374</v>
      </c>
      <c r="AU30" s="11" t="s">
        <v>11</v>
      </c>
      <c r="AV30" s="6">
        <v>484.69</v>
      </c>
      <c r="AW30" s="6">
        <v>475.28406054102305</v>
      </c>
      <c r="AX30" s="6">
        <v>479.08536586271765</v>
      </c>
      <c r="AY30" s="6">
        <v>454.47177507705374</v>
      </c>
      <c r="AZ30" s="6">
        <f>AVERAGE(AW28:AW32)</f>
        <v>478.24373258306787</v>
      </c>
      <c r="BA30" s="6">
        <f>AVERAGE(AW27:AW33)</f>
        <v>449.89774243751089</v>
      </c>
      <c r="BD30" s="9">
        <f>AW30/AX30</f>
        <v>0.99206549481040951</v>
      </c>
      <c r="BE30" s="7" t="s">
        <v>3</v>
      </c>
      <c r="BF30" s="9">
        <f>AW30/AY30</f>
        <v>1.0457944510645147</v>
      </c>
      <c r="BG30" s="7" t="s">
        <v>3</v>
      </c>
      <c r="BH30" s="7" t="s">
        <v>3</v>
      </c>
      <c r="BJ30" s="10">
        <v>534.67999999999995</v>
      </c>
      <c r="BK30" s="10">
        <v>298.48</v>
      </c>
      <c r="BL30" s="7" t="s">
        <v>3</v>
      </c>
      <c r="BN30" s="9">
        <f>BA30/AZ30</f>
        <v>0.940728987722524</v>
      </c>
      <c r="BO30" s="12" t="s">
        <v>5</v>
      </c>
      <c r="BQ30" s="6">
        <f>(AVERAGE(AW28:AW31)+AVERAGE(AW29:AW32))/2</f>
        <v>479.56052902792948</v>
      </c>
      <c r="BR30" s="8">
        <f>AW30/BQ30</f>
        <v>0.99108252612954861</v>
      </c>
      <c r="BS30" s="7" t="s">
        <v>3</v>
      </c>
      <c r="BT30">
        <v>1</v>
      </c>
      <c r="BV30" s="11" t="s">
        <v>11</v>
      </c>
      <c r="BW30" s="6">
        <v>484.69</v>
      </c>
      <c r="BX30" s="6">
        <v>475.28406054102305</v>
      </c>
      <c r="BY30" s="6">
        <v>475.28406054102305</v>
      </c>
      <c r="BZ30" s="6"/>
    </row>
    <row r="31" spans="1:78" x14ac:dyDescent="0.2">
      <c r="A31" s="11" t="s">
        <v>10</v>
      </c>
      <c r="B31" s="10">
        <v>577.09</v>
      </c>
      <c r="D31" s="11" t="s">
        <v>10</v>
      </c>
      <c r="E31" s="6">
        <v>577.09</v>
      </c>
      <c r="F31" s="6">
        <f>(AVERAGE(E29:E32)+AVERAGE(E30:E33))/2</f>
        <v>482.20875000000001</v>
      </c>
      <c r="G31" s="6">
        <f>E31/F31*100</f>
        <v>119.67638496812842</v>
      </c>
      <c r="X31" s="11" t="s">
        <v>10</v>
      </c>
      <c r="Y31" s="6">
        <v>577.09</v>
      </c>
      <c r="Z31" s="6">
        <f>Y31/V$5*100</f>
        <v>498.99244585886515</v>
      </c>
      <c r="AF31" s="1">
        <v>30</v>
      </c>
      <c r="AG31" s="11" t="s">
        <v>10</v>
      </c>
      <c r="AH31" s="6">
        <v>577.09</v>
      </c>
      <c r="AI31" s="6">
        <v>498.99244585886515</v>
      </c>
      <c r="AJ31" s="6">
        <f>AVERAGE(AI30:AI32)</f>
        <v>479.01351097267951</v>
      </c>
      <c r="AK31" s="6">
        <f>AVERAGE(AJ30:AJ32)</f>
        <v>483.28710265041695</v>
      </c>
      <c r="AL31" s="6">
        <f>AF31*AK31</f>
        <v>14498.613079512508</v>
      </c>
      <c r="AM31" s="6">
        <f>AF31*AF31</f>
        <v>900</v>
      </c>
      <c r="AN31" s="6">
        <f>AS$3+(AS$2*AF31)</f>
        <v>448.41438903896085</v>
      </c>
      <c r="AO31" s="6">
        <f>AN31*V$5/100</f>
        <v>518.59594652798796</v>
      </c>
      <c r="AU31" s="11" t="s">
        <v>10</v>
      </c>
      <c r="AV31" s="6">
        <v>577.09</v>
      </c>
      <c r="AW31" s="6">
        <v>498.99244585886515</v>
      </c>
      <c r="AX31" s="6">
        <v>483.28710265041695</v>
      </c>
      <c r="AY31" s="6">
        <v>518.59594652798796</v>
      </c>
      <c r="AZ31" s="6">
        <f>AVERAGE(AW29:AW33)</f>
        <v>482.71018901536991</v>
      </c>
      <c r="BA31" s="6">
        <f>AVERAGE(AW28:AW34)</f>
        <v>480.82958676282306</v>
      </c>
      <c r="BD31" s="9">
        <f>AW31/AX31</f>
        <v>1.0324969218551825</v>
      </c>
      <c r="BE31" s="7" t="s">
        <v>3</v>
      </c>
      <c r="BF31" s="9">
        <f>AW31/AY31</f>
        <v>0.96219889337668618</v>
      </c>
      <c r="BG31" s="7" t="s">
        <v>3</v>
      </c>
      <c r="BH31" s="7" t="s">
        <v>3</v>
      </c>
      <c r="BJ31" s="10">
        <v>534.67999999999995</v>
      </c>
      <c r="BK31" s="10">
        <v>298.48</v>
      </c>
      <c r="BL31" s="7" t="s">
        <v>3</v>
      </c>
      <c r="BN31" s="9">
        <f>BA31/AZ31</f>
        <v>0.99610407591274819</v>
      </c>
      <c r="BO31" s="7" t="s">
        <v>3</v>
      </c>
      <c r="BQ31" s="6">
        <f>(AVERAGE(AW29:AW32)+AVERAGE(AW30:AW33))/2</f>
        <v>481.323934749361</v>
      </c>
      <c r="BR31" s="8">
        <f>AW31/BQ31</f>
        <v>1.0367081498216053</v>
      </c>
      <c r="BS31" s="7" t="s">
        <v>3</v>
      </c>
      <c r="BV31" s="11" t="s">
        <v>10</v>
      </c>
      <c r="BW31" s="6">
        <v>577.09</v>
      </c>
      <c r="BX31" s="6">
        <v>498.99244585886515</v>
      </c>
      <c r="BY31" s="6">
        <v>498.99244585886515</v>
      </c>
      <c r="BZ31" s="6"/>
    </row>
    <row r="32" spans="1:78" x14ac:dyDescent="0.2">
      <c r="A32" s="7" t="s">
        <v>9</v>
      </c>
      <c r="B32" s="10">
        <v>424.36</v>
      </c>
      <c r="D32" s="7" t="s">
        <v>9</v>
      </c>
      <c r="E32" s="6">
        <v>424.36</v>
      </c>
      <c r="F32" s="6">
        <f>(AVERAGE(E30:E33)+AVERAGE(E31:E34))/2</f>
        <v>485.33</v>
      </c>
      <c r="G32" s="6">
        <f>E32/F32*100</f>
        <v>87.437413718500821</v>
      </c>
      <c r="X32" s="7" t="s">
        <v>9</v>
      </c>
      <c r="Y32" s="6">
        <v>424.36</v>
      </c>
      <c r="Z32" s="6">
        <f>Y32/V$6*100</f>
        <v>462.76402651815027</v>
      </c>
      <c r="AF32" s="1">
        <v>31</v>
      </c>
      <c r="AG32" s="7" t="s">
        <v>9</v>
      </c>
      <c r="AH32" s="6">
        <v>424.36</v>
      </c>
      <c r="AI32" s="6">
        <v>462.76402651815027</v>
      </c>
      <c r="AJ32" s="6">
        <f>AVERAGE(AI31:AI33)</f>
        <v>489.09260720920594</v>
      </c>
      <c r="AK32" s="6">
        <f>AVERAGE(AJ31:AJ33)</f>
        <v>482.40786949869204</v>
      </c>
      <c r="AL32" s="6">
        <f>AF32*AK32</f>
        <v>14954.643954459452</v>
      </c>
      <c r="AM32" s="6">
        <f>AF32*AF32</f>
        <v>961</v>
      </c>
      <c r="AN32" s="6">
        <f>AS$3+(AS$2*AF32)</f>
        <v>451.17652476155752</v>
      </c>
      <c r="AO32" s="6">
        <f>AN32*V$6/100</f>
        <v>413.73412598290014</v>
      </c>
      <c r="AU32" s="7" t="s">
        <v>9</v>
      </c>
      <c r="AV32" s="6">
        <v>424.36</v>
      </c>
      <c r="AW32" s="6">
        <v>462.76402651815027</v>
      </c>
      <c r="AX32" s="6">
        <v>482.40786949869204</v>
      </c>
      <c r="AY32" s="6">
        <v>413.73412598290014</v>
      </c>
      <c r="AZ32" s="6">
        <f>AVERAGE(AW30:AW34)</f>
        <v>482.325795468492</v>
      </c>
      <c r="BA32" s="6">
        <f>AVERAGE(AW29:AW35)</f>
        <v>477.97207126542168</v>
      </c>
      <c r="BD32" s="9">
        <f>AW32/AX32</f>
        <v>0.95927959674257546</v>
      </c>
      <c r="BE32" s="7" t="s">
        <v>3</v>
      </c>
      <c r="BF32" s="9">
        <f>AW32/AY32</f>
        <v>1.1185058167942292</v>
      </c>
      <c r="BG32" s="7" t="s">
        <v>3</v>
      </c>
      <c r="BH32" s="7" t="s">
        <v>3</v>
      </c>
      <c r="BJ32" s="10">
        <v>534.67999999999995</v>
      </c>
      <c r="BK32" s="10">
        <v>298.48</v>
      </c>
      <c r="BL32" s="7" t="s">
        <v>3</v>
      </c>
      <c r="BN32" s="9">
        <f>BA32/AZ32</f>
        <v>0.99097347841650996</v>
      </c>
      <c r="BO32" s="7" t="s">
        <v>3</v>
      </c>
      <c r="BQ32" s="6">
        <f>(AVERAGE(AW30:AW33)+AVERAGE(AW31:AW34))/2</f>
        <v>484.86334987125974</v>
      </c>
      <c r="BR32" s="8">
        <f>AW32/BQ32</f>
        <v>0.95442154297911519</v>
      </c>
      <c r="BS32" s="7" t="s">
        <v>3</v>
      </c>
      <c r="BV32" s="7" t="s">
        <v>9</v>
      </c>
      <c r="BW32" s="6">
        <v>424.36</v>
      </c>
      <c r="BX32" s="6">
        <v>462.76402651815027</v>
      </c>
      <c r="BY32" s="6">
        <v>462.76402651815027</v>
      </c>
      <c r="BZ32" s="6"/>
    </row>
    <row r="33" spans="1:78" x14ac:dyDescent="0.2">
      <c r="A33" s="7" t="s">
        <v>8</v>
      </c>
      <c r="B33" s="10">
        <v>458.35</v>
      </c>
      <c r="D33" s="7" t="s">
        <v>8</v>
      </c>
      <c r="E33" s="6">
        <v>458.35</v>
      </c>
      <c r="F33" s="6">
        <f>(AVERAGE(E31:E34)+AVERAGE(E32:E35))/2</f>
        <v>479.36124999999998</v>
      </c>
      <c r="G33" s="6">
        <f>E33/F33*100</f>
        <v>95.616823429094453</v>
      </c>
      <c r="X33" s="7" t="s">
        <v>8</v>
      </c>
      <c r="Y33" s="6">
        <v>458.35</v>
      </c>
      <c r="Z33" s="6">
        <f>Y33/V$7*100</f>
        <v>505.52134925060255</v>
      </c>
      <c r="AF33" s="1">
        <v>32</v>
      </c>
      <c r="AG33" s="7" t="s">
        <v>8</v>
      </c>
      <c r="AH33" s="6">
        <v>458.35</v>
      </c>
      <c r="AI33" s="6">
        <v>505.52134925060255</v>
      </c>
      <c r="AJ33" s="6">
        <f>AVERAGE(AI32:AI34)</f>
        <v>479.11749031419066</v>
      </c>
      <c r="AK33" s="6">
        <f>AVERAGE(AJ32:AJ34)</f>
        <v>482.48946617798828</v>
      </c>
      <c r="AL33" s="6">
        <f>AF33*AK33</f>
        <v>15439.662917695625</v>
      </c>
      <c r="AM33" s="6">
        <f>AF33*AF33</f>
        <v>1024</v>
      </c>
      <c r="AN33" s="6">
        <f>AS$3+(AS$2*AF33)</f>
        <v>453.93866048415413</v>
      </c>
      <c r="AO33" s="6">
        <f>AN33*V$7/100</f>
        <v>411.58060948632442</v>
      </c>
      <c r="AU33" s="7" t="s">
        <v>8</v>
      </c>
      <c r="AV33" s="6">
        <v>458.35</v>
      </c>
      <c r="AW33" s="6">
        <v>505.52134925060255</v>
      </c>
      <c r="AX33" s="6">
        <v>482.48946617798828</v>
      </c>
      <c r="AY33" s="6">
        <v>411.58060948632442</v>
      </c>
      <c r="AZ33" s="6">
        <f>AVERAGE(AW31:AW35)</f>
        <v>479.90627508174396</v>
      </c>
      <c r="BA33" s="6">
        <f>AVERAGE(AW30:AW36)</f>
        <v>482.58605628586565</v>
      </c>
      <c r="BD33" s="9">
        <f>AW33/AX33</f>
        <v>1.0477355148394429</v>
      </c>
      <c r="BE33" s="7" t="s">
        <v>3</v>
      </c>
      <c r="BF33" s="9">
        <f>AW33/AY33</f>
        <v>1.2282438423946196</v>
      </c>
      <c r="BG33" s="7" t="s">
        <v>5</v>
      </c>
      <c r="BH33" s="7" t="s">
        <v>3</v>
      </c>
      <c r="BJ33" s="10">
        <v>534.67999999999995</v>
      </c>
      <c r="BK33" s="10">
        <v>298.48</v>
      </c>
      <c r="BL33" s="7" t="s">
        <v>3</v>
      </c>
      <c r="BN33" s="9">
        <f>BA33/AZ33</f>
        <v>1.0055839678355221</v>
      </c>
      <c r="BO33" s="7" t="s">
        <v>3</v>
      </c>
      <c r="BQ33" s="6">
        <f>(AVERAGE(AW31:AW34)+AVERAGE(AW32:AW35))/2</f>
        <v>479.61048079391145</v>
      </c>
      <c r="BR33" s="8">
        <f>AW33/BQ33</f>
        <v>1.0540248170010802</v>
      </c>
      <c r="BS33" s="7" t="s">
        <v>3</v>
      </c>
      <c r="BV33" s="7" t="s">
        <v>8</v>
      </c>
      <c r="BW33" s="6">
        <v>458.35</v>
      </c>
      <c r="BX33" s="6">
        <v>505.52134925060255</v>
      </c>
      <c r="BY33" s="6">
        <v>505.52134925060255</v>
      </c>
      <c r="BZ33" s="6"/>
    </row>
    <row r="34" spans="1:78" x14ac:dyDescent="0.2">
      <c r="A34" s="11" t="s">
        <v>7</v>
      </c>
      <c r="B34" s="10">
        <v>478.35</v>
      </c>
      <c r="D34" s="11" t="s">
        <v>7</v>
      </c>
      <c r="E34" s="6">
        <v>478.35</v>
      </c>
      <c r="F34" s="6">
        <f>(AVERAGE(E32:E35)+AVERAGE(E33:E36))/2</f>
        <v>478.83</v>
      </c>
      <c r="G34" s="6">
        <f>E34/F34*100</f>
        <v>99.899755654407628</v>
      </c>
      <c r="X34" s="11" t="s">
        <v>7</v>
      </c>
      <c r="Y34" s="6">
        <v>478.35</v>
      </c>
      <c r="Z34" s="6">
        <f>Y34/V$4*100</f>
        <v>469.0670951738191</v>
      </c>
      <c r="AF34" s="1">
        <v>33</v>
      </c>
      <c r="AG34" s="11" t="s">
        <v>7</v>
      </c>
      <c r="AH34" s="6">
        <v>478.35</v>
      </c>
      <c r="AI34" s="6">
        <v>469.0670951738191</v>
      </c>
      <c r="AJ34" s="6">
        <f>AVERAGE(AI33:AI35)</f>
        <v>479.25830101056812</v>
      </c>
      <c r="AK34" s="6">
        <f>AVERAGE(AJ33:AJ35)</f>
        <v>478.96309842296608</v>
      </c>
      <c r="AL34" s="6">
        <f>AF34*AK34</f>
        <v>15805.782247957881</v>
      </c>
      <c r="AM34" s="6">
        <f>AF34*AF34</f>
        <v>1089</v>
      </c>
      <c r="AN34" s="6">
        <f>AS$3+(AS$2*AF34)</f>
        <v>456.70079620675074</v>
      </c>
      <c r="AO34" s="6">
        <f>AN34*V$4/100</f>
        <v>465.73897020967735</v>
      </c>
      <c r="AU34" s="11" t="s">
        <v>7</v>
      </c>
      <c r="AV34" s="6">
        <v>478.35</v>
      </c>
      <c r="AW34" s="6">
        <v>469.0670951738191</v>
      </c>
      <c r="AX34" s="6">
        <v>478.96309842296608</v>
      </c>
      <c r="AY34" s="6">
        <v>465.73897020967735</v>
      </c>
      <c r="AZ34" s="6">
        <f>AVERAGE(AW32:AW36)</f>
        <v>480.76517752023426</v>
      </c>
      <c r="BA34" s="6">
        <f>AVERAGE(AW31:AW37)</f>
        <v>479.79659034494352</v>
      </c>
      <c r="BD34" s="9">
        <f>AW34/AX34</f>
        <v>0.97933869377050009</v>
      </c>
      <c r="BE34" s="7" t="s">
        <v>3</v>
      </c>
      <c r="BF34" s="9">
        <f>AW34/AY34</f>
        <v>1.0071459018399156</v>
      </c>
      <c r="BG34" s="7" t="s">
        <v>3</v>
      </c>
      <c r="BH34" s="7" t="s">
        <v>3</v>
      </c>
      <c r="BJ34" s="10">
        <v>534.67999999999995</v>
      </c>
      <c r="BK34" s="10">
        <v>298.48</v>
      </c>
      <c r="BL34" s="7" t="s">
        <v>3</v>
      </c>
      <c r="BN34" s="9">
        <f>BA34/AZ34</f>
        <v>0.99798532169013021</v>
      </c>
      <c r="BO34" s="7" t="s">
        <v>3</v>
      </c>
      <c r="BQ34" s="6">
        <f>(AVERAGE(AW32:AW35)+AVERAGE(AW33:AW36))/2</f>
        <v>480.20009882910944</v>
      </c>
      <c r="BR34" s="8">
        <f>AW34/BQ34</f>
        <v>0.97681590719694478</v>
      </c>
      <c r="BS34" s="7" t="s">
        <v>3</v>
      </c>
      <c r="BV34" s="11" t="s">
        <v>7</v>
      </c>
      <c r="BW34" s="6">
        <v>478.35</v>
      </c>
      <c r="BX34" s="6">
        <v>469.0670951738191</v>
      </c>
      <c r="BY34" s="6">
        <v>469.0670951738191</v>
      </c>
      <c r="BZ34" s="6"/>
    </row>
    <row r="35" spans="1:78" x14ac:dyDescent="0.2">
      <c r="A35" s="11" t="s">
        <v>6</v>
      </c>
      <c r="B35" s="10">
        <v>535.67999999999995</v>
      </c>
      <c r="D35" s="11" t="s">
        <v>6</v>
      </c>
      <c r="E35" s="6">
        <v>535.67999999999995</v>
      </c>
      <c r="F35" s="6">
        <f>(AVERAGE(E33:E36)+AVERAGE(E34:E37))/2</f>
        <v>477.83500000000004</v>
      </c>
      <c r="G35" s="6">
        <f>E35/F35*100</f>
        <v>112.10564316134229</v>
      </c>
      <c r="X35" s="11" t="s">
        <v>6</v>
      </c>
      <c r="Y35" s="6">
        <v>535.67999999999995</v>
      </c>
      <c r="Z35" s="6">
        <f>Y35/V$5*100</f>
        <v>463.18645860728276</v>
      </c>
      <c r="AF35" s="1">
        <v>34</v>
      </c>
      <c r="AG35" s="11" t="s">
        <v>6</v>
      </c>
      <c r="AH35" s="6">
        <v>535.67999999999995</v>
      </c>
      <c r="AI35" s="6">
        <v>463.18645860728276</v>
      </c>
      <c r="AJ35" s="6">
        <f>AVERAGE(AI34:AI36)</f>
        <v>478.51350394413947</v>
      </c>
      <c r="AK35" s="6">
        <f>AVERAGE(AJ34:AJ36)</f>
        <v>477.28295894192115</v>
      </c>
      <c r="AL35" s="6">
        <f>AF35*AK35</f>
        <v>16227.62060402532</v>
      </c>
      <c r="AM35" s="6">
        <f>AF35*AF35</f>
        <v>1156</v>
      </c>
      <c r="AN35" s="6">
        <f>AS$3+(AS$2*AF35)</f>
        <v>459.46293192934735</v>
      </c>
      <c r="AO35" s="6">
        <f>AN35*V$5/100</f>
        <v>531.37370232274498</v>
      </c>
      <c r="AU35" s="11" t="s">
        <v>6</v>
      </c>
      <c r="AV35" s="6">
        <v>535.67999999999995</v>
      </c>
      <c r="AW35" s="6">
        <v>463.18645860728276</v>
      </c>
      <c r="AX35" s="6">
        <v>477.28295894192115</v>
      </c>
      <c r="AY35" s="6">
        <v>531.37370232274498</v>
      </c>
      <c r="AZ35" s="6">
        <f>AVERAGE(AW33:AW37)</f>
        <v>479.36393200751792</v>
      </c>
      <c r="BA35" s="6"/>
      <c r="BD35" s="9">
        <f>AW35/AX35</f>
        <v>0.97046510865192293</v>
      </c>
      <c r="BE35" s="7" t="s">
        <v>3</v>
      </c>
      <c r="BF35" s="9">
        <f>AW35/AY35</f>
        <v>0.87167742133756043</v>
      </c>
      <c r="BG35" s="7" t="s">
        <v>3</v>
      </c>
      <c r="BH35" s="7" t="s">
        <v>3</v>
      </c>
      <c r="BJ35" s="10">
        <v>534.67999999999995</v>
      </c>
      <c r="BK35" s="10">
        <v>298.48</v>
      </c>
      <c r="BL35" s="7" t="s">
        <v>3</v>
      </c>
      <c r="BN35" s="9"/>
      <c r="BO35" s="7" t="s">
        <v>3</v>
      </c>
      <c r="BQ35" s="6">
        <f>(AVERAGE(AW33:AW36)+AVERAGE(AW34:AW37))/2</f>
        <v>479.04502148375093</v>
      </c>
      <c r="BR35" s="8">
        <f>AW35/BQ35</f>
        <v>0.96689546459046938</v>
      </c>
      <c r="BS35" s="7" t="s">
        <v>3</v>
      </c>
      <c r="BV35" s="11" t="s">
        <v>6</v>
      </c>
      <c r="BW35" s="6">
        <v>535.67999999999995</v>
      </c>
      <c r="BX35" s="6">
        <v>463.18645860728276</v>
      </c>
      <c r="BY35" s="6">
        <v>463.18645860728276</v>
      </c>
      <c r="BZ35" s="6"/>
    </row>
    <row r="36" spans="1:78" x14ac:dyDescent="0.2">
      <c r="A36" s="7" t="s">
        <v>4</v>
      </c>
      <c r="B36" s="10">
        <v>461.52</v>
      </c>
      <c r="D36" s="7" t="s">
        <v>4</v>
      </c>
      <c r="E36" s="6">
        <v>461.52</v>
      </c>
      <c r="F36" s="6"/>
      <c r="G36" s="6"/>
      <c r="X36" s="7" t="s">
        <v>4</v>
      </c>
      <c r="Y36" s="6">
        <v>461.52</v>
      </c>
      <c r="Z36" s="6">
        <f>Y36/V$6*100</f>
        <v>503.28695805131662</v>
      </c>
      <c r="AF36" s="1">
        <v>35</v>
      </c>
      <c r="AG36" s="7" t="s">
        <v>4</v>
      </c>
      <c r="AH36" s="6">
        <v>461.52</v>
      </c>
      <c r="AI36" s="6">
        <v>503.28695805131662</v>
      </c>
      <c r="AJ36" s="6">
        <f>AVERAGE(AI35:AI37)</f>
        <v>474.07707187105598</v>
      </c>
      <c r="AK36" s="6">
        <f>AJ36</f>
        <v>474.07707187105598</v>
      </c>
      <c r="AL36" s="6">
        <f>AF36*AK36</f>
        <v>16592.697515486958</v>
      </c>
      <c r="AM36" s="6">
        <f>AF36*AF36</f>
        <v>1225</v>
      </c>
      <c r="AN36" s="6">
        <f>AS$3+(AS$2*AF36)</f>
        <v>462.22506765194396</v>
      </c>
      <c r="AO36" s="6">
        <f>AN36*V$6/100</f>
        <v>423.86576844491532</v>
      </c>
      <c r="AU36" s="7" t="s">
        <v>4</v>
      </c>
      <c r="AV36" s="6">
        <v>461.52</v>
      </c>
      <c r="AW36" s="6">
        <v>503.28695805131662</v>
      </c>
      <c r="AX36" s="6">
        <v>474.07707187105598</v>
      </c>
      <c r="AY36" s="6">
        <v>423.86576844491532</v>
      </c>
      <c r="AZ36" s="6"/>
      <c r="BA36" s="6"/>
      <c r="BD36" s="9">
        <f>AW36/AX36</f>
        <v>1.0616142140453597</v>
      </c>
      <c r="BE36" s="7" t="s">
        <v>5</v>
      </c>
      <c r="BF36" s="9">
        <f>AW36/AY36</f>
        <v>1.1873734458382494</v>
      </c>
      <c r="BG36" s="7" t="s">
        <v>3</v>
      </c>
      <c r="BH36" s="7" t="s">
        <v>3</v>
      </c>
      <c r="BJ36" s="10">
        <v>534.67999999999995</v>
      </c>
      <c r="BK36" s="10">
        <v>298.48</v>
      </c>
      <c r="BL36" s="7" t="s">
        <v>3</v>
      </c>
      <c r="BN36" s="9"/>
      <c r="BO36" s="7" t="s">
        <v>3</v>
      </c>
      <c r="BQ36" s="6"/>
      <c r="BR36" s="8"/>
      <c r="BS36" s="7" t="s">
        <v>3</v>
      </c>
      <c r="BV36" s="7" t="s">
        <v>4</v>
      </c>
      <c r="BW36" s="6">
        <v>461.52</v>
      </c>
      <c r="BX36" s="6">
        <v>503.28695805131662</v>
      </c>
      <c r="BY36" s="6">
        <v>503.28695805131662</v>
      </c>
      <c r="BZ36" s="6"/>
    </row>
    <row r="37" spans="1:78" x14ac:dyDescent="0.2">
      <c r="A37" s="7" t="s">
        <v>2</v>
      </c>
      <c r="B37" s="10">
        <v>413.23</v>
      </c>
      <c r="D37" s="7" t="s">
        <v>2</v>
      </c>
      <c r="E37" s="6">
        <v>413.23</v>
      </c>
      <c r="F37" s="6"/>
      <c r="G37" s="6"/>
      <c r="X37" s="7" t="s">
        <v>2</v>
      </c>
      <c r="Y37" s="6">
        <v>413.23</v>
      </c>
      <c r="Z37" s="6">
        <f>Y37/V$7*100</f>
        <v>455.75779895456844</v>
      </c>
      <c r="AF37" s="1">
        <v>36</v>
      </c>
      <c r="AG37" s="7" t="s">
        <v>2</v>
      </c>
      <c r="AH37" s="6">
        <v>413.23</v>
      </c>
      <c r="AI37" s="6">
        <v>455.75779895456844</v>
      </c>
      <c r="AJ37" s="6"/>
      <c r="AK37" s="6">
        <v>477.3</v>
      </c>
      <c r="AL37" s="6">
        <f>AF37*AK37</f>
        <v>17182.8</v>
      </c>
      <c r="AM37" s="6">
        <f>AF37*AF37</f>
        <v>1296</v>
      </c>
      <c r="AN37" s="6">
        <f>AS$3+(AS$2*AF37)</f>
        <v>464.98720337454057</v>
      </c>
      <c r="AO37" s="6">
        <f>AN37*V$7/100</f>
        <v>421.59818765847433</v>
      </c>
      <c r="AU37" s="7" t="s">
        <v>2</v>
      </c>
      <c r="AV37" s="6">
        <v>413.23</v>
      </c>
      <c r="AW37" s="6">
        <v>455.75779895456844</v>
      </c>
      <c r="AX37" s="6">
        <v>477.3</v>
      </c>
      <c r="AY37" s="6">
        <v>421.59818765847433</v>
      </c>
      <c r="AZ37" s="6"/>
      <c r="BA37" s="6"/>
      <c r="BD37" s="9">
        <f>AW37/AX37</f>
        <v>0.95486653876926131</v>
      </c>
      <c r="BE37" s="7" t="s">
        <v>3</v>
      </c>
      <c r="BF37" s="9">
        <f>AW37/AY37</f>
        <v>1.0810240942585976</v>
      </c>
      <c r="BG37" s="7" t="s">
        <v>3</v>
      </c>
      <c r="BH37" s="7" t="s">
        <v>3</v>
      </c>
      <c r="BJ37" s="10">
        <v>534.67999999999995</v>
      </c>
      <c r="BK37" s="10">
        <v>298.48</v>
      </c>
      <c r="BL37" s="7" t="s">
        <v>3</v>
      </c>
      <c r="BN37" s="9"/>
      <c r="BO37" s="7" t="s">
        <v>3</v>
      </c>
      <c r="BQ37" s="6"/>
      <c r="BR37" s="8"/>
      <c r="BS37" s="7" t="s">
        <v>3</v>
      </c>
      <c r="BV37" s="7" t="s">
        <v>2</v>
      </c>
      <c r="BW37" s="6">
        <v>413.23</v>
      </c>
      <c r="BX37" s="6">
        <v>455.75779895456844</v>
      </c>
      <c r="BY37" s="6">
        <v>455.75779895456844</v>
      </c>
      <c r="BZ37" s="6"/>
    </row>
    <row r="38" spans="1:78" x14ac:dyDescent="0.2">
      <c r="AE38" t="s">
        <v>1</v>
      </c>
      <c r="AF38" s="5">
        <f>AVERAGE(AF2:AF37)</f>
        <v>18.5</v>
      </c>
      <c r="AK38" s="4">
        <f>AVERAGE(AK2:AK37)</f>
        <v>416.6498282290998</v>
      </c>
      <c r="AL38" s="4">
        <f>AVERAGE(AL2:AL37)</f>
        <v>8006.1023023018979</v>
      </c>
      <c r="AM38" s="4">
        <f>AVERAGE(AM2:AM37)</f>
        <v>450.16666666666669</v>
      </c>
      <c r="AN38" s="3" t="s">
        <v>0</v>
      </c>
      <c r="AO38" s="2">
        <f>STDEV(AO2:AO37)</f>
        <v>49.927117997183018</v>
      </c>
    </row>
  </sheetData>
  <mergeCells count="2">
    <mergeCell ref="BD1:BE1"/>
    <mergeCell ref="BF1:B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Initial Data</vt:lpstr>
      <vt:lpstr>Deseasonalization</vt:lpstr>
      <vt:lpstr>Detection Method A</vt:lpstr>
      <vt:lpstr>Detection Method B</vt:lpstr>
      <vt:lpstr>Detection Method C</vt:lpstr>
      <vt:lpstr>Identify</vt:lpstr>
      <vt:lpstr>Smoothed TS &amp; Impact</vt:lpstr>
      <vt:lpstr>All in One</vt:lpstr>
    </vt:vector>
  </TitlesOfParts>
  <Company>BOSCH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Patelis Alexandros (CR/AEY3)</dc:creator>
  <cp:lastModifiedBy>Patelis Alexandros (CR/AEY3)</cp:lastModifiedBy>
  <dcterms:created xsi:type="dcterms:W3CDTF">2019-03-13T12:58:30Z</dcterms:created>
  <dcterms:modified xsi:type="dcterms:W3CDTF">2019-03-13T13:18:52Z</dcterms:modified>
</cp:coreProperties>
</file>