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040" activeTab="1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- 5'!$B$1:$E$11</definedName>
    <definedName name="_xlnm._FilterDatabase" localSheetId="6" hidden="1">'Exercise -6'!$B$1:$E$11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7"/>
  <c r="C25"/>
  <c r="C21"/>
  <c r="C17"/>
  <c r="H21" i="6"/>
  <c r="H20"/>
  <c r="H18"/>
  <c r="H16"/>
  <c r="H15"/>
  <c r="C14" i="5"/>
  <c r="C15"/>
  <c r="D5"/>
  <c r="D6"/>
  <c r="D7"/>
  <c r="D8"/>
  <c r="D9"/>
  <c r="D4"/>
  <c r="C13"/>
  <c r="C12"/>
  <c r="C11"/>
  <c r="A24" i="4"/>
  <c r="A27"/>
  <c r="A21"/>
  <c r="B25" i="3"/>
  <c r="B22"/>
  <c r="C6" i="2"/>
  <c r="C7"/>
  <c r="C8"/>
  <c r="C9"/>
  <c r="C10"/>
  <c r="C11"/>
  <c r="C5"/>
  <c r="B20"/>
  <c r="B17"/>
  <c r="B23" l="1"/>
  <c r="H10" i="1"/>
  <c r="H11"/>
  <c r="H12"/>
  <c r="H13"/>
  <c r="H14"/>
  <c r="H15"/>
  <c r="H16"/>
  <c r="H17"/>
  <c r="H18"/>
  <c r="H19"/>
  <c r="H20"/>
  <c r="H21"/>
  <c r="H22"/>
  <c r="H23"/>
  <c r="H9"/>
  <c r="E22"/>
  <c r="E21"/>
  <c r="E15"/>
  <c r="E16"/>
  <c r="E17"/>
  <c r="E18"/>
  <c r="E14"/>
  <c r="E10"/>
  <c r="E11"/>
  <c r="E12"/>
  <c r="E9"/>
  <c r="E13"/>
  <c r="E19"/>
  <c r="E20"/>
  <c r="E23"/>
  <c r="B10" l="1"/>
  <c r="D10" s="1"/>
  <c r="B11"/>
  <c r="B12"/>
  <c r="D12" s="1"/>
  <c r="B13"/>
  <c r="C13" s="1"/>
  <c r="B14"/>
  <c r="D14" s="1"/>
  <c r="B15"/>
  <c r="D15" s="1"/>
  <c r="B16"/>
  <c r="C16" s="1"/>
  <c r="B17"/>
  <c r="D17" s="1"/>
  <c r="B18"/>
  <c r="D18" s="1"/>
  <c r="B19"/>
  <c r="B20"/>
  <c r="D20" s="1"/>
  <c r="B21"/>
  <c r="C21" s="1"/>
  <c r="B22"/>
  <c r="C22" s="1"/>
  <c r="B23"/>
  <c r="C23" s="1"/>
  <c r="B9"/>
  <c r="C9" s="1"/>
  <c r="A18" i="4"/>
  <c r="D9" i="1" l="1"/>
  <c r="D23"/>
  <c r="D22"/>
  <c r="D13"/>
  <c r="F13" s="1"/>
  <c r="D21"/>
  <c r="F21" s="1"/>
  <c r="D16"/>
  <c r="F16" s="1"/>
  <c r="C15"/>
  <c r="C14"/>
  <c r="C17"/>
  <c r="F18"/>
  <c r="F10"/>
  <c r="F23"/>
  <c r="C20"/>
  <c r="C12"/>
  <c r="F9"/>
  <c r="C19"/>
  <c r="C11"/>
  <c r="F17"/>
  <c r="F15"/>
  <c r="F22"/>
  <c r="F14"/>
  <c r="F20"/>
  <c r="F12"/>
  <c r="D19"/>
  <c r="F19" s="1"/>
  <c r="D11"/>
  <c r="F11" s="1"/>
  <c r="C18"/>
  <c r="C10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<sst xmlns="http://schemas.openxmlformats.org/spreadsheetml/2006/main" count="211" uniqueCount="159">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</sst>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7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7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6" fillId="0" borderId="0" xfId="0" applyFont="1" applyBorder="1"/>
    <xf numFmtId="0" fontId="16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showGridLines="0" topLeftCell="C1" workbookViewId="0">
      <selection activeCell="L11" sqref="L11"/>
    </sheetView>
  </sheetViews>
  <sheetFormatPr defaultRowHeight="15"/>
  <cols>
    <col min="1" max="2" width="26" customWidth="1"/>
    <col min="3" max="3" width="14.42578125" customWidth="1"/>
    <col min="4" max="5" width="13.42578125" customWidth="1"/>
    <col min="6" max="6" width="13.28515625" customWidth="1"/>
    <col min="7" max="7" width="12.42578125" customWidth="1"/>
    <col min="8" max="8" width="23.28515625" customWidth="1"/>
    <col min="9" max="9" width="36.28515625" customWidth="1"/>
  </cols>
  <sheetData>
    <row r="1" spans="1:15" ht="2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>
      <c r="A5" s="8" t="s">
        <v>25</v>
      </c>
      <c r="B5" s="8"/>
    </row>
    <row r="8" spans="1:1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>
      <c r="A9" s="3" t="s">
        <v>6</v>
      </c>
      <c r="B9" s="3">
        <f>FIND(" ",A9)</f>
        <v>6</v>
      </c>
      <c r="C9" s="4" t="str">
        <f>LEFT(A9,B9-1)</f>
        <v>Rahul</v>
      </c>
      <c r="D9" s="61" t="str">
        <f t="shared" ref="D9:D23" si="0">IFERROR(FIND(" ",A9,B9+1)," ")</f>
        <v xml:space="preserve"> </v>
      </c>
      <c r="E9" s="61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0" t="s">
        <v>144</v>
      </c>
      <c r="K9" t="s">
        <v>138</v>
      </c>
    </row>
    <row r="10" spans="1:1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1" t="str">
        <f t="shared" si="0"/>
        <v xml:space="preserve"> </v>
      </c>
      <c r="E10" s="61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0" t="s">
        <v>148</v>
      </c>
      <c r="K10">
        <v>1</v>
      </c>
      <c r="L10" t="s">
        <v>133</v>
      </c>
    </row>
    <row r="11" spans="1:15">
      <c r="A11" s="3" t="s">
        <v>8</v>
      </c>
      <c r="B11" s="3">
        <f t="shared" si="2"/>
        <v>8</v>
      </c>
      <c r="C11" s="4" t="str">
        <f t="shared" si="3"/>
        <v>Manisha</v>
      </c>
      <c r="D11" s="61" t="str">
        <f t="shared" si="0"/>
        <v xml:space="preserve"> </v>
      </c>
      <c r="E11" s="61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0" t="s">
        <v>149</v>
      </c>
      <c r="K11">
        <v>2</v>
      </c>
      <c r="L11" t="s">
        <v>134</v>
      </c>
    </row>
    <row r="12" spans="1:15">
      <c r="A12" s="3" t="s">
        <v>9</v>
      </c>
      <c r="B12" s="3">
        <f t="shared" si="2"/>
        <v>7</v>
      </c>
      <c r="C12" s="4" t="str">
        <f t="shared" si="3"/>
        <v>Gookul</v>
      </c>
      <c r="D12" s="61" t="str">
        <f t="shared" si="0"/>
        <v xml:space="preserve"> </v>
      </c>
      <c r="E12" s="61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0" t="s">
        <v>150</v>
      </c>
      <c r="K12">
        <v>3</v>
      </c>
      <c r="L12" t="s">
        <v>135</v>
      </c>
    </row>
    <row r="13" spans="1:15">
      <c r="A13" s="3" t="s">
        <v>10</v>
      </c>
      <c r="B13" s="3">
        <f t="shared" si="2"/>
        <v>6</v>
      </c>
      <c r="C13" s="4" t="str">
        <f t="shared" si="3"/>
        <v>Mukul</v>
      </c>
      <c r="D13" s="61">
        <f t="shared" si="0"/>
        <v>10</v>
      </c>
      <c r="E13" s="61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0" t="s">
        <v>151</v>
      </c>
    </row>
    <row r="14" spans="1:15">
      <c r="A14" s="3" t="s">
        <v>12</v>
      </c>
      <c r="B14" s="3">
        <f t="shared" si="2"/>
        <v>4</v>
      </c>
      <c r="C14" s="4" t="str">
        <f t="shared" si="3"/>
        <v>AVA</v>
      </c>
      <c r="D14" s="61" t="str">
        <f t="shared" si="0"/>
        <v xml:space="preserve"> </v>
      </c>
      <c r="E14" s="61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0" t="s">
        <v>152</v>
      </c>
      <c r="K14" t="s">
        <v>138</v>
      </c>
    </row>
    <row r="15" spans="1:15">
      <c r="A15" s="3" t="s">
        <v>13</v>
      </c>
      <c r="B15" s="3">
        <f t="shared" si="2"/>
        <v>8</v>
      </c>
      <c r="C15" s="4" t="str">
        <f t="shared" si="3"/>
        <v>Jaxkson</v>
      </c>
      <c r="D15" s="61" t="str">
        <f t="shared" si="0"/>
        <v xml:space="preserve"> </v>
      </c>
      <c r="E15" s="61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0" t="s">
        <v>153</v>
      </c>
      <c r="K15">
        <v>1</v>
      </c>
      <c r="L15" t="s">
        <v>139</v>
      </c>
    </row>
    <row r="16" spans="1:15">
      <c r="A16" s="3" t="s">
        <v>14</v>
      </c>
      <c r="B16" s="3">
        <f t="shared" si="2"/>
        <v>6</v>
      </c>
      <c r="C16" s="4" t="str">
        <f t="shared" si="3"/>
        <v>Arjun</v>
      </c>
      <c r="D16" s="61" t="str">
        <f t="shared" si="0"/>
        <v xml:space="preserve"> </v>
      </c>
      <c r="E16" s="61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0" t="s">
        <v>154</v>
      </c>
      <c r="K16">
        <v>2</v>
      </c>
      <c r="L16" t="s">
        <v>140</v>
      </c>
    </row>
    <row r="17" spans="1:12">
      <c r="A17" s="3" t="s">
        <v>15</v>
      </c>
      <c r="B17" s="3">
        <f t="shared" si="2"/>
        <v>9</v>
      </c>
      <c r="C17" s="4" t="str">
        <f t="shared" si="3"/>
        <v>Supratim</v>
      </c>
      <c r="D17" s="61" t="str">
        <f t="shared" si="0"/>
        <v xml:space="preserve"> </v>
      </c>
      <c r="E17" s="61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0" t="s">
        <v>155</v>
      </c>
      <c r="K17">
        <v>3</v>
      </c>
      <c r="L17" t="s">
        <v>143</v>
      </c>
    </row>
    <row r="18" spans="1:12">
      <c r="A18" s="3" t="s">
        <v>16</v>
      </c>
      <c r="B18" s="3">
        <f t="shared" si="2"/>
        <v>6</v>
      </c>
      <c r="C18" s="4" t="str">
        <f t="shared" si="3"/>
        <v>Nandu</v>
      </c>
      <c r="D18" s="61" t="str">
        <f t="shared" si="0"/>
        <v xml:space="preserve"> </v>
      </c>
      <c r="E18" s="61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0" t="s">
        <v>145</v>
      </c>
      <c r="K18">
        <v>4</v>
      </c>
      <c r="L18" t="s">
        <v>141</v>
      </c>
    </row>
    <row r="19" spans="1:12">
      <c r="A19" s="3" t="s">
        <v>17</v>
      </c>
      <c r="B19" s="3">
        <f t="shared" si="2"/>
        <v>7</v>
      </c>
      <c r="C19" s="4" t="str">
        <f t="shared" si="3"/>
        <v>Sachin</v>
      </c>
      <c r="D19" s="61">
        <f t="shared" si="0"/>
        <v>14</v>
      </c>
      <c r="E19" s="61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0" t="s">
        <v>156</v>
      </c>
      <c r="K19">
        <v>5</v>
      </c>
      <c r="L19" t="s">
        <v>142</v>
      </c>
    </row>
    <row r="20" spans="1:12">
      <c r="A20" s="3" t="s">
        <v>18</v>
      </c>
      <c r="B20" s="3">
        <f t="shared" si="2"/>
        <v>5</v>
      </c>
      <c r="C20" s="4" t="str">
        <f t="shared" si="3"/>
        <v>Keya</v>
      </c>
      <c r="D20" s="61">
        <f t="shared" si="0"/>
        <v>11</v>
      </c>
      <c r="E20" s="61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0" t="s">
        <v>157</v>
      </c>
    </row>
    <row r="21" spans="1:12">
      <c r="A21" s="3" t="s">
        <v>19</v>
      </c>
      <c r="B21" s="3">
        <f t="shared" si="2"/>
        <v>11</v>
      </c>
      <c r="C21" s="4" t="str">
        <f t="shared" si="3"/>
        <v>Subraminam</v>
      </c>
      <c r="D21" s="61" t="str">
        <f t="shared" si="0"/>
        <v xml:space="preserve"> </v>
      </c>
      <c r="E21" s="61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0" t="s">
        <v>158</v>
      </c>
    </row>
    <row r="22" spans="1:12">
      <c r="A22" s="3" t="s">
        <v>20</v>
      </c>
      <c r="B22" s="3">
        <f t="shared" si="2"/>
        <v>2</v>
      </c>
      <c r="C22" s="4" t="str">
        <f t="shared" si="3"/>
        <v>T</v>
      </c>
      <c r="D22" s="61" t="str">
        <f t="shared" si="0"/>
        <v xml:space="preserve"> </v>
      </c>
      <c r="E22" s="61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0" t="s">
        <v>146</v>
      </c>
    </row>
    <row r="23" spans="1:12">
      <c r="A23" s="3" t="s">
        <v>21</v>
      </c>
      <c r="B23" s="3">
        <f t="shared" si="2"/>
        <v>2</v>
      </c>
      <c r="C23" s="4" t="str">
        <f t="shared" si="3"/>
        <v>A</v>
      </c>
      <c r="D23" s="61">
        <f t="shared" si="0"/>
        <v>4</v>
      </c>
      <c r="E23" s="61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0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showGridLines="0" tabSelected="1" zoomScale="85" zoomScaleNormal="85" workbookViewId="0">
      <selection sqref="A1:XFD1048576"/>
    </sheetView>
  </sheetViews>
  <sheetFormatPr defaultRowHeight="15"/>
  <cols>
    <col min="1" max="1" width="18.5703125" customWidth="1"/>
    <col min="2" max="2" width="15" customWidth="1"/>
  </cols>
  <sheetData>
    <row r="1" spans="1:7" ht="21">
      <c r="A1" s="15" t="s">
        <v>26</v>
      </c>
      <c r="B1" s="16"/>
      <c r="C1" s="16"/>
      <c r="D1" s="16"/>
      <c r="E1" s="9"/>
      <c r="F1" s="9"/>
      <c r="G1" s="9"/>
    </row>
    <row r="2" spans="1:7" ht="21">
      <c r="A2" s="17" t="s">
        <v>27</v>
      </c>
      <c r="B2" s="16"/>
      <c r="C2" s="16"/>
      <c r="D2" s="16"/>
      <c r="E2" s="9"/>
      <c r="F2" s="9"/>
      <c r="G2" s="9"/>
    </row>
    <row r="3" spans="1:7" ht="21">
      <c r="A3" s="17"/>
      <c r="B3" s="16"/>
      <c r="C3" s="16"/>
      <c r="D3" s="16"/>
      <c r="E3" s="9"/>
      <c r="F3" s="9"/>
      <c r="G3" s="9"/>
    </row>
    <row r="4" spans="1:7" ht="20.2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>
      <c r="A5" s="11" t="s">
        <v>30</v>
      </c>
      <c r="B5" s="10">
        <v>7</v>
      </c>
      <c r="C5" s="9">
        <f>COUNTIF(A5:A11,A5)</f>
        <v>1</v>
      </c>
      <c r="D5" s="9"/>
      <c r="E5" s="9"/>
      <c r="F5" s="9"/>
      <c r="G5" s="9"/>
    </row>
    <row r="6" spans="1:7">
      <c r="A6" s="11" t="s">
        <v>31</v>
      </c>
      <c r="B6" s="10">
        <v>5</v>
      </c>
      <c r="C6" s="62">
        <f t="shared" ref="C6:C11" si="0">COUNTIF(A6:A12,A6)</f>
        <v>1</v>
      </c>
      <c r="D6" s="9"/>
      <c r="E6" s="9"/>
      <c r="F6" s="9"/>
      <c r="G6" s="9"/>
    </row>
    <row r="7" spans="1:7">
      <c r="A7" s="11" t="s">
        <v>32</v>
      </c>
      <c r="B7" s="10">
        <v>6</v>
      </c>
      <c r="C7" s="62">
        <f t="shared" si="0"/>
        <v>1</v>
      </c>
      <c r="D7" s="9"/>
      <c r="E7" s="9"/>
      <c r="F7" s="9"/>
      <c r="G7" s="9"/>
    </row>
    <row r="8" spans="1:7">
      <c r="A8" s="11" t="s">
        <v>33</v>
      </c>
      <c r="B8" s="10">
        <v>4</v>
      </c>
      <c r="C8" s="62">
        <f t="shared" si="0"/>
        <v>1</v>
      </c>
      <c r="D8" s="9"/>
      <c r="E8" s="9"/>
      <c r="F8" s="9"/>
      <c r="G8" s="9"/>
    </row>
    <row r="9" spans="1:7">
      <c r="A9" s="11" t="s">
        <v>34</v>
      </c>
      <c r="B9" s="10" t="s">
        <v>35</v>
      </c>
      <c r="C9" s="62">
        <f t="shared" si="0"/>
        <v>1</v>
      </c>
      <c r="D9" s="9"/>
      <c r="E9" s="9"/>
      <c r="F9" s="9"/>
      <c r="G9" s="9"/>
    </row>
    <row r="10" spans="1:7">
      <c r="A10" s="11" t="s">
        <v>36</v>
      </c>
      <c r="B10" s="10" t="s">
        <v>37</v>
      </c>
      <c r="C10" s="62">
        <f t="shared" si="0"/>
        <v>1</v>
      </c>
      <c r="D10" s="9"/>
      <c r="E10" s="9"/>
      <c r="F10" s="9"/>
      <c r="G10" s="9"/>
    </row>
    <row r="11" spans="1:7">
      <c r="A11" s="11" t="s">
        <v>38</v>
      </c>
      <c r="B11" s="10" t="s">
        <v>38</v>
      </c>
      <c r="C11" s="62">
        <f t="shared" si="0"/>
        <v>1</v>
      </c>
      <c r="D11" s="9"/>
      <c r="E11" s="9"/>
      <c r="F11" s="9"/>
      <c r="G11" s="9"/>
    </row>
    <row r="12" spans="1:7">
      <c r="C12" s="9"/>
      <c r="D12" s="9"/>
      <c r="E12" s="9"/>
      <c r="F12" s="9"/>
      <c r="G12" s="9"/>
    </row>
    <row r="13" spans="1:7">
      <c r="C13" s="9"/>
      <c r="D13" s="9"/>
      <c r="E13" s="9"/>
      <c r="F13" s="9"/>
      <c r="G13" s="9"/>
    </row>
    <row r="14" spans="1:7" ht="21">
      <c r="A14" s="17" t="s">
        <v>42</v>
      </c>
      <c r="B14" s="16"/>
      <c r="C14" s="16"/>
      <c r="D14" s="16"/>
      <c r="E14" s="16"/>
      <c r="F14" s="16"/>
      <c r="G14" s="16"/>
    </row>
    <row r="15" spans="1:7" ht="20.25">
      <c r="A15" s="16"/>
      <c r="B15" s="16"/>
      <c r="C15" s="16"/>
      <c r="D15" s="16"/>
      <c r="E15" s="16"/>
      <c r="F15" s="16"/>
      <c r="G15" s="16"/>
    </row>
    <row r="16" spans="1:7" ht="21.75" thickBot="1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75" thickBot="1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25">
      <c r="A18" s="16"/>
      <c r="B18" s="16"/>
      <c r="C18" s="16"/>
      <c r="D18" s="16"/>
      <c r="E18" s="16"/>
      <c r="F18" s="16"/>
      <c r="G18" s="16"/>
    </row>
    <row r="19" spans="1:7" ht="21.75" thickBot="1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75" thickBot="1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75" thickBot="1">
      <c r="A22" s="17" t="s">
        <v>39</v>
      </c>
      <c r="B22" s="17" t="s">
        <v>43</v>
      </c>
    </row>
    <row r="23" spans="1:7" ht="21.75" thickBot="1">
      <c r="A23" s="17" t="s">
        <v>29</v>
      </c>
      <c r="B23" s="18">
        <f>COUNTIF(C5:C11,1)</f>
        <v>7</v>
      </c>
    </row>
    <row r="25" spans="1:7" ht="21">
      <c r="A25" s="17"/>
    </row>
    <row r="26" spans="1:7" ht="21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5"/>
  <sheetViews>
    <sheetView showGridLines="0" workbookViewId="0">
      <selection activeCell="B22" sqref="B22"/>
    </sheetView>
  </sheetViews>
  <sheetFormatPr defaultRowHeight="15"/>
  <cols>
    <col min="1" max="1" width="20" customWidth="1"/>
    <col min="2" max="2" width="31.85546875" customWidth="1"/>
    <col min="3" max="3" width="27.42578125" customWidth="1"/>
  </cols>
  <sheetData>
    <row r="2" spans="1:8" ht="23.2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>
      <c r="A3" s="26" t="s">
        <v>45</v>
      </c>
      <c r="B3" s="26"/>
      <c r="C3" s="26"/>
      <c r="D3" s="26"/>
      <c r="E3" s="26"/>
      <c r="F3" s="26"/>
      <c r="G3" s="27"/>
      <c r="H3" s="7"/>
    </row>
    <row r="4" spans="1:8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>
      <c r="A19" s="20"/>
      <c r="B19" s="20"/>
      <c r="C19" s="20"/>
      <c r="D19" s="20"/>
      <c r="E19" s="20"/>
      <c r="F19" s="20"/>
      <c r="G19" s="21"/>
    </row>
    <row r="20" spans="1:7">
      <c r="A20" s="19" t="s">
        <v>66</v>
      </c>
      <c r="B20" s="20"/>
      <c r="C20" s="20"/>
      <c r="D20" s="20"/>
      <c r="E20" s="20"/>
      <c r="F20" s="20"/>
      <c r="G20" s="21"/>
    </row>
    <row r="21" spans="1:7" ht="19.5" thickBot="1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.5" thickBot="1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.75">
      <c r="A23" s="24"/>
      <c r="B23" s="24"/>
      <c r="C23" s="24"/>
      <c r="D23" s="20"/>
      <c r="E23" s="20"/>
      <c r="F23" s="20"/>
      <c r="G23" s="21"/>
    </row>
    <row r="24" spans="1:7" ht="19.5" thickBot="1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.5" thickBot="1">
      <c r="A25" s="24" t="s">
        <v>29</v>
      </c>
      <c r="B25" s="31">
        <f>COUNTIF(C5:C18,"&lt;&gt;""")</f>
        <v>14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9"/>
  <sheetViews>
    <sheetView showGridLines="0" zoomScale="85" zoomScaleNormal="85" workbookViewId="0">
      <selection activeCell="A21" sqref="A21:B21"/>
    </sheetView>
  </sheetViews>
  <sheetFormatPr defaultRowHeight="15"/>
  <cols>
    <col min="1" max="1" width="4.42578125" customWidth="1"/>
    <col min="2" max="2" width="18" customWidth="1"/>
  </cols>
  <sheetData>
    <row r="1" spans="1:7" ht="21">
      <c r="A1" s="9"/>
      <c r="B1" s="17" t="s">
        <v>67</v>
      </c>
      <c r="C1" s="9"/>
      <c r="D1" s="9"/>
    </row>
    <row r="2" spans="1:7" ht="15.75" thickBot="1">
      <c r="A2" s="64"/>
      <c r="B2" s="64"/>
      <c r="C2" s="9"/>
      <c r="D2" s="9"/>
    </row>
    <row r="3" spans="1:7">
      <c r="A3" s="9"/>
      <c r="B3" s="33"/>
      <c r="C3" s="9"/>
      <c r="D3" s="9"/>
    </row>
    <row r="4" spans="1:7">
      <c r="A4" s="9"/>
      <c r="B4" s="34" t="s">
        <v>68</v>
      </c>
      <c r="C4" s="9"/>
      <c r="D4" s="9"/>
    </row>
    <row r="5" spans="1:7">
      <c r="A5" s="9"/>
      <c r="B5" s="34">
        <v>4</v>
      </c>
      <c r="C5" s="9"/>
      <c r="D5" s="9"/>
    </row>
    <row r="6" spans="1:7">
      <c r="A6" s="9"/>
      <c r="B6" s="34"/>
      <c r="C6" s="9"/>
      <c r="D6" s="9"/>
    </row>
    <row r="7" spans="1:7">
      <c r="A7" s="9"/>
      <c r="B7" s="34">
        <v>3</v>
      </c>
      <c r="C7" s="9"/>
      <c r="D7" s="9"/>
    </row>
    <row r="8" spans="1:7">
      <c r="A8" s="9"/>
      <c r="B8" s="34"/>
      <c r="C8" s="9"/>
      <c r="D8" s="9"/>
    </row>
    <row r="9" spans="1:7">
      <c r="A9" s="9"/>
      <c r="B9" s="34" t="s">
        <v>69</v>
      </c>
      <c r="C9" s="9"/>
      <c r="D9" s="9"/>
    </row>
    <row r="10" spans="1:7">
      <c r="A10" s="9"/>
      <c r="B10" s="34"/>
      <c r="C10" s="9"/>
      <c r="D10" s="9"/>
    </row>
    <row r="11" spans="1:7">
      <c r="A11" s="9"/>
      <c r="B11" s="34" t="e">
        <v>#DIV/0!</v>
      </c>
      <c r="C11" s="9"/>
      <c r="D11" s="9"/>
    </row>
    <row r="12" spans="1:7">
      <c r="A12" s="9"/>
      <c r="B12" s="34" t="s">
        <v>70</v>
      </c>
      <c r="C12" s="9"/>
      <c r="D12" s="9"/>
    </row>
    <row r="13" spans="1:7" ht="15.75" thickBot="1">
      <c r="A13" s="9"/>
      <c r="B13" s="35" t="s">
        <v>71</v>
      </c>
      <c r="C13" s="9"/>
      <c r="D13" s="9"/>
    </row>
    <row r="14" spans="1:7">
      <c r="A14" s="64"/>
      <c r="B14" s="64"/>
      <c r="C14" s="9"/>
      <c r="D14" s="9"/>
    </row>
    <row r="15" spans="1:7" ht="18.75">
      <c r="A15" s="13"/>
      <c r="B15" s="14" t="s">
        <v>76</v>
      </c>
      <c r="C15" s="13"/>
      <c r="D15" s="13"/>
      <c r="E15" s="5"/>
      <c r="F15" s="5"/>
      <c r="G15" s="5"/>
    </row>
    <row r="16" spans="1:7" ht="18.75">
      <c r="A16" s="65"/>
      <c r="B16" s="65"/>
      <c r="C16" s="13"/>
      <c r="D16" s="13"/>
      <c r="E16" s="5"/>
      <c r="F16" s="5"/>
      <c r="G16" s="5"/>
    </row>
    <row r="17" spans="1:7" ht="18.7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75">
      <c r="A18" s="66">
        <f>COUNT(B3:B13)</f>
        <v>2</v>
      </c>
      <c r="B18" s="66"/>
      <c r="C18" s="14"/>
      <c r="D18" s="13"/>
      <c r="E18" s="5"/>
      <c r="F18" s="5"/>
      <c r="G18" s="5"/>
    </row>
    <row r="19" spans="1:7" ht="18.75">
      <c r="A19" s="65"/>
      <c r="B19" s="65"/>
      <c r="C19" s="13"/>
      <c r="D19" s="13"/>
      <c r="E19" s="5"/>
      <c r="F19" s="5"/>
      <c r="G19" s="5"/>
    </row>
    <row r="20" spans="1:7" ht="18.7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75">
      <c r="A21" s="66">
        <f>COUNTBLANK(B3:B13)</f>
        <v>4</v>
      </c>
      <c r="B21" s="66"/>
      <c r="C21" s="14"/>
      <c r="D21" s="13"/>
      <c r="E21" s="5"/>
      <c r="F21" s="5"/>
      <c r="G21" s="5"/>
    </row>
    <row r="22" spans="1:7" ht="18.75">
      <c r="A22" s="65"/>
      <c r="B22" s="65"/>
      <c r="C22" s="13"/>
      <c r="D22" s="13"/>
      <c r="E22" s="5"/>
      <c r="F22" s="5"/>
      <c r="G22" s="5"/>
    </row>
    <row r="23" spans="1:7" ht="18.7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75">
      <c r="A24" s="66">
        <f>COUNTA(B3:B13)-COUNT(B3:B13)</f>
        <v>5</v>
      </c>
      <c r="B24" s="66"/>
      <c r="C24" s="14"/>
      <c r="D24" s="13"/>
      <c r="E24" s="5"/>
      <c r="F24" s="5"/>
      <c r="G24" s="5"/>
    </row>
    <row r="25" spans="1:7" ht="18.75">
      <c r="A25" s="65"/>
      <c r="B25" s="65"/>
      <c r="C25" s="13"/>
      <c r="D25" s="13"/>
      <c r="E25" s="5"/>
      <c r="F25" s="5"/>
      <c r="G25" s="5"/>
    </row>
    <row r="26" spans="1:7" ht="18.7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75">
      <c r="A27" s="67">
        <f>COUNTA(B3:B13)+COUNTBLANK(B3:B13)</f>
        <v>11</v>
      </c>
      <c r="B27" s="67"/>
      <c r="C27" s="14"/>
      <c r="D27" s="13"/>
      <c r="E27" s="5"/>
      <c r="F27" s="5"/>
      <c r="G27" s="5"/>
    </row>
    <row r="28" spans="1:7">
      <c r="A28" s="64"/>
      <c r="B28" s="64"/>
      <c r="C28" s="9"/>
      <c r="D28" s="9"/>
    </row>
    <row r="29" spans="1:7">
      <c r="A29" s="63"/>
      <c r="B29" s="63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"/>
  <sheetViews>
    <sheetView showGridLines="0" workbookViewId="0">
      <selection activeCell="C14" sqref="C14"/>
    </sheetView>
  </sheetViews>
  <sheetFormatPr defaultRowHeight="15"/>
  <cols>
    <col min="1" max="1" width="4" bestFit="1" customWidth="1"/>
    <col min="2" max="2" width="73.7109375" customWidth="1"/>
    <col min="3" max="3" width="19" customWidth="1"/>
    <col min="4" max="4" width="7.7109375" customWidth="1"/>
    <col min="7" max="7" width="11" bestFit="1" customWidth="1"/>
  </cols>
  <sheetData>
    <row r="1" spans="1:7">
      <c r="A1" s="36"/>
      <c r="B1" s="42" t="s">
        <v>77</v>
      </c>
      <c r="C1" s="72"/>
    </row>
    <row r="2" spans="1:7">
      <c r="A2" s="38">
        <v>1</v>
      </c>
      <c r="B2" s="39" t="s">
        <v>78</v>
      </c>
      <c r="C2" s="41"/>
      <c r="G2">
        <v>8800688006</v>
      </c>
    </row>
    <row r="3" spans="1:7">
      <c r="A3" s="43"/>
      <c r="B3" s="44" t="s">
        <v>3</v>
      </c>
      <c r="C3" s="44" t="s">
        <v>79</v>
      </c>
    </row>
    <row r="4" spans="1:7">
      <c r="A4" s="38"/>
      <c r="B4" s="39" t="s">
        <v>80</v>
      </c>
      <c r="C4" s="38">
        <v>200</v>
      </c>
      <c r="D4">
        <f>RANK(C4,$C$4:$C$9,0)</f>
        <v>2</v>
      </c>
    </row>
    <row r="5" spans="1:7">
      <c r="A5" s="38"/>
      <c r="B5" s="39" t="s">
        <v>81</v>
      </c>
      <c r="C5" s="38">
        <v>120</v>
      </c>
      <c r="D5">
        <f t="shared" ref="D5:D9" si="0">RANK(C5,$C$4:$C$9,0)</f>
        <v>5</v>
      </c>
    </row>
    <row r="6" spans="1:7">
      <c r="A6" s="38"/>
      <c r="B6" s="39" t="s">
        <v>82</v>
      </c>
      <c r="C6" s="38">
        <v>156</v>
      </c>
      <c r="D6">
        <f t="shared" si="0"/>
        <v>4</v>
      </c>
    </row>
    <row r="7" spans="1:7">
      <c r="A7" s="38"/>
      <c r="B7" s="39" t="s">
        <v>83</v>
      </c>
      <c r="C7" s="38">
        <v>190</v>
      </c>
      <c r="D7">
        <f t="shared" si="0"/>
        <v>3</v>
      </c>
    </row>
    <row r="8" spans="1:7">
      <c r="A8" s="38"/>
      <c r="B8" s="39" t="s">
        <v>84</v>
      </c>
      <c r="C8" s="38">
        <v>320</v>
      </c>
      <c r="D8">
        <f t="shared" si="0"/>
        <v>1</v>
      </c>
    </row>
    <row r="9" spans="1:7">
      <c r="A9" s="38"/>
      <c r="B9" s="39" t="s">
        <v>85</v>
      </c>
      <c r="C9" s="38">
        <v>89</v>
      </c>
      <c r="D9">
        <f t="shared" si="0"/>
        <v>6</v>
      </c>
    </row>
    <row r="10" spans="1:7">
      <c r="A10" s="37"/>
      <c r="B10" s="32"/>
      <c r="C10" s="32"/>
    </row>
    <row r="11" spans="1:7">
      <c r="A11" s="38">
        <v>1.1000000000000001</v>
      </c>
      <c r="B11" s="39" t="s">
        <v>86</v>
      </c>
      <c r="C11" s="73">
        <f>MAX(C4:C9)</f>
        <v>320</v>
      </c>
    </row>
    <row r="12" spans="1:7">
      <c r="A12" s="38">
        <v>1.2</v>
      </c>
      <c r="B12" s="39" t="s">
        <v>87</v>
      </c>
      <c r="C12" s="73">
        <f>MIN(C4:C9)</f>
        <v>89</v>
      </c>
    </row>
    <row r="13" spans="1:7">
      <c r="A13" s="38">
        <v>1.3</v>
      </c>
      <c r="B13" s="39" t="s">
        <v>88</v>
      </c>
      <c r="C13" s="73">
        <f>(MAX(C4:C9)+MIN(C4:C9))/2</f>
        <v>204.5</v>
      </c>
    </row>
    <row r="14" spans="1:7">
      <c r="A14" s="40">
        <v>1.4</v>
      </c>
      <c r="B14" s="41" t="s">
        <v>90</v>
      </c>
      <c r="C14" s="73" t="str">
        <f>CONCATENATE("2nd - ",INDEX(C4:C9,MATCH(2,D4:D9,0))," &amp; 3rd - ",INDEX(C4:C9,MATCH(3,D4:D9,0)))</f>
        <v>2nd - 200 &amp; 3rd - 190</v>
      </c>
      <c r="D14" s="58"/>
    </row>
    <row r="15" spans="1:7">
      <c r="A15" s="40">
        <v>1.5</v>
      </c>
      <c r="B15" s="39" t="s">
        <v>89</v>
      </c>
      <c r="C15" s="73">
        <f>INDEX(C4:C9,MATCH(4,D4:D9,0))</f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2"/>
  <sheetViews>
    <sheetView showGridLines="0" zoomScale="85" zoomScaleNormal="85" workbookViewId="0">
      <selection activeCell="C2" sqref="C2:C11"/>
    </sheetView>
  </sheetViews>
  <sheetFormatPr defaultRowHeight="1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>
      <c r="A1" s="21"/>
      <c r="B1" s="47" t="s">
        <v>91</v>
      </c>
      <c r="C1" s="47" t="s">
        <v>92</v>
      </c>
      <c r="D1" s="47" t="s">
        <v>93</v>
      </c>
      <c r="E1" s="47" t="s">
        <v>94</v>
      </c>
      <c r="F1" s="21"/>
      <c r="G1" s="21"/>
      <c r="H1" s="21"/>
      <c r="I1" s="21"/>
    </row>
    <row r="2" spans="1:9">
      <c r="A2" s="21"/>
      <c r="B2" s="48">
        <v>1</v>
      </c>
      <c r="C2" s="49">
        <v>8000</v>
      </c>
      <c r="D2" s="48" t="s">
        <v>95</v>
      </c>
      <c r="E2" s="48">
        <v>10</v>
      </c>
      <c r="F2" s="21"/>
      <c r="G2" s="21"/>
      <c r="H2" s="21"/>
      <c r="I2" s="21"/>
    </row>
    <row r="3" spans="1:9">
      <c r="A3" s="21"/>
      <c r="B3" s="48">
        <v>2</v>
      </c>
      <c r="C3" s="49">
        <v>11000</v>
      </c>
      <c r="D3" s="48" t="s">
        <v>95</v>
      </c>
      <c r="E3" s="48">
        <v>9</v>
      </c>
      <c r="F3" s="21"/>
      <c r="G3" s="21"/>
      <c r="H3" s="21"/>
      <c r="I3" s="21"/>
    </row>
    <row r="4" spans="1:9">
      <c r="A4" s="21"/>
      <c r="B4" s="48">
        <v>3</v>
      </c>
      <c r="C4" s="49">
        <v>6000</v>
      </c>
      <c r="D4" s="48" t="s">
        <v>96</v>
      </c>
      <c r="E4" s="48">
        <v>5</v>
      </c>
      <c r="F4" s="21"/>
      <c r="G4" s="21"/>
      <c r="H4" s="21"/>
      <c r="I4" s="21"/>
    </row>
    <row r="5" spans="1:9">
      <c r="A5" s="21"/>
      <c r="B5" s="48">
        <v>4</v>
      </c>
      <c r="C5" s="49">
        <v>15000</v>
      </c>
      <c r="D5" s="48" t="s">
        <v>95</v>
      </c>
      <c r="E5" s="48">
        <v>10</v>
      </c>
      <c r="F5" s="21"/>
      <c r="G5" s="21"/>
      <c r="H5" s="21"/>
      <c r="I5" s="21"/>
    </row>
    <row r="6" spans="1:9">
      <c r="A6" s="21"/>
      <c r="B6" s="48">
        <v>5</v>
      </c>
      <c r="C6" s="49">
        <v>10000</v>
      </c>
      <c r="D6" s="48" t="s">
        <v>96</v>
      </c>
      <c r="E6" s="48">
        <v>2</v>
      </c>
      <c r="F6" s="21"/>
      <c r="G6" s="21"/>
      <c r="H6" s="21"/>
      <c r="I6" s="21"/>
    </row>
    <row r="7" spans="1:9">
      <c r="A7" s="21"/>
      <c r="B7" s="48">
        <v>6</v>
      </c>
      <c r="C7" s="49">
        <v>15000</v>
      </c>
      <c r="D7" s="48" t="s">
        <v>95</v>
      </c>
      <c r="E7" s="48">
        <v>5</v>
      </c>
      <c r="F7" s="21"/>
      <c r="G7" s="21"/>
      <c r="H7" s="21"/>
      <c r="I7" s="21"/>
    </row>
    <row r="8" spans="1:9">
      <c r="A8" s="21"/>
      <c r="B8" s="48">
        <v>7</v>
      </c>
      <c r="C8" s="49">
        <v>13000</v>
      </c>
      <c r="D8" s="48" t="s">
        <v>95</v>
      </c>
      <c r="E8" s="48">
        <v>999</v>
      </c>
      <c r="F8" s="21"/>
      <c r="G8" s="21"/>
      <c r="H8" s="21"/>
      <c r="I8" s="21"/>
    </row>
    <row r="9" spans="1:9">
      <c r="A9" s="21"/>
      <c r="B9" s="48">
        <v>8</v>
      </c>
      <c r="C9" s="49">
        <v>8000</v>
      </c>
      <c r="D9" s="48" t="s">
        <v>95</v>
      </c>
      <c r="E9" s="48">
        <v>2</v>
      </c>
      <c r="F9" s="21"/>
      <c r="G9" s="21"/>
      <c r="H9" s="21"/>
      <c r="I9" s="21"/>
    </row>
    <row r="10" spans="1:9">
      <c r="A10" s="21"/>
      <c r="B10" s="48">
        <v>9</v>
      </c>
      <c r="C10" s="49">
        <v>11000</v>
      </c>
      <c r="D10" s="48" t="s">
        <v>96</v>
      </c>
      <c r="E10" s="48">
        <v>5</v>
      </c>
      <c r="F10" s="21"/>
      <c r="G10" s="21"/>
      <c r="H10" s="21"/>
      <c r="I10" s="21"/>
    </row>
    <row r="11" spans="1:9">
      <c r="A11" s="21"/>
      <c r="B11" s="48">
        <v>10</v>
      </c>
      <c r="C11" s="49">
        <v>9000</v>
      </c>
      <c r="D11" s="48" t="s">
        <v>95</v>
      </c>
      <c r="E11" s="48">
        <v>6</v>
      </c>
      <c r="F11" s="21"/>
      <c r="G11" s="21"/>
      <c r="H11" s="21"/>
      <c r="I11" s="21"/>
    </row>
    <row r="12" spans="1:9">
      <c r="A12" s="68"/>
      <c r="B12" s="68"/>
      <c r="C12" s="21"/>
      <c r="D12" s="21"/>
      <c r="E12" s="21"/>
      <c r="F12" s="21"/>
      <c r="G12" s="21"/>
      <c r="H12" s="21"/>
      <c r="I12" s="21"/>
    </row>
    <row r="13" spans="1:9">
      <c r="A13" s="68"/>
      <c r="B13" s="68"/>
      <c r="C13" s="21"/>
      <c r="D13" s="21"/>
      <c r="E13" s="21"/>
      <c r="F13" s="21"/>
      <c r="G13" s="21"/>
      <c r="H13" s="21"/>
      <c r="I13" s="21"/>
    </row>
    <row r="14" spans="1:9" ht="19.5" thickBot="1">
      <c r="A14" s="25"/>
      <c r="B14" s="45"/>
      <c r="C14" s="25"/>
      <c r="D14" s="25"/>
      <c r="E14" s="25"/>
      <c r="F14" s="25"/>
      <c r="G14" s="25"/>
      <c r="H14" s="25"/>
      <c r="I14" s="21"/>
    </row>
    <row r="15" spans="1:9" ht="19.5" thickBot="1">
      <c r="A15" s="25">
        <v>1</v>
      </c>
      <c r="B15" s="25" t="s">
        <v>97</v>
      </c>
      <c r="C15" s="25"/>
      <c r="D15" s="25"/>
      <c r="E15" s="25"/>
      <c r="F15" s="25"/>
      <c r="G15" s="25"/>
      <c r="H15" s="46">
        <f>SUMIF(D2:D11,"Yes",C2:C11)</f>
        <v>79000</v>
      </c>
      <c r="I15" s="21"/>
    </row>
    <row r="16" spans="1:9" ht="19.5" thickBot="1">
      <c r="A16" s="25">
        <v>2</v>
      </c>
      <c r="B16" s="25" t="s">
        <v>98</v>
      </c>
      <c r="C16" s="25"/>
      <c r="D16" s="25"/>
      <c r="E16" s="25"/>
      <c r="F16" s="25"/>
      <c r="G16" s="25"/>
      <c r="H16" s="46">
        <f>SUMIF(D2:D11,"No",C2:C11)</f>
        <v>27000</v>
      </c>
      <c r="I16" s="21"/>
    </row>
    <row r="17" spans="1:9" ht="19.5" thickBot="1">
      <c r="A17" s="69"/>
      <c r="B17" s="69"/>
      <c r="C17" s="25"/>
      <c r="D17" s="25"/>
      <c r="E17" s="25"/>
      <c r="F17" s="25"/>
      <c r="G17" s="25"/>
      <c r="H17" s="25"/>
      <c r="I17" s="21"/>
    </row>
    <row r="18" spans="1:9" ht="19.5" thickBot="1">
      <c r="A18" s="25">
        <v>3</v>
      </c>
      <c r="B18" s="25" t="s">
        <v>99</v>
      </c>
      <c r="C18" s="25"/>
      <c r="D18" s="25"/>
      <c r="E18" s="25"/>
      <c r="F18" s="25"/>
      <c r="G18" s="25"/>
      <c r="H18" s="46">
        <f>SUMIFS(E2:E11,C2:C11,"&gt;$10000")</f>
        <v>1028</v>
      </c>
      <c r="I18" s="21"/>
    </row>
    <row r="19" spans="1:9" ht="19.5" thickBot="1">
      <c r="A19" s="69"/>
      <c r="B19" s="69"/>
      <c r="C19" s="25"/>
      <c r="D19" s="25"/>
      <c r="E19" s="25"/>
      <c r="F19" s="25"/>
      <c r="G19" s="25"/>
      <c r="H19" s="25"/>
      <c r="I19" s="21"/>
    </row>
    <row r="20" spans="1:9" ht="19.5" thickBot="1">
      <c r="A20" s="25">
        <v>4</v>
      </c>
      <c r="B20" s="25" t="s">
        <v>100</v>
      </c>
      <c r="C20" s="25"/>
      <c r="D20" s="25"/>
      <c r="E20" s="25"/>
      <c r="F20" s="25"/>
      <c r="G20" s="25"/>
      <c r="H20" s="59">
        <f>SUMIFS(C2:C11,C2:C11,"&gt;$10000")</f>
        <v>65000</v>
      </c>
      <c r="I20" s="21"/>
    </row>
    <row r="21" spans="1:9" ht="19.5" thickBot="1">
      <c r="A21" s="25">
        <v>5</v>
      </c>
      <c r="B21" s="25" t="s">
        <v>101</v>
      </c>
      <c r="C21" s="25"/>
      <c r="D21" s="25"/>
      <c r="E21" s="25"/>
      <c r="F21" s="25"/>
      <c r="G21" s="25"/>
      <c r="H21" s="46">
        <f>SUMIFS(C2:C11,C2:C11,"&lt;$9500")</f>
        <v>31000</v>
      </c>
      <c r="I21" s="21"/>
    </row>
    <row r="22" spans="1:9" ht="18.75">
      <c r="A22" s="69"/>
      <c r="B22" s="69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9"/>
  <sheetViews>
    <sheetView showGridLines="0" workbookViewId="0">
      <selection activeCell="D1" sqref="D1"/>
    </sheetView>
  </sheetViews>
  <sheetFormatPr defaultRowHeight="1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>
      <c r="A1" s="50"/>
      <c r="B1" s="53" t="s">
        <v>3</v>
      </c>
      <c r="C1" s="53" t="s">
        <v>102</v>
      </c>
      <c r="D1" s="53" t="s">
        <v>103</v>
      </c>
      <c r="E1" s="53" t="s">
        <v>104</v>
      </c>
      <c r="F1" s="50"/>
    </row>
    <row r="2" spans="1:6">
      <c r="A2" s="50"/>
      <c r="B2" s="52" t="s">
        <v>105</v>
      </c>
      <c r="C2" s="52" t="s">
        <v>106</v>
      </c>
      <c r="D2" s="52" t="s">
        <v>107</v>
      </c>
      <c r="E2" s="52">
        <v>28</v>
      </c>
      <c r="F2" s="50"/>
    </row>
    <row r="3" spans="1:6">
      <c r="A3" s="50"/>
      <c r="B3" s="52" t="s">
        <v>108</v>
      </c>
      <c r="C3" s="52" t="s">
        <v>109</v>
      </c>
      <c r="D3" s="52" t="s">
        <v>110</v>
      </c>
      <c r="E3" s="52">
        <v>8</v>
      </c>
      <c r="F3" s="50"/>
    </row>
    <row r="4" spans="1:6">
      <c r="A4" s="50"/>
      <c r="B4" s="52" t="s">
        <v>111</v>
      </c>
      <c r="C4" s="52" t="s">
        <v>112</v>
      </c>
      <c r="D4" s="52" t="s">
        <v>107</v>
      </c>
      <c r="E4" s="52">
        <v>19</v>
      </c>
      <c r="F4" s="50"/>
    </row>
    <row r="5" spans="1:6">
      <c r="A5" s="50"/>
      <c r="B5" s="52" t="s">
        <v>113</v>
      </c>
      <c r="C5" s="52" t="s">
        <v>114</v>
      </c>
      <c r="D5" s="52" t="s">
        <v>115</v>
      </c>
      <c r="E5" s="52">
        <v>2</v>
      </c>
      <c r="F5" s="50"/>
    </row>
    <row r="6" spans="1:6">
      <c r="A6" s="50"/>
      <c r="B6" s="52" t="s">
        <v>116</v>
      </c>
      <c r="C6" s="52" t="s">
        <v>112</v>
      </c>
      <c r="D6" s="52" t="s">
        <v>117</v>
      </c>
      <c r="E6" s="52">
        <v>5</v>
      </c>
      <c r="F6" s="50"/>
    </row>
    <row r="7" spans="1:6">
      <c r="A7" s="50"/>
      <c r="B7" s="52" t="s">
        <v>118</v>
      </c>
      <c r="C7" s="52" t="s">
        <v>109</v>
      </c>
      <c r="D7" s="52" t="s">
        <v>107</v>
      </c>
      <c r="E7" s="52">
        <v>9</v>
      </c>
      <c r="F7" s="50"/>
    </row>
    <row r="8" spans="1:6">
      <c r="A8" s="50"/>
      <c r="B8" s="52" t="s">
        <v>119</v>
      </c>
      <c r="C8" s="52" t="s">
        <v>112</v>
      </c>
      <c r="D8" s="52" t="s">
        <v>120</v>
      </c>
      <c r="E8" s="52">
        <v>18</v>
      </c>
      <c r="F8" s="50"/>
    </row>
    <row r="9" spans="1:6">
      <c r="A9" s="50"/>
      <c r="B9" s="52" t="s">
        <v>121</v>
      </c>
      <c r="C9" s="52" t="s">
        <v>106</v>
      </c>
      <c r="D9" s="52" t="s">
        <v>107</v>
      </c>
      <c r="E9" s="52">
        <v>11</v>
      </c>
      <c r="F9" s="50"/>
    </row>
    <row r="10" spans="1:6">
      <c r="A10" s="50"/>
      <c r="B10" s="52" t="s">
        <v>122</v>
      </c>
      <c r="C10" s="52" t="s">
        <v>114</v>
      </c>
      <c r="D10" s="52" t="s">
        <v>123</v>
      </c>
      <c r="E10" s="52">
        <v>3</v>
      </c>
      <c r="F10" s="50"/>
    </row>
    <row r="11" spans="1:6">
      <c r="A11" s="50"/>
      <c r="B11" s="52" t="s">
        <v>124</v>
      </c>
      <c r="C11" s="52" t="s">
        <v>109</v>
      </c>
      <c r="D11" s="52" t="s">
        <v>125</v>
      </c>
      <c r="E11" s="52">
        <v>15</v>
      </c>
      <c r="F11" s="50"/>
    </row>
    <row r="12" spans="1:6">
      <c r="A12" s="71"/>
      <c r="B12" s="71"/>
      <c r="C12" s="50"/>
      <c r="D12" s="50"/>
      <c r="E12" s="50"/>
      <c r="F12" s="50"/>
    </row>
    <row r="13" spans="1:6" ht="15.75">
      <c r="A13" s="23"/>
      <c r="B13" s="54" t="s">
        <v>126</v>
      </c>
      <c r="C13" s="23"/>
      <c r="D13" s="23"/>
      <c r="E13" s="51"/>
      <c r="F13" s="50"/>
    </row>
    <row r="14" spans="1:6" ht="15.75">
      <c r="A14" s="70"/>
      <c r="B14" s="70"/>
      <c r="C14" s="23"/>
      <c r="D14" s="23"/>
      <c r="E14" s="50"/>
      <c r="F14" s="50"/>
    </row>
    <row r="15" spans="1:6" ht="15.75">
      <c r="A15" s="23">
        <v>1</v>
      </c>
      <c r="B15" s="55" t="s">
        <v>127</v>
      </c>
      <c r="C15" s="23"/>
      <c r="D15" s="23"/>
      <c r="E15" s="50"/>
      <c r="F15" s="50"/>
    </row>
    <row r="16" spans="1:6" ht="15.75">
      <c r="A16" s="70"/>
      <c r="B16" s="70"/>
      <c r="C16" s="56" t="s">
        <v>128</v>
      </c>
      <c r="D16" s="56"/>
      <c r="E16" s="50"/>
      <c r="F16" s="50"/>
    </row>
    <row r="17" spans="1:6" ht="15.75">
      <c r="A17" s="23"/>
      <c r="B17" s="22" t="s">
        <v>129</v>
      </c>
      <c r="C17" s="57">
        <f>SUMIFS(E2:E11,D2:D11,"USA",C2:C11,"Athletics")</f>
        <v>9</v>
      </c>
      <c r="D17" s="23"/>
      <c r="E17" s="50"/>
      <c r="F17" s="50"/>
    </row>
    <row r="18" spans="1:6" ht="15.75">
      <c r="A18" s="70"/>
      <c r="B18" s="70"/>
      <c r="C18" s="23"/>
      <c r="D18" s="23"/>
      <c r="E18" s="50"/>
      <c r="F18" s="50"/>
    </row>
    <row r="19" spans="1:6" ht="15.75">
      <c r="A19" s="23">
        <v>2</v>
      </c>
      <c r="B19" s="55" t="s">
        <v>130</v>
      </c>
      <c r="C19" s="23"/>
      <c r="D19" s="23"/>
      <c r="E19" s="50"/>
      <c r="F19" s="50"/>
    </row>
    <row r="20" spans="1:6" ht="15.75">
      <c r="A20" s="70"/>
      <c r="B20" s="70"/>
      <c r="C20" s="56" t="s">
        <v>128</v>
      </c>
      <c r="D20" s="56"/>
      <c r="E20" s="50"/>
      <c r="F20" s="50"/>
    </row>
    <row r="21" spans="1:6" ht="15.75">
      <c r="A21" s="23"/>
      <c r="B21" s="22" t="s">
        <v>129</v>
      </c>
      <c r="C21" s="57">
        <f>SUMIF(C2:C11,"Figure Skating",E2:E11)</f>
        <v>5</v>
      </c>
      <c r="D21" s="23"/>
      <c r="E21" s="50"/>
      <c r="F21" s="50"/>
    </row>
    <row r="22" spans="1:6" ht="15.75">
      <c r="A22" s="70"/>
      <c r="B22" s="70"/>
      <c r="C22" s="23"/>
      <c r="D22" s="23"/>
      <c r="E22" s="50"/>
      <c r="F22" s="50"/>
    </row>
    <row r="23" spans="1:6" ht="15.75">
      <c r="A23" s="23">
        <v>3</v>
      </c>
      <c r="B23" s="55" t="s">
        <v>131</v>
      </c>
      <c r="C23" s="23"/>
      <c r="D23" s="23"/>
      <c r="E23" s="50"/>
      <c r="F23" s="50"/>
    </row>
    <row r="24" spans="1:6" ht="15.75">
      <c r="A24" s="70"/>
      <c r="B24" s="70"/>
      <c r="C24" s="56" t="s">
        <v>128</v>
      </c>
      <c r="D24" s="56"/>
      <c r="E24" s="50"/>
      <c r="F24" s="50"/>
    </row>
    <row r="25" spans="1:6" ht="15.75">
      <c r="A25" s="23"/>
      <c r="B25" s="22" t="s">
        <v>129</v>
      </c>
      <c r="C25" s="57">
        <f>SUMIF(D2:D11,"USA",E2:E11)+SUMIF(D2:D11,"Jamaica",E2:E11)</f>
        <v>75</v>
      </c>
      <c r="D25" s="23"/>
      <c r="E25" s="50"/>
      <c r="F25" s="50"/>
    </row>
    <row r="26" spans="1:6">
      <c r="A26" s="71"/>
      <c r="B26" s="71"/>
      <c r="C26" s="50"/>
      <c r="D26" s="50"/>
      <c r="E26" s="50"/>
      <c r="F26" s="50"/>
    </row>
    <row r="27" spans="1:6" ht="15.75">
      <c r="A27" s="23">
        <v>4</v>
      </c>
      <c r="B27" s="55" t="s">
        <v>132</v>
      </c>
      <c r="C27" s="23"/>
      <c r="D27" s="23"/>
    </row>
    <row r="28" spans="1:6" ht="15.75">
      <c r="A28" s="70"/>
      <c r="B28" s="70"/>
      <c r="C28" s="56" t="s">
        <v>128</v>
      </c>
      <c r="D28" s="56"/>
    </row>
    <row r="29" spans="1:6" ht="15.75">
      <c r="A29" s="23"/>
      <c r="B29" s="22" t="s">
        <v>129</v>
      </c>
      <c r="C29" s="57">
        <f>COUNTIF(D2:D11,"USA")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Shanu</cp:lastModifiedBy>
  <dcterms:created xsi:type="dcterms:W3CDTF">2023-02-28T05:02:53Z</dcterms:created>
  <dcterms:modified xsi:type="dcterms:W3CDTF">2023-12-26T10:10:24Z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