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Hub Repo\Data Analyst Assignment\Advanced Excel\"/>
    </mc:Choice>
  </mc:AlternateContent>
  <xr:revisionPtr revIDLastSave="0" documentId="13_ncr:1_{5EAA93B9-A540-40B9-A2DE-0DFDF6DEF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</sheets>
  <definedNames>
    <definedName name="Depart">'Arithmatic Functions'!$H$7:$H$44</definedName>
    <definedName name="Reg">'Arithmatic Functions'!$I$7:$I$44</definedName>
    <definedName name="Salary">'Arithmatic Functions'!$J$7:$J$44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1" l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N35" i="1"/>
  <c r="N36" i="1"/>
  <c r="N37" i="1"/>
  <c r="N38" i="1"/>
  <c r="N39" i="1"/>
  <c r="N40" i="1"/>
  <c r="N41" i="1"/>
  <c r="N42" i="1"/>
  <c r="N43" i="1"/>
  <c r="N44" i="1"/>
  <c r="N34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N21" i="1"/>
  <c r="N22" i="1"/>
  <c r="N23" i="1"/>
  <c r="N24" i="1"/>
  <c r="N25" i="1"/>
  <c r="N26" i="1"/>
  <c r="N27" i="1"/>
  <c r="N28" i="1"/>
  <c r="N29" i="1"/>
  <c r="N30" i="1"/>
  <c r="N20" i="1"/>
  <c r="N16" i="1" a="1"/>
  <c r="N16" i="1" s="1"/>
  <c r="N15" i="1"/>
  <c r="N14" i="1"/>
  <c r="N13" i="1"/>
  <c r="N12" i="1"/>
  <c r="N11" i="1"/>
  <c r="N8" i="1"/>
  <c r="N7" i="1"/>
  <c r="N6" i="1"/>
  <c r="N5" i="1"/>
  <c r="N4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<sst xmlns="http://schemas.openxmlformats.org/spreadsheetml/2006/main" count="287" uniqueCount="115">
  <si>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</si>
  <si>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</si>
  <si>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</si>
  <si>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</si>
  <si>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</si>
  <si>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</si>
  <si>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</si>
  <si>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</si>
  <si>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</si>
  <si>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</si>
  <si>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</si>
  <si>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</si>
  <si>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</si>
  <si>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</si>
  <si>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</si>
  <si>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</si>
  <si>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</si>
  <si>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</si>
  <si>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</si>
  <si>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</si>
  <si>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</si>
  <si>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</si>
  <si>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</si>
  <si>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</si>
  <si>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</si>
  <si>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</si>
  <si>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</si>
  <si>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</si>
  <si>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</si>
  <si>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</si>
  <si>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</si>
  <si>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</si>
  <si>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</si>
  <si>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</si>
  <si>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</si>
  <si>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</si>
  <si>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</si>
  <si>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</si>
  <si>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</si>
  <si>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</si>
  <si>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</si>
  <si>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</si>
  <si>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</si>
  <si>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</si>
  <si>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</si>
  <si>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</si>
  <si>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</si>
  <si>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</si>
  <si>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</si>
  <si>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</si>
  <si>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</si>
  <si>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</si>
  <si>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</si>
  <si>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</si>
  <si>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</si>
  <si>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</si>
  <si>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</si>
  <si>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</si>
  <si>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</si>
  <si>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</si>
  <si>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</si>
  <si>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</si>
  <si>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</si>
  <si>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</si>
  <si>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</si>
  <si>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</si>
  <si>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</si>
  <si>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</si>
  <si>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</si>
  <si>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</si>
  <si>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</si>
  <si>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</si>
  <si>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</si>
  <si>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</si>
  <si>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</si>
  <si>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</si>
  <si>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</si>
  <si>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</si>
  <si>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</si>
  <si>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</si>
  <si>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</si>
  <si>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</si>
  <si>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</si>
  <si>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</si>
  <si>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</si>
  <si>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</si>
  <si>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</si>
  <si>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</si>
  <si>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</si>
  <si>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</si>
  <si>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</si>
  <si>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</si>
  <si>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</si>
  <si>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</si>
  <si>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</si>
  <si>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</si>
  <si>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</si>
  <si>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</si>
  <si>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</si>
  <si>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</si>
  <si>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</si>
  <si>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</si>
  <si>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</si>
  <si>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</si>
  <si>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</si>
  <si>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</si>
  <si>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</si>
  <si>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</si>
  <si>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</si>
  <si>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</si>
  <si>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</si>
  <si>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</si>
  <si>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</si>
  <si>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 &amp; Departmentwise Report</t>
  </si>
  <si>
    <t>Region &amp; Departmentwise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</si>
</sst>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3" xfId="0" applyFont="1" applyBorder="1"/>
    <xf numFmtId="0" fontId="4" fillId="0" borderId="3" xfId="0" applyFont="1" applyBorder="1"/>
    <xf numFmtId="1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quotePrefix="1" applyFont="1" applyBorder="1"/>
    <xf numFmtId="15" fontId="4" fillId="0" borderId="3" xfId="0" applyNumberFormat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4" fillId="0" borderId="6" xfId="0" applyFont="1" applyBorder="1"/>
    <xf numFmtId="0" fontId="3" fillId="0" borderId="5" xfId="0" applyFont="1" applyBorder="1"/>
    <xf numFmtId="0" fontId="4" fillId="0" borderId="5" xfId="0" quotePrefix="1" applyFont="1" applyBorder="1"/>
    <xf numFmtId="0" fontId="4" fillId="0" borderId="5" xfId="0" applyFont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EED74E-581D-4831-83CB-C23C4A0D14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4"/>
  <sheetViews>
    <sheetView tabSelected="1" topLeftCell="B10" workbookViewId="0">
      <selection activeCell="P48" sqref="P48"/>
    </sheetView>
  </sheetViews>
  <sheetFormatPr defaultColWidth="14.44140625" defaultRowHeight="14.4" x14ac:dyDescent="0.3"/>
  <cols>
    <col min="1" max="1" width="8.6640625" customWidth="1"/>
    <col min="2" max="2" width="7.44140625" bestFit="1" customWidth="1"/>
    <col min="3" max="4" width="13.33203125" bestFit="1" customWidth="1"/>
    <col min="5" max="5" width="10" bestFit="1" customWidth="1"/>
    <col min="6" max="6" width="7.21875" bestFit="1" customWidth="1"/>
    <col min="7" max="7" width="9" bestFit="1" customWidth="1"/>
    <col min="8" max="8" width="21.5546875" bestFit="1" customWidth="1"/>
    <col min="9" max="9" width="8.77734375" bestFit="1" customWidth="1"/>
    <col min="10" max="10" width="10.77734375" bestFit="1" customWidth="1"/>
    <col min="11" max="12" width="8.6640625" customWidth="1"/>
    <col min="13" max="13" width="49.5546875" bestFit="1" customWidth="1"/>
    <col min="14" max="16" width="8.33203125" customWidth="1"/>
    <col min="17" max="17" width="9" customWidth="1"/>
    <col min="18" max="26" width="8.6640625" customWidth="1"/>
  </cols>
  <sheetData>
    <row r="2" spans="2:14" x14ac:dyDescent="0.3">
      <c r="C2" s="15" t="s">
        <v>0</v>
      </c>
      <c r="D2" s="15"/>
      <c r="E2" s="15"/>
      <c r="F2" s="15"/>
      <c r="G2" s="15"/>
      <c r="H2" s="15"/>
      <c r="I2" s="15"/>
      <c r="J2" s="15"/>
      <c r="M2" s="16" t="s">
        <v>1</v>
      </c>
      <c r="N2" s="17"/>
    </row>
    <row r="3" spans="2:14" x14ac:dyDescent="0.3">
      <c r="C3" s="15" t="s">
        <v>2</v>
      </c>
      <c r="D3" s="15"/>
      <c r="E3" s="15"/>
      <c r="F3" s="15"/>
      <c r="G3" s="15"/>
      <c r="H3" s="15"/>
      <c r="I3" s="15"/>
      <c r="J3" s="15"/>
      <c r="M3" s="1" t="s">
        <v>3</v>
      </c>
      <c r="N3" s="2">
        <f>SUM(J7:J44)</f>
        <v>2191000</v>
      </c>
    </row>
    <row r="4" spans="2:14" x14ac:dyDescent="0.3">
      <c r="M4" s="1" t="s">
        <v>4</v>
      </c>
      <c r="N4" s="3">
        <f>AVERAGE(J7:J44)</f>
        <v>57657.894736842107</v>
      </c>
    </row>
    <row r="5" spans="2:14" x14ac:dyDescent="0.3">
      <c r="M5" s="1" t="s">
        <v>5</v>
      </c>
      <c r="N5" s="2">
        <f>MEDIAN(J7:J44)</f>
        <v>55000</v>
      </c>
    </row>
    <row r="6" spans="2:14" x14ac:dyDescent="0.3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M6" s="1" t="s">
        <v>15</v>
      </c>
      <c r="N6" s="2">
        <f>COUNTA(C7:C44)</f>
        <v>38</v>
      </c>
    </row>
    <row r="7" spans="2:14" x14ac:dyDescent="0.3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2">
        <v>48000</v>
      </c>
      <c r="M7" s="1" t="s">
        <v>22</v>
      </c>
      <c r="N7" s="2">
        <f>MAX(J7:J44)</f>
        <v>92000</v>
      </c>
    </row>
    <row r="8" spans="2:14" x14ac:dyDescent="0.3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2">
        <v>35000</v>
      </c>
      <c r="M8" s="1" t="s">
        <v>27</v>
      </c>
      <c r="N8" s="2">
        <f>MIN(J7:J44)</f>
        <v>15000</v>
      </c>
    </row>
    <row r="9" spans="2:14" x14ac:dyDescent="0.3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2">
        <v>67000</v>
      </c>
    </row>
    <row r="10" spans="2:14" x14ac:dyDescent="0.3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2">
        <v>87000</v>
      </c>
      <c r="M10" s="16" t="s">
        <v>35</v>
      </c>
      <c r="N10" s="17"/>
    </row>
    <row r="11" spans="2:14" x14ac:dyDescent="0.3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2">
        <v>22000</v>
      </c>
      <c r="M11" s="2" t="s">
        <v>39</v>
      </c>
      <c r="N11" s="2">
        <f>COUNTIF(F7:F44,"Male")</f>
        <v>23</v>
      </c>
    </row>
    <row r="12" spans="2:14" x14ac:dyDescent="0.3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2">
        <v>91000</v>
      </c>
      <c r="M12" s="2" t="s">
        <v>42</v>
      </c>
      <c r="N12" s="2">
        <f>COUNTIFS(F10:F44,"Female")</f>
        <v>12</v>
      </c>
    </row>
    <row r="13" spans="2:14" x14ac:dyDescent="0.3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2">
        <v>77000</v>
      </c>
      <c r="M13" s="2" t="s">
        <v>47</v>
      </c>
      <c r="N13" s="8">
        <f>COUNTIFS(I7:I44,"North")</f>
        <v>10</v>
      </c>
    </row>
    <row r="14" spans="2:14" x14ac:dyDescent="0.3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2">
        <v>45000</v>
      </c>
      <c r="M14" s="9" t="s">
        <v>49</v>
      </c>
      <c r="N14" s="10">
        <f>AVERAGEIFS(J7:J44,H7:H44,"Sales",I7:I44,"North")</f>
        <v>52000</v>
      </c>
    </row>
    <row r="15" spans="2:14" x14ac:dyDescent="0.3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2">
        <v>92000</v>
      </c>
      <c r="M15" s="2" t="s">
        <v>53</v>
      </c>
      <c r="N15" s="11">
        <f>MAX(J7:J44,COUNTIFS(H7:H44,"Digital Marketing"))</f>
        <v>92000</v>
      </c>
    </row>
    <row r="16" spans="2:14" x14ac:dyDescent="0.3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2">
        <v>50000</v>
      </c>
      <c r="M16" s="9" t="s">
        <v>56</v>
      </c>
      <c r="N16" s="10" cm="1">
        <f t="array" ref="N16">MIN(IF(I7:I44="South",J7:J44))</f>
        <v>19000</v>
      </c>
    </row>
    <row r="17" spans="2:17" x14ac:dyDescent="0.3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2">
        <v>37000</v>
      </c>
    </row>
    <row r="18" spans="2:17" x14ac:dyDescent="0.3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2">
        <v>43000</v>
      </c>
      <c r="M18" s="18" t="s">
        <v>113</v>
      </c>
      <c r="N18" s="19"/>
      <c r="O18" s="19"/>
      <c r="P18" s="19"/>
      <c r="Q18" s="20"/>
    </row>
    <row r="19" spans="2:17" x14ac:dyDescent="0.3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2">
        <v>90000</v>
      </c>
      <c r="M19" s="12" t="s">
        <v>68</v>
      </c>
      <c r="N19" s="12" t="s">
        <v>21</v>
      </c>
      <c r="O19" s="12" t="s">
        <v>34</v>
      </c>
      <c r="P19" s="12" t="s">
        <v>52</v>
      </c>
      <c r="Q19" s="12" t="s">
        <v>46</v>
      </c>
    </row>
    <row r="20" spans="2:17" x14ac:dyDescent="0.3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2">
        <v>34000</v>
      </c>
      <c r="M20" s="13" t="s">
        <v>20</v>
      </c>
      <c r="N20" s="14">
        <f>COUNTIFS(Depart,$M20,Reg,N$19)</f>
        <v>1</v>
      </c>
      <c r="O20" s="14">
        <f>COUNTIFS(Depart,$M20,Reg,O$19)</f>
        <v>1</v>
      </c>
      <c r="P20" s="14">
        <f>COUNTIFS(Depart,$M20,Reg,P$19)</f>
        <v>0</v>
      </c>
      <c r="Q20" s="14">
        <f>COUNTIFS(Depart,$M20,Reg,Q$19)</f>
        <v>0</v>
      </c>
    </row>
    <row r="21" spans="2:17" ht="15" customHeight="1" x14ac:dyDescent="0.3">
      <c r="B21" s="4">
        <v>150930</v>
      </c>
      <c r="C21" s="5" t="s">
        <v>66</v>
      </c>
      <c r="D21" s="5" t="s">
        <v>67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2">
        <v>82000</v>
      </c>
      <c r="M21" s="13" t="s">
        <v>26</v>
      </c>
      <c r="N21" s="14">
        <f>COUNTIFS(Depart,$M21,Reg,N$19)</f>
        <v>3</v>
      </c>
      <c r="O21" s="14">
        <f>COUNTIFS(Depart,$M21,Reg,O$19)</f>
        <v>1</v>
      </c>
      <c r="P21" s="14">
        <f>COUNTIFS(Depart,$M21,Reg,P$19)</f>
        <v>1</v>
      </c>
      <c r="Q21" s="14">
        <f>COUNTIFS(Depart,$M21,Reg,Q$19)</f>
        <v>1</v>
      </c>
    </row>
    <row r="22" spans="2:17" x14ac:dyDescent="0.3">
      <c r="B22" s="4">
        <v>150894</v>
      </c>
      <c r="C22" s="5" t="s">
        <v>69</v>
      </c>
      <c r="D22" s="5" t="s">
        <v>70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2">
        <v>67000</v>
      </c>
      <c r="M22" s="13" t="s">
        <v>33</v>
      </c>
      <c r="N22" s="14">
        <f>COUNTIFS(Depart,$M22,Reg,N$19)</f>
        <v>1</v>
      </c>
      <c r="O22" s="14">
        <f>COUNTIFS(Depart,$M22,Reg,O$19)</f>
        <v>2</v>
      </c>
      <c r="P22" s="14">
        <f>COUNTIFS(Depart,$M22,Reg,P$19)</f>
        <v>2</v>
      </c>
      <c r="Q22" s="14">
        <f>COUNTIFS(Depart,$M22,Reg,Q$19)</f>
        <v>1</v>
      </c>
    </row>
    <row r="23" spans="2:17" x14ac:dyDescent="0.3">
      <c r="B23" s="4">
        <v>150947</v>
      </c>
      <c r="C23" s="5" t="s">
        <v>71</v>
      </c>
      <c r="D23" s="5" t="s">
        <v>72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2">
        <v>85000</v>
      </c>
      <c r="M23" s="13" t="s">
        <v>38</v>
      </c>
      <c r="N23" s="14">
        <f>COUNTIFS(Depart,$M23,Reg,N$19)</f>
        <v>1</v>
      </c>
      <c r="O23" s="14">
        <f>COUNTIFS(Depart,$M23,Reg,O$19)</f>
        <v>1</v>
      </c>
      <c r="P23" s="14">
        <f>COUNTIFS(Depart,$M23,Reg,P$19)</f>
        <v>1</v>
      </c>
      <c r="Q23" s="14">
        <f>COUNTIFS(Depart,$M23,Reg,Q$19)</f>
        <v>1</v>
      </c>
    </row>
    <row r="24" spans="2:17" x14ac:dyDescent="0.3">
      <c r="B24" s="4">
        <v>150905</v>
      </c>
      <c r="C24" s="5" t="s">
        <v>73</v>
      </c>
      <c r="D24" s="5" t="s">
        <v>74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2">
        <v>62000</v>
      </c>
      <c r="M24" s="13" t="s">
        <v>41</v>
      </c>
      <c r="N24" s="14">
        <f>COUNTIFS(Depart,$M24,Reg,N$19)</f>
        <v>1</v>
      </c>
      <c r="O24" s="14">
        <f>COUNTIFS(Depart,$M24,Reg,O$19)</f>
        <v>1</v>
      </c>
      <c r="P24" s="14">
        <f>COUNTIFS(Depart,$M24,Reg,P$19)</f>
        <v>0</v>
      </c>
      <c r="Q24" s="14">
        <f>COUNTIFS(Depart,$M24,Reg,Q$19)</f>
        <v>0</v>
      </c>
    </row>
    <row r="25" spans="2:17" x14ac:dyDescent="0.3">
      <c r="B25" s="4">
        <v>150995</v>
      </c>
      <c r="C25" s="5" t="s">
        <v>75</v>
      </c>
      <c r="D25" s="5" t="s">
        <v>76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2">
        <v>15000</v>
      </c>
      <c r="M25" s="13" t="s">
        <v>45</v>
      </c>
      <c r="N25" s="14">
        <f>COUNTIFS(Depart,$M25,Reg,N$19)</f>
        <v>0</v>
      </c>
      <c r="O25" s="14">
        <f>COUNTIFS(Depart,$M25,Reg,O$19)</f>
        <v>1</v>
      </c>
      <c r="P25" s="14">
        <f>COUNTIFS(Depart,$M25,Reg,P$19)</f>
        <v>1</v>
      </c>
      <c r="Q25" s="14">
        <f>COUNTIFS(Depart,$M25,Reg,Q$19)</f>
        <v>1</v>
      </c>
    </row>
    <row r="26" spans="2:17" x14ac:dyDescent="0.3">
      <c r="B26" s="4">
        <v>150912</v>
      </c>
      <c r="C26" s="5" t="s">
        <v>77</v>
      </c>
      <c r="D26" s="5" t="s">
        <v>78</v>
      </c>
      <c r="E26" s="6">
        <v>37629</v>
      </c>
      <c r="F26" s="7" t="s">
        <v>18</v>
      </c>
      <c r="G26" s="5" t="s">
        <v>19</v>
      </c>
      <c r="H26" s="5" t="s">
        <v>79</v>
      </c>
      <c r="I26" s="5" t="s">
        <v>34</v>
      </c>
      <c r="J26" s="2">
        <v>81000</v>
      </c>
      <c r="M26" s="13" t="s">
        <v>62</v>
      </c>
      <c r="N26" s="14">
        <f>COUNTIFS(Depart,$M26,Reg,N$19)</f>
        <v>0</v>
      </c>
      <c r="O26" s="14">
        <f>COUNTIFS(Depart,$M26,Reg,O$19)</f>
        <v>0</v>
      </c>
      <c r="P26" s="14">
        <f>COUNTIFS(Depart,$M26,Reg,P$19)</f>
        <v>1</v>
      </c>
      <c r="Q26" s="14">
        <f>COUNTIFS(Depart,$M26,Reg,Q$19)</f>
        <v>0</v>
      </c>
    </row>
    <row r="27" spans="2:17" x14ac:dyDescent="0.3">
      <c r="B27" s="4">
        <v>150921</v>
      </c>
      <c r="C27" s="5" t="s">
        <v>80</v>
      </c>
      <c r="D27" s="5" t="s">
        <v>81</v>
      </c>
      <c r="E27" s="6">
        <v>38092</v>
      </c>
      <c r="F27" s="7" t="s">
        <v>32</v>
      </c>
      <c r="G27" s="5" t="s">
        <v>19</v>
      </c>
      <c r="H27" s="5" t="s">
        <v>82</v>
      </c>
      <c r="I27" s="5" t="s">
        <v>34</v>
      </c>
      <c r="J27" s="2">
        <v>19000</v>
      </c>
      <c r="M27" s="13" t="s">
        <v>65</v>
      </c>
      <c r="N27" s="14">
        <f>COUNTIFS(Depart,$M27,Reg,N$19)</f>
        <v>1</v>
      </c>
      <c r="O27" s="14">
        <f>COUNTIFS(Depart,$M27,Reg,O$19)</f>
        <v>2</v>
      </c>
      <c r="P27" s="14">
        <f>COUNTIFS(Depart,$M27,Reg,P$19)</f>
        <v>2</v>
      </c>
      <c r="Q27" s="14">
        <f>COUNTIFS(Depart,$M27,Reg,Q$19)</f>
        <v>0</v>
      </c>
    </row>
    <row r="28" spans="2:17" x14ac:dyDescent="0.3">
      <c r="B28" s="4">
        <v>150851</v>
      </c>
      <c r="C28" s="5" t="s">
        <v>83</v>
      </c>
      <c r="D28" s="5" t="s">
        <v>84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2">
        <v>75000</v>
      </c>
      <c r="M28" s="13" t="s">
        <v>79</v>
      </c>
      <c r="N28" s="14">
        <f>COUNTIFS(Depart,$M28,Reg,N$19)</f>
        <v>0</v>
      </c>
      <c r="O28" s="14">
        <f>COUNTIFS(Depart,$M28,Reg,O$19)</f>
        <v>2</v>
      </c>
      <c r="P28" s="14">
        <f>COUNTIFS(Depart,$M28,Reg,P$19)</f>
        <v>0</v>
      </c>
      <c r="Q28" s="14">
        <f>COUNTIFS(Depart,$M28,Reg,Q$19)</f>
        <v>0</v>
      </c>
    </row>
    <row r="29" spans="2:17" x14ac:dyDescent="0.3">
      <c r="B29" s="4">
        <v>150867</v>
      </c>
      <c r="C29" s="5" t="s">
        <v>85</v>
      </c>
      <c r="D29" s="5" t="s">
        <v>86</v>
      </c>
      <c r="E29" s="6">
        <v>29028</v>
      </c>
      <c r="F29" s="7" t="s">
        <v>18</v>
      </c>
      <c r="G29" s="5" t="s">
        <v>25</v>
      </c>
      <c r="H29" s="5" t="s">
        <v>82</v>
      </c>
      <c r="I29" s="5" t="s">
        <v>52</v>
      </c>
      <c r="J29" s="2">
        <v>49000</v>
      </c>
      <c r="M29" s="13" t="s">
        <v>82</v>
      </c>
      <c r="N29" s="14">
        <f>COUNTIFS(Depart,$M29,Reg,N$19)</f>
        <v>1</v>
      </c>
      <c r="O29" s="14">
        <f>COUNTIFS(Depart,$M29,Reg,O$19)</f>
        <v>1</v>
      </c>
      <c r="P29" s="14">
        <f>COUNTIFS(Depart,$M29,Reg,P$19)</f>
        <v>1</v>
      </c>
      <c r="Q29" s="14">
        <f>COUNTIFS(Depart,$M29,Reg,Q$19)</f>
        <v>1</v>
      </c>
    </row>
    <row r="30" spans="2:17" x14ac:dyDescent="0.3">
      <c r="B30" s="4">
        <v>150899</v>
      </c>
      <c r="C30" s="5" t="s">
        <v>87</v>
      </c>
      <c r="D30" s="5" t="s">
        <v>88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2">
        <v>50000</v>
      </c>
      <c r="M30" s="13" t="s">
        <v>93</v>
      </c>
      <c r="N30" s="14">
        <f>COUNTIFS(Depart,$M30,Reg,N$19)</f>
        <v>1</v>
      </c>
      <c r="O30" s="14">
        <f>COUNTIFS(Depart,$M30,Reg,O$19)</f>
        <v>2</v>
      </c>
      <c r="P30" s="14">
        <f>COUNTIFS(Depart,$M30,Reg,P$19)</f>
        <v>0</v>
      </c>
      <c r="Q30" s="14">
        <f>COUNTIFS(Depart,$M30,Reg,Q$19)</f>
        <v>0</v>
      </c>
    </row>
    <row r="31" spans="2:17" x14ac:dyDescent="0.3">
      <c r="B31" s="4">
        <v>150975</v>
      </c>
      <c r="C31" s="5" t="s">
        <v>89</v>
      </c>
      <c r="D31" s="5" t="s">
        <v>90</v>
      </c>
      <c r="E31" s="6">
        <v>31478</v>
      </c>
      <c r="F31" s="7" t="s">
        <v>32</v>
      </c>
      <c r="G31" s="5" t="s">
        <v>19</v>
      </c>
      <c r="H31" s="5" t="s">
        <v>82</v>
      </c>
      <c r="I31" s="5" t="s">
        <v>46</v>
      </c>
      <c r="J31" s="2">
        <v>83000</v>
      </c>
    </row>
    <row r="32" spans="2:17" x14ac:dyDescent="0.3">
      <c r="B32" s="4">
        <v>150901</v>
      </c>
      <c r="C32" s="5" t="s">
        <v>91</v>
      </c>
      <c r="D32" s="5" t="s">
        <v>92</v>
      </c>
      <c r="E32" s="6">
        <v>32946</v>
      </c>
      <c r="F32" s="7" t="s">
        <v>18</v>
      </c>
      <c r="G32" s="5" t="s">
        <v>19</v>
      </c>
      <c r="H32" s="5" t="s">
        <v>93</v>
      </c>
      <c r="I32" s="5" t="s">
        <v>34</v>
      </c>
      <c r="J32" s="2">
        <v>53000</v>
      </c>
      <c r="M32" s="18" t="s">
        <v>114</v>
      </c>
      <c r="N32" s="19"/>
      <c r="O32" s="19"/>
      <c r="P32" s="19"/>
      <c r="Q32" s="20"/>
    </row>
    <row r="33" spans="2:17" x14ac:dyDescent="0.3">
      <c r="B33" s="4">
        <v>150968</v>
      </c>
      <c r="C33" s="5" t="s">
        <v>94</v>
      </c>
      <c r="D33" s="5" t="s">
        <v>95</v>
      </c>
      <c r="E33" s="6">
        <v>37208</v>
      </c>
      <c r="F33" s="7" t="s">
        <v>32</v>
      </c>
      <c r="G33" s="5" t="s">
        <v>19</v>
      </c>
      <c r="H33" s="5" t="s">
        <v>79</v>
      </c>
      <c r="I33" s="5" t="s">
        <v>34</v>
      </c>
      <c r="J33" s="2">
        <v>65000</v>
      </c>
      <c r="M33" s="12" t="s">
        <v>68</v>
      </c>
      <c r="N33" s="12" t="s">
        <v>21</v>
      </c>
      <c r="O33" s="12" t="s">
        <v>34</v>
      </c>
      <c r="P33" s="12" t="s">
        <v>52</v>
      </c>
      <c r="Q33" s="12" t="s">
        <v>46</v>
      </c>
    </row>
    <row r="34" spans="2:17" x14ac:dyDescent="0.3">
      <c r="B34" s="4">
        <v>150773</v>
      </c>
      <c r="C34" s="5" t="s">
        <v>96</v>
      </c>
      <c r="D34" s="5" t="s">
        <v>97</v>
      </c>
      <c r="E34" s="6">
        <v>26860</v>
      </c>
      <c r="F34" s="7" t="s">
        <v>32</v>
      </c>
      <c r="G34" s="5" t="s">
        <v>19</v>
      </c>
      <c r="H34" s="5" t="s">
        <v>82</v>
      </c>
      <c r="I34" s="5" t="s">
        <v>21</v>
      </c>
      <c r="J34" s="2">
        <v>85000</v>
      </c>
      <c r="M34" s="13" t="s">
        <v>20</v>
      </c>
      <c r="N34" s="14">
        <f>SUMIFS(Salary,Depart,$M34,Reg,N$33)</f>
        <v>48000</v>
      </c>
      <c r="O34" s="14">
        <f>SUMIFS(Salary,Depart,$M34,Reg,O$33)</f>
        <v>62000</v>
      </c>
      <c r="P34" s="14">
        <f>SUMIFS(Salary,Depart,$M34,Reg,P$33)</f>
        <v>0</v>
      </c>
      <c r="Q34" s="14">
        <f>SUMIFS(Salary,Depart,$M34,Reg,Q$33)</f>
        <v>0</v>
      </c>
    </row>
    <row r="35" spans="2:17" x14ac:dyDescent="0.3">
      <c r="B35" s="4">
        <v>150840</v>
      </c>
      <c r="C35" s="5" t="s">
        <v>66</v>
      </c>
      <c r="D35" s="5" t="s">
        <v>98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2">
        <v>20000</v>
      </c>
      <c r="M35" s="13" t="s">
        <v>26</v>
      </c>
      <c r="N35" s="14">
        <f>SUMIFS(Salary,Depart,$M35,Reg,N$33)</f>
        <v>183000</v>
      </c>
      <c r="O35" s="14">
        <f>SUMIFS(Salary,Depart,$M35,Reg,O$33)</f>
        <v>82000</v>
      </c>
      <c r="P35" s="14">
        <f>SUMIFS(Salary,Depart,$M35,Reg,P$33)</f>
        <v>92000</v>
      </c>
      <c r="Q35" s="14">
        <f>SUMIFS(Salary,Depart,$M35,Reg,Q$33)</f>
        <v>45000</v>
      </c>
    </row>
    <row r="36" spans="2:17" x14ac:dyDescent="0.3">
      <c r="B36" s="4">
        <v>150850</v>
      </c>
      <c r="C36" s="5" t="s">
        <v>57</v>
      </c>
      <c r="D36" s="5" t="s">
        <v>99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2">
        <v>47000</v>
      </c>
      <c r="M36" s="13" t="s">
        <v>33</v>
      </c>
      <c r="N36" s="14">
        <f>SUMIFS(Salary,Depart,$M36,Reg,N$33)</f>
        <v>50000</v>
      </c>
      <c r="O36" s="14">
        <f>SUMIFS(Salary,Depart,$M36,Reg,O$33)</f>
        <v>154000</v>
      </c>
      <c r="P36" s="14">
        <f>SUMIFS(Salary,Depart,$M36,Reg,P$33)</f>
        <v>95000</v>
      </c>
      <c r="Q36" s="14">
        <f>SUMIFS(Salary,Depart,$M36,Reg,Q$33)</f>
        <v>15000</v>
      </c>
    </row>
    <row r="37" spans="2:17" x14ac:dyDescent="0.3">
      <c r="B37" s="4">
        <v>150962</v>
      </c>
      <c r="C37" s="5" t="s">
        <v>100</v>
      </c>
      <c r="D37" s="5" t="s">
        <v>101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2">
        <v>87000</v>
      </c>
      <c r="M37" s="13" t="s">
        <v>38</v>
      </c>
      <c r="N37" s="14">
        <f>SUMIFS(Salary,Depart,$M37,Reg,N$33)</f>
        <v>22000</v>
      </c>
      <c r="O37" s="14">
        <f>SUMIFS(Salary,Depart,$M37,Reg,O$33)</f>
        <v>58000</v>
      </c>
      <c r="P37" s="14">
        <f>SUMIFS(Salary,Depart,$M37,Reg,P$33)</f>
        <v>27000</v>
      </c>
      <c r="Q37" s="14">
        <f>SUMIFS(Salary,Depart,$M37,Reg,Q$33)</f>
        <v>47000</v>
      </c>
    </row>
    <row r="38" spans="2:17" x14ac:dyDescent="0.3">
      <c r="B38" s="4">
        <v>150954</v>
      </c>
      <c r="C38" s="5" t="s">
        <v>102</v>
      </c>
      <c r="D38" s="5" t="s">
        <v>101</v>
      </c>
      <c r="E38" s="6">
        <v>35495</v>
      </c>
      <c r="F38" s="7" t="s">
        <v>18</v>
      </c>
      <c r="G38" s="5" t="s">
        <v>19</v>
      </c>
      <c r="H38" s="5" t="s">
        <v>93</v>
      </c>
      <c r="I38" s="5" t="s">
        <v>34</v>
      </c>
      <c r="J38" s="2">
        <v>57000</v>
      </c>
      <c r="M38" s="13" t="s">
        <v>41</v>
      </c>
      <c r="N38" s="14">
        <f>SUMIFS(Salary,Depart,$M38,Reg,N$33)</f>
        <v>91000</v>
      </c>
      <c r="O38" s="14">
        <f>SUMIFS(Salary,Depart,$M38,Reg,O$33)</f>
        <v>87000</v>
      </c>
      <c r="P38" s="14">
        <f>SUMIFS(Salary,Depart,$M38,Reg,P$33)</f>
        <v>0</v>
      </c>
      <c r="Q38" s="14">
        <f>SUMIFS(Salary,Depart,$M38,Reg,Q$33)</f>
        <v>0</v>
      </c>
    </row>
    <row r="39" spans="2:17" x14ac:dyDescent="0.3">
      <c r="B39" s="4">
        <v>150874</v>
      </c>
      <c r="C39" s="5" t="s">
        <v>103</v>
      </c>
      <c r="D39" s="5" t="s">
        <v>101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2">
        <v>27000</v>
      </c>
      <c r="M39" s="13" t="s">
        <v>45</v>
      </c>
      <c r="N39" s="14">
        <f>SUMIFS(Salary,Depart,$M39,Reg,N$33)</f>
        <v>0</v>
      </c>
      <c r="O39" s="14">
        <f>SUMIFS(Salary,Depart,$M39,Reg,O$33)</f>
        <v>37000</v>
      </c>
      <c r="P39" s="14">
        <f>SUMIFS(Salary,Depart,$M39,Reg,P$33)</f>
        <v>43000</v>
      </c>
      <c r="Q39" s="14">
        <f>SUMIFS(Salary,Depart,$M39,Reg,Q$33)</f>
        <v>77000</v>
      </c>
    </row>
    <row r="40" spans="2:17" x14ac:dyDescent="0.3">
      <c r="B40" s="4">
        <v>150798</v>
      </c>
      <c r="C40" s="5" t="s">
        <v>104</v>
      </c>
      <c r="D40" s="5" t="s">
        <v>101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2">
        <v>81000</v>
      </c>
      <c r="M40" s="13" t="s">
        <v>62</v>
      </c>
      <c r="N40" s="14">
        <f>SUMIFS(Salary,Depart,$M40,Reg,N$33)</f>
        <v>0</v>
      </c>
      <c r="O40" s="14">
        <f>SUMIFS(Salary,Depart,$M40,Reg,O$33)</f>
        <v>0</v>
      </c>
      <c r="P40" s="14">
        <f>SUMIFS(Salary,Depart,$M40,Reg,P$33)</f>
        <v>90000</v>
      </c>
      <c r="Q40" s="14">
        <f>SUMIFS(Salary,Depart,$M40,Reg,Q$33)</f>
        <v>0</v>
      </c>
    </row>
    <row r="41" spans="2:17" x14ac:dyDescent="0.3">
      <c r="B41" s="4">
        <v>150830</v>
      </c>
      <c r="C41" s="5" t="s">
        <v>105</v>
      </c>
      <c r="D41" s="5" t="s">
        <v>106</v>
      </c>
      <c r="E41" s="6">
        <v>29037</v>
      </c>
      <c r="F41" s="7" t="s">
        <v>18</v>
      </c>
      <c r="G41" s="5" t="s">
        <v>19</v>
      </c>
      <c r="H41" s="5" t="s">
        <v>93</v>
      </c>
      <c r="I41" s="5" t="s">
        <v>21</v>
      </c>
      <c r="J41" s="2">
        <v>52000</v>
      </c>
      <c r="M41" s="13" t="s">
        <v>65</v>
      </c>
      <c r="N41" s="14">
        <f>SUMIFS(Salary,Depart,$M41,Reg,N$33)</f>
        <v>26000</v>
      </c>
      <c r="O41" s="14">
        <f>SUMIFS(Salary,Depart,$M41,Reg,O$33)</f>
        <v>135000</v>
      </c>
      <c r="P41" s="14">
        <f>SUMIFS(Salary,Depart,$M41,Reg,P$33)</f>
        <v>81000</v>
      </c>
      <c r="Q41" s="14">
        <f>SUMIFS(Salary,Depart,$M41,Reg,Q$33)</f>
        <v>0</v>
      </c>
    </row>
    <row r="42" spans="2:17" x14ac:dyDescent="0.3">
      <c r="B42" s="4">
        <v>150929</v>
      </c>
      <c r="C42" s="5" t="s">
        <v>107</v>
      </c>
      <c r="D42" s="5" t="s">
        <v>108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2">
        <v>58000</v>
      </c>
      <c r="M42" s="13" t="s">
        <v>79</v>
      </c>
      <c r="N42" s="14">
        <f>SUMIFS(Salary,Depart,$M42,Reg,N$33)</f>
        <v>0</v>
      </c>
      <c r="O42" s="14">
        <f>SUMIFS(Salary,Depart,$M42,Reg,O$33)</f>
        <v>146000</v>
      </c>
      <c r="P42" s="14">
        <f>SUMIFS(Salary,Depart,$M42,Reg,P$33)</f>
        <v>0</v>
      </c>
      <c r="Q42" s="14">
        <f>SUMIFS(Salary,Depart,$M42,Reg,Q$33)</f>
        <v>0</v>
      </c>
    </row>
    <row r="43" spans="2:17" x14ac:dyDescent="0.3">
      <c r="B43" s="4">
        <v>150982</v>
      </c>
      <c r="C43" s="5" t="s">
        <v>109</v>
      </c>
      <c r="D43" s="5" t="s">
        <v>110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2">
        <v>47000</v>
      </c>
      <c r="M43" s="13" t="s">
        <v>82</v>
      </c>
      <c r="N43" s="14">
        <f>SUMIFS(Salary,Depart,$M43,Reg,N$33)</f>
        <v>85000</v>
      </c>
      <c r="O43" s="14">
        <f>SUMIFS(Salary,Depart,$M43,Reg,O$33)</f>
        <v>19000</v>
      </c>
      <c r="P43" s="14">
        <f>SUMIFS(Salary,Depart,$M43,Reg,P$33)</f>
        <v>49000</v>
      </c>
      <c r="Q43" s="14">
        <f>SUMIFS(Salary,Depart,$M43,Reg,Q$33)</f>
        <v>83000</v>
      </c>
    </row>
    <row r="44" spans="2:17" x14ac:dyDescent="0.3">
      <c r="B44" s="4">
        <v>150821</v>
      </c>
      <c r="C44" s="5" t="s">
        <v>111</v>
      </c>
      <c r="D44" s="5" t="s">
        <v>112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2">
        <v>26000</v>
      </c>
      <c r="M44" s="13" t="s">
        <v>93</v>
      </c>
      <c r="N44" s="14">
        <f>SUMIFS(Salary,Depart,$M44,Reg,N$33)</f>
        <v>52000</v>
      </c>
      <c r="O44" s="14">
        <f>SUMIFS(Salary,Depart,$M44,Reg,O$33)</f>
        <v>110000</v>
      </c>
      <c r="P44" s="14">
        <f>SUMIFS(Salary,Depart,$M44,Reg,P$33)</f>
        <v>0</v>
      </c>
      <c r="Q44" s="14">
        <f>SUMIFS(Salary,Depart,$M44,Reg,Q$33)</f>
        <v>0</v>
      </c>
    </row>
  </sheetData>
  <mergeCells count="6">
    <mergeCell ref="M32:Q32"/>
    <mergeCell ref="M18:Q18"/>
    <mergeCell ref="C2:J2"/>
    <mergeCell ref="M2:N2"/>
    <mergeCell ref="C3:J3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Arithmatic Functions</vt:lpstr>
      <vt:lpstr>Depart</vt:lpstr>
      <vt:lpstr>Reg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Shanu Halli</cp:lastModifiedBy>
  <dcterms:created xsi:type="dcterms:W3CDTF">2015-06-05T18:17:20Z</dcterms:created>
  <dcterms:modified xsi:type="dcterms:W3CDTF">2023-10-14T14:30:26Z</dcterms:modified>
</cp:coreProperties>
</file>