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qurrahman\Documents\"/>
    </mc:Choice>
  </mc:AlternateContent>
  <xr:revisionPtr revIDLastSave="0" documentId="8_{3AB7C0C7-3F02-4160-9325-2362A451BDA9}" xr6:coauthVersionLast="46" xr6:coauthVersionMax="46" xr10:uidLastSave="{00000000-0000-0000-0000-000000000000}"/>
  <bookViews>
    <workbookView xWindow="-110" yWindow="-110" windowWidth="19420" windowHeight="10420" firstSheet="1" activeTab="2" xr2:uid="{1F279F2E-CC68-4CCB-8D6A-55364DA239E9}"/>
  </bookViews>
  <sheets>
    <sheet name="Ashiqur Rahman" sheetId="9" state="hidden" r:id="rId1"/>
    <sheet name="Ashiqur Rahman (2)" sheetId="33" r:id="rId2"/>
    <sheet name="Ashiqur Rahman (3)" sheetId="34" r:id="rId3"/>
    <sheet name="Rabi" sheetId="6" state="hidden" r:id="rId4"/>
    <sheet name="Rabi (2)" sheetId="35" r:id="rId5"/>
    <sheet name="Rabi (3)" sheetId="36" r:id="rId6"/>
    <sheet name="Ashok" sheetId="30" r:id="rId7"/>
    <sheet name="Ashok (2)" sheetId="38" r:id="rId8"/>
    <sheet name="Ashok (3)" sheetId="39" r:id="rId9"/>
    <sheet name="ResourceEngagementSummary" sheetId="40" r:id="rId10"/>
    <sheet name="Sheet1" sheetId="41" state="hidden" r:id="rId11"/>
  </sheets>
  <externalReferences>
    <externalReference r:id="rId12"/>
  </externalReferences>
  <definedNames>
    <definedName name="PROJECTSTART">'[1]Digital Data Tracking celsius'!$G$2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8" i="34" l="1"/>
  <c r="AN17" i="34"/>
  <c r="Y15" i="34"/>
  <c r="X15" i="34"/>
  <c r="AE16" i="33"/>
  <c r="H11" i="33"/>
  <c r="E11" i="38"/>
  <c r="I10" i="38"/>
  <c r="E10" i="38" s="1"/>
  <c r="I11" i="38"/>
  <c r="I12" i="38"/>
  <c r="E12" i="38" s="1"/>
  <c r="I13" i="38"/>
  <c r="E13" i="38" s="1"/>
  <c r="I9" i="38"/>
  <c r="E9" i="38" s="1"/>
  <c r="E10" i="33"/>
  <c r="E9" i="33"/>
  <c r="E12" i="35"/>
  <c r="H12" i="38"/>
  <c r="H13" i="38"/>
  <c r="H11" i="38"/>
  <c r="P10" i="39"/>
  <c r="P11" i="39"/>
  <c r="P12" i="39"/>
  <c r="P9" i="39"/>
  <c r="AK10" i="34"/>
  <c r="AK11" i="34"/>
  <c r="AK12" i="34"/>
  <c r="AK13" i="34"/>
  <c r="AK14" i="34"/>
  <c r="AK9" i="34"/>
  <c r="I12" i="33"/>
  <c r="E12" i="33" s="1"/>
  <c r="I10" i="33"/>
  <c r="I13" i="33"/>
  <c r="E13" i="33" s="1"/>
  <c r="I14" i="33"/>
  <c r="E14" i="33" s="1"/>
  <c r="I9" i="33"/>
  <c r="H10" i="33"/>
  <c r="H12" i="33"/>
  <c r="H13" i="33"/>
  <c r="H14" i="33"/>
  <c r="H9" i="33"/>
  <c r="AZ15" i="36"/>
  <c r="AY15" i="36"/>
  <c r="AX15" i="36"/>
  <c r="AW15" i="36"/>
  <c r="AV15" i="36"/>
  <c r="BA15" i="36" s="1"/>
  <c r="AS15" i="36"/>
  <c r="AR15" i="36"/>
  <c r="AQ15" i="36"/>
  <c r="AP15" i="36"/>
  <c r="AO15" i="36"/>
  <c r="AN15" i="36"/>
  <c r="BA14" i="36"/>
  <c r="AT14" i="36"/>
  <c r="BA13" i="36"/>
  <c r="AT13" i="36"/>
  <c r="BA12" i="36"/>
  <c r="AT12" i="36"/>
  <c r="BA11" i="36"/>
  <c r="AT11" i="36"/>
  <c r="BA10" i="36"/>
  <c r="AT10" i="36"/>
  <c r="BA9" i="36"/>
  <c r="AT9" i="36"/>
  <c r="AJ15" i="34"/>
  <c r="AJ16" i="34" s="1"/>
  <c r="AI15" i="34"/>
  <c r="AI16" i="34" s="1"/>
  <c r="AH15" i="34"/>
  <c r="AH16" i="34" s="1"/>
  <c r="AG15" i="34"/>
  <c r="AG16" i="34" s="1"/>
  <c r="AF15" i="34"/>
  <c r="AF16" i="34" s="1"/>
  <c r="AE15" i="34"/>
  <c r="AE16" i="34" s="1"/>
  <c r="AC15" i="34"/>
  <c r="AC16" i="34" s="1"/>
  <c r="AB15" i="34"/>
  <c r="AB16" i="34" s="1"/>
  <c r="AA15" i="34"/>
  <c r="AA16" i="34" s="1"/>
  <c r="Z15" i="34"/>
  <c r="Z16" i="34" s="1"/>
  <c r="AC14" i="35"/>
  <c r="AC15" i="35" s="1"/>
  <c r="AB14" i="35"/>
  <c r="AB15" i="35" s="1"/>
  <c r="AA14" i="35"/>
  <c r="AA15" i="35" s="1"/>
  <c r="Z14" i="35"/>
  <c r="Z15" i="35" s="1"/>
  <c r="Y14" i="35"/>
  <c r="Y15" i="35" s="1"/>
  <c r="X14" i="35"/>
  <c r="X15" i="35" s="1"/>
  <c r="AB15" i="33"/>
  <c r="AA15" i="33"/>
  <c r="Z15" i="33"/>
  <c r="Y15" i="33"/>
  <c r="E10" i="41"/>
  <c r="D10" i="41"/>
  <c r="I9" i="41"/>
  <c r="AD9" i="34" l="1"/>
  <c r="AD11" i="34"/>
  <c r="AD12" i="34"/>
  <c r="AD10" i="34"/>
  <c r="AD14" i="34"/>
  <c r="AD16" i="34"/>
  <c r="H15" i="33"/>
  <c r="I15" i="33"/>
  <c r="E15" i="33" s="1"/>
  <c r="I11" i="33"/>
  <c r="E11" i="33" s="1"/>
  <c r="AK16" i="34"/>
  <c r="AK15" i="34"/>
  <c r="AT15" i="36"/>
  <c r="H10" i="38"/>
  <c r="H9" i="38"/>
  <c r="H10" i="35"/>
  <c r="H11" i="35"/>
  <c r="H12" i="35"/>
  <c r="H13" i="35"/>
  <c r="H14" i="35"/>
  <c r="H15" i="35"/>
  <c r="H9" i="35"/>
  <c r="I10" i="35"/>
  <c r="I11" i="35"/>
  <c r="I12" i="35"/>
  <c r="I13" i="35"/>
  <c r="I14" i="35"/>
  <c r="I15" i="35"/>
  <c r="I9" i="35"/>
  <c r="N14" i="38"/>
  <c r="K9" i="34"/>
  <c r="J9" i="34"/>
  <c r="V15" i="33"/>
  <c r="U15" i="33"/>
  <c r="T15" i="33"/>
  <c r="S15" i="33"/>
  <c r="R15" i="33"/>
  <c r="Q15" i="33"/>
  <c r="AD11" i="35"/>
  <c r="AL15" i="36"/>
  <c r="AK15" i="36"/>
  <c r="AJ15" i="36"/>
  <c r="AI15" i="36"/>
  <c r="AH15" i="36"/>
  <c r="AG15" i="36"/>
  <c r="AD15" i="36"/>
  <c r="AC15" i="36"/>
  <c r="AB15" i="36"/>
  <c r="AA15" i="36"/>
  <c r="Z15" i="36"/>
  <c r="Y15" i="36"/>
  <c r="AM14" i="36"/>
  <c r="AE14" i="36"/>
  <c r="AM13" i="36"/>
  <c r="AE13" i="36"/>
  <c r="AM12" i="36"/>
  <c r="AE12" i="36"/>
  <c r="AM11" i="36"/>
  <c r="AE11" i="36"/>
  <c r="AM10" i="36"/>
  <c r="AE10" i="36"/>
  <c r="AM9" i="36"/>
  <c r="AE9" i="36"/>
  <c r="V15" i="35"/>
  <c r="V16" i="35" s="1"/>
  <c r="U15" i="35"/>
  <c r="U16" i="35" s="1"/>
  <c r="T15" i="35"/>
  <c r="T16" i="35" s="1"/>
  <c r="S15" i="35"/>
  <c r="S16" i="35" s="1"/>
  <c r="R15" i="35"/>
  <c r="R16" i="35" s="1"/>
  <c r="Q15" i="35"/>
  <c r="Q16" i="35" s="1"/>
  <c r="AM15" i="36" l="1"/>
  <c r="AE15" i="36"/>
  <c r="Q13" i="39"/>
  <c r="W10" i="39"/>
  <c r="X26" i="39" s="1"/>
  <c r="X27" i="39" s="1"/>
  <c r="W9" i="39"/>
  <c r="AL10" i="34"/>
  <c r="AC10" i="33"/>
  <c r="Q15" i="34"/>
  <c r="N15" i="33"/>
  <c r="AD12" i="35"/>
  <c r="AD10" i="35"/>
  <c r="AD9" i="35"/>
  <c r="BB12" i="36"/>
  <c r="N15" i="35"/>
  <c r="X9" i="36" l="1"/>
  <c r="X14" i="36"/>
  <c r="X13" i="36"/>
  <c r="X12" i="36"/>
  <c r="X11" i="36"/>
  <c r="X10" i="36"/>
  <c r="P10" i="36"/>
  <c r="P11" i="36"/>
  <c r="P12" i="36"/>
  <c r="P13" i="36"/>
  <c r="P14" i="36"/>
  <c r="P9" i="36"/>
  <c r="W14" i="34"/>
  <c r="W13" i="34"/>
  <c r="W12" i="34"/>
  <c r="W11" i="34"/>
  <c r="W10" i="34"/>
  <c r="W9" i="34"/>
  <c r="P10" i="34"/>
  <c r="AP10" i="34" s="1"/>
  <c r="P11" i="34"/>
  <c r="AP11" i="34" s="1"/>
  <c r="P12" i="34"/>
  <c r="P13" i="34"/>
  <c r="P14" i="34"/>
  <c r="P9" i="34"/>
  <c r="AL9" i="34"/>
  <c r="G9" i="39" l="1"/>
  <c r="G13" i="39" s="1"/>
  <c r="Q14" i="39" s="1"/>
  <c r="H9" i="39"/>
  <c r="I9" i="39"/>
  <c r="E9" i="39" s="1"/>
  <c r="H12" i="39"/>
  <c r="I12" i="39"/>
  <c r="E12" i="39" s="1"/>
  <c r="F13" i="39"/>
  <c r="V13" i="39"/>
  <c r="U13" i="39"/>
  <c r="T13" i="39"/>
  <c r="S13" i="39"/>
  <c r="R13" i="39"/>
  <c r="O13" i="39"/>
  <c r="N13" i="39"/>
  <c r="M13" i="39"/>
  <c r="L13" i="39"/>
  <c r="K13" i="39"/>
  <c r="J13" i="39"/>
  <c r="O14" i="38"/>
  <c r="M14" i="38"/>
  <c r="L14" i="38"/>
  <c r="K14" i="38"/>
  <c r="I14" i="38" s="1"/>
  <c r="E14" i="38" s="1"/>
  <c r="F14" i="38"/>
  <c r="G9" i="38"/>
  <c r="AD10" i="30"/>
  <c r="B10" i="30"/>
  <c r="B11" i="30" s="1"/>
  <c r="I10" i="30"/>
  <c r="H10" i="30"/>
  <c r="W15" i="36"/>
  <c r="V15" i="36"/>
  <c r="U15" i="36"/>
  <c r="T15" i="36"/>
  <c r="S15" i="36"/>
  <c r="R15" i="36"/>
  <c r="O15" i="36"/>
  <c r="N15" i="36"/>
  <c r="M15" i="36"/>
  <c r="L15" i="36"/>
  <c r="K15" i="36"/>
  <c r="J15" i="36"/>
  <c r="F15" i="36"/>
  <c r="I14" i="36"/>
  <c r="E14" i="36" s="1"/>
  <c r="H14" i="36"/>
  <c r="I13" i="36"/>
  <c r="H13" i="36"/>
  <c r="I12" i="36"/>
  <c r="H12" i="36"/>
  <c r="I11" i="36"/>
  <c r="H11" i="36"/>
  <c r="BB10" i="36"/>
  <c r="I10" i="36"/>
  <c r="H10" i="36"/>
  <c r="B10" i="36"/>
  <c r="B11" i="36" s="1"/>
  <c r="B12" i="36" s="1"/>
  <c r="B13" i="36" s="1"/>
  <c r="B14" i="36" s="1"/>
  <c r="BB9" i="36"/>
  <c r="I9" i="36"/>
  <c r="H9" i="36"/>
  <c r="G9" i="36"/>
  <c r="G15" i="36" s="1"/>
  <c r="O15" i="35"/>
  <c r="M15" i="35"/>
  <c r="L15" i="35"/>
  <c r="K15" i="35"/>
  <c r="J15" i="35"/>
  <c r="F15" i="35"/>
  <c r="E14" i="35"/>
  <c r="E13" i="35"/>
  <c r="E10" i="35"/>
  <c r="B10" i="35"/>
  <c r="B11" i="35" s="1"/>
  <c r="B12" i="35" s="1"/>
  <c r="B13" i="35" s="1"/>
  <c r="B14" i="35" s="1"/>
  <c r="G9" i="35"/>
  <c r="G15" i="35" s="1"/>
  <c r="V15" i="34"/>
  <c r="U15" i="34"/>
  <c r="T15" i="34"/>
  <c r="S15" i="34"/>
  <c r="R15" i="34"/>
  <c r="O15" i="34"/>
  <c r="N15" i="34"/>
  <c r="M15" i="34"/>
  <c r="L15" i="34"/>
  <c r="K15" i="34"/>
  <c r="J15" i="34"/>
  <c r="F15" i="34"/>
  <c r="I14" i="34"/>
  <c r="H14" i="34"/>
  <c r="I13" i="34"/>
  <c r="E13" i="34" s="1"/>
  <c r="H13" i="34"/>
  <c r="I11" i="34"/>
  <c r="E11" i="34" s="1"/>
  <c r="H11" i="34"/>
  <c r="I10" i="34"/>
  <c r="E10" i="34" s="1"/>
  <c r="H10" i="34"/>
  <c r="B10" i="34"/>
  <c r="B11" i="34" s="1"/>
  <c r="I9" i="34"/>
  <c r="H9" i="34"/>
  <c r="G9" i="34"/>
  <c r="G15" i="34" s="1"/>
  <c r="Q16" i="34" s="1"/>
  <c r="O15" i="33"/>
  <c r="M15" i="33"/>
  <c r="L15" i="33"/>
  <c r="K15" i="33"/>
  <c r="J15" i="33"/>
  <c r="F15" i="33"/>
  <c r="B10" i="33"/>
  <c r="B11" i="33" s="1"/>
  <c r="B12" i="33" s="1"/>
  <c r="G9" i="33"/>
  <c r="AD9" i="6"/>
  <c r="AD11" i="6"/>
  <c r="AD12" i="6"/>
  <c r="AD10" i="6"/>
  <c r="AD11" i="9"/>
  <c r="AD10" i="9"/>
  <c r="AD9" i="9"/>
  <c r="P13" i="39" l="1"/>
  <c r="H14" i="38"/>
  <c r="G14" i="38"/>
  <c r="N15" i="38" s="1"/>
  <c r="W11" i="39"/>
  <c r="B13" i="33"/>
  <c r="B14" i="33" s="1"/>
  <c r="G15" i="33"/>
  <c r="AV16" i="36"/>
  <c r="AS16" i="36"/>
  <c r="AR16" i="36"/>
  <c r="AX16" i="36"/>
  <c r="AY16" i="36"/>
  <c r="AP16" i="36"/>
  <c r="AZ16" i="36"/>
  <c r="AQ16" i="36"/>
  <c r="AW16" i="36"/>
  <c r="AN16" i="36"/>
  <c r="AO16" i="36"/>
  <c r="AG16" i="36"/>
  <c r="AC16" i="36"/>
  <c r="AB16" i="36"/>
  <c r="Y16" i="36"/>
  <c r="AD16" i="36"/>
  <c r="AL16" i="36"/>
  <c r="AI16" i="36"/>
  <c r="Z16" i="36"/>
  <c r="AH16" i="36"/>
  <c r="AJ16" i="36"/>
  <c r="AA16" i="36"/>
  <c r="AK16" i="36"/>
  <c r="E12" i="36"/>
  <c r="E11" i="36"/>
  <c r="W12" i="39"/>
  <c r="H13" i="39"/>
  <c r="W15" i="34"/>
  <c r="P15" i="34"/>
  <c r="X15" i="36"/>
  <c r="P15" i="36"/>
  <c r="M16" i="35"/>
  <c r="I13" i="39"/>
  <c r="E13" i="39" s="1"/>
  <c r="V14" i="39"/>
  <c r="U14" i="39"/>
  <c r="L14" i="39"/>
  <c r="M14" i="39"/>
  <c r="R14" i="39"/>
  <c r="N14" i="39"/>
  <c r="O14" i="39"/>
  <c r="S14" i="39"/>
  <c r="J14" i="39"/>
  <c r="T14" i="39"/>
  <c r="K14" i="39"/>
  <c r="H15" i="36"/>
  <c r="I15" i="36"/>
  <c r="E15" i="36" s="1"/>
  <c r="W16" i="36"/>
  <c r="M16" i="36"/>
  <c r="L16" i="36"/>
  <c r="V16" i="36"/>
  <c r="U16" i="36"/>
  <c r="K16" i="36"/>
  <c r="R16" i="36"/>
  <c r="T16" i="36"/>
  <c r="J16" i="36"/>
  <c r="S16" i="36"/>
  <c r="O16" i="36"/>
  <c r="N16" i="36"/>
  <c r="E13" i="36"/>
  <c r="E10" i="36"/>
  <c r="E9" i="36"/>
  <c r="E15" i="35"/>
  <c r="E11" i="35"/>
  <c r="K16" i="35"/>
  <c r="L16" i="35"/>
  <c r="O16" i="35"/>
  <c r="E9" i="35"/>
  <c r="J16" i="35"/>
  <c r="H15" i="34"/>
  <c r="I15" i="34"/>
  <c r="E15" i="34" s="1"/>
  <c r="E14" i="34"/>
  <c r="M16" i="34"/>
  <c r="V16" i="34"/>
  <c r="L16" i="34"/>
  <c r="K16" i="34"/>
  <c r="T16" i="34"/>
  <c r="J16" i="34"/>
  <c r="S16" i="34"/>
  <c r="N16" i="34"/>
  <c r="R16" i="34"/>
  <c r="U16" i="34"/>
  <c r="O16" i="34"/>
  <c r="E9" i="34"/>
  <c r="O15" i="38" l="1"/>
  <c r="M15" i="38"/>
  <c r="L15" i="38"/>
  <c r="K15" i="38"/>
  <c r="P14" i="39"/>
  <c r="Y16" i="33"/>
  <c r="Z16" i="33"/>
  <c r="AA16" i="33"/>
  <c r="AB16" i="33"/>
  <c r="V16" i="33"/>
  <c r="U16" i="33"/>
  <c r="T16" i="33"/>
  <c r="Q16" i="33"/>
  <c r="R16" i="33"/>
  <c r="S16" i="33"/>
  <c r="N16" i="33"/>
  <c r="M16" i="33"/>
  <c r="J16" i="33"/>
  <c r="K16" i="33"/>
  <c r="O16" i="33"/>
  <c r="L16" i="33"/>
  <c r="W13" i="39"/>
  <c r="W14" i="39"/>
  <c r="W16" i="34"/>
  <c r="P16" i="34"/>
  <c r="B11" i="6"/>
  <c r="B10" i="6"/>
  <c r="I10" i="6"/>
  <c r="E10" i="6" s="1"/>
  <c r="H10" i="6"/>
  <c r="B11" i="9" l="1"/>
  <c r="B10" i="9"/>
  <c r="I10" i="9"/>
  <c r="H10" i="9"/>
  <c r="G9" i="30"/>
  <c r="H9" i="30"/>
  <c r="I9" i="30"/>
  <c r="AC12" i="30"/>
  <c r="AB12" i="30"/>
  <c r="AA12" i="30"/>
  <c r="Z12" i="30"/>
  <c r="Y12" i="30"/>
  <c r="X12" i="30"/>
  <c r="V12" i="30"/>
  <c r="U12" i="30"/>
  <c r="T12" i="30"/>
  <c r="S12" i="30"/>
  <c r="R12" i="30"/>
  <c r="Q12" i="30"/>
  <c r="O12" i="30"/>
  <c r="M12" i="30"/>
  <c r="L12" i="30"/>
  <c r="K12" i="30"/>
  <c r="J12" i="30"/>
  <c r="F12" i="30"/>
  <c r="I11" i="30"/>
  <c r="H11" i="30"/>
  <c r="G12" i="30" l="1"/>
  <c r="E10" i="30"/>
  <c r="E9" i="30"/>
  <c r="E11" i="30"/>
  <c r="H12" i="30"/>
  <c r="AA13" i="30"/>
  <c r="R13" i="30"/>
  <c r="Z13" i="30"/>
  <c r="Q13" i="30"/>
  <c r="Y13" i="30"/>
  <c r="O13" i="30"/>
  <c r="X13" i="30"/>
  <c r="S13" i="30"/>
  <c r="V13" i="30"/>
  <c r="M13" i="30"/>
  <c r="U13" i="30"/>
  <c r="L13" i="30"/>
  <c r="AC13" i="30"/>
  <c r="T13" i="30"/>
  <c r="K13" i="30"/>
  <c r="AB13" i="30"/>
  <c r="J13" i="30"/>
  <c r="I12" i="30"/>
  <c r="E12" i="30" s="1"/>
  <c r="Z15" i="6" l="1"/>
  <c r="Y15" i="6"/>
  <c r="X15" i="6"/>
  <c r="AA14" i="9"/>
  <c r="Z14" i="9"/>
  <c r="Y14" i="9"/>
  <c r="AC15" i="6" l="1"/>
  <c r="AB15" i="6"/>
  <c r="AA15" i="6"/>
  <c r="V15" i="6"/>
  <c r="U15" i="6"/>
  <c r="T15" i="6"/>
  <c r="S15" i="6"/>
  <c r="R15" i="6"/>
  <c r="Q15" i="6"/>
  <c r="O15" i="6"/>
  <c r="M15" i="6"/>
  <c r="L15" i="6"/>
  <c r="K15" i="6"/>
  <c r="J15" i="6"/>
  <c r="AC14" i="9"/>
  <c r="AB14" i="9"/>
  <c r="X14" i="9"/>
  <c r="V14" i="9"/>
  <c r="U14" i="9"/>
  <c r="T14" i="9"/>
  <c r="S14" i="9"/>
  <c r="R14" i="9"/>
  <c r="Q14" i="9"/>
  <c r="O14" i="9"/>
  <c r="M14" i="9"/>
  <c r="L14" i="9"/>
  <c r="K14" i="9"/>
  <c r="J14" i="9"/>
  <c r="B12" i="9" l="1"/>
  <c r="I11" i="9"/>
  <c r="H11" i="9"/>
  <c r="B12" i="6" l="1"/>
  <c r="I11" i="6"/>
  <c r="H11" i="6"/>
  <c r="H13" i="9" l="1"/>
  <c r="H12" i="9"/>
  <c r="H9" i="9"/>
  <c r="G9" i="9"/>
  <c r="E11" i="9" l="1"/>
  <c r="E10" i="9"/>
  <c r="H14" i="9"/>
  <c r="F14" i="9"/>
  <c r="I13" i="9"/>
  <c r="I12" i="9"/>
  <c r="I9" i="9"/>
  <c r="E9" i="9" s="1"/>
  <c r="B13" i="9"/>
  <c r="G14" i="9"/>
  <c r="G9" i="6"/>
  <c r="E11" i="6" s="1"/>
  <c r="B13" i="6"/>
  <c r="I12" i="6"/>
  <c r="H12" i="6"/>
  <c r="AA15" i="9" l="1"/>
  <c r="Y15" i="9"/>
  <c r="Z15" i="9"/>
  <c r="O15" i="9"/>
  <c r="AC15" i="9"/>
  <c r="R15" i="9"/>
  <c r="K15" i="9"/>
  <c r="J15" i="9"/>
  <c r="S15" i="9"/>
  <c r="Q15" i="9"/>
  <c r="L15" i="9"/>
  <c r="U15" i="9"/>
  <c r="M15" i="9"/>
  <c r="AB15" i="9"/>
  <c r="V15" i="9"/>
  <c r="T15" i="9"/>
  <c r="X15" i="9"/>
  <c r="E12" i="6"/>
  <c r="E12" i="9"/>
  <c r="E13" i="9"/>
  <c r="I14" i="9"/>
  <c r="E14" i="9" s="1"/>
  <c r="B14" i="6" l="1"/>
  <c r="I13" i="6"/>
  <c r="H13" i="6"/>
  <c r="F15" i="6" l="1"/>
  <c r="I14" i="6" l="1"/>
  <c r="I9" i="6"/>
  <c r="H14" i="6" l="1"/>
  <c r="H9" i="6"/>
  <c r="H15" i="6" l="1"/>
  <c r="G15" i="6" l="1"/>
  <c r="E13" i="6"/>
  <c r="E9" i="6"/>
  <c r="E14" i="6"/>
  <c r="I15" i="6"/>
  <c r="X16" i="6" l="1"/>
  <c r="Z16" i="6"/>
  <c r="Y16" i="6"/>
  <c r="AC16" i="6"/>
  <c r="AB16" i="6"/>
  <c r="R16" i="6"/>
  <c r="Q16" i="6"/>
  <c r="J16" i="6"/>
  <c r="V16" i="6"/>
  <c r="T16" i="6"/>
  <c r="O16" i="6"/>
  <c r="AA16" i="6"/>
  <c r="L16" i="6"/>
  <c r="S16" i="6"/>
  <c r="K16" i="6"/>
  <c r="M16" i="6"/>
  <c r="U16" i="6"/>
  <c r="E15" i="6"/>
  <c r="AD15" i="34"/>
  <c r="AD13" i="34"/>
</calcChain>
</file>

<file path=xl/sharedStrings.xml><?xml version="1.0" encoding="utf-8"?>
<sst xmlns="http://schemas.openxmlformats.org/spreadsheetml/2006/main" count="342" uniqueCount="102">
  <si>
    <t>Resource</t>
  </si>
  <si>
    <t>SL</t>
  </si>
  <si>
    <t>Project</t>
  </si>
  <si>
    <t>Based on request</t>
  </si>
  <si>
    <t>Troubleshooting</t>
  </si>
  <si>
    <t>Total</t>
  </si>
  <si>
    <t>Rabiul Ali Sarker</t>
  </si>
  <si>
    <t>Available</t>
  </si>
  <si>
    <t>Activity</t>
  </si>
  <si>
    <t>Work Hour</t>
  </si>
  <si>
    <t>Others Project (Meeting, Presentation to Mgt)</t>
  </si>
  <si>
    <t>Development</t>
  </si>
  <si>
    <t>End Date</t>
  </si>
  <si>
    <t>-</t>
  </si>
  <si>
    <t>Work Minute
(Per Day)</t>
  </si>
  <si>
    <t>Engagement %
Per-Day</t>
  </si>
  <si>
    <t>Remaining
(Hours)</t>
  </si>
  <si>
    <t>Weekly Total
(Minutes)</t>
  </si>
  <si>
    <t>Engagement
Per-Day
(Minutes)</t>
  </si>
  <si>
    <t>QMS (KQC)</t>
  </si>
  <si>
    <t xml:space="preserve">Maintenance &amp; Troubleshooting 
(QMS Line In, Hourly Audit, GPQ) </t>
  </si>
  <si>
    <t>CR &amp; Development</t>
  </si>
  <si>
    <t>Security Guard App</t>
  </si>
  <si>
    <t>Ashiqur Rahman</t>
  </si>
  <si>
    <t xml:space="preserve">Maintenance &amp; Troubleshooting 
(Capex, ER, DEC Service Tracker, VAS, PMS, QMS, Hot Desking, IOU) </t>
  </si>
  <si>
    <t>Visitor Approval System</t>
  </si>
  <si>
    <t>Requirement Analysis</t>
  </si>
  <si>
    <t>QMS (END Line) Birichina</t>
  </si>
  <si>
    <t>Error Analysis</t>
  </si>
  <si>
    <t>AMS</t>
  </si>
  <si>
    <t>Troubleshooting &amp; Request Handling</t>
  </si>
  <si>
    <t>Ashok Toru Roy</t>
  </si>
  <si>
    <t>Bill Management App</t>
  </si>
  <si>
    <t>QMS (AQL)</t>
  </si>
  <si>
    <t>Design</t>
  </si>
  <si>
    <t>Training on BI</t>
  </si>
  <si>
    <t>WFX BI Reporting</t>
  </si>
  <si>
    <t>Bill Management</t>
  </si>
  <si>
    <t>UI Development</t>
  </si>
  <si>
    <t>Robi</t>
  </si>
  <si>
    <t>Ashok</t>
  </si>
  <si>
    <t>Ashiqur</t>
  </si>
  <si>
    <t>Bill Management (User Interface Design)</t>
  </si>
  <si>
    <t>Bill Management System</t>
  </si>
  <si>
    <t>AMS Maintenance &amp; Troubleshooting (Capex, ER, DEC Service Tracker, VAS, PMS, QMS, Hot Desking, IOU) )</t>
  </si>
  <si>
    <t>Admin Pannel for AMS System</t>
  </si>
  <si>
    <t>QMS (AQL) - Web application part</t>
  </si>
  <si>
    <t>QMS (AQL) - Apps part</t>
  </si>
  <si>
    <t>Sl</t>
  </si>
  <si>
    <t>Target Compleation Date</t>
  </si>
  <si>
    <t>Dec'20</t>
  </si>
  <si>
    <t>W1</t>
  </si>
  <si>
    <t>W2</t>
  </si>
  <si>
    <t>W3</t>
  </si>
  <si>
    <t>W4</t>
  </si>
  <si>
    <t>Jan'21</t>
  </si>
  <si>
    <t>Feb'21</t>
  </si>
  <si>
    <t>WFX BI Reporting / Power BI Dashboard</t>
  </si>
  <si>
    <t xml:space="preserve">Maintenance &amp; Troubleshooting (QMS Line In, Hourly Audit, GPQ) </t>
  </si>
  <si>
    <t>Knowledge Transfer</t>
  </si>
  <si>
    <t>AMS Handover</t>
  </si>
  <si>
    <t>4/5 API</t>
  </si>
  <si>
    <t>Login API Done</t>
  </si>
  <si>
    <t>Report API</t>
  </si>
  <si>
    <t>View Interface</t>
  </si>
  <si>
    <t>Running</t>
  </si>
  <si>
    <t>Completed</t>
  </si>
  <si>
    <t>Paused</t>
  </si>
  <si>
    <t>Total
(min)</t>
  </si>
  <si>
    <t>Bill Management UI Dev.</t>
  </si>
  <si>
    <t>Admin Pannel Development</t>
  </si>
  <si>
    <t>Requirement Collection</t>
  </si>
  <si>
    <t>Solution Design</t>
  </si>
  <si>
    <t>Implementation</t>
  </si>
  <si>
    <t>User Acceptance Test</t>
  </si>
  <si>
    <t>Handover</t>
  </si>
  <si>
    <t>PM</t>
  </si>
  <si>
    <t>PM+SM</t>
  </si>
  <si>
    <t>SM+Developer</t>
  </si>
  <si>
    <t>Developer</t>
  </si>
  <si>
    <t>Implementaion Team</t>
  </si>
  <si>
    <t>Software Development Cycle</t>
  </si>
  <si>
    <t>Responsible</t>
  </si>
  <si>
    <t>Strategic Role</t>
  </si>
  <si>
    <t>ERP Business Analyst</t>
  </si>
  <si>
    <t>ERP System Administrator</t>
  </si>
  <si>
    <t>Software Development Lead</t>
  </si>
  <si>
    <t>Assistant Solution Architect for Digitization</t>
  </si>
  <si>
    <t>Technical Analyst of Software Change Mgt.</t>
  </si>
  <si>
    <t>Working Hour Distribution</t>
  </si>
  <si>
    <t>Business Related Meeting</t>
  </si>
  <si>
    <t>Software Development Coordination</t>
  </si>
  <si>
    <t>Internal Meetings</t>
  </si>
  <si>
    <t>Hours</t>
  </si>
  <si>
    <t>Projects Planning &amp; Coordination</t>
  </si>
  <si>
    <t>Avg. Hrs / Day</t>
  </si>
  <si>
    <t>Engagement (%)</t>
  </si>
  <si>
    <t>Assisting RPA Automation for ERP data entry</t>
  </si>
  <si>
    <t>AQL-API</t>
  </si>
  <si>
    <t>AQL- Web Part (CR)</t>
  </si>
  <si>
    <t>Admin Pannel</t>
  </si>
  <si>
    <t>Post Go-live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</si>
</sst>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4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left" vertical="center" wrapText="1"/>
    </xf>
    <xf numFmtId="15" fontId="0" fillId="6" borderId="10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2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qgrp-my.sharepoint.com/personal/anindya_ahmed_sqgc_com/Documents/IIAE/53.%20MEETINGS/15th%20January,%202020%20meeting%20innovation%20and%20project/Innovation%20Center%20Updat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Update"/>
      <sheetName val="PMS Capture System"/>
      <sheetName val="Digital Data Tracking celsius"/>
      <sheetName val="Digital Data Teacking Birichina"/>
      <sheetName val="Automated Guided Vehicle"/>
      <sheetName val="Meeting Request"/>
      <sheetName val="QMMS"/>
    </sheetNames>
    <sheetDataSet>
      <sheetData sheetId="0"/>
      <sheetData sheetId="1"/>
      <sheetData sheetId="2">
        <row r="2">
          <cell r="G2">
            <v>43839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A881-4BD8-4499-8344-13F877B444DA}">
  <sheetPr>
    <tabColor theme="9" tint="0.59999389629810485"/>
  </sheetPr>
  <dimension ref="B3:AE71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I25" sqref="I25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customWidth="1"/>
    <col min="6" max="6" width="10.7265625" customWidth="1"/>
    <col min="7" max="7" width="10.7265625" hidden="1" customWidth="1"/>
    <col min="8" max="8" width="10.7265625" customWidth="1"/>
    <col min="9" max="9" width="15.7265625" customWidth="1"/>
    <col min="10" max="29" width="6.7265625" customWidth="1"/>
    <col min="30" max="31" width="10.7265625" customWidth="1"/>
  </cols>
  <sheetData>
    <row r="3" spans="2:31" x14ac:dyDescent="0.35">
      <c r="B3" s="1"/>
      <c r="C3" s="1"/>
    </row>
    <row r="4" spans="2:31" x14ac:dyDescent="0.35">
      <c r="B4" s="1"/>
      <c r="C4" s="1"/>
    </row>
    <row r="5" spans="2:31" x14ac:dyDescent="0.35">
      <c r="B5" s="2"/>
      <c r="C5" s="3" t="s">
        <v>0</v>
      </c>
    </row>
    <row r="6" spans="2:31" x14ac:dyDescent="0.35">
      <c r="B6" s="2"/>
      <c r="C6" s="4" t="s">
        <v>23</v>
      </c>
    </row>
    <row r="7" spans="2:31" x14ac:dyDescent="0.35">
      <c r="B7" s="5"/>
      <c r="C7" s="6"/>
      <c r="J7" s="35"/>
      <c r="K7" s="35"/>
      <c r="L7" s="35"/>
      <c r="M7" s="35"/>
      <c r="N7" s="35"/>
      <c r="O7" s="35"/>
    </row>
    <row r="8" spans="2:31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44177</v>
      </c>
      <c r="K8" s="13">
        <v>44178</v>
      </c>
      <c r="L8" s="13">
        <v>44179</v>
      </c>
      <c r="M8" s="13">
        <v>44180</v>
      </c>
      <c r="N8" s="20">
        <v>44181</v>
      </c>
      <c r="O8" s="13">
        <v>44182</v>
      </c>
      <c r="P8" s="20">
        <v>44183</v>
      </c>
      <c r="Q8" s="13">
        <v>44184</v>
      </c>
      <c r="R8" s="13">
        <v>44185</v>
      </c>
      <c r="S8" s="13">
        <v>44186</v>
      </c>
      <c r="T8" s="13">
        <v>44187</v>
      </c>
      <c r="U8" s="13">
        <v>44188</v>
      </c>
      <c r="V8" s="13">
        <v>44189</v>
      </c>
      <c r="W8" s="20">
        <v>44190</v>
      </c>
      <c r="X8" s="13">
        <v>44191</v>
      </c>
      <c r="Y8" s="13">
        <v>44192</v>
      </c>
      <c r="Z8" s="13">
        <v>44193</v>
      </c>
      <c r="AA8" s="13">
        <v>44194</v>
      </c>
      <c r="AB8" s="13">
        <v>44195</v>
      </c>
      <c r="AC8" s="13">
        <v>44196</v>
      </c>
      <c r="AD8" s="21" t="s">
        <v>16</v>
      </c>
      <c r="AE8" s="20" t="s">
        <v>12</v>
      </c>
    </row>
    <row r="9" spans="2:31" x14ac:dyDescent="0.35">
      <c r="B9" s="32">
        <v>1</v>
      </c>
      <c r="C9" s="8" t="s">
        <v>25</v>
      </c>
      <c r="D9" s="9" t="s">
        <v>26</v>
      </c>
      <c r="E9" s="14">
        <f>I9/$G$9</f>
        <v>0.25277777777777777</v>
      </c>
      <c r="F9" s="65">
        <v>9</v>
      </c>
      <c r="G9" s="65">
        <f>F9*60</f>
        <v>540</v>
      </c>
      <c r="H9" s="16">
        <f>SUM(J9:AC9)</f>
        <v>2730</v>
      </c>
      <c r="I9" s="16">
        <f>AVERAGE(J9:AC9)</f>
        <v>136.5</v>
      </c>
      <c r="J9" s="10">
        <v>330</v>
      </c>
      <c r="K9" s="10">
        <v>330</v>
      </c>
      <c r="L9" s="10">
        <v>330</v>
      </c>
      <c r="M9" s="10">
        <v>330</v>
      </c>
      <c r="N9" s="10">
        <v>0</v>
      </c>
      <c r="O9" s="10">
        <v>330</v>
      </c>
      <c r="P9" s="10">
        <v>0</v>
      </c>
      <c r="Q9" s="10">
        <v>180</v>
      </c>
      <c r="R9" s="10">
        <v>180</v>
      </c>
      <c r="S9" s="10">
        <v>180</v>
      </c>
      <c r="T9" s="10">
        <v>180</v>
      </c>
      <c r="U9" s="10">
        <v>180</v>
      </c>
      <c r="V9" s="10">
        <v>180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24">
        <f>1080/60</f>
        <v>18</v>
      </c>
      <c r="AE9" s="23">
        <v>44189</v>
      </c>
    </row>
    <row r="10" spans="2:31" x14ac:dyDescent="0.35">
      <c r="B10" s="32">
        <f>B9+1</f>
        <v>2</v>
      </c>
      <c r="C10" s="8" t="s">
        <v>22</v>
      </c>
      <c r="D10" s="9" t="s">
        <v>11</v>
      </c>
      <c r="E10" s="14">
        <f>I10/$G$9</f>
        <v>0.18611111111111112</v>
      </c>
      <c r="F10" s="66"/>
      <c r="G10" s="66"/>
      <c r="H10" s="16">
        <f>SUM(J10:AC10)</f>
        <v>2010</v>
      </c>
      <c r="I10" s="16">
        <f>AVERAGE(J10:AC10)</f>
        <v>100.5</v>
      </c>
      <c r="J10" s="10">
        <v>60</v>
      </c>
      <c r="K10" s="10">
        <v>60</v>
      </c>
      <c r="L10" s="10">
        <v>60</v>
      </c>
      <c r="M10" s="10">
        <v>60</v>
      </c>
      <c r="N10" s="10">
        <v>0</v>
      </c>
      <c r="O10" s="10">
        <v>60</v>
      </c>
      <c r="P10" s="10">
        <v>0</v>
      </c>
      <c r="Q10" s="10">
        <v>60</v>
      </c>
      <c r="R10" s="10">
        <v>60</v>
      </c>
      <c r="S10" s="10">
        <v>60</v>
      </c>
      <c r="T10" s="10">
        <v>60</v>
      </c>
      <c r="U10" s="10">
        <v>60</v>
      </c>
      <c r="V10" s="10">
        <v>60</v>
      </c>
      <c r="W10" s="10">
        <v>0</v>
      </c>
      <c r="X10" s="10">
        <v>225</v>
      </c>
      <c r="Y10" s="10">
        <v>225</v>
      </c>
      <c r="Z10" s="10">
        <v>225</v>
      </c>
      <c r="AA10" s="10">
        <v>225</v>
      </c>
      <c r="AB10" s="10">
        <v>225</v>
      </c>
      <c r="AC10" s="10">
        <v>225</v>
      </c>
      <c r="AD10" s="24">
        <f>1710/60</f>
        <v>28.5</v>
      </c>
      <c r="AE10" s="23">
        <v>44196</v>
      </c>
    </row>
    <row r="11" spans="2:31" x14ac:dyDescent="0.35">
      <c r="B11" s="32">
        <f>B10+1</f>
        <v>3</v>
      </c>
      <c r="C11" s="8" t="s">
        <v>32</v>
      </c>
      <c r="D11" s="9" t="s">
        <v>26</v>
      </c>
      <c r="E11" s="14">
        <f>I11/$G$9</f>
        <v>0.26944444444444443</v>
      </c>
      <c r="F11" s="66"/>
      <c r="G11" s="66"/>
      <c r="H11" s="16">
        <f>SUM(J11:AC11)</f>
        <v>2910</v>
      </c>
      <c r="I11" s="16">
        <f>AVERAGE(J11:AC11)</f>
        <v>145.5</v>
      </c>
      <c r="J11" s="10">
        <v>60</v>
      </c>
      <c r="K11" s="10">
        <v>60</v>
      </c>
      <c r="L11" s="10">
        <v>60</v>
      </c>
      <c r="M11" s="10">
        <v>60</v>
      </c>
      <c r="N11" s="10">
        <v>0</v>
      </c>
      <c r="O11" s="10">
        <v>60</v>
      </c>
      <c r="P11" s="10">
        <v>0</v>
      </c>
      <c r="Q11" s="10">
        <v>210</v>
      </c>
      <c r="R11" s="10">
        <v>210</v>
      </c>
      <c r="S11" s="10">
        <v>210</v>
      </c>
      <c r="T11" s="10">
        <v>210</v>
      </c>
      <c r="U11" s="10">
        <v>210</v>
      </c>
      <c r="V11" s="10">
        <v>210</v>
      </c>
      <c r="W11" s="10">
        <v>0</v>
      </c>
      <c r="X11" s="10">
        <v>225</v>
      </c>
      <c r="Y11" s="10">
        <v>225</v>
      </c>
      <c r="Z11" s="10">
        <v>225</v>
      </c>
      <c r="AA11" s="10">
        <v>225</v>
      </c>
      <c r="AB11" s="10">
        <v>225</v>
      </c>
      <c r="AC11" s="10">
        <v>225</v>
      </c>
      <c r="AD11" s="24">
        <f>2610/60</f>
        <v>43.5</v>
      </c>
      <c r="AE11" s="23">
        <v>44196</v>
      </c>
    </row>
    <row r="12" spans="2:31" ht="65" x14ac:dyDescent="0.35">
      <c r="B12" s="32">
        <f>B11+1</f>
        <v>4</v>
      </c>
      <c r="C12" s="11" t="s">
        <v>24</v>
      </c>
      <c r="D12" s="9" t="s">
        <v>4</v>
      </c>
      <c r="E12" s="14">
        <f>I12/$G$9</f>
        <v>9.4444444444444442E-2</v>
      </c>
      <c r="F12" s="66"/>
      <c r="G12" s="66"/>
      <c r="H12" s="16">
        <f>SUM(J12:AC12)</f>
        <v>1020</v>
      </c>
      <c r="I12" s="16">
        <f>AVERAGE(J12:AC12)</f>
        <v>51</v>
      </c>
      <c r="J12" s="10">
        <v>60</v>
      </c>
      <c r="K12" s="10">
        <v>60</v>
      </c>
      <c r="L12" s="10">
        <v>60</v>
      </c>
      <c r="M12" s="10">
        <v>60</v>
      </c>
      <c r="N12" s="10">
        <v>0</v>
      </c>
      <c r="O12" s="10">
        <v>60</v>
      </c>
      <c r="P12" s="10">
        <v>0</v>
      </c>
      <c r="Q12" s="10">
        <v>60</v>
      </c>
      <c r="R12" s="10">
        <v>60</v>
      </c>
      <c r="S12" s="10">
        <v>60</v>
      </c>
      <c r="T12" s="10">
        <v>60</v>
      </c>
      <c r="U12" s="10">
        <v>60</v>
      </c>
      <c r="V12" s="10">
        <v>60</v>
      </c>
      <c r="W12" s="10">
        <v>0</v>
      </c>
      <c r="X12" s="10">
        <v>60</v>
      </c>
      <c r="Y12" s="10">
        <v>60</v>
      </c>
      <c r="Z12" s="10">
        <v>60</v>
      </c>
      <c r="AA12" s="10">
        <v>60</v>
      </c>
      <c r="AB12" s="10">
        <v>60</v>
      </c>
      <c r="AC12" s="10">
        <v>60</v>
      </c>
      <c r="AD12" s="24" t="s">
        <v>13</v>
      </c>
      <c r="AE12" s="23" t="s">
        <v>13</v>
      </c>
    </row>
    <row r="13" spans="2:31" ht="26" x14ac:dyDescent="0.35">
      <c r="B13" s="32">
        <f>B12+1</f>
        <v>5</v>
      </c>
      <c r="C13" s="11" t="s">
        <v>10</v>
      </c>
      <c r="D13" s="9" t="s">
        <v>3</v>
      </c>
      <c r="E13" s="14">
        <f>I13/$G$9</f>
        <v>4.7222222222222221E-2</v>
      </c>
      <c r="F13" s="67"/>
      <c r="G13" s="67"/>
      <c r="H13" s="16">
        <f>SUM(J13:AC13)</f>
        <v>510</v>
      </c>
      <c r="I13" s="16">
        <f>AVERAGE(J13:AC13)</f>
        <v>25.5</v>
      </c>
      <c r="J13" s="10">
        <v>30</v>
      </c>
      <c r="K13" s="10">
        <v>30</v>
      </c>
      <c r="L13" s="10">
        <v>30</v>
      </c>
      <c r="M13" s="10">
        <v>30</v>
      </c>
      <c r="N13" s="10">
        <v>0</v>
      </c>
      <c r="O13" s="10">
        <v>30</v>
      </c>
      <c r="P13" s="10">
        <v>0</v>
      </c>
      <c r="Q13" s="10">
        <v>30</v>
      </c>
      <c r="R13" s="10">
        <v>30</v>
      </c>
      <c r="S13" s="10">
        <v>30</v>
      </c>
      <c r="T13" s="10">
        <v>30</v>
      </c>
      <c r="U13" s="10">
        <v>30</v>
      </c>
      <c r="V13" s="10">
        <v>30</v>
      </c>
      <c r="W13" s="10">
        <v>0</v>
      </c>
      <c r="X13" s="10">
        <v>30</v>
      </c>
      <c r="Y13" s="10">
        <v>30</v>
      </c>
      <c r="Z13" s="10">
        <v>30</v>
      </c>
      <c r="AA13" s="10">
        <v>30</v>
      </c>
      <c r="AB13" s="10">
        <v>30</v>
      </c>
      <c r="AC13" s="10">
        <v>30</v>
      </c>
      <c r="AD13" s="22" t="s">
        <v>13</v>
      </c>
      <c r="AE13" s="22" t="s">
        <v>13</v>
      </c>
    </row>
    <row r="14" spans="2:31" s="1" customFormat="1" ht="13" x14ac:dyDescent="0.3">
      <c r="B14" s="5"/>
      <c r="C14" s="6"/>
      <c r="D14" s="17" t="s">
        <v>5</v>
      </c>
      <c r="E14" s="26">
        <f>I14/G14</f>
        <v>0.85</v>
      </c>
      <c r="F14" s="27">
        <f>SUM(F9:F13)</f>
        <v>9</v>
      </c>
      <c r="G14" s="15">
        <f>SUM(G9:G13)</f>
        <v>540</v>
      </c>
      <c r="H14" s="27">
        <f>SUM(H9:H13)</f>
        <v>9180</v>
      </c>
      <c r="I14" s="27">
        <f>SUM(I9:I13)</f>
        <v>459</v>
      </c>
      <c r="J14" s="32">
        <f t="shared" ref="J14:AC14" si="0">SUM(J9:J13)</f>
        <v>540</v>
      </c>
      <c r="K14" s="32">
        <f t="shared" si="0"/>
        <v>540</v>
      </c>
      <c r="L14" s="32">
        <f t="shared" si="0"/>
        <v>540</v>
      </c>
      <c r="M14" s="32">
        <f t="shared" si="0"/>
        <v>540</v>
      </c>
      <c r="N14" s="32"/>
      <c r="O14" s="32">
        <f t="shared" si="0"/>
        <v>540</v>
      </c>
      <c r="P14" s="32"/>
      <c r="Q14" s="32">
        <f t="shared" si="0"/>
        <v>540</v>
      </c>
      <c r="R14" s="32">
        <f t="shared" si="0"/>
        <v>540</v>
      </c>
      <c r="S14" s="32">
        <f t="shared" si="0"/>
        <v>540</v>
      </c>
      <c r="T14" s="32">
        <f t="shared" si="0"/>
        <v>540</v>
      </c>
      <c r="U14" s="32">
        <f t="shared" si="0"/>
        <v>540</v>
      </c>
      <c r="V14" s="32">
        <f t="shared" si="0"/>
        <v>540</v>
      </c>
      <c r="W14" s="32"/>
      <c r="X14" s="32">
        <f t="shared" si="0"/>
        <v>540</v>
      </c>
      <c r="Y14" s="32">
        <f>SUM(Y9:Y13)</f>
        <v>540</v>
      </c>
      <c r="Z14" s="32">
        <f>SUM(Z9:Z13)</f>
        <v>540</v>
      </c>
      <c r="AA14" s="32">
        <f>SUM(AA9:AA13)</f>
        <v>540</v>
      </c>
      <c r="AB14" s="32">
        <f t="shared" si="0"/>
        <v>540</v>
      </c>
      <c r="AC14" s="32">
        <f t="shared" si="0"/>
        <v>540</v>
      </c>
    </row>
    <row r="15" spans="2:31" s="1" customFormat="1" ht="13" x14ac:dyDescent="0.3">
      <c r="B15" s="5"/>
      <c r="C15" s="12"/>
      <c r="D15" s="30" t="s">
        <v>7</v>
      </c>
      <c r="E15" s="28"/>
      <c r="F15" s="28"/>
      <c r="G15" s="28"/>
      <c r="H15" s="28"/>
      <c r="I15" s="28"/>
      <c r="J15" s="29">
        <f t="shared" ref="J15:AC15" si="1">$G$14-J14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/>
      <c r="O15" s="29">
        <f t="shared" si="1"/>
        <v>0</v>
      </c>
      <c r="P15" s="29"/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si="1"/>
        <v>0</v>
      </c>
      <c r="W15" s="29"/>
      <c r="X15" s="29">
        <f t="shared" si="1"/>
        <v>0</v>
      </c>
      <c r="Y15" s="29">
        <f>$G$14-Y14</f>
        <v>0</v>
      </c>
      <c r="Z15" s="29">
        <f>$G$14-Z14</f>
        <v>0</v>
      </c>
      <c r="AA15" s="29">
        <f>$G$14-AA14</f>
        <v>0</v>
      </c>
      <c r="AB15" s="29">
        <f t="shared" si="1"/>
        <v>0</v>
      </c>
      <c r="AC15" s="29">
        <f t="shared" si="1"/>
        <v>0</v>
      </c>
      <c r="AD15" s="5"/>
      <c r="AE15" s="5"/>
    </row>
    <row r="16" spans="2:31" s="1" customFormat="1" ht="13" x14ac:dyDescent="0.3">
      <c r="AD16" s="5"/>
      <c r="AE16" s="5"/>
    </row>
    <row r="17" s="1" customFormat="1" ht="13" x14ac:dyDescent="0.3"/>
    <row r="18" s="1" customFormat="1" ht="13" x14ac:dyDescent="0.3"/>
    <row r="19" s="1" customFormat="1" ht="13" x14ac:dyDescent="0.3"/>
    <row r="20" s="1" customFormat="1" ht="13" x14ac:dyDescent="0.3"/>
    <row r="21" s="1" customFormat="1" ht="13" x14ac:dyDescent="0.3"/>
    <row r="22" s="1" customFormat="1" ht="13" x14ac:dyDescent="0.3"/>
    <row r="23" s="1" customFormat="1" ht="13" x14ac:dyDescent="0.3"/>
    <row r="24" s="1" customFormat="1" ht="13" x14ac:dyDescent="0.3"/>
    <row r="25" s="1" customFormat="1" ht="13" x14ac:dyDescent="0.3"/>
    <row r="26" s="1" customFormat="1" ht="13" x14ac:dyDescent="0.3"/>
    <row r="27" s="1" customFormat="1" ht="13" x14ac:dyDescent="0.3"/>
    <row r="28" s="1" customFormat="1" ht="13" x14ac:dyDescent="0.3"/>
    <row r="29" s="1" customFormat="1" ht="13" x14ac:dyDescent="0.3"/>
    <row r="30" s="1" customFormat="1" ht="13" x14ac:dyDescent="0.3"/>
    <row r="31" s="1" customFormat="1" ht="13" x14ac:dyDescent="0.3"/>
    <row r="32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30:31" s="1" customFormat="1" ht="13" x14ac:dyDescent="0.3"/>
    <row r="66" spans="30:31" s="1" customFormat="1" ht="13" x14ac:dyDescent="0.3"/>
    <row r="67" spans="30:31" s="1" customFormat="1" ht="13" x14ac:dyDescent="0.3"/>
    <row r="68" spans="30:31" s="1" customFormat="1" ht="13" x14ac:dyDescent="0.3"/>
    <row r="69" spans="30:31" s="1" customFormat="1" ht="13" x14ac:dyDescent="0.3"/>
    <row r="70" spans="30:31" s="1" customFormat="1" ht="13" x14ac:dyDescent="0.3"/>
    <row r="71" spans="30:31" x14ac:dyDescent="0.35">
      <c r="AD71" s="1"/>
      <c r="AE71" s="1"/>
    </row>
  </sheetData>
  <mergeCells count="2">
    <mergeCell ref="G9:G13"/>
    <mergeCell ref="F9:F13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{9E277B36-FCA7-4A01-9B91-DB95DE476F0B}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277B36-FCA7-4A01-9B91-DB95DE476F0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9F6A-188F-4AFE-9F13-BA75D77682B9}">
  <dimension ref="B1:O23"/>
  <sheetViews>
    <sheetView workbookViewId="0">
      <selection activeCell="D17" sqref="D17"/>
    </sheetView>
  </sheetViews>
  <sheetFormatPr defaultColWidth="9.1796875" defaultRowHeight="14.5" x14ac:dyDescent="0.35"/>
  <cols>
    <col min="1" max="1" width="5.453125" style="36" customWidth="1"/>
    <col min="2" max="2" width="4.81640625" style="36" customWidth="1"/>
    <col min="3" max="3" width="12.7265625" style="36" customWidth="1"/>
    <col min="4" max="4" width="56" style="36" customWidth="1"/>
    <col min="5" max="5" width="19.453125" style="36" customWidth="1"/>
    <col min="6" max="15" width="7.81640625" style="36" customWidth="1"/>
    <col min="16" max="16384" width="9.1796875" style="36"/>
  </cols>
  <sheetData>
    <row r="1" spans="2:15" x14ac:dyDescent="0.35">
      <c r="F1" s="46"/>
      <c r="G1" s="36" t="s">
        <v>65</v>
      </c>
      <c r="J1" s="49"/>
      <c r="K1" s="36" t="s">
        <v>66</v>
      </c>
      <c r="M1" s="48"/>
      <c r="N1" s="36" t="s">
        <v>67</v>
      </c>
    </row>
    <row r="3" spans="2:15" ht="23.25" customHeight="1" x14ac:dyDescent="0.35">
      <c r="F3" s="71" t="s">
        <v>50</v>
      </c>
      <c r="G3" s="71"/>
      <c r="H3" s="71" t="s">
        <v>55</v>
      </c>
      <c r="I3" s="71"/>
      <c r="J3" s="71"/>
      <c r="K3" s="71"/>
      <c r="L3" s="71" t="s">
        <v>56</v>
      </c>
      <c r="M3" s="71"/>
      <c r="N3" s="71"/>
      <c r="O3" s="71"/>
    </row>
    <row r="4" spans="2:15" ht="29.25" customHeight="1" x14ac:dyDescent="0.35">
      <c r="B4" s="43" t="s">
        <v>48</v>
      </c>
      <c r="C4" s="43" t="s">
        <v>0</v>
      </c>
      <c r="D4" s="43" t="s">
        <v>2</v>
      </c>
      <c r="E4" s="44" t="s">
        <v>49</v>
      </c>
      <c r="F4" s="42" t="s">
        <v>53</v>
      </c>
      <c r="G4" s="42" t="s">
        <v>54</v>
      </c>
      <c r="H4" s="42" t="s">
        <v>51</v>
      </c>
      <c r="I4" s="42" t="s">
        <v>52</v>
      </c>
      <c r="J4" s="42" t="s">
        <v>53</v>
      </c>
      <c r="K4" s="42" t="s">
        <v>54</v>
      </c>
      <c r="L4" s="42" t="s">
        <v>51</v>
      </c>
      <c r="M4" s="42" t="s">
        <v>52</v>
      </c>
      <c r="N4" s="42" t="s">
        <v>53</v>
      </c>
      <c r="O4" s="42" t="s">
        <v>54</v>
      </c>
    </row>
    <row r="5" spans="2:15" ht="17.25" customHeight="1" x14ac:dyDescent="0.35">
      <c r="B5" s="72">
        <v>1</v>
      </c>
      <c r="C5" s="72" t="s">
        <v>41</v>
      </c>
      <c r="D5" s="37" t="s">
        <v>25</v>
      </c>
      <c r="E5" s="40">
        <v>44206</v>
      </c>
      <c r="F5" s="46"/>
      <c r="G5" s="46"/>
      <c r="H5" s="46"/>
      <c r="I5" s="46"/>
      <c r="J5" s="47"/>
      <c r="K5" s="47"/>
      <c r="L5" s="47"/>
      <c r="M5" s="47"/>
      <c r="N5" s="47"/>
      <c r="O5" s="47"/>
    </row>
    <row r="6" spans="2:15" ht="18.75" customHeight="1" x14ac:dyDescent="0.35">
      <c r="B6" s="72"/>
      <c r="C6" s="72"/>
      <c r="D6" s="37" t="s">
        <v>43</v>
      </c>
      <c r="E6" s="40">
        <v>44227</v>
      </c>
      <c r="F6" s="47"/>
      <c r="G6" s="47"/>
      <c r="H6" s="46"/>
      <c r="I6" s="46"/>
      <c r="J6" s="46"/>
      <c r="K6" s="46"/>
      <c r="L6" s="47"/>
      <c r="M6" s="47"/>
      <c r="N6" s="47"/>
      <c r="O6" s="47"/>
    </row>
    <row r="7" spans="2:15" x14ac:dyDescent="0.35">
      <c r="B7" s="72"/>
      <c r="C7" s="72"/>
      <c r="D7" s="37" t="s">
        <v>22</v>
      </c>
      <c r="E7" s="40">
        <v>44286</v>
      </c>
      <c r="F7" s="47"/>
      <c r="G7" s="47"/>
      <c r="H7" s="48"/>
      <c r="I7" s="48"/>
      <c r="J7" s="48"/>
      <c r="K7" s="48"/>
      <c r="L7" s="46"/>
      <c r="M7" s="46"/>
      <c r="N7" s="46"/>
      <c r="O7" s="46"/>
    </row>
    <row r="8" spans="2:15" x14ac:dyDescent="0.35">
      <c r="B8" s="72"/>
      <c r="C8" s="72"/>
      <c r="D8" s="37" t="s">
        <v>46</v>
      </c>
      <c r="E8" s="40">
        <v>44227</v>
      </c>
      <c r="F8" s="47"/>
      <c r="G8" s="47"/>
      <c r="H8" s="48"/>
      <c r="I8" s="46"/>
      <c r="J8" s="46"/>
      <c r="K8" s="46"/>
      <c r="L8" s="47"/>
      <c r="M8" s="47"/>
      <c r="N8" s="47"/>
      <c r="O8" s="47"/>
    </row>
    <row r="9" spans="2:15" ht="26" x14ac:dyDescent="0.35">
      <c r="B9" s="72"/>
      <c r="C9" s="72"/>
      <c r="D9" s="38" t="s">
        <v>24</v>
      </c>
      <c r="E9" s="40">
        <v>44227</v>
      </c>
      <c r="F9" s="46"/>
      <c r="G9" s="46"/>
      <c r="H9" s="46"/>
      <c r="I9" s="46"/>
      <c r="J9" s="46"/>
      <c r="K9" s="46"/>
      <c r="L9" s="47"/>
      <c r="M9" s="47"/>
      <c r="N9" s="47"/>
      <c r="O9" s="47"/>
    </row>
    <row r="10" spans="2:15" x14ac:dyDescent="0.35">
      <c r="B10" s="72">
        <v>2</v>
      </c>
      <c r="C10" s="72" t="s">
        <v>39</v>
      </c>
      <c r="D10" s="39" t="s">
        <v>19</v>
      </c>
      <c r="E10" s="40">
        <v>44196</v>
      </c>
      <c r="F10" s="49"/>
      <c r="G10" s="49"/>
      <c r="H10" s="47"/>
      <c r="I10" s="47"/>
      <c r="J10" s="47"/>
      <c r="K10" s="47"/>
      <c r="L10" s="47"/>
      <c r="M10" s="47"/>
      <c r="N10" s="47"/>
      <c r="O10" s="47"/>
    </row>
    <row r="11" spans="2:15" x14ac:dyDescent="0.35">
      <c r="B11" s="72"/>
      <c r="C11" s="72"/>
      <c r="D11" s="37" t="s">
        <v>27</v>
      </c>
      <c r="E11" s="40">
        <v>44196</v>
      </c>
      <c r="F11" s="49"/>
      <c r="G11" s="49"/>
      <c r="H11" s="47"/>
      <c r="I11" s="47"/>
      <c r="J11" s="47"/>
      <c r="K11" s="47"/>
      <c r="L11" s="47"/>
      <c r="M11" s="47"/>
      <c r="N11" s="47"/>
      <c r="O11" s="47"/>
    </row>
    <row r="12" spans="2:15" x14ac:dyDescent="0.35">
      <c r="B12" s="72"/>
      <c r="C12" s="72"/>
      <c r="D12" s="37" t="s">
        <v>47</v>
      </c>
      <c r="E12" s="40">
        <v>44227</v>
      </c>
      <c r="F12" s="46"/>
      <c r="G12" s="46"/>
      <c r="H12" s="46"/>
      <c r="I12" s="46"/>
      <c r="J12" s="46"/>
      <c r="K12" s="46"/>
      <c r="L12" s="47"/>
      <c r="M12" s="47"/>
      <c r="N12" s="47"/>
      <c r="O12" s="47"/>
    </row>
    <row r="13" spans="2:15" x14ac:dyDescent="0.35">
      <c r="B13" s="72"/>
      <c r="C13" s="72"/>
      <c r="D13" s="37" t="s">
        <v>22</v>
      </c>
      <c r="E13" s="40">
        <v>44286</v>
      </c>
      <c r="F13" s="47"/>
      <c r="G13" s="48"/>
      <c r="H13" s="48"/>
      <c r="I13" s="48"/>
      <c r="J13" s="48"/>
      <c r="K13" s="48"/>
      <c r="L13" s="46"/>
      <c r="M13" s="46"/>
      <c r="N13" s="46"/>
      <c r="O13" s="46"/>
    </row>
    <row r="14" spans="2:15" x14ac:dyDescent="0.35">
      <c r="B14" s="72"/>
      <c r="C14" s="72"/>
      <c r="D14" s="39" t="s">
        <v>58</v>
      </c>
      <c r="E14" s="41" t="s">
        <v>13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2:15" ht="16.5" customHeight="1" x14ac:dyDescent="0.35">
      <c r="B15" s="68">
        <v>3</v>
      </c>
      <c r="C15" s="68" t="s">
        <v>40</v>
      </c>
      <c r="D15" s="38" t="s">
        <v>42</v>
      </c>
      <c r="E15" s="40">
        <v>44196</v>
      </c>
      <c r="F15" s="47"/>
      <c r="G15" s="46"/>
      <c r="H15" s="46"/>
      <c r="I15" s="46"/>
      <c r="J15" s="47"/>
      <c r="K15" s="47"/>
      <c r="L15" s="47"/>
      <c r="M15" s="47"/>
      <c r="N15" s="47"/>
      <c r="O15" s="47"/>
    </row>
    <row r="16" spans="2:15" x14ac:dyDescent="0.35">
      <c r="B16" s="69"/>
      <c r="C16" s="69"/>
      <c r="D16" s="38" t="s">
        <v>45</v>
      </c>
      <c r="E16" s="40">
        <v>44242</v>
      </c>
      <c r="F16" s="47"/>
      <c r="G16" s="47"/>
      <c r="H16" s="48"/>
      <c r="I16" s="46"/>
      <c r="J16" s="46"/>
      <c r="K16" s="46"/>
      <c r="L16" s="47"/>
      <c r="M16" s="47"/>
      <c r="N16" s="47"/>
      <c r="O16" s="47"/>
    </row>
    <row r="17" spans="2:15" x14ac:dyDescent="0.35">
      <c r="B17" s="69"/>
      <c r="C17" s="69"/>
      <c r="D17" s="38" t="s">
        <v>57</v>
      </c>
      <c r="E17" s="40">
        <v>44196</v>
      </c>
      <c r="F17" s="46"/>
      <c r="G17" s="46"/>
      <c r="H17" s="48"/>
      <c r="I17" s="48"/>
      <c r="J17" s="48"/>
      <c r="K17" s="48"/>
      <c r="L17" s="47"/>
      <c r="M17" s="47"/>
      <c r="N17" s="47"/>
      <c r="O17" s="47"/>
    </row>
    <row r="18" spans="2:15" ht="31.5" customHeight="1" x14ac:dyDescent="0.35">
      <c r="B18" s="70"/>
      <c r="C18" s="70"/>
      <c r="D18" s="39" t="s">
        <v>44</v>
      </c>
      <c r="E18" s="41" t="s">
        <v>13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21" spans="2:15" x14ac:dyDescent="0.35">
      <c r="F21" s="36" t="s">
        <v>61</v>
      </c>
      <c r="G21" s="36" t="s">
        <v>62</v>
      </c>
    </row>
    <row r="22" spans="2:15" x14ac:dyDescent="0.35">
      <c r="G22" s="36" t="s">
        <v>63</v>
      </c>
    </row>
    <row r="23" spans="2:15" x14ac:dyDescent="0.35">
      <c r="G23" s="36" t="s">
        <v>64</v>
      </c>
    </row>
  </sheetData>
  <mergeCells count="9">
    <mergeCell ref="B15:B18"/>
    <mergeCell ref="F3:G3"/>
    <mergeCell ref="H3:K3"/>
    <mergeCell ref="L3:O3"/>
    <mergeCell ref="C15:C18"/>
    <mergeCell ref="C5:C9"/>
    <mergeCell ref="B5:B9"/>
    <mergeCell ref="B10:B14"/>
    <mergeCell ref="C10:C1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E680-7AE1-4470-B970-19FDED5E5CDE}">
  <dimension ref="B3:I10"/>
  <sheetViews>
    <sheetView workbookViewId="0">
      <selection activeCell="E15" sqref="E15"/>
    </sheetView>
  </sheetViews>
  <sheetFormatPr defaultRowHeight="14.5" x14ac:dyDescent="0.35"/>
  <cols>
    <col min="2" max="2" width="5.1796875" style="56" customWidth="1"/>
    <col min="3" max="3" width="43.7265625" customWidth="1"/>
    <col min="4" max="4" width="19.453125" style="56" customWidth="1"/>
    <col min="5" max="5" width="15.81640625" style="56" customWidth="1"/>
    <col min="6" max="7" width="9.26953125" customWidth="1"/>
    <col min="8" max="8" width="34.453125" bestFit="1" customWidth="1"/>
  </cols>
  <sheetData>
    <row r="3" spans="2:9" x14ac:dyDescent="0.35">
      <c r="C3" s="61" t="s">
        <v>83</v>
      </c>
      <c r="D3" s="62" t="s">
        <v>96</v>
      </c>
      <c r="E3" s="62" t="s">
        <v>95</v>
      </c>
      <c r="F3" s="63"/>
      <c r="H3" s="61" t="s">
        <v>89</v>
      </c>
      <c r="I3" s="61" t="s">
        <v>93</v>
      </c>
    </row>
    <row r="4" spans="2:9" x14ac:dyDescent="0.35">
      <c r="B4" s="57">
        <v>1</v>
      </c>
      <c r="C4" s="58" t="s">
        <v>84</v>
      </c>
      <c r="D4" s="56">
        <v>20</v>
      </c>
      <c r="E4" s="56">
        <v>3</v>
      </c>
      <c r="H4" t="s">
        <v>90</v>
      </c>
      <c r="I4">
        <v>2</v>
      </c>
    </row>
    <row r="5" spans="2:9" x14ac:dyDescent="0.35">
      <c r="B5" s="59">
        <v>2</v>
      </c>
      <c r="C5" s="60" t="s">
        <v>85</v>
      </c>
      <c r="D5" s="56">
        <v>5</v>
      </c>
      <c r="E5" s="56">
        <v>1</v>
      </c>
      <c r="H5" t="s">
        <v>94</v>
      </c>
      <c r="I5">
        <v>3</v>
      </c>
    </row>
    <row r="6" spans="2:9" x14ac:dyDescent="0.35">
      <c r="B6" s="59">
        <v>3</v>
      </c>
      <c r="C6" s="60" t="s">
        <v>86</v>
      </c>
      <c r="D6" s="56">
        <v>25</v>
      </c>
      <c r="E6" s="56">
        <v>3</v>
      </c>
      <c r="F6">
        <v>5</v>
      </c>
      <c r="H6" t="s">
        <v>91</v>
      </c>
      <c r="I6">
        <v>3</v>
      </c>
    </row>
    <row r="7" spans="2:9" x14ac:dyDescent="0.35">
      <c r="B7" s="59">
        <v>4</v>
      </c>
      <c r="C7" s="60" t="s">
        <v>87</v>
      </c>
      <c r="D7" s="56">
        <v>20</v>
      </c>
      <c r="E7" s="56">
        <v>2</v>
      </c>
      <c r="H7" t="s">
        <v>92</v>
      </c>
      <c r="I7">
        <v>3</v>
      </c>
    </row>
    <row r="8" spans="2:9" x14ac:dyDescent="0.35">
      <c r="B8" s="59">
        <v>5</v>
      </c>
      <c r="C8" s="60" t="s">
        <v>88</v>
      </c>
      <c r="D8" s="56">
        <v>20</v>
      </c>
      <c r="E8" s="56">
        <v>3</v>
      </c>
      <c r="F8">
        <v>3</v>
      </c>
    </row>
    <row r="9" spans="2:9" x14ac:dyDescent="0.35">
      <c r="B9" s="59">
        <v>6</v>
      </c>
      <c r="C9" s="60" t="s">
        <v>97</v>
      </c>
      <c r="D9" s="56">
        <v>10</v>
      </c>
      <c r="E9" s="56">
        <v>1</v>
      </c>
      <c r="H9" t="s">
        <v>5</v>
      </c>
      <c r="I9" s="61">
        <f>SUM(I4:I8)</f>
        <v>11</v>
      </c>
    </row>
    <row r="10" spans="2:9" x14ac:dyDescent="0.35">
      <c r="C10" s="64" t="s">
        <v>5</v>
      </c>
      <c r="D10" s="62">
        <f>SUM(D4:D9)</f>
        <v>100</v>
      </c>
      <c r="E10" s="62">
        <f>SUM(E4:E9)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659-2701-47C7-8B7C-C76D5DDEA2F2}">
  <sheetPr>
    <tabColor theme="9" tint="0.59999389629810485"/>
  </sheetPr>
  <dimension ref="B3:AE72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AE16" sqref="AE16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customWidth="1"/>
    <col min="6" max="6" width="10.7265625" customWidth="1"/>
    <col min="7" max="7" width="10.7265625" hidden="1" customWidth="1"/>
    <col min="8" max="8" width="10.7265625" customWidth="1"/>
    <col min="9" max="9" width="15.7265625" customWidth="1"/>
    <col min="10" max="22" width="6.7265625" hidden="1" customWidth="1"/>
    <col min="23" max="28" width="6.7265625" customWidth="1"/>
    <col min="29" max="30" width="10.7265625" customWidth="1"/>
  </cols>
  <sheetData>
    <row r="3" spans="2:31" x14ac:dyDescent="0.35">
      <c r="B3" s="1"/>
      <c r="C3" s="1"/>
    </row>
    <row r="4" spans="2:31" x14ac:dyDescent="0.35">
      <c r="B4" s="1"/>
      <c r="C4" s="1"/>
    </row>
    <row r="5" spans="2:31" x14ac:dyDescent="0.35">
      <c r="B5" s="2"/>
      <c r="C5" s="3" t="s">
        <v>0</v>
      </c>
    </row>
    <row r="6" spans="2:31" x14ac:dyDescent="0.35">
      <c r="B6" s="2"/>
      <c r="C6" s="4" t="s">
        <v>23</v>
      </c>
    </row>
    <row r="7" spans="2:31" x14ac:dyDescent="0.35">
      <c r="B7" s="5"/>
      <c r="C7" s="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2:31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44184</v>
      </c>
      <c r="K8" s="13">
        <v>44185</v>
      </c>
      <c r="L8" s="13">
        <v>44186</v>
      </c>
      <c r="M8" s="13">
        <v>44187</v>
      </c>
      <c r="N8" s="13">
        <v>44188</v>
      </c>
      <c r="O8" s="13">
        <v>44189</v>
      </c>
      <c r="P8" s="13">
        <v>44197</v>
      </c>
      <c r="Q8" s="13">
        <v>44198</v>
      </c>
      <c r="R8" s="13">
        <v>44199</v>
      </c>
      <c r="S8" s="13">
        <v>44200</v>
      </c>
      <c r="T8" s="13">
        <v>44201</v>
      </c>
      <c r="U8" s="13">
        <v>44202</v>
      </c>
      <c r="V8" s="13">
        <v>44203</v>
      </c>
      <c r="W8" s="13">
        <v>37</v>
      </c>
      <c r="X8" s="13">
        <v>38</v>
      </c>
      <c r="Y8" s="13">
        <v>39</v>
      </c>
      <c r="Z8" s="13">
        <v>40</v>
      </c>
      <c r="AA8" s="13">
        <v>41</v>
      </c>
      <c r="AB8" s="13">
        <v>42</v>
      </c>
      <c r="AC8" s="21" t="s">
        <v>16</v>
      </c>
      <c r="AD8" s="20" t="s">
        <v>12</v>
      </c>
    </row>
    <row r="9" spans="2:31" x14ac:dyDescent="0.35">
      <c r="B9" s="32">
        <v>1</v>
      </c>
      <c r="C9" s="8" t="s">
        <v>25</v>
      </c>
      <c r="D9" s="9" t="s">
        <v>101</v>
      </c>
      <c r="E9" s="14">
        <f>I9/540</f>
        <v>0</v>
      </c>
      <c r="F9" s="65">
        <v>9</v>
      </c>
      <c r="G9" s="65">
        <f>F9*60</f>
        <v>540</v>
      </c>
      <c r="H9" s="16">
        <f>SUM(W9:AB9)</f>
        <v>0</v>
      </c>
      <c r="I9" s="16">
        <f>AVERAGE(W9:AB9)</f>
        <v>0</v>
      </c>
      <c r="J9" s="10">
        <v>450</v>
      </c>
      <c r="K9" s="10">
        <v>420</v>
      </c>
      <c r="L9" s="10">
        <v>435</v>
      </c>
      <c r="M9" s="10">
        <v>330</v>
      </c>
      <c r="N9" s="10">
        <v>390</v>
      </c>
      <c r="O9" s="10">
        <v>390</v>
      </c>
      <c r="P9" s="10">
        <v>0</v>
      </c>
      <c r="Q9" s="10">
        <v>0</v>
      </c>
      <c r="R9" s="10">
        <v>435</v>
      </c>
      <c r="S9" s="10">
        <v>360</v>
      </c>
      <c r="T9" s="10">
        <v>330</v>
      </c>
      <c r="U9" s="10">
        <v>330</v>
      </c>
      <c r="V9" s="10">
        <v>390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24">
        <v>0</v>
      </c>
      <c r="AD9" s="23">
        <v>44255</v>
      </c>
    </row>
    <row r="10" spans="2:31" x14ac:dyDescent="0.35">
      <c r="B10" s="32">
        <f>B9+1</f>
        <v>2</v>
      </c>
      <c r="C10" s="8" t="s">
        <v>22</v>
      </c>
      <c r="D10" s="9" t="s">
        <v>11</v>
      </c>
      <c r="E10" s="14">
        <f t="shared" ref="E10:E15" si="0">I10/540</f>
        <v>0</v>
      </c>
      <c r="F10" s="66"/>
      <c r="G10" s="66"/>
      <c r="H10" s="16">
        <f t="shared" ref="H10:H15" si="1">SUM(W10:AB10)</f>
        <v>0</v>
      </c>
      <c r="I10" s="16">
        <f t="shared" ref="I10:I15" si="2">AVERAGE(W10:AB10)</f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24">
        <f>5*25</f>
        <v>125</v>
      </c>
      <c r="AD10" s="23">
        <v>44286</v>
      </c>
    </row>
    <row r="11" spans="2:31" x14ac:dyDescent="0.35">
      <c r="B11" s="32">
        <f>B10+1</f>
        <v>3</v>
      </c>
      <c r="C11" s="8" t="s">
        <v>43</v>
      </c>
      <c r="D11" s="9" t="s">
        <v>11</v>
      </c>
      <c r="E11" s="14">
        <f t="shared" si="0"/>
        <v>0.61882716049382724</v>
      </c>
      <c r="F11" s="66"/>
      <c r="G11" s="66"/>
      <c r="H11" s="16">
        <f>SUM(W11:AB11)</f>
        <v>2005</v>
      </c>
      <c r="I11" s="16">
        <f t="shared" si="2"/>
        <v>334.16666666666669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60</v>
      </c>
      <c r="U11" s="10">
        <v>60</v>
      </c>
      <c r="V11" s="10">
        <v>0</v>
      </c>
      <c r="W11" s="10">
        <v>0</v>
      </c>
      <c r="X11" s="18">
        <v>0</v>
      </c>
      <c r="Y11" s="18">
        <v>525</v>
      </c>
      <c r="Z11" s="10">
        <v>490</v>
      </c>
      <c r="AA11" s="10">
        <v>520</v>
      </c>
      <c r="AB11" s="10">
        <v>470</v>
      </c>
      <c r="AC11" s="24">
        <v>39</v>
      </c>
      <c r="AD11" s="23">
        <v>44255</v>
      </c>
    </row>
    <row r="12" spans="2:31" x14ac:dyDescent="0.35">
      <c r="B12" s="32">
        <f>B11+1</f>
        <v>4</v>
      </c>
      <c r="C12" s="8" t="s">
        <v>98</v>
      </c>
      <c r="D12" s="9" t="s">
        <v>11</v>
      </c>
      <c r="E12" s="14">
        <f t="shared" si="0"/>
        <v>0</v>
      </c>
      <c r="F12" s="66"/>
      <c r="G12" s="66"/>
      <c r="H12" s="16">
        <f t="shared" si="1"/>
        <v>0</v>
      </c>
      <c r="I12" s="16">
        <f>AVERAGE(W12:AB12)</f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60</v>
      </c>
      <c r="U12" s="10">
        <v>60</v>
      </c>
      <c r="V12" s="10">
        <v>0</v>
      </c>
      <c r="W12" s="10">
        <v>0</v>
      </c>
      <c r="X12" s="18">
        <v>0</v>
      </c>
      <c r="Y12" s="10">
        <v>0</v>
      </c>
      <c r="Z12" s="18">
        <v>0</v>
      </c>
      <c r="AA12" s="10">
        <v>0</v>
      </c>
      <c r="AB12" s="10">
        <v>0</v>
      </c>
      <c r="AC12" s="24">
        <v>0</v>
      </c>
      <c r="AD12" s="23">
        <v>44231</v>
      </c>
    </row>
    <row r="13" spans="2:31" ht="65" x14ac:dyDescent="0.35">
      <c r="B13" s="32">
        <f>B11+1</f>
        <v>4</v>
      </c>
      <c r="C13" s="11" t="s">
        <v>24</v>
      </c>
      <c r="D13" s="9" t="s">
        <v>4</v>
      </c>
      <c r="E13" s="14">
        <f t="shared" si="0"/>
        <v>3.0864197530864199E-2</v>
      </c>
      <c r="F13" s="66"/>
      <c r="G13" s="66"/>
      <c r="H13" s="16">
        <f t="shared" si="1"/>
        <v>100</v>
      </c>
      <c r="I13" s="16">
        <f t="shared" si="2"/>
        <v>16.666666666666668</v>
      </c>
      <c r="J13" s="10">
        <v>60</v>
      </c>
      <c r="K13" s="10">
        <v>60</v>
      </c>
      <c r="L13" s="10">
        <v>60</v>
      </c>
      <c r="M13" s="10">
        <v>180</v>
      </c>
      <c r="N13" s="10">
        <v>30</v>
      </c>
      <c r="O13" s="10">
        <v>30</v>
      </c>
      <c r="P13" s="10">
        <v>0</v>
      </c>
      <c r="Q13" s="10">
        <v>60</v>
      </c>
      <c r="R13" s="10">
        <v>60</v>
      </c>
      <c r="S13" s="10">
        <v>150</v>
      </c>
      <c r="T13" s="10">
        <v>30</v>
      </c>
      <c r="U13" s="10">
        <v>30</v>
      </c>
      <c r="V13" s="10">
        <v>30</v>
      </c>
      <c r="W13" s="10">
        <v>0</v>
      </c>
      <c r="X13" s="10">
        <v>0</v>
      </c>
      <c r="Y13" s="10">
        <v>0</v>
      </c>
      <c r="Z13" s="10">
        <v>40</v>
      </c>
      <c r="AA13" s="10">
        <v>20</v>
      </c>
      <c r="AB13" s="10">
        <v>40</v>
      </c>
      <c r="AC13" s="24" t="s">
        <v>13</v>
      </c>
      <c r="AD13" s="23" t="s">
        <v>13</v>
      </c>
    </row>
    <row r="14" spans="2:31" ht="26" x14ac:dyDescent="0.35">
      <c r="B14" s="32">
        <f>B13+1</f>
        <v>5</v>
      </c>
      <c r="C14" s="11" t="s">
        <v>10</v>
      </c>
      <c r="D14" s="9" t="s">
        <v>3</v>
      </c>
      <c r="E14" s="14">
        <f t="shared" si="0"/>
        <v>1.6975308641975308E-2</v>
      </c>
      <c r="F14" s="67"/>
      <c r="G14" s="67"/>
      <c r="H14" s="16">
        <f t="shared" si="1"/>
        <v>55</v>
      </c>
      <c r="I14" s="16">
        <f t="shared" si="2"/>
        <v>9.1666666666666661</v>
      </c>
      <c r="J14" s="10">
        <v>30</v>
      </c>
      <c r="K14" s="10">
        <v>60</v>
      </c>
      <c r="L14" s="10">
        <v>45</v>
      </c>
      <c r="M14" s="10">
        <v>30</v>
      </c>
      <c r="N14" s="10">
        <v>120</v>
      </c>
      <c r="O14" s="10">
        <v>120</v>
      </c>
      <c r="P14" s="10">
        <v>0</v>
      </c>
      <c r="Q14" s="10">
        <v>60</v>
      </c>
      <c r="R14" s="10">
        <v>45</v>
      </c>
      <c r="S14" s="10">
        <v>30</v>
      </c>
      <c r="T14" s="10">
        <v>120</v>
      </c>
      <c r="U14" s="10">
        <v>120</v>
      </c>
      <c r="V14" s="10">
        <v>120</v>
      </c>
      <c r="W14" s="10">
        <v>0</v>
      </c>
      <c r="X14" s="10">
        <v>0</v>
      </c>
      <c r="Y14" s="10">
        <v>15</v>
      </c>
      <c r="Z14" s="10">
        <v>10</v>
      </c>
      <c r="AA14" s="10">
        <v>0</v>
      </c>
      <c r="AB14" s="10">
        <v>30</v>
      </c>
      <c r="AC14" s="22" t="s">
        <v>13</v>
      </c>
      <c r="AD14" s="22" t="s">
        <v>13</v>
      </c>
    </row>
    <row r="15" spans="2:31" s="1" customFormat="1" ht="13" x14ac:dyDescent="0.3">
      <c r="B15" s="5"/>
      <c r="C15" s="6"/>
      <c r="D15" s="17" t="s">
        <v>5</v>
      </c>
      <c r="E15" s="14">
        <f t="shared" si="0"/>
        <v>0.66666666666666663</v>
      </c>
      <c r="F15" s="27">
        <f>SUM(F9:F14)</f>
        <v>9</v>
      </c>
      <c r="G15" s="15">
        <f>SUM(G9:G14)</f>
        <v>540</v>
      </c>
      <c r="H15" s="16">
        <f t="shared" si="1"/>
        <v>2160</v>
      </c>
      <c r="I15" s="16">
        <f t="shared" si="2"/>
        <v>360</v>
      </c>
      <c r="J15" s="32">
        <f t="shared" ref="J15:O15" si="3">SUM(J9:J14)</f>
        <v>540</v>
      </c>
      <c r="K15" s="32">
        <f t="shared" si="3"/>
        <v>540</v>
      </c>
      <c r="L15" s="32">
        <f t="shared" si="3"/>
        <v>540</v>
      </c>
      <c r="M15" s="32">
        <f t="shared" si="3"/>
        <v>540</v>
      </c>
      <c r="N15" s="32">
        <f t="shared" si="3"/>
        <v>540</v>
      </c>
      <c r="O15" s="32">
        <f t="shared" si="3"/>
        <v>540</v>
      </c>
      <c r="P15" s="10">
        <v>0</v>
      </c>
      <c r="Q15" s="32">
        <f t="shared" ref="Q15:V15" si="4">SUM(Q9:Q14)</f>
        <v>120</v>
      </c>
      <c r="R15" s="32">
        <f t="shared" si="4"/>
        <v>540</v>
      </c>
      <c r="S15" s="32">
        <f t="shared" si="4"/>
        <v>540</v>
      </c>
      <c r="T15" s="32">
        <f t="shared" si="4"/>
        <v>600</v>
      </c>
      <c r="U15" s="32">
        <f t="shared" si="4"/>
        <v>600</v>
      </c>
      <c r="V15" s="32">
        <f t="shared" si="4"/>
        <v>540</v>
      </c>
      <c r="W15" s="10">
        <v>0</v>
      </c>
      <c r="X15" s="18">
        <v>0</v>
      </c>
      <c r="Y15" s="18">
        <f>SUM(Y9:Y14)</f>
        <v>540</v>
      </c>
      <c r="Z15" s="18">
        <f>SUM(Z9:Z14)</f>
        <v>540</v>
      </c>
      <c r="AA15" s="18">
        <f>SUM(AA9:AA14)</f>
        <v>540</v>
      </c>
      <c r="AB15" s="18">
        <f>SUM(AB9:AB14)</f>
        <v>540</v>
      </c>
    </row>
    <row r="16" spans="2:31" s="1" customFormat="1" ht="13" x14ac:dyDescent="0.3">
      <c r="B16" s="5"/>
      <c r="C16" s="12"/>
      <c r="D16" s="30" t="s">
        <v>7</v>
      </c>
      <c r="E16" s="28"/>
      <c r="F16" s="28"/>
      <c r="G16" s="28"/>
      <c r="H16" s="28"/>
      <c r="I16" s="28"/>
      <c r="J16" s="29">
        <f t="shared" ref="J16:O16" si="5">$G$15-J15</f>
        <v>0</v>
      </c>
      <c r="K16" s="29">
        <f t="shared" si="5"/>
        <v>0</v>
      </c>
      <c r="L16" s="29">
        <f t="shared" si="5"/>
        <v>0</v>
      </c>
      <c r="M16" s="29">
        <f t="shared" si="5"/>
        <v>0</v>
      </c>
      <c r="N16" s="29">
        <f t="shared" si="5"/>
        <v>0</v>
      </c>
      <c r="O16" s="29">
        <f t="shared" si="5"/>
        <v>0</v>
      </c>
      <c r="P16" s="10">
        <v>0</v>
      </c>
      <c r="Q16" s="29">
        <f t="shared" ref="Q16:V16" si="6">$G$15-Q15</f>
        <v>420</v>
      </c>
      <c r="R16" s="29">
        <f t="shared" si="6"/>
        <v>0</v>
      </c>
      <c r="S16" s="29">
        <f t="shared" si="6"/>
        <v>0</v>
      </c>
      <c r="T16" s="29">
        <f t="shared" si="6"/>
        <v>-60</v>
      </c>
      <c r="U16" s="29">
        <f t="shared" si="6"/>
        <v>-60</v>
      </c>
      <c r="V16" s="29">
        <f t="shared" si="6"/>
        <v>0</v>
      </c>
      <c r="W16" s="10">
        <v>0</v>
      </c>
      <c r="X16" s="29">
        <v>0</v>
      </c>
      <c r="Y16" s="29">
        <f>$G$15-Y15</f>
        <v>0</v>
      </c>
      <c r="Z16" s="29">
        <f>$G$15-Z15</f>
        <v>0</v>
      </c>
      <c r="AA16" s="29">
        <f>$G$15-AA15</f>
        <v>0</v>
      </c>
      <c r="AB16" s="29">
        <f>$G$15-AB15</f>
        <v>0</v>
      </c>
      <c r="AC16" s="5"/>
      <c r="AD16" s="5"/>
      <c r="AE16" s="1">
        <f>72-33</f>
        <v>39</v>
      </c>
    </row>
    <row r="17" spans="29:30" s="1" customFormat="1" ht="13" x14ac:dyDescent="0.3">
      <c r="AC17" s="5"/>
      <c r="AD17" s="5"/>
    </row>
    <row r="18" spans="29:30" s="1" customFormat="1" ht="13" x14ac:dyDescent="0.3"/>
    <row r="19" spans="29:30" s="1" customFormat="1" ht="13" x14ac:dyDescent="0.3"/>
    <row r="20" spans="29:30" s="1" customFormat="1" ht="13" x14ac:dyDescent="0.3"/>
    <row r="21" spans="29:30" s="1" customFormat="1" ht="13" x14ac:dyDescent="0.3"/>
    <row r="22" spans="29:30" s="1" customFormat="1" ht="13" x14ac:dyDescent="0.3"/>
    <row r="23" spans="29:30" s="1" customFormat="1" ht="13" x14ac:dyDescent="0.3"/>
    <row r="24" spans="29:30" s="1" customFormat="1" ht="13" x14ac:dyDescent="0.3"/>
    <row r="25" spans="29:30" s="1" customFormat="1" ht="13" x14ac:dyDescent="0.3"/>
    <row r="26" spans="29:30" s="1" customFormat="1" ht="13" x14ac:dyDescent="0.3"/>
    <row r="27" spans="29:30" s="1" customFormat="1" ht="13" x14ac:dyDescent="0.3"/>
    <row r="28" spans="29:30" s="1" customFormat="1" ht="13" x14ac:dyDescent="0.3"/>
    <row r="29" spans="29:30" s="1" customFormat="1" ht="13" x14ac:dyDescent="0.3"/>
    <row r="30" spans="29:30" s="1" customFormat="1" ht="13" x14ac:dyDescent="0.3"/>
    <row r="31" spans="29:30" s="1" customFormat="1" ht="13" x14ac:dyDescent="0.3"/>
    <row r="32" spans="29:30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29:30" s="1" customFormat="1" ht="13" x14ac:dyDescent="0.3"/>
    <row r="66" spans="29:30" s="1" customFormat="1" ht="13" x14ac:dyDescent="0.3"/>
    <row r="67" spans="29:30" s="1" customFormat="1" ht="13" x14ac:dyDescent="0.3"/>
    <row r="68" spans="29:30" s="1" customFormat="1" ht="13" x14ac:dyDescent="0.3"/>
    <row r="69" spans="29:30" s="1" customFormat="1" ht="13" x14ac:dyDescent="0.3"/>
    <row r="70" spans="29:30" s="1" customFormat="1" ht="13" x14ac:dyDescent="0.3"/>
    <row r="71" spans="29:30" s="1" customFormat="1" ht="13" x14ac:dyDescent="0.3"/>
    <row r="72" spans="29:30" x14ac:dyDescent="0.35">
      <c r="AC72" s="1"/>
      <c r="AD72" s="1"/>
    </row>
  </sheetData>
  <mergeCells count="2">
    <mergeCell ref="F9:F14"/>
    <mergeCell ref="G9:G14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{6F9D5C3A-5C32-49D1-A435-0DF6838E316E}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D5C3A-5C32-49D1-A435-0DF6838E316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3F7A-1511-4A1F-A774-45D161C4CC6E}">
  <sheetPr>
    <tabColor theme="9" tint="0.59999389629810485"/>
  </sheetPr>
  <dimension ref="B3:AP72"/>
  <sheetViews>
    <sheetView showGridLines="0" tabSelected="1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AL11" sqref="AL11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hidden="1" customWidth="1"/>
    <col min="6" max="8" width="10.7265625" hidden="1" customWidth="1"/>
    <col min="9" max="9" width="15.7265625" hidden="1" customWidth="1"/>
    <col min="10" max="23" width="6.7265625" hidden="1" customWidth="1"/>
    <col min="24" max="37" width="6.7265625" customWidth="1"/>
    <col min="38" max="39" width="10.7265625" customWidth="1"/>
  </cols>
  <sheetData>
    <row r="3" spans="2:42" x14ac:dyDescent="0.35">
      <c r="B3" s="1"/>
      <c r="C3" s="1"/>
    </row>
    <row r="4" spans="2:42" x14ac:dyDescent="0.35">
      <c r="B4" s="1"/>
      <c r="C4" s="1"/>
    </row>
    <row r="5" spans="2:42" x14ac:dyDescent="0.35">
      <c r="B5" s="2"/>
      <c r="C5" s="3" t="s">
        <v>0</v>
      </c>
    </row>
    <row r="6" spans="2:42" x14ac:dyDescent="0.35">
      <c r="B6" s="2"/>
      <c r="C6" s="4" t="s">
        <v>23</v>
      </c>
    </row>
    <row r="7" spans="2:42" x14ac:dyDescent="0.35">
      <c r="B7" s="5"/>
      <c r="C7" s="6"/>
      <c r="J7" s="35"/>
      <c r="K7" s="35"/>
      <c r="L7" s="35"/>
      <c r="M7" s="35"/>
      <c r="N7" s="35"/>
      <c r="O7" s="35"/>
      <c r="Q7" s="35"/>
      <c r="R7" s="35"/>
      <c r="S7" s="35"/>
      <c r="T7" s="35"/>
      <c r="U7" s="35"/>
      <c r="V7" s="35"/>
      <c r="X7" s="35"/>
      <c r="Y7" s="35"/>
      <c r="Z7" s="35"/>
      <c r="AA7" s="35"/>
      <c r="AB7" s="35"/>
      <c r="AC7" s="35"/>
      <c r="AE7" s="35"/>
      <c r="AF7" s="35"/>
      <c r="AG7" s="35"/>
      <c r="AH7" s="35"/>
      <c r="AI7" s="35"/>
      <c r="AJ7" s="35"/>
    </row>
    <row r="8" spans="2:42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44205</v>
      </c>
      <c r="K8" s="13">
        <v>44206</v>
      </c>
      <c r="L8" s="13">
        <v>44207</v>
      </c>
      <c r="M8" s="13">
        <v>44208</v>
      </c>
      <c r="N8" s="13">
        <v>44209</v>
      </c>
      <c r="O8" s="13">
        <v>44210</v>
      </c>
      <c r="P8" s="50" t="s">
        <v>68</v>
      </c>
      <c r="Q8" s="13">
        <v>44212</v>
      </c>
      <c r="R8" s="13">
        <v>44213</v>
      </c>
      <c r="S8" s="13">
        <v>44214</v>
      </c>
      <c r="T8" s="13">
        <v>44215</v>
      </c>
      <c r="U8" s="13">
        <v>44216</v>
      </c>
      <c r="V8" s="13">
        <v>44217</v>
      </c>
      <c r="W8" s="50" t="s">
        <v>68</v>
      </c>
      <c r="X8" s="13">
        <v>44</v>
      </c>
      <c r="Y8" s="13">
        <v>45</v>
      </c>
      <c r="Z8" s="13">
        <v>46</v>
      </c>
      <c r="AA8" s="13">
        <v>47</v>
      </c>
      <c r="AB8" s="13">
        <v>48</v>
      </c>
      <c r="AC8" s="13">
        <v>49</v>
      </c>
      <c r="AD8" s="50" t="s">
        <v>68</v>
      </c>
      <c r="AE8" s="13">
        <v>13</v>
      </c>
      <c r="AF8" s="13">
        <v>14</v>
      </c>
      <c r="AG8" s="13">
        <v>15</v>
      </c>
      <c r="AH8" s="13">
        <v>16</v>
      </c>
      <c r="AI8" s="13">
        <v>17</v>
      </c>
      <c r="AJ8" s="13">
        <v>18</v>
      </c>
      <c r="AK8" s="50" t="s">
        <v>68</v>
      </c>
      <c r="AL8" s="21" t="s">
        <v>16</v>
      </c>
      <c r="AM8" s="20" t="s">
        <v>12</v>
      </c>
    </row>
    <row r="9" spans="2:42" x14ac:dyDescent="0.35">
      <c r="B9" s="32">
        <v>1</v>
      </c>
      <c r="C9" s="8" t="s">
        <v>25</v>
      </c>
      <c r="D9" s="9" t="s">
        <v>26</v>
      </c>
      <c r="E9" s="14">
        <f>I9/$G$9</f>
        <v>0.20512820512820515</v>
      </c>
      <c r="F9" s="65">
        <v>9</v>
      </c>
      <c r="G9" s="65">
        <f>F9*60</f>
        <v>540</v>
      </c>
      <c r="H9" s="16">
        <f>SUM(J9:V9)</f>
        <v>1440</v>
      </c>
      <c r="I9" s="16">
        <f>AVERAGE(J9:V9)</f>
        <v>110.76923076923077</v>
      </c>
      <c r="J9" s="10">
        <f>6*60</f>
        <v>360</v>
      </c>
      <c r="K9" s="10">
        <f>6*60</f>
        <v>360</v>
      </c>
      <c r="L9" s="10">
        <v>0</v>
      </c>
      <c r="M9" s="10">
        <v>0</v>
      </c>
      <c r="N9" s="10">
        <v>0</v>
      </c>
      <c r="O9" s="10">
        <v>0</v>
      </c>
      <c r="P9" s="10">
        <f>SUM(J9:N9)</f>
        <v>720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f t="shared" ref="W9:W16" si="0">SUM(R9:V9)</f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f>SUM(X9:AC9)</f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f>SUM(AE9:AJ9)</f>
        <v>0</v>
      </c>
      <c r="AL9" s="24">
        <f>0</f>
        <v>0</v>
      </c>
      <c r="AM9" s="23">
        <v>44255</v>
      </c>
      <c r="AO9" s="24"/>
    </row>
    <row r="10" spans="2:42" x14ac:dyDescent="0.35">
      <c r="B10" s="32">
        <f>B9+1</f>
        <v>2</v>
      </c>
      <c r="C10" s="8" t="s">
        <v>22</v>
      </c>
      <c r="D10" s="9" t="s">
        <v>11</v>
      </c>
      <c r="E10" s="14">
        <f>I10/$G$9</f>
        <v>0</v>
      </c>
      <c r="F10" s="66"/>
      <c r="G10" s="66"/>
      <c r="H10" s="16">
        <f>SUM(J10:V10)</f>
        <v>0</v>
      </c>
      <c r="I10" s="16">
        <f>AVERAGE(J10:V10)</f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f t="shared" ref="P10:P16" si="1">SUM(J10:N10)</f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f t="shared" si="0"/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f t="shared" ref="AD10:AD16" si="2">SUM(X10:AC10)</f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f t="shared" ref="AK10:AK16" si="3">SUM(AE10:AJ10)</f>
        <v>0</v>
      </c>
      <c r="AL10" s="24">
        <f>5*25</f>
        <v>125</v>
      </c>
      <c r="AM10" s="23">
        <v>44286</v>
      </c>
      <c r="AO10" s="24"/>
      <c r="AP10">
        <f>SUM(J10:V10)/60</f>
        <v>0</v>
      </c>
    </row>
    <row r="11" spans="2:42" x14ac:dyDescent="0.35">
      <c r="B11" s="32">
        <f>B10+1</f>
        <v>3</v>
      </c>
      <c r="C11" s="8" t="s">
        <v>32</v>
      </c>
      <c r="D11" s="9" t="s">
        <v>11</v>
      </c>
      <c r="E11" s="14">
        <f>I11/$G$9</f>
        <v>0.71367521367521358</v>
      </c>
      <c r="F11" s="66"/>
      <c r="G11" s="66"/>
      <c r="H11" s="16">
        <f>SUM(J11:V11)</f>
        <v>5010</v>
      </c>
      <c r="I11" s="16">
        <f>AVERAGE(J11:V11)</f>
        <v>385.38461538461536</v>
      </c>
      <c r="J11" s="10">
        <v>60</v>
      </c>
      <c r="K11" s="10">
        <v>60</v>
      </c>
      <c r="L11" s="10">
        <v>420</v>
      </c>
      <c r="M11" s="10">
        <v>420</v>
      </c>
      <c r="N11" s="10">
        <v>420</v>
      </c>
      <c r="O11" s="10">
        <v>420</v>
      </c>
      <c r="P11" s="10">
        <f t="shared" si="1"/>
        <v>1380</v>
      </c>
      <c r="Q11" s="10">
        <v>330</v>
      </c>
      <c r="R11" s="10">
        <v>300</v>
      </c>
      <c r="S11" s="10">
        <v>300</v>
      </c>
      <c r="T11" s="10">
        <v>300</v>
      </c>
      <c r="U11" s="10">
        <v>300</v>
      </c>
      <c r="V11" s="10">
        <v>300</v>
      </c>
      <c r="W11" s="10">
        <f t="shared" si="0"/>
        <v>1500</v>
      </c>
      <c r="X11" s="10">
        <v>480</v>
      </c>
      <c r="Y11" s="10">
        <v>480</v>
      </c>
      <c r="Z11" s="10">
        <v>480</v>
      </c>
      <c r="AA11" s="10">
        <v>480</v>
      </c>
      <c r="AB11" s="10">
        <v>480</v>
      </c>
      <c r="AC11" s="10">
        <v>480</v>
      </c>
      <c r="AD11" s="10">
        <f t="shared" si="2"/>
        <v>2880</v>
      </c>
      <c r="AE11" s="10">
        <v>300</v>
      </c>
      <c r="AF11" s="10">
        <v>300</v>
      </c>
      <c r="AG11" s="10">
        <v>480</v>
      </c>
      <c r="AH11" s="10">
        <v>480</v>
      </c>
      <c r="AI11" s="10">
        <v>480</v>
      </c>
      <c r="AJ11" s="10">
        <v>480</v>
      </c>
      <c r="AK11" s="10">
        <f t="shared" si="3"/>
        <v>2520</v>
      </c>
      <c r="AL11" s="24">
        <v>12</v>
      </c>
      <c r="AM11" s="23">
        <v>44255</v>
      </c>
      <c r="AO11" s="24"/>
      <c r="AP11">
        <f>SUM(J11:V11)/60</f>
        <v>83.5</v>
      </c>
    </row>
    <row r="12" spans="2:42" x14ac:dyDescent="0.35">
      <c r="B12" s="32">
        <v>4</v>
      </c>
      <c r="C12" s="8" t="s">
        <v>99</v>
      </c>
      <c r="D12" s="9" t="s">
        <v>11</v>
      </c>
      <c r="E12" s="14"/>
      <c r="F12" s="66"/>
      <c r="G12" s="66"/>
      <c r="H12" s="16"/>
      <c r="I12" s="16"/>
      <c r="J12" s="10">
        <v>60</v>
      </c>
      <c r="K12" s="10">
        <v>60</v>
      </c>
      <c r="L12" s="10">
        <v>60</v>
      </c>
      <c r="M12" s="10">
        <v>60</v>
      </c>
      <c r="N12" s="10">
        <v>60</v>
      </c>
      <c r="O12" s="10">
        <v>60</v>
      </c>
      <c r="P12" s="10">
        <f t="shared" si="1"/>
        <v>300</v>
      </c>
      <c r="Q12" s="10">
        <v>180</v>
      </c>
      <c r="R12" s="10">
        <v>180</v>
      </c>
      <c r="S12" s="10">
        <v>180</v>
      </c>
      <c r="T12" s="10">
        <v>180</v>
      </c>
      <c r="U12" s="10">
        <v>180</v>
      </c>
      <c r="V12" s="10">
        <v>180</v>
      </c>
      <c r="W12" s="10">
        <f t="shared" si="0"/>
        <v>900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f t="shared" si="2"/>
        <v>0</v>
      </c>
      <c r="AE12" s="10">
        <v>180</v>
      </c>
      <c r="AF12" s="10">
        <v>180</v>
      </c>
      <c r="AG12" s="10">
        <v>0</v>
      </c>
      <c r="AH12" s="10">
        <v>0</v>
      </c>
      <c r="AI12" s="10">
        <v>0</v>
      </c>
      <c r="AJ12" s="10">
        <v>0</v>
      </c>
      <c r="AK12" s="10">
        <f t="shared" si="3"/>
        <v>360</v>
      </c>
      <c r="AL12" s="24">
        <v>0</v>
      </c>
      <c r="AM12" s="23">
        <v>44245</v>
      </c>
      <c r="AO12" s="45"/>
    </row>
    <row r="13" spans="2:42" ht="65" x14ac:dyDescent="0.35">
      <c r="B13" s="32">
        <v>5</v>
      </c>
      <c r="C13" s="11" t="s">
        <v>24</v>
      </c>
      <c r="D13" s="9" t="s">
        <v>4</v>
      </c>
      <c r="E13" s="14">
        <f>I13/$G$9</f>
        <v>7.2649572649572655E-2</v>
      </c>
      <c r="F13" s="66"/>
      <c r="G13" s="66"/>
      <c r="H13" s="16">
        <f>SUM(J13:V13)</f>
        <v>510</v>
      </c>
      <c r="I13" s="16">
        <f>AVERAGE(J13:V13)</f>
        <v>39.230769230769234</v>
      </c>
      <c r="J13" s="10">
        <v>30</v>
      </c>
      <c r="K13" s="10">
        <v>30</v>
      </c>
      <c r="L13" s="10">
        <v>30</v>
      </c>
      <c r="M13" s="10">
        <v>30</v>
      </c>
      <c r="N13" s="10">
        <v>30</v>
      </c>
      <c r="O13" s="10">
        <v>30</v>
      </c>
      <c r="P13" s="10">
        <f t="shared" si="1"/>
        <v>150</v>
      </c>
      <c r="Q13" s="10">
        <v>30</v>
      </c>
      <c r="R13" s="10">
        <v>30</v>
      </c>
      <c r="S13" s="10">
        <v>30</v>
      </c>
      <c r="T13" s="10">
        <v>30</v>
      </c>
      <c r="U13" s="10">
        <v>30</v>
      </c>
      <c r="V13" s="10">
        <v>30</v>
      </c>
      <c r="W13" s="10">
        <f t="shared" si="0"/>
        <v>150</v>
      </c>
      <c r="X13" s="10">
        <v>30</v>
      </c>
      <c r="Y13" s="10">
        <v>30</v>
      </c>
      <c r="Z13" s="10">
        <v>30</v>
      </c>
      <c r="AA13" s="10">
        <v>30</v>
      </c>
      <c r="AB13" s="10">
        <v>30</v>
      </c>
      <c r="AC13" s="10">
        <v>30</v>
      </c>
      <c r="AD13" s="10">
        <f t="shared" si="2"/>
        <v>180</v>
      </c>
      <c r="AE13" s="10">
        <v>30</v>
      </c>
      <c r="AF13" s="10">
        <v>30</v>
      </c>
      <c r="AG13" s="10">
        <v>30</v>
      </c>
      <c r="AH13" s="10">
        <v>30</v>
      </c>
      <c r="AI13" s="10">
        <v>30</v>
      </c>
      <c r="AJ13" s="10">
        <v>30</v>
      </c>
      <c r="AK13" s="10">
        <f t="shared" si="3"/>
        <v>180</v>
      </c>
      <c r="AL13" s="24" t="s">
        <v>13</v>
      </c>
      <c r="AM13" s="23">
        <v>44255</v>
      </c>
      <c r="AO13" s="51"/>
    </row>
    <row r="14" spans="2:42" ht="26" x14ac:dyDescent="0.35">
      <c r="B14" s="32">
        <v>6</v>
      </c>
      <c r="C14" s="11" t="s">
        <v>10</v>
      </c>
      <c r="D14" s="9" t="s">
        <v>3</v>
      </c>
      <c r="E14" s="14">
        <f>I14/$G$9</f>
        <v>6.8376068376068369E-2</v>
      </c>
      <c r="F14" s="67"/>
      <c r="G14" s="67"/>
      <c r="H14" s="16">
        <f>SUM(J14:V14)</f>
        <v>480</v>
      </c>
      <c r="I14" s="16">
        <f>AVERAGE(J14:V14)</f>
        <v>36.92307692307692</v>
      </c>
      <c r="J14" s="10">
        <v>30</v>
      </c>
      <c r="K14" s="10">
        <v>30</v>
      </c>
      <c r="L14" s="10">
        <v>30</v>
      </c>
      <c r="M14" s="10">
        <v>30</v>
      </c>
      <c r="N14" s="10">
        <v>30</v>
      </c>
      <c r="O14" s="10">
        <v>30</v>
      </c>
      <c r="P14" s="10">
        <f t="shared" si="1"/>
        <v>150</v>
      </c>
      <c r="Q14" s="10">
        <v>0</v>
      </c>
      <c r="R14" s="10">
        <v>30</v>
      </c>
      <c r="S14" s="10">
        <v>30</v>
      </c>
      <c r="T14" s="10">
        <v>30</v>
      </c>
      <c r="U14" s="10">
        <v>30</v>
      </c>
      <c r="V14" s="10">
        <v>30</v>
      </c>
      <c r="W14" s="10">
        <f t="shared" si="0"/>
        <v>150</v>
      </c>
      <c r="X14" s="10">
        <v>30</v>
      </c>
      <c r="Y14" s="10">
        <v>30</v>
      </c>
      <c r="Z14" s="10">
        <v>30</v>
      </c>
      <c r="AA14" s="10">
        <v>30</v>
      </c>
      <c r="AB14" s="10">
        <v>30</v>
      </c>
      <c r="AC14" s="10">
        <v>30</v>
      </c>
      <c r="AD14" s="10">
        <f t="shared" si="2"/>
        <v>180</v>
      </c>
      <c r="AE14" s="10">
        <v>30</v>
      </c>
      <c r="AF14" s="10">
        <v>30</v>
      </c>
      <c r="AG14" s="10">
        <v>30</v>
      </c>
      <c r="AH14" s="10">
        <v>30</v>
      </c>
      <c r="AI14" s="10">
        <v>30</v>
      </c>
      <c r="AJ14" s="10">
        <v>30</v>
      </c>
      <c r="AK14" s="10">
        <f t="shared" si="3"/>
        <v>180</v>
      </c>
      <c r="AL14" s="22" t="s">
        <v>13</v>
      </c>
      <c r="AM14" s="22" t="s">
        <v>13</v>
      </c>
    </row>
    <row r="15" spans="2:42" s="1" customFormat="1" ht="13" x14ac:dyDescent="0.3">
      <c r="B15" s="5"/>
      <c r="C15" s="6"/>
      <c r="D15" s="17" t="s">
        <v>5</v>
      </c>
      <c r="E15" s="26">
        <f>I15/G15</f>
        <v>1.0598290598290598</v>
      </c>
      <c r="F15" s="27">
        <f t="shared" ref="F15:V15" si="4">SUM(F9:F14)</f>
        <v>9</v>
      </c>
      <c r="G15" s="15">
        <f t="shared" si="4"/>
        <v>540</v>
      </c>
      <c r="H15" s="27">
        <f t="shared" si="4"/>
        <v>7440</v>
      </c>
      <c r="I15" s="27">
        <f t="shared" si="4"/>
        <v>572.30769230769226</v>
      </c>
      <c r="J15" s="32">
        <f t="shared" si="4"/>
        <v>540</v>
      </c>
      <c r="K15" s="32">
        <f t="shared" si="4"/>
        <v>540</v>
      </c>
      <c r="L15" s="32">
        <f t="shared" si="4"/>
        <v>540</v>
      </c>
      <c r="M15" s="32">
        <f t="shared" si="4"/>
        <v>540</v>
      </c>
      <c r="N15" s="32">
        <f t="shared" si="4"/>
        <v>540</v>
      </c>
      <c r="O15" s="32">
        <f t="shared" si="4"/>
        <v>540</v>
      </c>
      <c r="P15" s="10">
        <f t="shared" si="1"/>
        <v>2700</v>
      </c>
      <c r="Q15" s="32">
        <f>SUM(Q9:Q14)</f>
        <v>540</v>
      </c>
      <c r="R15" s="32">
        <f t="shared" si="4"/>
        <v>540</v>
      </c>
      <c r="S15" s="32">
        <f t="shared" si="4"/>
        <v>540</v>
      </c>
      <c r="T15" s="32">
        <f t="shared" si="4"/>
        <v>540</v>
      </c>
      <c r="U15" s="32">
        <f t="shared" si="4"/>
        <v>540</v>
      </c>
      <c r="V15" s="32">
        <f t="shared" si="4"/>
        <v>540</v>
      </c>
      <c r="W15" s="10">
        <f t="shared" si="0"/>
        <v>2700</v>
      </c>
      <c r="X15" s="32">
        <f t="shared" ref="X15:AC15" si="5">SUM(X9:X14)</f>
        <v>540</v>
      </c>
      <c r="Y15" s="32">
        <f t="shared" si="5"/>
        <v>540</v>
      </c>
      <c r="Z15" s="32">
        <f t="shared" si="5"/>
        <v>540</v>
      </c>
      <c r="AA15" s="32">
        <f t="shared" si="5"/>
        <v>540</v>
      </c>
      <c r="AB15" s="32">
        <f t="shared" si="5"/>
        <v>540</v>
      </c>
      <c r="AC15" s="32">
        <f t="shared" si="5"/>
        <v>540</v>
      </c>
      <c r="AD15" s="10">
        <f t="shared" si="2"/>
        <v>3240</v>
      </c>
      <c r="AE15" s="32">
        <f t="shared" ref="AE15:AJ15" si="6">SUM(AE9:AE14)</f>
        <v>540</v>
      </c>
      <c r="AF15" s="32">
        <f t="shared" si="6"/>
        <v>540</v>
      </c>
      <c r="AG15" s="32">
        <f t="shared" si="6"/>
        <v>540</v>
      </c>
      <c r="AH15" s="32">
        <f t="shared" si="6"/>
        <v>540</v>
      </c>
      <c r="AI15" s="32">
        <f t="shared" si="6"/>
        <v>540</v>
      </c>
      <c r="AJ15" s="32">
        <f t="shared" si="6"/>
        <v>540</v>
      </c>
      <c r="AK15" s="10">
        <f t="shared" si="3"/>
        <v>3240</v>
      </c>
    </row>
    <row r="16" spans="2:42" s="1" customFormat="1" ht="13" x14ac:dyDescent="0.3">
      <c r="B16" s="5"/>
      <c r="C16" s="12"/>
      <c r="D16" s="30" t="s">
        <v>7</v>
      </c>
      <c r="E16" s="28"/>
      <c r="F16" s="28"/>
      <c r="G16" s="28"/>
      <c r="H16" s="28"/>
      <c r="I16" s="28"/>
      <c r="J16" s="29">
        <f t="shared" ref="J16:V16" si="7">$G$15-J15</f>
        <v>0</v>
      </c>
      <c r="K16" s="29">
        <f t="shared" si="7"/>
        <v>0</v>
      </c>
      <c r="L16" s="29">
        <f t="shared" si="7"/>
        <v>0</v>
      </c>
      <c r="M16" s="29">
        <f t="shared" si="7"/>
        <v>0</v>
      </c>
      <c r="N16" s="29">
        <f t="shared" si="7"/>
        <v>0</v>
      </c>
      <c r="O16" s="29">
        <f t="shared" si="7"/>
        <v>0</v>
      </c>
      <c r="P16" s="10">
        <f t="shared" si="1"/>
        <v>0</v>
      </c>
      <c r="Q16" s="29">
        <f>$G$15-Q15</f>
        <v>0</v>
      </c>
      <c r="R16" s="29">
        <f t="shared" si="7"/>
        <v>0</v>
      </c>
      <c r="S16" s="29">
        <f t="shared" si="7"/>
        <v>0</v>
      </c>
      <c r="T16" s="29">
        <f t="shared" si="7"/>
        <v>0</v>
      </c>
      <c r="U16" s="29">
        <f t="shared" si="7"/>
        <v>0</v>
      </c>
      <c r="V16" s="29">
        <f t="shared" si="7"/>
        <v>0</v>
      </c>
      <c r="W16" s="10">
        <f t="shared" si="0"/>
        <v>0</v>
      </c>
      <c r="X16" s="29">
        <v>0</v>
      </c>
      <c r="Y16" s="29">
        <v>0</v>
      </c>
      <c r="Z16" s="29">
        <f>$G$15-Z15</f>
        <v>0</v>
      </c>
      <c r="AA16" s="29">
        <f>$G$15-AA15</f>
        <v>0</v>
      </c>
      <c r="AB16" s="29">
        <f>$G$15-AB15</f>
        <v>0</v>
      </c>
      <c r="AC16" s="29">
        <f>$G$15-AC15</f>
        <v>0</v>
      </c>
      <c r="AD16" s="10">
        <f t="shared" si="2"/>
        <v>0</v>
      </c>
      <c r="AE16" s="29">
        <f t="shared" ref="AE16:AJ16" si="8">$G$15-AE15</f>
        <v>0</v>
      </c>
      <c r="AF16" s="29">
        <f t="shared" si="8"/>
        <v>0</v>
      </c>
      <c r="AG16" s="29">
        <f t="shared" si="8"/>
        <v>0</v>
      </c>
      <c r="AH16" s="29">
        <f t="shared" si="8"/>
        <v>0</v>
      </c>
      <c r="AI16" s="29">
        <f t="shared" si="8"/>
        <v>0</v>
      </c>
      <c r="AJ16" s="29">
        <f t="shared" si="8"/>
        <v>0</v>
      </c>
      <c r="AK16" s="10">
        <f t="shared" si="3"/>
        <v>0</v>
      </c>
      <c r="AL16" s="5"/>
      <c r="AM16" s="5"/>
    </row>
    <row r="17" spans="16:40" s="1" customFormat="1" ht="13" x14ac:dyDescent="0.3">
      <c r="P17" s="10"/>
      <c r="W17" s="10"/>
      <c r="AD17" s="10"/>
      <c r="AK17" s="10"/>
      <c r="AL17" s="5"/>
      <c r="AM17" s="5"/>
      <c r="AN17" s="1">
        <f>2880/60</f>
        <v>48</v>
      </c>
    </row>
    <row r="18" spans="16:40" s="1" customFormat="1" ht="13" x14ac:dyDescent="0.3">
      <c r="AM18" s="1">
        <f>39+12</f>
        <v>51</v>
      </c>
    </row>
    <row r="19" spans="16:40" s="1" customFormat="1" ht="13" x14ac:dyDescent="0.3"/>
    <row r="20" spans="16:40" s="1" customFormat="1" ht="13" x14ac:dyDescent="0.3"/>
    <row r="21" spans="16:40" s="1" customFormat="1" ht="13" x14ac:dyDescent="0.3"/>
    <row r="22" spans="16:40" s="1" customFormat="1" ht="13" x14ac:dyDescent="0.3"/>
    <row r="23" spans="16:40" s="1" customFormat="1" ht="13" x14ac:dyDescent="0.3"/>
    <row r="24" spans="16:40" s="1" customFormat="1" ht="13" x14ac:dyDescent="0.3"/>
    <row r="25" spans="16:40" s="1" customFormat="1" ht="13" x14ac:dyDescent="0.3"/>
    <row r="26" spans="16:40" s="1" customFormat="1" ht="13" x14ac:dyDescent="0.3"/>
    <row r="27" spans="16:40" s="1" customFormat="1" ht="13" x14ac:dyDescent="0.3"/>
    <row r="28" spans="16:40" s="1" customFormat="1" ht="13" x14ac:dyDescent="0.3"/>
    <row r="29" spans="16:40" s="1" customFormat="1" ht="13" x14ac:dyDescent="0.3"/>
    <row r="30" spans="16:40" s="1" customFormat="1" ht="13" x14ac:dyDescent="0.3"/>
    <row r="31" spans="16:40" s="1" customFormat="1" ht="13" x14ac:dyDescent="0.3"/>
    <row r="32" spans="16:40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38:39" s="1" customFormat="1" ht="13" x14ac:dyDescent="0.3"/>
    <row r="66" spans="38:39" s="1" customFormat="1" ht="13" x14ac:dyDescent="0.3"/>
    <row r="67" spans="38:39" s="1" customFormat="1" ht="13" x14ac:dyDescent="0.3"/>
    <row r="68" spans="38:39" s="1" customFormat="1" ht="13" x14ac:dyDescent="0.3"/>
    <row r="69" spans="38:39" s="1" customFormat="1" ht="13" x14ac:dyDescent="0.3"/>
    <row r="70" spans="38:39" s="1" customFormat="1" ht="13" x14ac:dyDescent="0.3"/>
    <row r="71" spans="38:39" s="1" customFormat="1" ht="13" x14ac:dyDescent="0.3"/>
    <row r="72" spans="38:39" x14ac:dyDescent="0.35">
      <c r="AL72" s="1"/>
      <c r="AM72" s="1"/>
    </row>
  </sheetData>
  <mergeCells count="2">
    <mergeCell ref="F9:F14"/>
    <mergeCell ref="G9:G14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{19EEE745-5153-4614-831E-ECCCFA6AD854}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EE745-5153-4614-831E-ECCCFA6AD85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6A16-DD45-4CE6-B34E-9B1D61F6B512}">
  <sheetPr>
    <tabColor theme="9" tint="0.59999389629810485"/>
  </sheetPr>
  <dimension ref="B3:AE71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O13" sqref="O13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customWidth="1"/>
    <col min="6" max="6" width="10.7265625" customWidth="1"/>
    <col min="7" max="7" width="10.7265625" hidden="1" customWidth="1"/>
    <col min="8" max="8" width="10.7265625" customWidth="1"/>
    <col min="9" max="9" width="15.7265625" customWidth="1"/>
    <col min="10" max="29" width="6.7265625" customWidth="1"/>
    <col min="30" max="31" width="10.7265625" customWidth="1"/>
  </cols>
  <sheetData>
    <row r="3" spans="2:31" x14ac:dyDescent="0.35">
      <c r="B3" s="1"/>
      <c r="C3" s="1"/>
    </row>
    <row r="4" spans="2:31" x14ac:dyDescent="0.35">
      <c r="B4" s="1"/>
      <c r="C4" s="1"/>
    </row>
    <row r="5" spans="2:31" x14ac:dyDescent="0.35">
      <c r="B5" s="2"/>
      <c r="C5" s="3" t="s">
        <v>0</v>
      </c>
    </row>
    <row r="6" spans="2:31" x14ac:dyDescent="0.35">
      <c r="B6" s="2"/>
      <c r="C6" s="4" t="s">
        <v>6</v>
      </c>
    </row>
    <row r="7" spans="2:31" x14ac:dyDescent="0.35">
      <c r="B7" s="5"/>
      <c r="C7" s="6"/>
      <c r="J7" s="35"/>
      <c r="K7" s="35"/>
      <c r="L7" s="35"/>
      <c r="M7" s="35"/>
      <c r="N7" s="35"/>
      <c r="O7" s="35"/>
    </row>
    <row r="8" spans="2:31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44177</v>
      </c>
      <c r="K8" s="13">
        <v>44178</v>
      </c>
      <c r="L8" s="13">
        <v>44179</v>
      </c>
      <c r="M8" s="13">
        <v>44180</v>
      </c>
      <c r="N8" s="20">
        <v>44181</v>
      </c>
      <c r="O8" s="13">
        <v>44182</v>
      </c>
      <c r="P8" s="20">
        <v>44183</v>
      </c>
      <c r="Q8" s="13">
        <v>44184</v>
      </c>
      <c r="R8" s="13">
        <v>44185</v>
      </c>
      <c r="S8" s="13">
        <v>44186</v>
      </c>
      <c r="T8" s="13">
        <v>44187</v>
      </c>
      <c r="U8" s="13">
        <v>44188</v>
      </c>
      <c r="V8" s="13">
        <v>44189</v>
      </c>
      <c r="W8" s="20">
        <v>44190</v>
      </c>
      <c r="X8" s="13">
        <v>44191</v>
      </c>
      <c r="Y8" s="13">
        <v>44192</v>
      </c>
      <c r="Z8" s="13">
        <v>44193</v>
      </c>
      <c r="AA8" s="13">
        <v>44194</v>
      </c>
      <c r="AB8" s="13">
        <v>44195</v>
      </c>
      <c r="AC8" s="13">
        <v>44196</v>
      </c>
      <c r="AD8" s="21" t="s">
        <v>16</v>
      </c>
      <c r="AE8" s="20" t="s">
        <v>12</v>
      </c>
    </row>
    <row r="9" spans="2:31" x14ac:dyDescent="0.35">
      <c r="B9" s="7">
        <v>1</v>
      </c>
      <c r="C9" s="19" t="s">
        <v>19</v>
      </c>
      <c r="D9" s="9" t="s">
        <v>28</v>
      </c>
      <c r="E9" s="14">
        <f t="shared" ref="E9:E14" si="0">I9/$G$9</f>
        <v>1.3888888888888888E-2</v>
      </c>
      <c r="F9" s="65">
        <v>9</v>
      </c>
      <c r="G9" s="65">
        <f>F9*60</f>
        <v>540</v>
      </c>
      <c r="H9" s="16">
        <f t="shared" ref="H9:H14" si="1">SUM(J9:AC9)</f>
        <v>150</v>
      </c>
      <c r="I9" s="16">
        <f t="shared" ref="I9:I14" si="2">AVERAGE(J9:AC9)</f>
        <v>7.5</v>
      </c>
      <c r="J9" s="18">
        <v>30</v>
      </c>
      <c r="K9" s="18">
        <v>30</v>
      </c>
      <c r="L9" s="18">
        <v>30</v>
      </c>
      <c r="M9" s="18">
        <v>30</v>
      </c>
      <c r="N9" s="18">
        <v>0</v>
      </c>
      <c r="O9" s="18">
        <v>30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24">
        <f>0/60</f>
        <v>0</v>
      </c>
      <c r="AE9" s="23">
        <v>44182</v>
      </c>
    </row>
    <row r="10" spans="2:31" x14ac:dyDescent="0.35">
      <c r="B10" s="32">
        <f>B9+1</f>
        <v>2</v>
      </c>
      <c r="C10" s="8" t="s">
        <v>27</v>
      </c>
      <c r="D10" s="9" t="s">
        <v>21</v>
      </c>
      <c r="E10" s="14">
        <f t="shared" si="0"/>
        <v>0.15555555555555556</v>
      </c>
      <c r="F10" s="66"/>
      <c r="G10" s="66"/>
      <c r="H10" s="16">
        <f t="shared" si="1"/>
        <v>1680</v>
      </c>
      <c r="I10" s="16">
        <f t="shared" si="2"/>
        <v>84</v>
      </c>
      <c r="J10" s="18">
        <v>420</v>
      </c>
      <c r="K10" s="18">
        <v>420</v>
      </c>
      <c r="L10" s="18">
        <v>420</v>
      </c>
      <c r="M10" s="18">
        <v>30</v>
      </c>
      <c r="N10" s="18">
        <v>0</v>
      </c>
      <c r="O10" s="18">
        <v>30</v>
      </c>
      <c r="P10" s="18">
        <v>0</v>
      </c>
      <c r="Q10" s="18">
        <v>30</v>
      </c>
      <c r="R10" s="18">
        <v>30</v>
      </c>
      <c r="S10" s="18">
        <v>30</v>
      </c>
      <c r="T10" s="18">
        <v>30</v>
      </c>
      <c r="U10" s="18">
        <v>30</v>
      </c>
      <c r="V10" s="18">
        <v>30</v>
      </c>
      <c r="W10" s="18">
        <v>0</v>
      </c>
      <c r="X10" s="18">
        <v>30</v>
      </c>
      <c r="Y10" s="18">
        <v>30</v>
      </c>
      <c r="Z10" s="18">
        <v>30</v>
      </c>
      <c r="AA10" s="18">
        <v>30</v>
      </c>
      <c r="AB10" s="18">
        <v>30</v>
      </c>
      <c r="AC10" s="18">
        <v>30</v>
      </c>
      <c r="AD10" s="24">
        <f>0/60</f>
        <v>0</v>
      </c>
      <c r="AE10" s="23">
        <v>44196</v>
      </c>
    </row>
    <row r="11" spans="2:31" x14ac:dyDescent="0.35">
      <c r="B11" s="32">
        <f>B10+1</f>
        <v>3</v>
      </c>
      <c r="C11" s="8" t="s">
        <v>33</v>
      </c>
      <c r="D11" s="9" t="s">
        <v>34</v>
      </c>
      <c r="E11" s="14">
        <f t="shared" si="0"/>
        <v>0.53888888888888886</v>
      </c>
      <c r="F11" s="66"/>
      <c r="G11" s="66"/>
      <c r="H11" s="16">
        <f t="shared" si="1"/>
        <v>5820</v>
      </c>
      <c r="I11" s="16">
        <f t="shared" si="2"/>
        <v>291</v>
      </c>
      <c r="J11" s="18">
        <v>0</v>
      </c>
      <c r="K11" s="18">
        <v>0</v>
      </c>
      <c r="L11" s="18">
        <v>0</v>
      </c>
      <c r="M11" s="18">
        <v>390</v>
      </c>
      <c r="N11" s="18">
        <v>0</v>
      </c>
      <c r="O11" s="18">
        <v>390</v>
      </c>
      <c r="P11" s="18">
        <v>0</v>
      </c>
      <c r="Q11" s="18">
        <v>420</v>
      </c>
      <c r="R11" s="18">
        <v>420</v>
      </c>
      <c r="S11" s="18">
        <v>420</v>
      </c>
      <c r="T11" s="18">
        <v>420</v>
      </c>
      <c r="U11" s="18">
        <v>420</v>
      </c>
      <c r="V11" s="18">
        <v>420</v>
      </c>
      <c r="W11" s="18">
        <v>0</v>
      </c>
      <c r="X11" s="18">
        <v>420</v>
      </c>
      <c r="Y11" s="18">
        <v>420</v>
      </c>
      <c r="Z11" s="18">
        <v>420</v>
      </c>
      <c r="AA11" s="18">
        <v>420</v>
      </c>
      <c r="AB11" s="18">
        <v>420</v>
      </c>
      <c r="AC11" s="18">
        <v>420</v>
      </c>
      <c r="AD11" s="24">
        <f>5040/60</f>
        <v>84</v>
      </c>
      <c r="AE11" s="23">
        <v>44196</v>
      </c>
    </row>
    <row r="12" spans="2:31" x14ac:dyDescent="0.35">
      <c r="B12" s="32">
        <f>B11+1</f>
        <v>4</v>
      </c>
      <c r="C12" s="8" t="s">
        <v>22</v>
      </c>
      <c r="D12" s="9" t="s">
        <v>11</v>
      </c>
      <c r="E12" s="14">
        <f t="shared" si="0"/>
        <v>0</v>
      </c>
      <c r="F12" s="66"/>
      <c r="G12" s="66"/>
      <c r="H12" s="16">
        <f t="shared" si="1"/>
        <v>0</v>
      </c>
      <c r="I12" s="16">
        <f t="shared" si="2"/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24">
        <f>0/60</f>
        <v>0</v>
      </c>
      <c r="AE12" s="23"/>
    </row>
    <row r="13" spans="2:31" ht="52" x14ac:dyDescent="0.35">
      <c r="B13" s="32">
        <f>B12+1</f>
        <v>5</v>
      </c>
      <c r="C13" s="19" t="s">
        <v>20</v>
      </c>
      <c r="D13" s="9" t="s">
        <v>3</v>
      </c>
      <c r="E13" s="14">
        <f t="shared" si="0"/>
        <v>9.4444444444444442E-2</v>
      </c>
      <c r="F13" s="66"/>
      <c r="G13" s="66"/>
      <c r="H13" s="16">
        <f t="shared" si="1"/>
        <v>1020</v>
      </c>
      <c r="I13" s="16">
        <f t="shared" si="2"/>
        <v>51</v>
      </c>
      <c r="J13" s="18">
        <v>60</v>
      </c>
      <c r="K13" s="18">
        <v>60</v>
      </c>
      <c r="L13" s="18">
        <v>60</v>
      </c>
      <c r="M13" s="18">
        <v>60</v>
      </c>
      <c r="N13" s="18">
        <v>0</v>
      </c>
      <c r="O13" s="18">
        <v>60</v>
      </c>
      <c r="P13" s="18">
        <v>0</v>
      </c>
      <c r="Q13" s="18">
        <v>60</v>
      </c>
      <c r="R13" s="18">
        <v>60</v>
      </c>
      <c r="S13" s="18">
        <v>60</v>
      </c>
      <c r="T13" s="18">
        <v>60</v>
      </c>
      <c r="U13" s="18">
        <v>60</v>
      </c>
      <c r="V13" s="18">
        <v>60</v>
      </c>
      <c r="W13" s="18">
        <v>0</v>
      </c>
      <c r="X13" s="18">
        <v>60</v>
      </c>
      <c r="Y13" s="18">
        <v>60</v>
      </c>
      <c r="Z13" s="18">
        <v>60</v>
      </c>
      <c r="AA13" s="18">
        <v>60</v>
      </c>
      <c r="AB13" s="18">
        <v>60</v>
      </c>
      <c r="AC13" s="18">
        <v>60</v>
      </c>
      <c r="AD13" s="24" t="s">
        <v>13</v>
      </c>
      <c r="AE13" s="22" t="s">
        <v>13</v>
      </c>
    </row>
    <row r="14" spans="2:31" ht="26" x14ac:dyDescent="0.35">
      <c r="B14" s="31">
        <f>B13+1</f>
        <v>6</v>
      </c>
      <c r="C14" s="11" t="s">
        <v>10</v>
      </c>
      <c r="D14" s="9" t="s">
        <v>3</v>
      </c>
      <c r="E14" s="14">
        <f t="shared" si="0"/>
        <v>4.7222222222222221E-2</v>
      </c>
      <c r="F14" s="67"/>
      <c r="G14" s="67"/>
      <c r="H14" s="16">
        <f t="shared" si="1"/>
        <v>510</v>
      </c>
      <c r="I14" s="16">
        <f t="shared" si="2"/>
        <v>25.5</v>
      </c>
      <c r="J14" s="10">
        <v>30</v>
      </c>
      <c r="K14" s="10">
        <v>30</v>
      </c>
      <c r="L14" s="10">
        <v>30</v>
      </c>
      <c r="M14" s="10">
        <v>30</v>
      </c>
      <c r="N14" s="18">
        <v>0</v>
      </c>
      <c r="O14" s="10">
        <v>30</v>
      </c>
      <c r="P14" s="18">
        <v>0</v>
      </c>
      <c r="Q14" s="10">
        <v>30</v>
      </c>
      <c r="R14" s="10">
        <v>30</v>
      </c>
      <c r="S14" s="10">
        <v>30</v>
      </c>
      <c r="T14" s="10">
        <v>30</v>
      </c>
      <c r="U14" s="10">
        <v>30</v>
      </c>
      <c r="V14" s="10">
        <v>30</v>
      </c>
      <c r="W14" s="18">
        <v>0</v>
      </c>
      <c r="X14" s="10">
        <v>30</v>
      </c>
      <c r="Y14" s="10">
        <v>30</v>
      </c>
      <c r="Z14" s="10">
        <v>30</v>
      </c>
      <c r="AA14" s="10">
        <v>30</v>
      </c>
      <c r="AB14" s="10">
        <v>30</v>
      </c>
      <c r="AC14" s="10">
        <v>30</v>
      </c>
      <c r="AD14" s="24" t="s">
        <v>13</v>
      </c>
      <c r="AE14" s="22" t="s">
        <v>13</v>
      </c>
    </row>
    <row r="15" spans="2:31" s="1" customFormat="1" ht="13" x14ac:dyDescent="0.3">
      <c r="B15" s="5"/>
      <c r="C15" s="6"/>
      <c r="D15" s="17" t="s">
        <v>5</v>
      </c>
      <c r="E15" s="26">
        <f>I15/G15</f>
        <v>0.85</v>
      </c>
      <c r="F15" s="27">
        <f>SUM(F9)</f>
        <v>9</v>
      </c>
      <c r="G15" s="15">
        <f>SUM(G9)</f>
        <v>540</v>
      </c>
      <c r="H15" s="27">
        <f t="shared" ref="H15:M15" si="3">SUM(H9:H14)</f>
        <v>9180</v>
      </c>
      <c r="I15" s="27">
        <f t="shared" si="3"/>
        <v>459</v>
      </c>
      <c r="J15" s="32">
        <f t="shared" si="3"/>
        <v>540</v>
      </c>
      <c r="K15" s="32">
        <f t="shared" si="3"/>
        <v>540</v>
      </c>
      <c r="L15" s="32">
        <f t="shared" si="3"/>
        <v>540</v>
      </c>
      <c r="M15" s="32">
        <f t="shared" si="3"/>
        <v>540</v>
      </c>
      <c r="N15" s="32"/>
      <c r="O15" s="32">
        <f>SUM(O9:O14)</f>
        <v>540</v>
      </c>
      <c r="P15" s="32"/>
      <c r="Q15" s="32">
        <f t="shared" ref="Q15:V15" si="4">SUM(Q9:Q14)</f>
        <v>540</v>
      </c>
      <c r="R15" s="32">
        <f t="shared" si="4"/>
        <v>540</v>
      </c>
      <c r="S15" s="32">
        <f t="shared" si="4"/>
        <v>540</v>
      </c>
      <c r="T15" s="32">
        <f t="shared" si="4"/>
        <v>540</v>
      </c>
      <c r="U15" s="32">
        <f t="shared" si="4"/>
        <v>540</v>
      </c>
      <c r="V15" s="32">
        <f t="shared" si="4"/>
        <v>540</v>
      </c>
      <c r="W15" s="32"/>
      <c r="X15" s="32">
        <f t="shared" ref="X15:AC15" si="5">SUM(X9:X14)</f>
        <v>540</v>
      </c>
      <c r="Y15" s="32">
        <f t="shared" si="5"/>
        <v>540</v>
      </c>
      <c r="Z15" s="32">
        <f t="shared" si="5"/>
        <v>540</v>
      </c>
      <c r="AA15" s="32">
        <f t="shared" si="5"/>
        <v>540</v>
      </c>
      <c r="AB15" s="32">
        <f t="shared" si="5"/>
        <v>540</v>
      </c>
      <c r="AC15" s="32">
        <f t="shared" si="5"/>
        <v>540</v>
      </c>
      <c r="AD15" s="5"/>
      <c r="AE15" s="5"/>
    </row>
    <row r="16" spans="2:31" s="1" customFormat="1" ht="13" x14ac:dyDescent="0.3">
      <c r="B16" s="5"/>
      <c r="C16" s="12"/>
      <c r="D16" s="30" t="s">
        <v>7</v>
      </c>
      <c r="E16" s="28"/>
      <c r="F16" s="28"/>
      <c r="G16" s="28"/>
      <c r="H16" s="28"/>
      <c r="I16" s="28"/>
      <c r="J16" s="29">
        <f>$G$15-J15</f>
        <v>0</v>
      </c>
      <c r="K16" s="29">
        <f>$G$15-K15</f>
        <v>0</v>
      </c>
      <c r="L16" s="29">
        <f>$G$15-L15</f>
        <v>0</v>
      </c>
      <c r="M16" s="29">
        <f>$G$15-M15</f>
        <v>0</v>
      </c>
      <c r="N16" s="29"/>
      <c r="O16" s="29">
        <f>$G$15-O15</f>
        <v>0</v>
      </c>
      <c r="P16" s="29"/>
      <c r="Q16" s="29">
        <f t="shared" ref="Q16:V16" si="6">$G$15-Q15</f>
        <v>0</v>
      </c>
      <c r="R16" s="29">
        <f t="shared" si="6"/>
        <v>0</v>
      </c>
      <c r="S16" s="29">
        <f t="shared" si="6"/>
        <v>0</v>
      </c>
      <c r="T16" s="29">
        <f t="shared" si="6"/>
        <v>0</v>
      </c>
      <c r="U16" s="29">
        <f t="shared" si="6"/>
        <v>0</v>
      </c>
      <c r="V16" s="29">
        <f t="shared" si="6"/>
        <v>0</v>
      </c>
      <c r="W16" s="29"/>
      <c r="X16" s="29">
        <f t="shared" ref="X16:AC16" si="7">$G$15-X15</f>
        <v>0</v>
      </c>
      <c r="Y16" s="29">
        <f t="shared" si="7"/>
        <v>0</v>
      </c>
      <c r="Z16" s="29">
        <f t="shared" si="7"/>
        <v>0</v>
      </c>
      <c r="AA16" s="29">
        <f t="shared" si="7"/>
        <v>0</v>
      </c>
      <c r="AB16" s="29">
        <f t="shared" si="7"/>
        <v>0</v>
      </c>
      <c r="AC16" s="29">
        <f t="shared" si="7"/>
        <v>0</v>
      </c>
      <c r="AD16" s="5"/>
      <c r="AE16" s="5"/>
    </row>
    <row r="17" spans="4:4" s="1" customFormat="1" ht="13" x14ac:dyDescent="0.3"/>
    <row r="18" spans="4:4" s="1" customFormat="1" ht="13" x14ac:dyDescent="0.3"/>
    <row r="19" spans="4:4" s="1" customFormat="1" ht="13" x14ac:dyDescent="0.3"/>
    <row r="20" spans="4:4" s="1" customFormat="1" ht="13" x14ac:dyDescent="0.3"/>
    <row r="21" spans="4:4" s="1" customFormat="1" ht="13" x14ac:dyDescent="0.3">
      <c r="D21" s="34"/>
    </row>
    <row r="22" spans="4:4" s="1" customFormat="1" ht="13" x14ac:dyDescent="0.3">
      <c r="D22" s="34"/>
    </row>
    <row r="23" spans="4:4" s="1" customFormat="1" ht="13" x14ac:dyDescent="0.3">
      <c r="D23" s="34"/>
    </row>
    <row r="24" spans="4:4" s="1" customFormat="1" ht="13" x14ac:dyDescent="0.3">
      <c r="D24" s="34"/>
    </row>
    <row r="25" spans="4:4" s="1" customFormat="1" ht="13" x14ac:dyDescent="0.3"/>
    <row r="26" spans="4:4" s="1" customFormat="1" ht="13" x14ac:dyDescent="0.3"/>
    <row r="27" spans="4:4" s="1" customFormat="1" ht="13" x14ac:dyDescent="0.3"/>
    <row r="28" spans="4:4" s="1" customFormat="1" ht="13" x14ac:dyDescent="0.3"/>
    <row r="29" spans="4:4" s="1" customFormat="1" ht="13" x14ac:dyDescent="0.3"/>
    <row r="30" spans="4:4" s="1" customFormat="1" ht="13" x14ac:dyDescent="0.3"/>
    <row r="31" spans="4:4" s="1" customFormat="1" ht="13" x14ac:dyDescent="0.3"/>
    <row r="32" spans="4:4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10:29" s="1" customFormat="1" ht="13" x14ac:dyDescent="0.3"/>
    <row r="66" spans="10:29" s="1" customFormat="1" ht="13" x14ac:dyDescent="0.3"/>
    <row r="67" spans="10:29" s="1" customFormat="1" ht="13" x14ac:dyDescent="0.3"/>
    <row r="68" spans="10:29" s="1" customFormat="1" ht="13" x14ac:dyDescent="0.3"/>
    <row r="69" spans="10:29" s="1" customFormat="1" ht="13" x14ac:dyDescent="0.3"/>
    <row r="70" spans="10:29" s="1" customFormat="1" ht="13" x14ac:dyDescent="0.3"/>
    <row r="71" spans="10:29" s="1" customFormat="1" x14ac:dyDescent="0.35"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</sheetData>
  <mergeCells count="2">
    <mergeCell ref="G9:G14"/>
    <mergeCell ref="F9:F14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{1F0F7042-DB21-4021-BD21-15864E20B492}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0F7042-DB21-4021-BD21-15864E20B49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44A3-51BF-4FA5-80B2-54A42AE8E061}">
  <sheetPr>
    <tabColor theme="9" tint="0.59999389629810485"/>
  </sheetPr>
  <dimension ref="B3:AE71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E3" sqref="E1:I1048576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customWidth="1"/>
    <col min="6" max="7" width="10.7265625" hidden="1" customWidth="1"/>
    <col min="8" max="8" width="10.7265625" customWidth="1"/>
    <col min="9" max="9" width="15.7265625" customWidth="1"/>
    <col min="10" max="22" width="6.7265625" hidden="1" customWidth="1"/>
    <col min="23" max="29" width="6.7265625" customWidth="1"/>
    <col min="30" max="31" width="10.7265625" customWidth="1"/>
  </cols>
  <sheetData>
    <row r="3" spans="2:31" x14ac:dyDescent="0.35">
      <c r="B3" s="1"/>
      <c r="C3" s="1"/>
    </row>
    <row r="4" spans="2:31" x14ac:dyDescent="0.35">
      <c r="B4" s="1"/>
      <c r="C4" s="1"/>
    </row>
    <row r="5" spans="2:31" x14ac:dyDescent="0.35">
      <c r="B5" s="2"/>
      <c r="C5" s="3" t="s">
        <v>0</v>
      </c>
    </row>
    <row r="6" spans="2:31" x14ac:dyDescent="0.35">
      <c r="B6" s="2"/>
      <c r="C6" s="4" t="s">
        <v>6</v>
      </c>
    </row>
    <row r="7" spans="2:31" x14ac:dyDescent="0.35">
      <c r="B7" s="5"/>
      <c r="C7" s="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2:31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44184</v>
      </c>
      <c r="K8" s="13">
        <v>44185</v>
      </c>
      <c r="L8" s="13">
        <v>44186</v>
      </c>
      <c r="M8" s="13">
        <v>44187</v>
      </c>
      <c r="N8" s="13">
        <v>44188</v>
      </c>
      <c r="O8" s="13">
        <v>44189</v>
      </c>
      <c r="P8" s="13">
        <v>44197</v>
      </c>
      <c r="Q8" s="13">
        <v>44198</v>
      </c>
      <c r="R8" s="13">
        <v>44199</v>
      </c>
      <c r="S8" s="13">
        <v>44200</v>
      </c>
      <c r="T8" s="13">
        <v>44201</v>
      </c>
      <c r="U8" s="13">
        <v>44202</v>
      </c>
      <c r="V8" s="13">
        <v>44203</v>
      </c>
      <c r="W8" s="13">
        <v>44205</v>
      </c>
      <c r="X8" s="13">
        <v>44206</v>
      </c>
      <c r="Y8" s="13">
        <v>44207</v>
      </c>
      <c r="Z8" s="13">
        <v>44208</v>
      </c>
      <c r="AA8" s="13">
        <v>44209</v>
      </c>
      <c r="AB8" s="13">
        <v>44210</v>
      </c>
      <c r="AC8" s="13">
        <v>44211</v>
      </c>
      <c r="AD8" s="21" t="s">
        <v>16</v>
      </c>
      <c r="AE8" s="20" t="s">
        <v>12</v>
      </c>
    </row>
    <row r="9" spans="2:31" x14ac:dyDescent="0.35">
      <c r="B9" s="32">
        <v>1</v>
      </c>
      <c r="C9" s="19" t="s">
        <v>19</v>
      </c>
      <c r="D9" s="9" t="s">
        <v>28</v>
      </c>
      <c r="E9" s="14">
        <f t="shared" ref="E9:E14" si="0">I9/$G$9</f>
        <v>0</v>
      </c>
      <c r="F9" s="65">
        <v>9</v>
      </c>
      <c r="G9" s="65">
        <f>F9*60</f>
        <v>540</v>
      </c>
      <c r="H9" s="16">
        <f>SUM(P9:V9)</f>
        <v>0</v>
      </c>
      <c r="I9" s="16">
        <f>AVERAGE(P9:V9)</f>
        <v>0</v>
      </c>
      <c r="J9" s="18">
        <v>0</v>
      </c>
      <c r="K9" s="18">
        <v>0</v>
      </c>
      <c r="L9" s="18">
        <v>0</v>
      </c>
      <c r="M9" s="18">
        <v>60</v>
      </c>
      <c r="N9" s="18">
        <v>0</v>
      </c>
      <c r="O9" s="18">
        <v>60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24">
        <f>0/60</f>
        <v>0</v>
      </c>
      <c r="AE9" s="23">
        <v>44196</v>
      </c>
    </row>
    <row r="10" spans="2:31" x14ac:dyDescent="0.35">
      <c r="B10" s="32">
        <f>B9+1</f>
        <v>2</v>
      </c>
      <c r="C10" s="8" t="s">
        <v>27</v>
      </c>
      <c r="D10" s="9" t="s">
        <v>21</v>
      </c>
      <c r="E10" s="14">
        <f t="shared" si="0"/>
        <v>0</v>
      </c>
      <c r="F10" s="66"/>
      <c r="G10" s="66"/>
      <c r="H10" s="16">
        <f t="shared" ref="H10:H15" si="1">SUM(P10:V10)</f>
        <v>0</v>
      </c>
      <c r="I10" s="16">
        <f t="shared" ref="I10:I15" si="2">AVERAGE(P10:V10)</f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24">
        <f>0/60</f>
        <v>0</v>
      </c>
      <c r="AE10" s="23">
        <v>44196</v>
      </c>
    </row>
    <row r="11" spans="2:31" x14ac:dyDescent="0.35">
      <c r="B11" s="32">
        <f>B10+1</f>
        <v>3</v>
      </c>
      <c r="C11" s="8" t="s">
        <v>33</v>
      </c>
      <c r="D11" s="9" t="s">
        <v>11</v>
      </c>
      <c r="E11" s="14">
        <f t="shared" si="0"/>
        <v>0.73809523809523803</v>
      </c>
      <c r="F11" s="66"/>
      <c r="G11" s="66"/>
      <c r="H11" s="16">
        <f t="shared" si="1"/>
        <v>2790</v>
      </c>
      <c r="I11" s="16">
        <f t="shared" si="2"/>
        <v>398.57142857142856</v>
      </c>
      <c r="J11" s="18">
        <v>480</v>
      </c>
      <c r="K11" s="18">
        <v>495</v>
      </c>
      <c r="L11" s="18">
        <v>510</v>
      </c>
      <c r="M11" s="18">
        <v>435</v>
      </c>
      <c r="N11" s="18">
        <v>510</v>
      </c>
      <c r="O11" s="18">
        <v>390</v>
      </c>
      <c r="P11" s="18">
        <v>0</v>
      </c>
      <c r="Q11" s="18">
        <v>510</v>
      </c>
      <c r="R11" s="18">
        <v>435</v>
      </c>
      <c r="S11" s="18">
        <v>510</v>
      </c>
      <c r="T11" s="18">
        <v>480</v>
      </c>
      <c r="U11" s="18">
        <v>405</v>
      </c>
      <c r="V11" s="18">
        <v>450</v>
      </c>
      <c r="W11" s="10">
        <v>0</v>
      </c>
      <c r="X11" s="10">
        <v>0</v>
      </c>
      <c r="Y11" s="10">
        <v>0</v>
      </c>
      <c r="Z11" s="10">
        <v>0</v>
      </c>
      <c r="AA11" s="10">
        <v>60</v>
      </c>
      <c r="AB11" s="10">
        <v>60</v>
      </c>
      <c r="AC11" s="10">
        <v>0</v>
      </c>
      <c r="AD11" s="24">
        <f>8*9</f>
        <v>72</v>
      </c>
      <c r="AE11" s="23">
        <v>44227</v>
      </c>
    </row>
    <row r="12" spans="2:31" x14ac:dyDescent="0.35">
      <c r="B12" s="32">
        <f>B11+1</f>
        <v>4</v>
      </c>
      <c r="C12" s="8" t="s">
        <v>22</v>
      </c>
      <c r="D12" s="9" t="s">
        <v>11</v>
      </c>
      <c r="E12" s="14">
        <f>I12/$G$9</f>
        <v>0</v>
      </c>
      <c r="F12" s="66"/>
      <c r="G12" s="66"/>
      <c r="H12" s="16">
        <f t="shared" si="1"/>
        <v>0</v>
      </c>
      <c r="I12" s="16">
        <f t="shared" si="2"/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24">
        <f>5*30</f>
        <v>150</v>
      </c>
      <c r="AE12" s="23">
        <v>44286</v>
      </c>
    </row>
    <row r="13" spans="2:31" ht="52" x14ac:dyDescent="0.35">
      <c r="B13" s="32">
        <f>B12+1</f>
        <v>5</v>
      </c>
      <c r="C13" s="19" t="s">
        <v>20</v>
      </c>
      <c r="D13" s="9" t="s">
        <v>3</v>
      </c>
      <c r="E13" s="14">
        <f t="shared" si="0"/>
        <v>4.7619047619047623E-2</v>
      </c>
      <c r="F13" s="66"/>
      <c r="G13" s="66"/>
      <c r="H13" s="16">
        <f t="shared" si="1"/>
        <v>180</v>
      </c>
      <c r="I13" s="16">
        <f t="shared" si="2"/>
        <v>25.714285714285715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30</v>
      </c>
      <c r="R13" s="18">
        <v>45</v>
      </c>
      <c r="S13" s="18">
        <v>30</v>
      </c>
      <c r="T13" s="18">
        <v>30</v>
      </c>
      <c r="U13" s="18">
        <v>45</v>
      </c>
      <c r="V13" s="18">
        <v>0</v>
      </c>
      <c r="W13" s="10">
        <v>0</v>
      </c>
      <c r="X13" s="10">
        <v>60</v>
      </c>
      <c r="Y13" s="10">
        <v>45</v>
      </c>
      <c r="Z13" s="10">
        <v>30</v>
      </c>
      <c r="AA13" s="10">
        <v>120</v>
      </c>
      <c r="AB13" s="10">
        <v>120</v>
      </c>
      <c r="AC13" s="10">
        <v>120</v>
      </c>
      <c r="AD13" s="24" t="s">
        <v>13</v>
      </c>
      <c r="AE13" s="22" t="s">
        <v>13</v>
      </c>
    </row>
    <row r="14" spans="2:31" ht="26" x14ac:dyDescent="0.35">
      <c r="B14" s="32">
        <f>B13+1</f>
        <v>6</v>
      </c>
      <c r="C14" s="11" t="s">
        <v>10</v>
      </c>
      <c r="D14" s="9" t="s">
        <v>3</v>
      </c>
      <c r="E14" s="14">
        <f t="shared" si="0"/>
        <v>7.1428571428571425E-2</v>
      </c>
      <c r="F14" s="67"/>
      <c r="G14" s="67"/>
      <c r="H14" s="16">
        <f t="shared" si="1"/>
        <v>270</v>
      </c>
      <c r="I14" s="16">
        <f t="shared" si="2"/>
        <v>38.571428571428569</v>
      </c>
      <c r="J14" s="10">
        <v>60</v>
      </c>
      <c r="K14" s="10">
        <v>45</v>
      </c>
      <c r="L14" s="10">
        <v>30</v>
      </c>
      <c r="M14" s="10">
        <v>45</v>
      </c>
      <c r="N14" s="18">
        <v>30</v>
      </c>
      <c r="O14" s="10">
        <v>90</v>
      </c>
      <c r="P14" s="18">
        <v>0</v>
      </c>
      <c r="Q14" s="10">
        <v>0</v>
      </c>
      <c r="R14" s="10">
        <v>60</v>
      </c>
      <c r="S14" s="10">
        <v>0</v>
      </c>
      <c r="T14" s="18">
        <v>30</v>
      </c>
      <c r="U14" s="10">
        <v>90</v>
      </c>
      <c r="V14" s="10">
        <v>90</v>
      </c>
      <c r="W14" s="10">
        <v>0</v>
      </c>
      <c r="X14" s="32">
        <f t="shared" ref="X14:AC14" si="3">SUM(X9:X13)</f>
        <v>60</v>
      </c>
      <c r="Y14" s="32">
        <f t="shared" si="3"/>
        <v>45</v>
      </c>
      <c r="Z14" s="32">
        <f t="shared" si="3"/>
        <v>30</v>
      </c>
      <c r="AA14" s="32">
        <f t="shared" si="3"/>
        <v>180</v>
      </c>
      <c r="AB14" s="32">
        <f t="shared" si="3"/>
        <v>180</v>
      </c>
      <c r="AC14" s="32">
        <f t="shared" si="3"/>
        <v>120</v>
      </c>
      <c r="AD14" s="24" t="s">
        <v>13</v>
      </c>
      <c r="AE14" s="22" t="s">
        <v>13</v>
      </c>
    </row>
    <row r="15" spans="2:31" s="1" customFormat="1" ht="13" x14ac:dyDescent="0.3">
      <c r="B15" s="5"/>
      <c r="C15" s="6"/>
      <c r="D15" s="17" t="s">
        <v>5</v>
      </c>
      <c r="E15" s="26">
        <f>I15/G15</f>
        <v>0.8571428571428571</v>
      </c>
      <c r="F15" s="27">
        <f>SUM(F9)</f>
        <v>9</v>
      </c>
      <c r="G15" s="15">
        <f>SUM(G9)</f>
        <v>540</v>
      </c>
      <c r="H15" s="16">
        <f t="shared" si="1"/>
        <v>3240</v>
      </c>
      <c r="I15" s="16">
        <f t="shared" si="2"/>
        <v>462.85714285714283</v>
      </c>
      <c r="J15" s="32">
        <f t="shared" ref="J15:O15" si="4">SUM(J9:J14)</f>
        <v>540</v>
      </c>
      <c r="K15" s="32">
        <f t="shared" si="4"/>
        <v>540</v>
      </c>
      <c r="L15" s="32">
        <f t="shared" si="4"/>
        <v>540</v>
      </c>
      <c r="M15" s="32">
        <f t="shared" si="4"/>
        <v>540</v>
      </c>
      <c r="N15" s="32">
        <f t="shared" si="4"/>
        <v>540</v>
      </c>
      <c r="O15" s="32">
        <f t="shared" si="4"/>
        <v>540</v>
      </c>
      <c r="P15" s="18">
        <v>0</v>
      </c>
      <c r="Q15" s="32">
        <f t="shared" ref="Q15:V15" si="5">SUM(Q9:Q14)</f>
        <v>540</v>
      </c>
      <c r="R15" s="32">
        <f t="shared" si="5"/>
        <v>540</v>
      </c>
      <c r="S15" s="32">
        <f t="shared" si="5"/>
        <v>540</v>
      </c>
      <c r="T15" s="32">
        <f t="shared" si="5"/>
        <v>540</v>
      </c>
      <c r="U15" s="32">
        <f t="shared" si="5"/>
        <v>540</v>
      </c>
      <c r="V15" s="32">
        <f t="shared" si="5"/>
        <v>540</v>
      </c>
      <c r="W15" s="10">
        <v>0</v>
      </c>
      <c r="X15" s="29">
        <f t="shared" ref="X15:AC15" si="6">$G$14-X14</f>
        <v>-60</v>
      </c>
      <c r="Y15" s="29">
        <f t="shared" si="6"/>
        <v>-45</v>
      </c>
      <c r="Z15" s="29">
        <f t="shared" si="6"/>
        <v>-30</v>
      </c>
      <c r="AA15" s="29">
        <f t="shared" si="6"/>
        <v>-180</v>
      </c>
      <c r="AB15" s="29">
        <f t="shared" si="6"/>
        <v>-180</v>
      </c>
      <c r="AC15" s="29">
        <f t="shared" si="6"/>
        <v>-120</v>
      </c>
      <c r="AD15" s="5"/>
      <c r="AE15" s="5"/>
    </row>
    <row r="16" spans="2:31" s="1" customFormat="1" ht="13" x14ac:dyDescent="0.3">
      <c r="B16" s="5"/>
      <c r="C16" s="12"/>
      <c r="D16" s="30" t="s">
        <v>7</v>
      </c>
      <c r="E16" s="28"/>
      <c r="F16" s="28"/>
      <c r="G16" s="28"/>
      <c r="H16" s="28"/>
      <c r="I16" s="28"/>
      <c r="J16" s="29">
        <f>$G$15-J15</f>
        <v>0</v>
      </c>
      <c r="K16" s="29">
        <f>$G$15-K15</f>
        <v>0</v>
      </c>
      <c r="L16" s="29">
        <f>$G$15-L15</f>
        <v>0</v>
      </c>
      <c r="M16" s="29">
        <f>$G$15-M15</f>
        <v>0</v>
      </c>
      <c r="N16" s="29"/>
      <c r="O16" s="29">
        <f>$G$15-O15</f>
        <v>0</v>
      </c>
      <c r="P16" s="29">
        <v>0</v>
      </c>
      <c r="Q16" s="29">
        <f t="shared" ref="Q16:V16" si="7">$G$15-Q15</f>
        <v>0</v>
      </c>
      <c r="R16" s="29">
        <f t="shared" si="7"/>
        <v>0</v>
      </c>
      <c r="S16" s="29">
        <f t="shared" si="7"/>
        <v>0</v>
      </c>
      <c r="T16" s="29">
        <f t="shared" si="7"/>
        <v>0</v>
      </c>
      <c r="U16" s="29">
        <f t="shared" si="7"/>
        <v>0</v>
      </c>
      <c r="V16" s="29">
        <f t="shared" si="7"/>
        <v>0</v>
      </c>
      <c r="AD16" s="5"/>
      <c r="AE16" s="5"/>
    </row>
    <row r="17" spans="4:4" s="1" customFormat="1" ht="13" x14ac:dyDescent="0.3"/>
    <row r="18" spans="4:4" s="1" customFormat="1" ht="13" x14ac:dyDescent="0.3"/>
    <row r="19" spans="4:4" s="1" customFormat="1" ht="13" x14ac:dyDescent="0.3"/>
    <row r="20" spans="4:4" s="1" customFormat="1" ht="13" x14ac:dyDescent="0.3"/>
    <row r="21" spans="4:4" s="1" customFormat="1" ht="13" x14ac:dyDescent="0.3">
      <c r="D21" s="34"/>
    </row>
    <row r="22" spans="4:4" s="1" customFormat="1" ht="13" x14ac:dyDescent="0.3">
      <c r="D22" s="34"/>
    </row>
    <row r="23" spans="4:4" s="1" customFormat="1" ht="13" x14ac:dyDescent="0.3">
      <c r="D23" s="34"/>
    </row>
    <row r="24" spans="4:4" s="1" customFormat="1" ht="13" x14ac:dyDescent="0.3">
      <c r="D24" s="34"/>
    </row>
    <row r="25" spans="4:4" s="1" customFormat="1" ht="13" x14ac:dyDescent="0.3"/>
    <row r="26" spans="4:4" s="1" customFormat="1" ht="13" x14ac:dyDescent="0.3"/>
    <row r="27" spans="4:4" s="1" customFormat="1" ht="13" x14ac:dyDescent="0.3"/>
    <row r="28" spans="4:4" s="1" customFormat="1" ht="13" x14ac:dyDescent="0.3"/>
    <row r="29" spans="4:4" s="1" customFormat="1" ht="13" x14ac:dyDescent="0.3"/>
    <row r="30" spans="4:4" s="1" customFormat="1" ht="13" x14ac:dyDescent="0.3"/>
    <row r="31" spans="4:4" s="1" customFormat="1" ht="13" x14ac:dyDescent="0.3"/>
    <row r="32" spans="4:4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10:29" s="1" customFormat="1" ht="13" x14ac:dyDescent="0.3"/>
    <row r="66" spans="10:29" s="1" customFormat="1" ht="13" x14ac:dyDescent="0.3"/>
    <row r="67" spans="10:29" s="1" customFormat="1" ht="13" x14ac:dyDescent="0.3"/>
    <row r="68" spans="10:29" s="1" customFormat="1" ht="13" x14ac:dyDescent="0.3"/>
    <row r="69" spans="10:29" s="1" customFormat="1" ht="13" x14ac:dyDescent="0.3"/>
    <row r="70" spans="10:29" s="1" customFormat="1" ht="13" x14ac:dyDescent="0.3"/>
    <row r="71" spans="10:29" s="1" customFormat="1" x14ac:dyDescent="0.35"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</sheetData>
  <mergeCells count="2">
    <mergeCell ref="F9:F14"/>
    <mergeCell ref="G9:G14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{C0D87525-60BC-4835-ACBE-F780C0D97CC1}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D87525-60BC-4835-ACBE-F780C0D97CC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FEA7-3E5C-4C51-A1D6-02E4ADF0FFC5}">
  <sheetPr>
    <tabColor theme="9" tint="0.59999389629810485"/>
  </sheetPr>
  <dimension ref="B3:BC71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BC13" sqref="BC13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hidden="1" customWidth="1"/>
    <col min="6" max="8" width="10.7265625" hidden="1" customWidth="1"/>
    <col min="9" max="9" width="15.7265625" hidden="1" customWidth="1"/>
    <col min="10" max="39" width="6.7265625" hidden="1" customWidth="1"/>
    <col min="40" max="53" width="6.7265625" customWidth="1"/>
    <col min="54" max="55" width="10.7265625" customWidth="1"/>
  </cols>
  <sheetData>
    <row r="3" spans="2:55" x14ac:dyDescent="0.35">
      <c r="B3" s="1"/>
      <c r="C3" s="1"/>
    </row>
    <row r="4" spans="2:55" x14ac:dyDescent="0.35">
      <c r="B4" s="1"/>
      <c r="C4" s="1"/>
    </row>
    <row r="5" spans="2:55" x14ac:dyDescent="0.35">
      <c r="B5" s="2"/>
      <c r="C5" s="3" t="s">
        <v>0</v>
      </c>
    </row>
    <row r="6" spans="2:55" x14ac:dyDescent="0.35">
      <c r="B6" s="2"/>
      <c r="C6" s="4" t="s">
        <v>6</v>
      </c>
    </row>
    <row r="7" spans="2:55" x14ac:dyDescent="0.35">
      <c r="B7" s="5"/>
      <c r="C7" s="6"/>
      <c r="J7" s="35"/>
      <c r="K7" s="35"/>
      <c r="L7" s="35"/>
      <c r="M7" s="35"/>
      <c r="N7" s="35"/>
      <c r="O7" s="35"/>
      <c r="Q7" s="35"/>
      <c r="R7" s="35"/>
      <c r="S7" s="35"/>
      <c r="T7" s="35"/>
      <c r="U7" s="35"/>
      <c r="V7" s="35"/>
      <c r="Y7" s="35"/>
      <c r="Z7" s="35"/>
      <c r="AA7" s="35"/>
      <c r="AB7" s="35"/>
      <c r="AC7" s="35"/>
      <c r="AD7" s="35"/>
      <c r="AF7" s="35"/>
      <c r="AG7" s="35"/>
      <c r="AH7" s="35"/>
      <c r="AI7" s="35"/>
      <c r="AJ7" s="35"/>
      <c r="AK7" s="35"/>
      <c r="AN7" s="35"/>
      <c r="AO7" s="35"/>
      <c r="AP7" s="35"/>
      <c r="AQ7" s="35"/>
      <c r="AR7" s="35"/>
      <c r="AS7" s="35"/>
      <c r="AU7" s="35"/>
      <c r="AV7" s="35"/>
      <c r="AW7" s="35"/>
      <c r="AX7" s="35"/>
      <c r="AY7" s="35"/>
      <c r="AZ7" s="35"/>
    </row>
    <row r="8" spans="2:55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44191</v>
      </c>
      <c r="K8" s="13">
        <v>44192</v>
      </c>
      <c r="L8" s="13">
        <v>44193</v>
      </c>
      <c r="M8" s="13">
        <v>44194</v>
      </c>
      <c r="N8" s="13">
        <v>44195</v>
      </c>
      <c r="O8" s="13">
        <v>44196</v>
      </c>
      <c r="P8" s="13" t="s">
        <v>5</v>
      </c>
      <c r="Q8" s="13">
        <v>44197</v>
      </c>
      <c r="R8" s="13">
        <v>44198</v>
      </c>
      <c r="S8" s="13">
        <v>44199</v>
      </c>
      <c r="T8" s="13">
        <v>44200</v>
      </c>
      <c r="U8" s="13">
        <v>44201</v>
      </c>
      <c r="V8" s="13">
        <v>44202</v>
      </c>
      <c r="W8" s="13">
        <v>44203</v>
      </c>
      <c r="X8" s="13" t="s">
        <v>5</v>
      </c>
      <c r="Y8" s="13">
        <v>44205</v>
      </c>
      <c r="Z8" s="13">
        <v>44206</v>
      </c>
      <c r="AA8" s="13">
        <v>44207</v>
      </c>
      <c r="AB8" s="13">
        <v>44208</v>
      </c>
      <c r="AC8" s="13">
        <v>44209</v>
      </c>
      <c r="AD8" s="13">
        <v>44210</v>
      </c>
      <c r="AE8" s="50" t="s">
        <v>68</v>
      </c>
      <c r="AF8" s="13">
        <v>44212</v>
      </c>
      <c r="AG8" s="13">
        <v>44213</v>
      </c>
      <c r="AH8" s="13">
        <v>44214</v>
      </c>
      <c r="AI8" s="13">
        <v>44215</v>
      </c>
      <c r="AJ8" s="13">
        <v>44216</v>
      </c>
      <c r="AK8" s="13">
        <v>44217</v>
      </c>
      <c r="AL8" s="13">
        <v>44218</v>
      </c>
      <c r="AM8" s="50" t="s">
        <v>68</v>
      </c>
      <c r="AN8" s="13">
        <v>44212</v>
      </c>
      <c r="AO8" s="13">
        <v>44213</v>
      </c>
      <c r="AP8" s="13">
        <v>44214</v>
      </c>
      <c r="AQ8" s="13">
        <v>44215</v>
      </c>
      <c r="AR8" s="13">
        <v>44216</v>
      </c>
      <c r="AS8" s="13">
        <v>44217</v>
      </c>
      <c r="AT8" s="50" t="s">
        <v>68</v>
      </c>
      <c r="AU8" s="13">
        <v>44219</v>
      </c>
      <c r="AV8" s="13">
        <v>44220</v>
      </c>
      <c r="AW8" s="13">
        <v>44221</v>
      </c>
      <c r="AX8" s="13">
        <v>44222</v>
      </c>
      <c r="AY8" s="13">
        <v>44223</v>
      </c>
      <c r="AZ8" s="13">
        <v>44224</v>
      </c>
      <c r="BA8" s="50" t="s">
        <v>68</v>
      </c>
      <c r="BB8" s="21" t="s">
        <v>16</v>
      </c>
      <c r="BC8" s="20" t="s">
        <v>12</v>
      </c>
    </row>
    <row r="9" spans="2:55" x14ac:dyDescent="0.35">
      <c r="B9" s="32">
        <v>1</v>
      </c>
      <c r="C9" s="19" t="s">
        <v>19</v>
      </c>
      <c r="D9" s="9" t="s">
        <v>28</v>
      </c>
      <c r="E9" s="14">
        <f t="shared" ref="E9:E14" si="0">I9/$G$9</f>
        <v>4.7619047619047623E-2</v>
      </c>
      <c r="F9" s="65">
        <v>9</v>
      </c>
      <c r="G9" s="65">
        <f>F9*60</f>
        <v>540</v>
      </c>
      <c r="H9" s="16">
        <f t="shared" ref="H9:H14" si="1">SUM(J9:W9)</f>
        <v>360</v>
      </c>
      <c r="I9" s="16">
        <f t="shared" ref="I9:I14" si="2">AVERAGE(J9:W9)</f>
        <v>25.714285714285715</v>
      </c>
      <c r="J9" s="18">
        <v>30</v>
      </c>
      <c r="K9" s="18">
        <v>30</v>
      </c>
      <c r="L9" s="18">
        <v>30</v>
      </c>
      <c r="M9" s="18">
        <v>30</v>
      </c>
      <c r="N9" s="18">
        <v>30</v>
      </c>
      <c r="O9" s="18">
        <v>30</v>
      </c>
      <c r="P9" s="18">
        <f>SUM(J9:O9)</f>
        <v>180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f>SUM(R9:W9)</f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f>SUM(Y9:AD9)</f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f>SUM(AG9:AL9)</f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f>SUM(AN9:AS9)</f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f t="shared" ref="BA9:BA15" si="3">SUM(AV9:AZ9)</f>
        <v>0</v>
      </c>
      <c r="BB9" s="24">
        <f>0/60</f>
        <v>0</v>
      </c>
      <c r="BC9" s="23">
        <v>44182</v>
      </c>
    </row>
    <row r="10" spans="2:55" x14ac:dyDescent="0.35">
      <c r="B10" s="32">
        <f>B9+1</f>
        <v>2</v>
      </c>
      <c r="C10" s="8" t="s">
        <v>27</v>
      </c>
      <c r="D10" s="9" t="s">
        <v>21</v>
      </c>
      <c r="E10" s="14">
        <f t="shared" si="0"/>
        <v>0</v>
      </c>
      <c r="F10" s="66"/>
      <c r="G10" s="66"/>
      <c r="H10" s="16">
        <f t="shared" si="1"/>
        <v>0</v>
      </c>
      <c r="I10" s="16">
        <f t="shared" si="2"/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f t="shared" ref="P10:P15" si="4">SUM(J10:O10)</f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f t="shared" ref="X10:X15" si="5">SUM(R10:W10)</f>
        <v>0</v>
      </c>
      <c r="Y10" s="18">
        <v>0</v>
      </c>
      <c r="Z10" s="18">
        <v>480</v>
      </c>
      <c r="AA10" s="18">
        <v>60</v>
      </c>
      <c r="AB10" s="18">
        <v>0</v>
      </c>
      <c r="AC10" s="18">
        <v>0</v>
      </c>
      <c r="AD10" s="18">
        <v>0</v>
      </c>
      <c r="AE10" s="18">
        <f t="shared" ref="AE10:AE15" si="6">SUM(Y10:AD10)</f>
        <v>540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f t="shared" ref="AM10:AM15" si="7">SUM(AG10:AL10)</f>
        <v>0</v>
      </c>
      <c r="AN10" s="18">
        <v>0</v>
      </c>
      <c r="AO10" s="18">
        <v>480</v>
      </c>
      <c r="AP10" s="18">
        <v>60</v>
      </c>
      <c r="AQ10" s="18">
        <v>0</v>
      </c>
      <c r="AR10" s="18">
        <v>0</v>
      </c>
      <c r="AS10" s="18">
        <v>0</v>
      </c>
      <c r="AT10" s="18">
        <f t="shared" ref="AT10:AT15" si="8">SUM(AN10:AS10)</f>
        <v>540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f t="shared" si="3"/>
        <v>0</v>
      </c>
      <c r="BB10" s="24">
        <f>0/60</f>
        <v>0</v>
      </c>
      <c r="BC10" s="23">
        <v>44196</v>
      </c>
    </row>
    <row r="11" spans="2:55" x14ac:dyDescent="0.35">
      <c r="B11" s="32">
        <f>B10+1</f>
        <v>3</v>
      </c>
      <c r="C11" s="8" t="s">
        <v>33</v>
      </c>
      <c r="D11" s="9" t="s">
        <v>34</v>
      </c>
      <c r="E11" s="14">
        <f t="shared" si="0"/>
        <v>1.0714285714285714</v>
      </c>
      <c r="F11" s="66"/>
      <c r="G11" s="66"/>
      <c r="H11" s="16">
        <f t="shared" si="1"/>
        <v>8100</v>
      </c>
      <c r="I11" s="16">
        <f t="shared" si="2"/>
        <v>578.57142857142856</v>
      </c>
      <c r="J11" s="18">
        <v>450</v>
      </c>
      <c r="K11" s="18">
        <v>450</v>
      </c>
      <c r="L11" s="18">
        <v>450</v>
      </c>
      <c r="M11" s="18">
        <v>450</v>
      </c>
      <c r="N11" s="18">
        <v>450</v>
      </c>
      <c r="O11" s="18">
        <v>450</v>
      </c>
      <c r="P11" s="18">
        <f t="shared" si="4"/>
        <v>2700</v>
      </c>
      <c r="Q11" s="18">
        <v>0</v>
      </c>
      <c r="R11" s="18">
        <v>450</v>
      </c>
      <c r="S11" s="18">
        <v>450</v>
      </c>
      <c r="T11" s="18">
        <v>450</v>
      </c>
      <c r="U11" s="18">
        <v>450</v>
      </c>
      <c r="V11" s="18">
        <v>450</v>
      </c>
      <c r="W11" s="18">
        <v>450</v>
      </c>
      <c r="X11" s="18">
        <f t="shared" si="5"/>
        <v>2700</v>
      </c>
      <c r="Y11" s="18">
        <v>480</v>
      </c>
      <c r="Z11" s="18">
        <v>0</v>
      </c>
      <c r="AA11" s="18">
        <v>420</v>
      </c>
      <c r="AB11" s="18">
        <v>480</v>
      </c>
      <c r="AC11" s="18">
        <v>480</v>
      </c>
      <c r="AD11" s="18">
        <v>480</v>
      </c>
      <c r="AE11" s="18">
        <f t="shared" si="6"/>
        <v>2340</v>
      </c>
      <c r="AF11" s="18">
        <v>0</v>
      </c>
      <c r="AG11" s="18">
        <v>480</v>
      </c>
      <c r="AH11" s="18">
        <v>480</v>
      </c>
      <c r="AI11" s="18">
        <v>480</v>
      </c>
      <c r="AJ11" s="18">
        <v>480</v>
      </c>
      <c r="AK11" s="18">
        <v>60</v>
      </c>
      <c r="AL11" s="18">
        <v>0</v>
      </c>
      <c r="AM11" s="18">
        <f t="shared" si="7"/>
        <v>1980</v>
      </c>
      <c r="AN11" s="18">
        <v>480</v>
      </c>
      <c r="AO11" s="18">
        <v>0</v>
      </c>
      <c r="AP11" s="18">
        <v>420</v>
      </c>
      <c r="AQ11" s="18">
        <v>480</v>
      </c>
      <c r="AR11" s="18">
        <v>480</v>
      </c>
      <c r="AS11" s="18">
        <v>480</v>
      </c>
      <c r="AT11" s="18">
        <f t="shared" si="8"/>
        <v>2340</v>
      </c>
      <c r="AU11" s="18">
        <v>0</v>
      </c>
      <c r="AV11" s="18">
        <v>480</v>
      </c>
      <c r="AW11" s="18">
        <v>480</v>
      </c>
      <c r="AX11" s="18">
        <v>480</v>
      </c>
      <c r="AY11" s="18">
        <v>480</v>
      </c>
      <c r="AZ11" s="18">
        <v>60</v>
      </c>
      <c r="BA11" s="18">
        <f t="shared" si="3"/>
        <v>1980</v>
      </c>
      <c r="BB11" s="24">
        <v>0</v>
      </c>
      <c r="BC11" s="23">
        <v>44196</v>
      </c>
    </row>
    <row r="12" spans="2:55" x14ac:dyDescent="0.35">
      <c r="B12" s="32">
        <f>B11+1</f>
        <v>4</v>
      </c>
      <c r="C12" s="8" t="s">
        <v>22</v>
      </c>
      <c r="D12" s="9" t="s">
        <v>11</v>
      </c>
      <c r="E12" s="14">
        <f t="shared" si="0"/>
        <v>0</v>
      </c>
      <c r="F12" s="66"/>
      <c r="G12" s="66"/>
      <c r="H12" s="16">
        <f t="shared" si="1"/>
        <v>0</v>
      </c>
      <c r="I12" s="16">
        <f t="shared" si="2"/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f t="shared" si="4"/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f t="shared" si="5"/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f t="shared" si="6"/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420</v>
      </c>
      <c r="AL12" s="18">
        <v>480</v>
      </c>
      <c r="AM12" s="18">
        <f t="shared" si="7"/>
        <v>900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f t="shared" si="8"/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420</v>
      </c>
      <c r="BA12" s="18">
        <f t="shared" si="3"/>
        <v>420</v>
      </c>
      <c r="BB12" s="24">
        <f>5*30</f>
        <v>150</v>
      </c>
      <c r="BC12" s="40">
        <v>44286</v>
      </c>
    </row>
    <row r="13" spans="2:55" ht="52" x14ac:dyDescent="0.35">
      <c r="B13" s="32">
        <f>B12+1</f>
        <v>5</v>
      </c>
      <c r="C13" s="19" t="s">
        <v>20</v>
      </c>
      <c r="D13" s="9" t="s">
        <v>3</v>
      </c>
      <c r="E13" s="14">
        <f t="shared" si="0"/>
        <v>7.1428571428571425E-2</v>
      </c>
      <c r="F13" s="66"/>
      <c r="G13" s="66"/>
      <c r="H13" s="16">
        <f t="shared" si="1"/>
        <v>540</v>
      </c>
      <c r="I13" s="16">
        <f t="shared" si="2"/>
        <v>38.571428571428569</v>
      </c>
      <c r="J13" s="18">
        <v>30</v>
      </c>
      <c r="K13" s="18">
        <v>30</v>
      </c>
      <c r="L13" s="18">
        <v>30</v>
      </c>
      <c r="M13" s="18">
        <v>30</v>
      </c>
      <c r="N13" s="18">
        <v>30</v>
      </c>
      <c r="O13" s="18">
        <v>30</v>
      </c>
      <c r="P13" s="18">
        <f t="shared" si="4"/>
        <v>180</v>
      </c>
      <c r="Q13" s="18">
        <v>0</v>
      </c>
      <c r="R13" s="18">
        <v>30</v>
      </c>
      <c r="S13" s="18">
        <v>30</v>
      </c>
      <c r="T13" s="18">
        <v>30</v>
      </c>
      <c r="U13" s="18">
        <v>30</v>
      </c>
      <c r="V13" s="18">
        <v>30</v>
      </c>
      <c r="W13" s="18">
        <v>30</v>
      </c>
      <c r="X13" s="18">
        <f t="shared" si="5"/>
        <v>180</v>
      </c>
      <c r="Y13" s="18">
        <v>30</v>
      </c>
      <c r="Z13" s="18">
        <v>30</v>
      </c>
      <c r="AA13" s="18">
        <v>30</v>
      </c>
      <c r="AB13" s="18">
        <v>30</v>
      </c>
      <c r="AC13" s="18">
        <v>30</v>
      </c>
      <c r="AD13" s="18">
        <v>30</v>
      </c>
      <c r="AE13" s="18">
        <f t="shared" si="6"/>
        <v>180</v>
      </c>
      <c r="AF13" s="18">
        <v>0</v>
      </c>
      <c r="AG13" s="18">
        <v>30</v>
      </c>
      <c r="AH13" s="18">
        <v>30</v>
      </c>
      <c r="AI13" s="18">
        <v>30</v>
      </c>
      <c r="AJ13" s="18">
        <v>30</v>
      </c>
      <c r="AK13" s="18">
        <v>30</v>
      </c>
      <c r="AL13" s="18">
        <v>30</v>
      </c>
      <c r="AM13" s="18">
        <f t="shared" si="7"/>
        <v>180</v>
      </c>
      <c r="AN13" s="18">
        <v>30</v>
      </c>
      <c r="AO13" s="18">
        <v>30</v>
      </c>
      <c r="AP13" s="18">
        <v>30</v>
      </c>
      <c r="AQ13" s="18">
        <v>30</v>
      </c>
      <c r="AR13" s="18">
        <v>30</v>
      </c>
      <c r="AS13" s="18">
        <v>30</v>
      </c>
      <c r="AT13" s="18">
        <f t="shared" si="8"/>
        <v>180</v>
      </c>
      <c r="AU13" s="18">
        <v>0</v>
      </c>
      <c r="AV13" s="18">
        <v>30</v>
      </c>
      <c r="AW13" s="18">
        <v>30</v>
      </c>
      <c r="AX13" s="18">
        <v>30</v>
      </c>
      <c r="AY13" s="18">
        <v>30</v>
      </c>
      <c r="AZ13" s="18">
        <v>30</v>
      </c>
      <c r="BA13" s="18">
        <f t="shared" si="3"/>
        <v>150</v>
      </c>
      <c r="BB13" s="24" t="s">
        <v>13</v>
      </c>
      <c r="BC13" s="22" t="s">
        <v>13</v>
      </c>
    </row>
    <row r="14" spans="2:55" ht="26" x14ac:dyDescent="0.35">
      <c r="B14" s="32">
        <f>B13+1</f>
        <v>6</v>
      </c>
      <c r="C14" s="11" t="s">
        <v>10</v>
      </c>
      <c r="D14" s="9" t="s">
        <v>3</v>
      </c>
      <c r="E14" s="14">
        <f t="shared" si="0"/>
        <v>7.1428571428571425E-2</v>
      </c>
      <c r="F14" s="67"/>
      <c r="G14" s="67"/>
      <c r="H14" s="16">
        <f t="shared" si="1"/>
        <v>540</v>
      </c>
      <c r="I14" s="16">
        <f t="shared" si="2"/>
        <v>38.571428571428569</v>
      </c>
      <c r="J14" s="10">
        <v>30</v>
      </c>
      <c r="K14" s="10">
        <v>30</v>
      </c>
      <c r="L14" s="10">
        <v>30</v>
      </c>
      <c r="M14" s="10">
        <v>30</v>
      </c>
      <c r="N14" s="10">
        <v>30</v>
      </c>
      <c r="O14" s="10">
        <v>30</v>
      </c>
      <c r="P14" s="18">
        <f t="shared" si="4"/>
        <v>180</v>
      </c>
      <c r="Q14" s="18">
        <v>0</v>
      </c>
      <c r="R14" s="10">
        <v>30</v>
      </c>
      <c r="S14" s="10">
        <v>30</v>
      </c>
      <c r="T14" s="10">
        <v>30</v>
      </c>
      <c r="U14" s="10">
        <v>30</v>
      </c>
      <c r="V14" s="10">
        <v>30</v>
      </c>
      <c r="W14" s="10">
        <v>30</v>
      </c>
      <c r="X14" s="18">
        <f t="shared" si="5"/>
        <v>180</v>
      </c>
      <c r="Y14" s="10">
        <v>30</v>
      </c>
      <c r="Z14" s="10">
        <v>30</v>
      </c>
      <c r="AA14" s="10">
        <v>30</v>
      </c>
      <c r="AB14" s="10">
        <v>30</v>
      </c>
      <c r="AC14" s="10">
        <v>30</v>
      </c>
      <c r="AD14" s="10">
        <v>30</v>
      </c>
      <c r="AE14" s="18">
        <f t="shared" si="6"/>
        <v>180</v>
      </c>
      <c r="AF14" s="18">
        <v>0</v>
      </c>
      <c r="AG14" s="10">
        <v>30</v>
      </c>
      <c r="AH14" s="10">
        <v>30</v>
      </c>
      <c r="AI14" s="10">
        <v>30</v>
      </c>
      <c r="AJ14" s="10">
        <v>30</v>
      </c>
      <c r="AK14" s="10">
        <v>30</v>
      </c>
      <c r="AL14" s="10">
        <v>30</v>
      </c>
      <c r="AM14" s="18">
        <f t="shared" si="7"/>
        <v>180</v>
      </c>
      <c r="AN14" s="10">
        <v>30</v>
      </c>
      <c r="AO14" s="10">
        <v>30</v>
      </c>
      <c r="AP14" s="10">
        <v>30</v>
      </c>
      <c r="AQ14" s="10">
        <v>30</v>
      </c>
      <c r="AR14" s="10">
        <v>30</v>
      </c>
      <c r="AS14" s="10">
        <v>30</v>
      </c>
      <c r="AT14" s="18">
        <f t="shared" si="8"/>
        <v>180</v>
      </c>
      <c r="AU14" s="18">
        <v>0</v>
      </c>
      <c r="AV14" s="10">
        <v>30</v>
      </c>
      <c r="AW14" s="10">
        <v>30</v>
      </c>
      <c r="AX14" s="10">
        <v>30</v>
      </c>
      <c r="AY14" s="10">
        <v>30</v>
      </c>
      <c r="AZ14" s="10">
        <v>30</v>
      </c>
      <c r="BA14" s="18">
        <f t="shared" si="3"/>
        <v>150</v>
      </c>
      <c r="BB14" s="24" t="s">
        <v>13</v>
      </c>
      <c r="BC14" s="22" t="s">
        <v>13</v>
      </c>
    </row>
    <row r="15" spans="2:55" s="1" customFormat="1" ht="13" x14ac:dyDescent="0.3">
      <c r="B15" s="5"/>
      <c r="C15" s="6"/>
      <c r="D15" s="17" t="s">
        <v>5</v>
      </c>
      <c r="E15" s="26">
        <f>I15/G15</f>
        <v>1.2619047619047616</v>
      </c>
      <c r="F15" s="27">
        <f>SUM(F9)</f>
        <v>9</v>
      </c>
      <c r="G15" s="15">
        <f>SUM(G9)</f>
        <v>540</v>
      </c>
      <c r="H15" s="27">
        <f>SUM(H9:H14)</f>
        <v>9540</v>
      </c>
      <c r="I15" s="27">
        <f>SUM(I9:I14)</f>
        <v>681.42857142857133</v>
      </c>
      <c r="J15" s="32">
        <f t="shared" ref="J15:O15" si="9">SUM(J9:J14)</f>
        <v>540</v>
      </c>
      <c r="K15" s="32">
        <f t="shared" si="9"/>
        <v>540</v>
      </c>
      <c r="L15" s="32">
        <f t="shared" si="9"/>
        <v>540</v>
      </c>
      <c r="M15" s="32">
        <f t="shared" si="9"/>
        <v>540</v>
      </c>
      <c r="N15" s="32">
        <f t="shared" si="9"/>
        <v>540</v>
      </c>
      <c r="O15" s="32">
        <f t="shared" si="9"/>
        <v>540</v>
      </c>
      <c r="P15" s="18">
        <f t="shared" si="4"/>
        <v>3240</v>
      </c>
      <c r="Q15" s="32"/>
      <c r="R15" s="32">
        <f t="shared" ref="R15:W15" si="10">SUM(R9:R14)</f>
        <v>510</v>
      </c>
      <c r="S15" s="32">
        <f t="shared" si="10"/>
        <v>510</v>
      </c>
      <c r="T15" s="32">
        <f t="shared" si="10"/>
        <v>510</v>
      </c>
      <c r="U15" s="32">
        <f t="shared" si="10"/>
        <v>510</v>
      </c>
      <c r="V15" s="32">
        <f t="shared" si="10"/>
        <v>510</v>
      </c>
      <c r="W15" s="32">
        <f t="shared" si="10"/>
        <v>510</v>
      </c>
      <c r="X15" s="18">
        <f t="shared" si="5"/>
        <v>3060</v>
      </c>
      <c r="Y15" s="32">
        <f t="shared" ref="Y15:AD15" si="11">SUM(Y9:Y14)</f>
        <v>540</v>
      </c>
      <c r="Z15" s="32">
        <f t="shared" si="11"/>
        <v>540</v>
      </c>
      <c r="AA15" s="32">
        <f t="shared" si="11"/>
        <v>540</v>
      </c>
      <c r="AB15" s="32">
        <f t="shared" si="11"/>
        <v>540</v>
      </c>
      <c r="AC15" s="32">
        <f t="shared" si="11"/>
        <v>540</v>
      </c>
      <c r="AD15" s="32">
        <f t="shared" si="11"/>
        <v>540</v>
      </c>
      <c r="AE15" s="18">
        <f t="shared" si="6"/>
        <v>3240</v>
      </c>
      <c r="AF15" s="32"/>
      <c r="AG15" s="32">
        <f t="shared" ref="AG15:AL15" si="12">SUM(AG9:AG14)</f>
        <v>540</v>
      </c>
      <c r="AH15" s="32">
        <f t="shared" si="12"/>
        <v>540</v>
      </c>
      <c r="AI15" s="32">
        <f t="shared" si="12"/>
        <v>540</v>
      </c>
      <c r="AJ15" s="32">
        <f t="shared" si="12"/>
        <v>540</v>
      </c>
      <c r="AK15" s="32">
        <f t="shared" si="12"/>
        <v>540</v>
      </c>
      <c r="AL15" s="32">
        <f t="shared" si="12"/>
        <v>540</v>
      </c>
      <c r="AM15" s="18">
        <f t="shared" si="7"/>
        <v>3240</v>
      </c>
      <c r="AN15" s="32">
        <f t="shared" ref="AN15:AS15" si="13">SUM(AN9:AN14)</f>
        <v>540</v>
      </c>
      <c r="AO15" s="32">
        <f t="shared" si="13"/>
        <v>540</v>
      </c>
      <c r="AP15" s="32">
        <f t="shared" si="13"/>
        <v>540</v>
      </c>
      <c r="AQ15" s="32">
        <f t="shared" si="13"/>
        <v>540</v>
      </c>
      <c r="AR15" s="32">
        <f t="shared" si="13"/>
        <v>540</v>
      </c>
      <c r="AS15" s="32">
        <f t="shared" si="13"/>
        <v>540</v>
      </c>
      <c r="AT15" s="18">
        <f t="shared" si="8"/>
        <v>3240</v>
      </c>
      <c r="AU15" s="32"/>
      <c r="AV15" s="32">
        <f>SUM(AV9:AV14)</f>
        <v>540</v>
      </c>
      <c r="AW15" s="32">
        <f>SUM(AW9:AW14)</f>
        <v>540</v>
      </c>
      <c r="AX15" s="32">
        <f>SUM(AX9:AX14)</f>
        <v>540</v>
      </c>
      <c r="AY15" s="32">
        <f>SUM(AY9:AY14)</f>
        <v>540</v>
      </c>
      <c r="AZ15" s="32">
        <f>SUM(AZ9:AZ14)</f>
        <v>540</v>
      </c>
      <c r="BA15" s="18">
        <f t="shared" si="3"/>
        <v>2700</v>
      </c>
      <c r="BB15" s="5"/>
      <c r="BC15" s="5"/>
    </row>
    <row r="16" spans="2:55" s="1" customFormat="1" ht="13" x14ac:dyDescent="0.3">
      <c r="B16" s="5"/>
      <c r="C16" s="12"/>
      <c r="D16" s="30" t="s">
        <v>7</v>
      </c>
      <c r="E16" s="28"/>
      <c r="F16" s="28"/>
      <c r="G16" s="28"/>
      <c r="H16" s="28"/>
      <c r="I16" s="28"/>
      <c r="J16" s="29">
        <f t="shared" ref="J16:O16" si="14">$G$15-J15</f>
        <v>0</v>
      </c>
      <c r="K16" s="29">
        <f t="shared" si="14"/>
        <v>0</v>
      </c>
      <c r="L16" s="29">
        <f t="shared" si="14"/>
        <v>0</v>
      </c>
      <c r="M16" s="29">
        <f t="shared" si="14"/>
        <v>0</v>
      </c>
      <c r="N16" s="29">
        <f t="shared" si="14"/>
        <v>0</v>
      </c>
      <c r="O16" s="29">
        <f t="shared" si="14"/>
        <v>0</v>
      </c>
      <c r="P16" s="29"/>
      <c r="Q16" s="29"/>
      <c r="R16" s="29">
        <f t="shared" ref="R16:W16" si="15">$G$15-R15</f>
        <v>30</v>
      </c>
      <c r="S16" s="29">
        <f t="shared" si="15"/>
        <v>30</v>
      </c>
      <c r="T16" s="29">
        <f t="shared" si="15"/>
        <v>30</v>
      </c>
      <c r="U16" s="29">
        <f t="shared" si="15"/>
        <v>30</v>
      </c>
      <c r="V16" s="29">
        <f t="shared" si="15"/>
        <v>30</v>
      </c>
      <c r="W16" s="29">
        <f t="shared" si="15"/>
        <v>30</v>
      </c>
      <c r="X16" s="29"/>
      <c r="Y16" s="29">
        <f t="shared" ref="Y16:AD16" si="16">$G$15-Y15</f>
        <v>0</v>
      </c>
      <c r="Z16" s="29">
        <f t="shared" si="16"/>
        <v>0</v>
      </c>
      <c r="AA16" s="29">
        <f t="shared" si="16"/>
        <v>0</v>
      </c>
      <c r="AB16" s="29">
        <f t="shared" si="16"/>
        <v>0</v>
      </c>
      <c r="AC16" s="29">
        <f t="shared" si="16"/>
        <v>0</v>
      </c>
      <c r="AD16" s="29">
        <f t="shared" si="16"/>
        <v>0</v>
      </c>
      <c r="AE16" s="29"/>
      <c r="AF16" s="29"/>
      <c r="AG16" s="29">
        <f t="shared" ref="AG16:AL16" si="17">$G$15-AG15</f>
        <v>0</v>
      </c>
      <c r="AH16" s="29">
        <f t="shared" si="17"/>
        <v>0</v>
      </c>
      <c r="AI16" s="29">
        <f t="shared" si="17"/>
        <v>0</v>
      </c>
      <c r="AJ16" s="29">
        <f t="shared" si="17"/>
        <v>0</v>
      </c>
      <c r="AK16" s="29">
        <f t="shared" si="17"/>
        <v>0</v>
      </c>
      <c r="AL16" s="29">
        <f t="shared" si="17"/>
        <v>0</v>
      </c>
      <c r="AM16" s="29"/>
      <c r="AN16" s="29">
        <f t="shared" ref="AN16:AS16" si="18">$G$15-AN15</f>
        <v>0</v>
      </c>
      <c r="AO16" s="29">
        <f t="shared" si="18"/>
        <v>0</v>
      </c>
      <c r="AP16" s="29">
        <f t="shared" si="18"/>
        <v>0</v>
      </c>
      <c r="AQ16" s="29">
        <f t="shared" si="18"/>
        <v>0</v>
      </c>
      <c r="AR16" s="29">
        <f t="shared" si="18"/>
        <v>0</v>
      </c>
      <c r="AS16" s="29">
        <f t="shared" si="18"/>
        <v>0</v>
      </c>
      <c r="AT16" s="29"/>
      <c r="AU16" s="29"/>
      <c r="AV16" s="29">
        <f>$G$15-AV15</f>
        <v>0</v>
      </c>
      <c r="AW16" s="29">
        <f>$G$15-AW15</f>
        <v>0</v>
      </c>
      <c r="AX16" s="29">
        <f>$G$15-AX15</f>
        <v>0</v>
      </c>
      <c r="AY16" s="29">
        <f>$G$15-AY15</f>
        <v>0</v>
      </c>
      <c r="AZ16" s="29">
        <f>$G$15-AZ15</f>
        <v>0</v>
      </c>
      <c r="BA16" s="29"/>
      <c r="BB16" s="5"/>
      <c r="BC16" s="5"/>
    </row>
    <row r="17" spans="4:4" s="1" customFormat="1" ht="13" x14ac:dyDescent="0.3"/>
    <row r="18" spans="4:4" s="1" customFormat="1" ht="13" x14ac:dyDescent="0.3"/>
    <row r="19" spans="4:4" s="1" customFormat="1" ht="13" x14ac:dyDescent="0.3"/>
    <row r="20" spans="4:4" s="1" customFormat="1" ht="13" x14ac:dyDescent="0.3"/>
    <row r="21" spans="4:4" s="1" customFormat="1" ht="13" x14ac:dyDescent="0.3">
      <c r="D21" s="34"/>
    </row>
    <row r="22" spans="4:4" s="1" customFormat="1" ht="13" x14ac:dyDescent="0.3">
      <c r="D22" s="34"/>
    </row>
    <row r="23" spans="4:4" s="1" customFormat="1" ht="13" x14ac:dyDescent="0.3">
      <c r="D23" s="34"/>
    </row>
    <row r="24" spans="4:4" s="1" customFormat="1" ht="13" x14ac:dyDescent="0.3">
      <c r="D24" s="34"/>
    </row>
    <row r="25" spans="4:4" s="1" customFormat="1" ht="13" x14ac:dyDescent="0.3"/>
    <row r="26" spans="4:4" s="1" customFormat="1" ht="13" x14ac:dyDescent="0.3"/>
    <row r="27" spans="4:4" s="1" customFormat="1" ht="13" x14ac:dyDescent="0.3"/>
    <row r="28" spans="4:4" s="1" customFormat="1" ht="13" x14ac:dyDescent="0.3"/>
    <row r="29" spans="4:4" s="1" customFormat="1" ht="13" x14ac:dyDescent="0.3"/>
    <row r="30" spans="4:4" s="1" customFormat="1" ht="13" x14ac:dyDescent="0.3"/>
    <row r="31" spans="4:4" s="1" customFormat="1" ht="13" x14ac:dyDescent="0.3"/>
    <row r="32" spans="4:4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10:53" s="1" customFormat="1" ht="13" x14ac:dyDescent="0.3"/>
    <row r="66" spans="10:53" s="1" customFormat="1" ht="13" x14ac:dyDescent="0.3"/>
    <row r="67" spans="10:53" s="1" customFormat="1" ht="13" x14ac:dyDescent="0.3"/>
    <row r="68" spans="10:53" s="1" customFormat="1" ht="13" x14ac:dyDescent="0.3"/>
    <row r="69" spans="10:53" s="1" customFormat="1" ht="13" x14ac:dyDescent="0.3"/>
    <row r="70" spans="10:53" s="1" customFormat="1" ht="13" x14ac:dyDescent="0.3"/>
    <row r="71" spans="10:53" s="1" customFormat="1" x14ac:dyDescent="0.35"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</sheetData>
  <mergeCells count="2">
    <mergeCell ref="F9:F14"/>
    <mergeCell ref="G9:G14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{C4B370C9-EC4E-4C65-AF82-9DF3DA8608F8}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B370C9-EC4E-4C65-AF82-9DF3DA8608F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228B-01C4-4BD6-8C41-4DE9B6A5697A}">
  <sheetPr>
    <tabColor theme="9" tint="0.59999389629810485"/>
  </sheetPr>
  <dimension ref="B3:AE68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H24" sqref="H24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customWidth="1"/>
    <col min="6" max="6" width="10.7265625" customWidth="1"/>
    <col min="7" max="7" width="10.7265625" hidden="1" customWidth="1"/>
    <col min="8" max="8" width="10.7265625" customWidth="1"/>
    <col min="9" max="9" width="15.7265625" customWidth="1"/>
    <col min="10" max="29" width="6.7265625" customWidth="1"/>
    <col min="30" max="31" width="10.7265625" customWidth="1"/>
  </cols>
  <sheetData>
    <row r="3" spans="2:31" x14ac:dyDescent="0.35">
      <c r="B3" s="1"/>
      <c r="C3" s="1"/>
    </row>
    <row r="4" spans="2:31" x14ac:dyDescent="0.35">
      <c r="B4" s="1"/>
      <c r="C4" s="1"/>
    </row>
    <row r="5" spans="2:31" x14ac:dyDescent="0.35">
      <c r="B5" s="2"/>
      <c r="C5" s="3" t="s">
        <v>0</v>
      </c>
    </row>
    <row r="6" spans="2:31" x14ac:dyDescent="0.35">
      <c r="B6" s="2"/>
      <c r="C6" s="4" t="s">
        <v>31</v>
      </c>
    </row>
    <row r="7" spans="2:31" x14ac:dyDescent="0.35">
      <c r="B7" s="5"/>
      <c r="C7" s="6"/>
      <c r="J7" s="33"/>
      <c r="K7" s="33"/>
      <c r="L7" s="33"/>
      <c r="M7" s="33"/>
      <c r="N7" s="33"/>
      <c r="O7" s="33"/>
    </row>
    <row r="8" spans="2:31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44177</v>
      </c>
      <c r="K8" s="13">
        <v>44178</v>
      </c>
      <c r="L8" s="13">
        <v>44179</v>
      </c>
      <c r="M8" s="13">
        <v>44180</v>
      </c>
      <c r="N8" s="20">
        <v>44181</v>
      </c>
      <c r="O8" s="13">
        <v>44182</v>
      </c>
      <c r="P8" s="20">
        <v>44183</v>
      </c>
      <c r="Q8" s="13">
        <v>44184</v>
      </c>
      <c r="R8" s="13">
        <v>44185</v>
      </c>
      <c r="S8" s="13">
        <v>44186</v>
      </c>
      <c r="T8" s="13">
        <v>44187</v>
      </c>
      <c r="U8" s="13">
        <v>44188</v>
      </c>
      <c r="V8" s="13">
        <v>44189</v>
      </c>
      <c r="W8" s="20">
        <v>44190</v>
      </c>
      <c r="X8" s="13">
        <v>44191</v>
      </c>
      <c r="Y8" s="13">
        <v>44192</v>
      </c>
      <c r="Z8" s="13">
        <v>44193</v>
      </c>
      <c r="AA8" s="13">
        <v>44194</v>
      </c>
      <c r="AB8" s="13">
        <v>44195</v>
      </c>
      <c r="AC8" s="13">
        <v>44196</v>
      </c>
      <c r="AD8" s="21" t="s">
        <v>16</v>
      </c>
      <c r="AE8" s="20" t="s">
        <v>12</v>
      </c>
    </row>
    <row r="9" spans="2:31" ht="26" x14ac:dyDescent="0.35">
      <c r="B9" s="32">
        <v>1</v>
      </c>
      <c r="C9" s="19" t="s">
        <v>29</v>
      </c>
      <c r="D9" s="11" t="s">
        <v>30</v>
      </c>
      <c r="E9" s="14">
        <f>I9/$G$9</f>
        <v>9.4444444444444442E-2</v>
      </c>
      <c r="F9" s="65">
        <v>9</v>
      </c>
      <c r="G9" s="65">
        <f>F9*60</f>
        <v>540</v>
      </c>
      <c r="H9" s="16">
        <f>SUM(J9:AC9)</f>
        <v>1020</v>
      </c>
      <c r="I9" s="16">
        <f>AVERAGE(J9:AC9)</f>
        <v>51</v>
      </c>
      <c r="J9" s="18">
        <v>60</v>
      </c>
      <c r="K9" s="18">
        <v>60</v>
      </c>
      <c r="L9" s="18">
        <v>60</v>
      </c>
      <c r="M9" s="18">
        <v>60</v>
      </c>
      <c r="N9" s="18">
        <v>0</v>
      </c>
      <c r="O9" s="18">
        <v>60</v>
      </c>
      <c r="P9" s="18">
        <v>0</v>
      </c>
      <c r="Q9" s="18">
        <v>60</v>
      </c>
      <c r="R9" s="18">
        <v>60</v>
      </c>
      <c r="S9" s="18">
        <v>60</v>
      </c>
      <c r="T9" s="18">
        <v>60</v>
      </c>
      <c r="U9" s="18">
        <v>60</v>
      </c>
      <c r="V9" s="18">
        <v>60</v>
      </c>
      <c r="W9" s="18">
        <v>0</v>
      </c>
      <c r="X9" s="18">
        <v>60</v>
      </c>
      <c r="Y9" s="18">
        <v>60</v>
      </c>
      <c r="Z9" s="18">
        <v>60</v>
      </c>
      <c r="AA9" s="18">
        <v>60</v>
      </c>
      <c r="AB9" s="18">
        <v>60</v>
      </c>
      <c r="AC9" s="18">
        <v>60</v>
      </c>
      <c r="AD9" s="24" t="s">
        <v>13</v>
      </c>
      <c r="AE9" s="23" t="s">
        <v>13</v>
      </c>
    </row>
    <row r="10" spans="2:31" x14ac:dyDescent="0.35">
      <c r="B10" s="32">
        <f>B9+1</f>
        <v>2</v>
      </c>
      <c r="C10" s="11" t="s">
        <v>36</v>
      </c>
      <c r="D10" s="9" t="s">
        <v>35</v>
      </c>
      <c r="E10" s="14">
        <f>I10/$G$9</f>
        <v>0.26666666666666666</v>
      </c>
      <c r="F10" s="66"/>
      <c r="G10" s="66"/>
      <c r="H10" s="16">
        <f>SUM(J10:AC10)</f>
        <v>2880</v>
      </c>
      <c r="I10" s="16">
        <f>AVERAGE(J10:AC10)</f>
        <v>144</v>
      </c>
      <c r="J10" s="10">
        <v>0</v>
      </c>
      <c r="K10" s="10">
        <v>180</v>
      </c>
      <c r="L10" s="10">
        <v>180</v>
      </c>
      <c r="M10" s="10">
        <v>180</v>
      </c>
      <c r="N10" s="10">
        <v>0</v>
      </c>
      <c r="O10" s="10">
        <v>180</v>
      </c>
      <c r="P10" s="18">
        <v>0</v>
      </c>
      <c r="Q10" s="10">
        <v>180</v>
      </c>
      <c r="R10" s="10">
        <v>180</v>
      </c>
      <c r="S10" s="10">
        <v>180</v>
      </c>
      <c r="T10" s="10">
        <v>180</v>
      </c>
      <c r="U10" s="10">
        <v>180</v>
      </c>
      <c r="V10" s="10">
        <v>180</v>
      </c>
      <c r="W10" s="18">
        <v>0</v>
      </c>
      <c r="X10" s="10">
        <v>180</v>
      </c>
      <c r="Y10" s="10">
        <v>180</v>
      </c>
      <c r="Z10" s="10">
        <v>180</v>
      </c>
      <c r="AA10" s="10">
        <v>180</v>
      </c>
      <c r="AB10" s="10">
        <v>180</v>
      </c>
      <c r="AC10" s="10">
        <v>180</v>
      </c>
      <c r="AD10" s="24">
        <f>2160/60</f>
        <v>36</v>
      </c>
      <c r="AE10" s="23">
        <v>44196</v>
      </c>
    </row>
    <row r="11" spans="2:31" ht="26" x14ac:dyDescent="0.35">
      <c r="B11" s="32">
        <f>B10+1</f>
        <v>3</v>
      </c>
      <c r="C11" s="11" t="s">
        <v>10</v>
      </c>
      <c r="D11" s="9" t="s">
        <v>3</v>
      </c>
      <c r="E11" s="14">
        <f>I11/$G$9</f>
        <v>4.7222222222222221E-2</v>
      </c>
      <c r="F11" s="67"/>
      <c r="G11" s="67"/>
      <c r="H11" s="16">
        <f>SUM(J11:AC11)</f>
        <v>510</v>
      </c>
      <c r="I11" s="16">
        <f>AVERAGE(J11:AC11)</f>
        <v>25.5</v>
      </c>
      <c r="J11" s="10">
        <v>30</v>
      </c>
      <c r="K11" s="10">
        <v>30</v>
      </c>
      <c r="L11" s="10">
        <v>30</v>
      </c>
      <c r="M11" s="10">
        <v>30</v>
      </c>
      <c r="N11" s="10">
        <v>0</v>
      </c>
      <c r="O11" s="10">
        <v>30</v>
      </c>
      <c r="P11" s="18">
        <v>0</v>
      </c>
      <c r="Q11" s="10">
        <v>30</v>
      </c>
      <c r="R11" s="10">
        <v>30</v>
      </c>
      <c r="S11" s="10">
        <v>30</v>
      </c>
      <c r="T11" s="10">
        <v>30</v>
      </c>
      <c r="U11" s="10">
        <v>30</v>
      </c>
      <c r="V11" s="10">
        <v>30</v>
      </c>
      <c r="W11" s="18">
        <v>0</v>
      </c>
      <c r="X11" s="10">
        <v>30</v>
      </c>
      <c r="Y11" s="10">
        <v>30</v>
      </c>
      <c r="Z11" s="10">
        <v>30</v>
      </c>
      <c r="AA11" s="10">
        <v>30</v>
      </c>
      <c r="AB11" s="10">
        <v>30</v>
      </c>
      <c r="AC11" s="10">
        <v>30</v>
      </c>
      <c r="AD11" s="24" t="s">
        <v>13</v>
      </c>
      <c r="AE11" s="23" t="s">
        <v>13</v>
      </c>
    </row>
    <row r="12" spans="2:31" s="1" customFormat="1" ht="13" x14ac:dyDescent="0.3">
      <c r="B12" s="5"/>
      <c r="C12" s="6"/>
      <c r="D12" s="17" t="s">
        <v>5</v>
      </c>
      <c r="E12" s="26">
        <f>I12/G12</f>
        <v>0.40833333333333333</v>
      </c>
      <c r="F12" s="27">
        <f>SUM(F9)</f>
        <v>9</v>
      </c>
      <c r="G12" s="15">
        <f>SUM(G9)</f>
        <v>540</v>
      </c>
      <c r="H12" s="27">
        <f t="shared" ref="H12:M12" si="0">SUM(H9:H11)</f>
        <v>4410</v>
      </c>
      <c r="I12" s="27">
        <f t="shared" si="0"/>
        <v>220.5</v>
      </c>
      <c r="J12" s="32">
        <f t="shared" si="0"/>
        <v>90</v>
      </c>
      <c r="K12" s="32">
        <f t="shared" si="0"/>
        <v>270</v>
      </c>
      <c r="L12" s="32">
        <f t="shared" si="0"/>
        <v>270</v>
      </c>
      <c r="M12" s="32">
        <f t="shared" si="0"/>
        <v>270</v>
      </c>
      <c r="N12" s="32"/>
      <c r="O12" s="32">
        <f>SUM(O9:O11)</f>
        <v>270</v>
      </c>
      <c r="P12" s="32"/>
      <c r="Q12" s="32">
        <f t="shared" ref="Q12:V12" si="1">SUM(Q9:Q11)</f>
        <v>270</v>
      </c>
      <c r="R12" s="32">
        <f t="shared" si="1"/>
        <v>270</v>
      </c>
      <c r="S12" s="32">
        <f t="shared" si="1"/>
        <v>270</v>
      </c>
      <c r="T12" s="32">
        <f t="shared" si="1"/>
        <v>270</v>
      </c>
      <c r="U12" s="32">
        <f t="shared" si="1"/>
        <v>270</v>
      </c>
      <c r="V12" s="32">
        <f t="shared" si="1"/>
        <v>270</v>
      </c>
      <c r="W12" s="32"/>
      <c r="X12" s="32">
        <f t="shared" ref="X12:AC12" si="2">SUM(X9:X11)</f>
        <v>270</v>
      </c>
      <c r="Y12" s="32">
        <f t="shared" si="2"/>
        <v>270</v>
      </c>
      <c r="Z12" s="32">
        <f t="shared" si="2"/>
        <v>270</v>
      </c>
      <c r="AA12" s="32">
        <f t="shared" si="2"/>
        <v>270</v>
      </c>
      <c r="AB12" s="32">
        <f t="shared" si="2"/>
        <v>270</v>
      </c>
      <c r="AC12" s="32">
        <f t="shared" si="2"/>
        <v>270</v>
      </c>
      <c r="AD12" s="5"/>
      <c r="AE12" s="5"/>
    </row>
    <row r="13" spans="2:31" s="1" customFormat="1" ht="13" x14ac:dyDescent="0.3">
      <c r="B13" s="5"/>
      <c r="C13" s="12"/>
      <c r="D13" s="30" t="s">
        <v>7</v>
      </c>
      <c r="E13" s="28"/>
      <c r="F13" s="28"/>
      <c r="G13" s="28"/>
      <c r="H13" s="28"/>
      <c r="I13" s="28"/>
      <c r="J13" s="29">
        <f>$G$12-J12</f>
        <v>450</v>
      </c>
      <c r="K13" s="29">
        <f>$G$12-K12</f>
        <v>270</v>
      </c>
      <c r="L13" s="29">
        <f>$G$12-L12</f>
        <v>270</v>
      </c>
      <c r="M13" s="29">
        <f>$G$12-M12</f>
        <v>270</v>
      </c>
      <c r="N13" s="29"/>
      <c r="O13" s="29">
        <f>$G$12-O12</f>
        <v>270</v>
      </c>
      <c r="P13" s="29"/>
      <c r="Q13" s="29">
        <f t="shared" ref="Q13:V13" si="3">$G$12-Q12</f>
        <v>270</v>
      </c>
      <c r="R13" s="29">
        <f t="shared" si="3"/>
        <v>270</v>
      </c>
      <c r="S13" s="29">
        <f t="shared" si="3"/>
        <v>270</v>
      </c>
      <c r="T13" s="29">
        <f t="shared" si="3"/>
        <v>270</v>
      </c>
      <c r="U13" s="29">
        <f t="shared" si="3"/>
        <v>270</v>
      </c>
      <c r="V13" s="29">
        <f t="shared" si="3"/>
        <v>270</v>
      </c>
      <c r="W13" s="29"/>
      <c r="X13" s="29">
        <f t="shared" ref="X13:AC13" si="4">$G$12-X12</f>
        <v>270</v>
      </c>
      <c r="Y13" s="29">
        <f t="shared" si="4"/>
        <v>270</v>
      </c>
      <c r="Z13" s="29">
        <f t="shared" si="4"/>
        <v>270</v>
      </c>
      <c r="AA13" s="29">
        <f t="shared" si="4"/>
        <v>270</v>
      </c>
      <c r="AB13" s="29">
        <f t="shared" si="4"/>
        <v>270</v>
      </c>
      <c r="AC13" s="29">
        <f t="shared" si="4"/>
        <v>270</v>
      </c>
      <c r="AD13" s="5"/>
      <c r="AE13" s="5"/>
    </row>
    <row r="14" spans="2:31" s="1" customFormat="1" ht="13" x14ac:dyDescent="0.3"/>
    <row r="15" spans="2:31" s="1" customFormat="1" ht="13" x14ac:dyDescent="0.3"/>
    <row r="16" spans="2:31" s="1" customFormat="1" ht="13" x14ac:dyDescent="0.3"/>
    <row r="17" spans="4:4" s="1" customFormat="1" ht="13" x14ac:dyDescent="0.3"/>
    <row r="18" spans="4:4" s="1" customFormat="1" ht="13" x14ac:dyDescent="0.3">
      <c r="D18" s="34"/>
    </row>
    <row r="19" spans="4:4" s="1" customFormat="1" ht="13" x14ac:dyDescent="0.3">
      <c r="D19" s="34"/>
    </row>
    <row r="20" spans="4:4" s="1" customFormat="1" ht="13" x14ac:dyDescent="0.3">
      <c r="D20" s="34"/>
    </row>
    <row r="21" spans="4:4" s="1" customFormat="1" ht="13" x14ac:dyDescent="0.3">
      <c r="D21" s="34"/>
    </row>
    <row r="22" spans="4:4" s="1" customFormat="1" ht="13" x14ac:dyDescent="0.3"/>
    <row r="23" spans="4:4" s="1" customFormat="1" ht="13" x14ac:dyDescent="0.3"/>
    <row r="24" spans="4:4" s="1" customFormat="1" ht="13" x14ac:dyDescent="0.3"/>
    <row r="25" spans="4:4" s="1" customFormat="1" ht="13" x14ac:dyDescent="0.3"/>
    <row r="26" spans="4:4" s="1" customFormat="1" ht="13" x14ac:dyDescent="0.3"/>
    <row r="27" spans="4:4" s="1" customFormat="1" ht="13" x14ac:dyDescent="0.3"/>
    <row r="28" spans="4:4" s="1" customFormat="1" ht="13" x14ac:dyDescent="0.3"/>
    <row r="29" spans="4:4" s="1" customFormat="1" ht="13" x14ac:dyDescent="0.3"/>
    <row r="30" spans="4:4" s="1" customFormat="1" ht="13" x14ac:dyDescent="0.3"/>
    <row r="31" spans="4:4" s="1" customFormat="1" ht="13" x14ac:dyDescent="0.3"/>
    <row r="32" spans="4:4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10:29" s="1" customFormat="1" ht="13" x14ac:dyDescent="0.3"/>
    <row r="66" spans="10:29" s="1" customFormat="1" ht="13" x14ac:dyDescent="0.3"/>
    <row r="67" spans="10:29" s="1" customFormat="1" ht="13" x14ac:dyDescent="0.3"/>
    <row r="68" spans="10:29" s="1" customFormat="1" x14ac:dyDescent="0.35"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</sheetData>
  <mergeCells count="2">
    <mergeCell ref="F9:F11"/>
    <mergeCell ref="G9:G11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{63738591-8667-4094-9A0E-5430B6615B08}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738591-8667-4094-9A0E-5430B6615B0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FE6D-92FB-437E-B264-46F7D14EFF19}">
  <sheetPr>
    <tabColor theme="9" tint="0.59999389629810485"/>
  </sheetPr>
  <dimension ref="B3:Q70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B5" sqref="B5:Q15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customWidth="1"/>
    <col min="6" max="6" width="10.7265625" customWidth="1"/>
    <col min="7" max="7" width="10.7265625" hidden="1" customWidth="1"/>
    <col min="8" max="8" width="10.7265625" customWidth="1"/>
    <col min="9" max="9" width="15.7265625" customWidth="1"/>
    <col min="10" max="15" width="6.7265625" customWidth="1"/>
    <col min="16" max="17" width="10.7265625" customWidth="1"/>
  </cols>
  <sheetData>
    <row r="3" spans="2:17" x14ac:dyDescent="0.35">
      <c r="B3" s="1"/>
      <c r="C3" s="1"/>
    </row>
    <row r="4" spans="2:17" x14ac:dyDescent="0.35">
      <c r="B4" s="1"/>
      <c r="C4" s="1"/>
    </row>
    <row r="5" spans="2:17" x14ac:dyDescent="0.35">
      <c r="B5" s="2"/>
      <c r="C5" s="3" t="s">
        <v>0</v>
      </c>
    </row>
    <row r="6" spans="2:17" x14ac:dyDescent="0.35">
      <c r="B6" s="2"/>
      <c r="C6" s="4" t="s">
        <v>31</v>
      </c>
    </row>
    <row r="7" spans="2:17" x14ac:dyDescent="0.35">
      <c r="B7" s="5"/>
      <c r="C7" s="6"/>
      <c r="J7" s="33"/>
      <c r="K7" s="33"/>
      <c r="L7" s="33"/>
      <c r="M7" s="33"/>
      <c r="N7" s="33"/>
      <c r="O7" s="33"/>
    </row>
    <row r="8" spans="2:17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44226</v>
      </c>
      <c r="K8" s="13">
        <v>44227</v>
      </c>
      <c r="L8" s="13">
        <v>44228</v>
      </c>
      <c r="M8" s="13">
        <v>44229</v>
      </c>
      <c r="N8" s="13">
        <v>44230</v>
      </c>
      <c r="O8" s="13">
        <v>44231</v>
      </c>
      <c r="P8" s="21" t="s">
        <v>16</v>
      </c>
      <c r="Q8" s="20" t="s">
        <v>12</v>
      </c>
    </row>
    <row r="9" spans="2:17" ht="26" x14ac:dyDescent="0.35">
      <c r="B9" s="32">
        <v>1</v>
      </c>
      <c r="C9" s="19" t="s">
        <v>29</v>
      </c>
      <c r="D9" s="11" t="s">
        <v>30</v>
      </c>
      <c r="E9" s="14">
        <f>I9/540</f>
        <v>9.2592592592592587E-2</v>
      </c>
      <c r="F9" s="65">
        <v>9</v>
      </c>
      <c r="G9" s="65">
        <f>F9*60</f>
        <v>540</v>
      </c>
      <c r="H9" s="16">
        <f t="shared" ref="H9:H14" si="0">SUM(J9:O9)</f>
        <v>300</v>
      </c>
      <c r="I9" s="16">
        <f>AVERAGE(J9:O9)</f>
        <v>50</v>
      </c>
      <c r="J9" s="18">
        <v>0</v>
      </c>
      <c r="K9" s="18">
        <v>60</v>
      </c>
      <c r="L9" s="18">
        <v>60</v>
      </c>
      <c r="M9" s="18">
        <v>60</v>
      </c>
      <c r="N9" s="18">
        <v>60</v>
      </c>
      <c r="O9" s="18">
        <v>60</v>
      </c>
      <c r="P9" s="24" t="s">
        <v>13</v>
      </c>
      <c r="Q9" s="23" t="s">
        <v>13</v>
      </c>
    </row>
    <row r="10" spans="2:17" x14ac:dyDescent="0.35">
      <c r="B10" s="32">
        <v>2</v>
      </c>
      <c r="C10" s="11" t="s">
        <v>60</v>
      </c>
      <c r="D10" s="9" t="s">
        <v>59</v>
      </c>
      <c r="E10" s="14">
        <f t="shared" ref="E10:E14" si="1">I10/540</f>
        <v>9.2592592592592587E-2</v>
      </c>
      <c r="F10" s="66"/>
      <c r="G10" s="66"/>
      <c r="H10" s="16">
        <f t="shared" si="0"/>
        <v>300</v>
      </c>
      <c r="I10" s="16">
        <f t="shared" ref="I10:I14" si="2">AVERAGE(J10:O10)</f>
        <v>50</v>
      </c>
      <c r="J10" s="18">
        <v>0</v>
      </c>
      <c r="K10" s="10">
        <v>300</v>
      </c>
      <c r="L10" s="10">
        <v>0</v>
      </c>
      <c r="M10" s="10">
        <v>0</v>
      </c>
      <c r="N10" s="10">
        <v>0</v>
      </c>
      <c r="O10" s="10">
        <v>0</v>
      </c>
      <c r="P10" s="24">
        <v>0</v>
      </c>
      <c r="Q10" s="23">
        <v>44227</v>
      </c>
    </row>
    <row r="11" spans="2:17" x14ac:dyDescent="0.35">
      <c r="B11" s="32">
        <v>3</v>
      </c>
      <c r="C11" s="11" t="s">
        <v>69</v>
      </c>
      <c r="D11" s="9" t="s">
        <v>11</v>
      </c>
      <c r="E11" s="14">
        <f t="shared" si="1"/>
        <v>0</v>
      </c>
      <c r="F11" s="66"/>
      <c r="G11" s="66"/>
      <c r="H11" s="16">
        <f t="shared" si="0"/>
        <v>0</v>
      </c>
      <c r="I11" s="16">
        <f t="shared" si="2"/>
        <v>0</v>
      </c>
      <c r="J11" s="18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4">
        <v>60</v>
      </c>
      <c r="Q11" s="23"/>
    </row>
    <row r="12" spans="2:17" x14ac:dyDescent="0.35">
      <c r="B12" s="32">
        <v>4</v>
      </c>
      <c r="C12" s="11" t="s">
        <v>100</v>
      </c>
      <c r="D12" s="9" t="s">
        <v>11</v>
      </c>
      <c r="E12" s="14">
        <f t="shared" si="1"/>
        <v>0.44444444444444442</v>
      </c>
      <c r="F12" s="66"/>
      <c r="G12" s="66"/>
      <c r="H12" s="16">
        <f t="shared" si="0"/>
        <v>1440</v>
      </c>
      <c r="I12" s="16">
        <f t="shared" si="2"/>
        <v>240</v>
      </c>
      <c r="J12" s="18">
        <v>240</v>
      </c>
      <c r="K12" s="18">
        <v>240</v>
      </c>
      <c r="L12" s="18">
        <v>240</v>
      </c>
      <c r="M12" s="18">
        <v>240</v>
      </c>
      <c r="N12" s="18">
        <v>240</v>
      </c>
      <c r="O12" s="18">
        <v>240</v>
      </c>
      <c r="P12" s="24">
        <v>123</v>
      </c>
      <c r="Q12" s="23"/>
    </row>
    <row r="13" spans="2:17" ht="26" x14ac:dyDescent="0.35">
      <c r="B13" s="32">
        <v>5</v>
      </c>
      <c r="C13" s="11" t="s">
        <v>10</v>
      </c>
      <c r="D13" s="9" t="s">
        <v>3</v>
      </c>
      <c r="E13" s="14">
        <f t="shared" si="1"/>
        <v>4.6296296296296294E-2</v>
      </c>
      <c r="F13" s="67"/>
      <c r="G13" s="67"/>
      <c r="H13" s="16">
        <f t="shared" si="0"/>
        <v>150</v>
      </c>
      <c r="I13" s="16">
        <f t="shared" si="2"/>
        <v>25</v>
      </c>
      <c r="J13" s="18">
        <v>0</v>
      </c>
      <c r="K13" s="10">
        <v>30</v>
      </c>
      <c r="L13" s="10">
        <v>30</v>
      </c>
      <c r="M13" s="10">
        <v>30</v>
      </c>
      <c r="N13" s="10">
        <v>30</v>
      </c>
      <c r="O13" s="10">
        <v>30</v>
      </c>
      <c r="P13" s="24">
        <v>50</v>
      </c>
      <c r="Q13" s="23" t="s">
        <v>13</v>
      </c>
    </row>
    <row r="14" spans="2:17" s="1" customFormat="1" x14ac:dyDescent="0.3">
      <c r="B14" s="5"/>
      <c r="C14" s="6"/>
      <c r="D14" s="17" t="s">
        <v>5</v>
      </c>
      <c r="E14" s="14">
        <f t="shared" si="1"/>
        <v>0.60185185185185186</v>
      </c>
      <c r="F14" s="27">
        <f>SUM(F9)</f>
        <v>9</v>
      </c>
      <c r="G14" s="15">
        <f>SUM(G9)</f>
        <v>540</v>
      </c>
      <c r="H14" s="16">
        <f t="shared" si="0"/>
        <v>1950</v>
      </c>
      <c r="I14" s="16">
        <f t="shared" si="2"/>
        <v>325</v>
      </c>
      <c r="J14" s="18">
        <v>0</v>
      </c>
      <c r="K14" s="32">
        <f>SUM(K9:K13)</f>
        <v>630</v>
      </c>
      <c r="L14" s="32">
        <f>SUM(L9:L13)</f>
        <v>330</v>
      </c>
      <c r="M14" s="32">
        <f>SUM(M9:M13)</f>
        <v>330</v>
      </c>
      <c r="N14" s="32">
        <f>SUM(N9:N13)</f>
        <v>330</v>
      </c>
      <c r="O14" s="32">
        <f>SUM(O9:O13)</f>
        <v>330</v>
      </c>
      <c r="P14" s="24">
        <v>50</v>
      </c>
      <c r="Q14" s="5"/>
    </row>
    <row r="15" spans="2:17" s="1" customFormat="1" ht="13" x14ac:dyDescent="0.3">
      <c r="B15" s="5"/>
      <c r="C15" s="12"/>
      <c r="D15" s="30" t="s">
        <v>7</v>
      </c>
      <c r="E15" s="28"/>
      <c r="F15" s="28"/>
      <c r="G15" s="28"/>
      <c r="H15" s="28"/>
      <c r="I15" s="16"/>
      <c r="J15" s="18">
        <v>0</v>
      </c>
      <c r="K15" s="29">
        <f>$G$14-K14</f>
        <v>-90</v>
      </c>
      <c r="L15" s="29">
        <f>$G$14-L14</f>
        <v>210</v>
      </c>
      <c r="M15" s="29">
        <f>$G$14-M14</f>
        <v>210</v>
      </c>
      <c r="N15" s="29">
        <f>$G$14-N14</f>
        <v>210</v>
      </c>
      <c r="O15" s="29">
        <f>$G$14-O14</f>
        <v>210</v>
      </c>
      <c r="P15" s="5"/>
      <c r="Q15" s="5"/>
    </row>
    <row r="16" spans="2:17" s="1" customFormat="1" ht="13" x14ac:dyDescent="0.3"/>
    <row r="17" spans="4:4" s="1" customFormat="1" ht="13" x14ac:dyDescent="0.3"/>
    <row r="18" spans="4:4" s="1" customFormat="1" ht="13" x14ac:dyDescent="0.3"/>
    <row r="19" spans="4:4" s="1" customFormat="1" ht="13" x14ac:dyDescent="0.3"/>
    <row r="20" spans="4:4" s="1" customFormat="1" ht="13" x14ac:dyDescent="0.3">
      <c r="D20" s="34"/>
    </row>
    <row r="21" spans="4:4" s="1" customFormat="1" ht="13" x14ac:dyDescent="0.3">
      <c r="D21" s="34"/>
    </row>
    <row r="22" spans="4:4" s="1" customFormat="1" ht="13" x14ac:dyDescent="0.3">
      <c r="D22" s="34"/>
    </row>
    <row r="23" spans="4:4" s="1" customFormat="1" ht="13" x14ac:dyDescent="0.3">
      <c r="D23" s="34"/>
    </row>
    <row r="24" spans="4:4" s="1" customFormat="1" ht="13" x14ac:dyDescent="0.3"/>
    <row r="25" spans="4:4" s="1" customFormat="1" ht="13" x14ac:dyDescent="0.3"/>
    <row r="26" spans="4:4" s="1" customFormat="1" ht="13" x14ac:dyDescent="0.3"/>
    <row r="27" spans="4:4" s="1" customFormat="1" ht="13" x14ac:dyDescent="0.3"/>
    <row r="28" spans="4:4" s="1" customFormat="1" ht="13" x14ac:dyDescent="0.3"/>
    <row r="29" spans="4:4" s="1" customFormat="1" ht="13" x14ac:dyDescent="0.3"/>
    <row r="30" spans="4:4" s="1" customFormat="1" ht="13" x14ac:dyDescent="0.3"/>
    <row r="31" spans="4:4" s="1" customFormat="1" ht="13" x14ac:dyDescent="0.3"/>
    <row r="32" spans="4:4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10:15" s="1" customFormat="1" ht="13" x14ac:dyDescent="0.3"/>
    <row r="66" spans="10:15" s="1" customFormat="1" ht="13" x14ac:dyDescent="0.3"/>
    <row r="67" spans="10:15" s="1" customFormat="1" ht="13" x14ac:dyDescent="0.3"/>
    <row r="68" spans="10:15" s="1" customFormat="1" ht="13" x14ac:dyDescent="0.3"/>
    <row r="69" spans="10:15" s="1" customFormat="1" ht="13" x14ac:dyDescent="0.3"/>
    <row r="70" spans="10:15" s="1" customFormat="1" x14ac:dyDescent="0.35">
      <c r="J70"/>
      <c r="K70"/>
      <c r="L70"/>
      <c r="M70"/>
      <c r="N70"/>
      <c r="O70"/>
    </row>
  </sheetData>
  <mergeCells count="2">
    <mergeCell ref="F9:F13"/>
    <mergeCell ref="G9:G13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{6DD3616B-19F3-4F5F-9B27-C5EA8F257B73}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3616B-19F3-4F5F-9B27-C5EA8F257B7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2174-1815-4BE6-8E0C-1D8ED9C4F950}">
  <sheetPr>
    <tabColor theme="9" tint="0.59999389629810485"/>
  </sheetPr>
  <dimension ref="B3:AB69"/>
  <sheetViews>
    <sheetView showGridLines="0" topLeftCell="A3" zoomScale="90" zoomScaleNormal="90" workbookViewId="0">
      <pane xSplit="9" ySplit="4" topLeftCell="J7" activePane="bottomRight" state="frozen"/>
      <selection activeCell="A3" sqref="A3"/>
      <selection pane="topRight" activeCell="I3" sqref="I3"/>
      <selection pane="bottomLeft" activeCell="A7" sqref="A7"/>
      <selection pane="bottomRight" activeCell="B5" sqref="B5:Y14"/>
    </sheetView>
  </sheetViews>
  <sheetFormatPr defaultRowHeight="14.5" x14ac:dyDescent="0.35"/>
  <cols>
    <col min="1" max="1" width="4.7265625" customWidth="1"/>
    <col min="2" max="2" width="5.7265625" customWidth="1"/>
    <col min="3" max="3" width="25.7265625" customWidth="1"/>
    <col min="4" max="4" width="20.7265625" customWidth="1"/>
    <col min="5" max="5" width="15.7265625" hidden="1" customWidth="1"/>
    <col min="6" max="8" width="10.7265625" hidden="1" customWidth="1"/>
    <col min="9" max="9" width="15.7265625" hidden="1" customWidth="1"/>
    <col min="10" max="23" width="6.7265625" customWidth="1"/>
    <col min="24" max="25" width="10.7265625" customWidth="1"/>
    <col min="27" max="27" width="22.54296875" bestFit="1" customWidth="1"/>
    <col min="28" max="28" width="23.26953125" customWidth="1"/>
  </cols>
  <sheetData>
    <row r="3" spans="2:25" x14ac:dyDescent="0.35">
      <c r="B3" s="1"/>
      <c r="C3" s="1"/>
    </row>
    <row r="4" spans="2:25" x14ac:dyDescent="0.35">
      <c r="B4" s="1"/>
      <c r="C4" s="1"/>
    </row>
    <row r="5" spans="2:25" x14ac:dyDescent="0.35">
      <c r="B5" s="2"/>
      <c r="C5" s="3" t="s">
        <v>0</v>
      </c>
    </row>
    <row r="6" spans="2:25" x14ac:dyDescent="0.35">
      <c r="B6" s="2"/>
      <c r="C6" s="4" t="s">
        <v>31</v>
      </c>
    </row>
    <row r="7" spans="2:25" x14ac:dyDescent="0.35">
      <c r="B7" s="5"/>
      <c r="C7" s="6"/>
      <c r="J7" s="35"/>
      <c r="K7" s="35"/>
      <c r="L7" s="35"/>
      <c r="M7" s="35"/>
      <c r="N7" s="35"/>
      <c r="O7" s="35"/>
      <c r="Q7" s="35"/>
      <c r="R7" s="35"/>
      <c r="S7" s="35"/>
      <c r="T7" s="35"/>
      <c r="U7" s="35"/>
      <c r="V7" s="35"/>
    </row>
    <row r="8" spans="2:25" ht="39" x14ac:dyDescent="0.35">
      <c r="B8" s="3" t="s">
        <v>1</v>
      </c>
      <c r="C8" s="3" t="s">
        <v>2</v>
      </c>
      <c r="D8" s="3" t="s">
        <v>8</v>
      </c>
      <c r="E8" s="25" t="s">
        <v>15</v>
      </c>
      <c r="F8" s="3" t="s">
        <v>9</v>
      </c>
      <c r="G8" s="25" t="s">
        <v>14</v>
      </c>
      <c r="H8" s="25" t="s">
        <v>17</v>
      </c>
      <c r="I8" s="25" t="s">
        <v>18</v>
      </c>
      <c r="J8" s="13">
        <v>44233</v>
      </c>
      <c r="K8" s="13">
        <v>44234</v>
      </c>
      <c r="L8" s="13">
        <v>44235</v>
      </c>
      <c r="M8" s="13">
        <v>44236</v>
      </c>
      <c r="N8" s="13">
        <v>44237</v>
      </c>
      <c r="O8" s="13">
        <v>44238</v>
      </c>
      <c r="P8" s="50" t="s">
        <v>68</v>
      </c>
      <c r="Q8" s="13">
        <v>44240</v>
      </c>
      <c r="R8" s="13">
        <v>44241</v>
      </c>
      <c r="S8" s="13">
        <v>44242</v>
      </c>
      <c r="T8" s="13">
        <v>44243</v>
      </c>
      <c r="U8" s="13">
        <v>44244</v>
      </c>
      <c r="V8" s="13">
        <v>44245</v>
      </c>
      <c r="W8" s="50" t="s">
        <v>68</v>
      </c>
      <c r="X8" s="21" t="s">
        <v>16</v>
      </c>
      <c r="Y8" s="20" t="s">
        <v>12</v>
      </c>
    </row>
    <row r="9" spans="2:25" ht="26" x14ac:dyDescent="0.35">
      <c r="B9" s="32">
        <v>1</v>
      </c>
      <c r="C9" s="19" t="s">
        <v>29</v>
      </c>
      <c r="D9" s="11" t="s">
        <v>30</v>
      </c>
      <c r="E9" s="14">
        <f>I9/$G$9</f>
        <v>0.15384615384615385</v>
      </c>
      <c r="F9" s="65">
        <v>9</v>
      </c>
      <c r="G9" s="65">
        <f>F9*60</f>
        <v>540</v>
      </c>
      <c r="H9" s="16">
        <f>SUM(J9:V9)</f>
        <v>1080</v>
      </c>
      <c r="I9" s="16">
        <f>AVERAGE(J9:V9)</f>
        <v>83.07692307692308</v>
      </c>
      <c r="J9" s="18">
        <v>60</v>
      </c>
      <c r="K9" s="18">
        <v>60</v>
      </c>
      <c r="L9" s="18">
        <v>60</v>
      </c>
      <c r="M9" s="18">
        <v>60</v>
      </c>
      <c r="N9" s="18">
        <v>60</v>
      </c>
      <c r="O9" s="18">
        <v>60</v>
      </c>
      <c r="P9" s="18">
        <f>SUM(J9:O9)</f>
        <v>360</v>
      </c>
      <c r="Q9" s="18">
        <v>60</v>
      </c>
      <c r="R9" s="18">
        <v>60</v>
      </c>
      <c r="S9" s="18">
        <v>60</v>
      </c>
      <c r="T9" s="18">
        <v>60</v>
      </c>
      <c r="U9" s="18">
        <v>60</v>
      </c>
      <c r="V9" s="18">
        <v>60</v>
      </c>
      <c r="W9" s="18">
        <f>SUM(Q9:V9)</f>
        <v>360</v>
      </c>
      <c r="X9" s="24" t="s">
        <v>13</v>
      </c>
      <c r="Y9" s="23" t="s">
        <v>13</v>
      </c>
    </row>
    <row r="10" spans="2:25" x14ac:dyDescent="0.35">
      <c r="B10" s="32">
        <v>2</v>
      </c>
      <c r="C10" s="11" t="s">
        <v>37</v>
      </c>
      <c r="D10" s="9" t="s">
        <v>38</v>
      </c>
      <c r="E10" s="14"/>
      <c r="F10" s="66"/>
      <c r="G10" s="66"/>
      <c r="H10" s="16"/>
      <c r="I10" s="16"/>
      <c r="J10" s="10">
        <v>120</v>
      </c>
      <c r="K10" s="10">
        <v>120</v>
      </c>
      <c r="L10" s="10">
        <v>120</v>
      </c>
      <c r="M10" s="10">
        <v>120</v>
      </c>
      <c r="N10" s="10">
        <v>120</v>
      </c>
      <c r="O10" s="10">
        <v>120</v>
      </c>
      <c r="P10" s="18">
        <f t="shared" ref="P10:P14" si="0">SUM(J10:O10)</f>
        <v>720</v>
      </c>
      <c r="Q10" s="10">
        <v>120</v>
      </c>
      <c r="R10" s="10">
        <v>120</v>
      </c>
      <c r="S10" s="10">
        <v>120</v>
      </c>
      <c r="T10" s="10">
        <v>120</v>
      </c>
      <c r="U10" s="10">
        <v>120</v>
      </c>
      <c r="V10" s="10">
        <v>120</v>
      </c>
      <c r="W10" s="18">
        <f>SUM(Q10:V12)</f>
        <v>2880</v>
      </c>
      <c r="X10" s="24">
        <v>0</v>
      </c>
      <c r="Y10" s="23">
        <v>44255</v>
      </c>
    </row>
    <row r="11" spans="2:25" x14ac:dyDescent="0.35">
      <c r="B11" s="32">
        <v>3</v>
      </c>
      <c r="C11" s="11" t="s">
        <v>70</v>
      </c>
      <c r="D11" s="9" t="s">
        <v>11</v>
      </c>
      <c r="E11" s="14"/>
      <c r="F11" s="66"/>
      <c r="G11" s="66"/>
      <c r="H11" s="16"/>
      <c r="I11" s="16"/>
      <c r="J11" s="10">
        <v>330</v>
      </c>
      <c r="K11" s="10">
        <v>330</v>
      </c>
      <c r="L11" s="10">
        <v>330</v>
      </c>
      <c r="M11" s="10">
        <v>330</v>
      </c>
      <c r="N11" s="10">
        <v>330</v>
      </c>
      <c r="O11" s="10">
        <v>330</v>
      </c>
      <c r="P11" s="18">
        <f t="shared" si="0"/>
        <v>1980</v>
      </c>
      <c r="Q11" s="10">
        <v>330</v>
      </c>
      <c r="R11" s="10">
        <v>330</v>
      </c>
      <c r="S11" s="10">
        <v>330</v>
      </c>
      <c r="T11" s="10">
        <v>330</v>
      </c>
      <c r="U11" s="10">
        <v>330</v>
      </c>
      <c r="V11" s="10">
        <v>330</v>
      </c>
      <c r="W11" s="18">
        <f>SUM(Q11:V13)</f>
        <v>5400</v>
      </c>
      <c r="X11" s="24">
        <v>30</v>
      </c>
      <c r="Y11" s="23">
        <v>44242</v>
      </c>
    </row>
    <row r="12" spans="2:25" ht="26" x14ac:dyDescent="0.35">
      <c r="B12" s="32">
        <v>4</v>
      </c>
      <c r="C12" s="11" t="s">
        <v>10</v>
      </c>
      <c r="D12" s="9" t="s">
        <v>3</v>
      </c>
      <c r="E12" s="14">
        <f>I12/$G$9</f>
        <v>7.6923076923076927E-2</v>
      </c>
      <c r="F12" s="67"/>
      <c r="G12" s="67"/>
      <c r="H12" s="16">
        <f>SUM(J12:V12)</f>
        <v>540</v>
      </c>
      <c r="I12" s="16">
        <f>AVERAGE(J12:V12)</f>
        <v>41.53846153846154</v>
      </c>
      <c r="J12" s="10">
        <v>30</v>
      </c>
      <c r="K12" s="10">
        <v>30</v>
      </c>
      <c r="L12" s="10">
        <v>30</v>
      </c>
      <c r="M12" s="10">
        <v>30</v>
      </c>
      <c r="N12" s="10">
        <v>30</v>
      </c>
      <c r="O12" s="10">
        <v>30</v>
      </c>
      <c r="P12" s="18">
        <f t="shared" si="0"/>
        <v>180</v>
      </c>
      <c r="Q12" s="10">
        <v>30</v>
      </c>
      <c r="R12" s="10">
        <v>30</v>
      </c>
      <c r="S12" s="10">
        <v>30</v>
      </c>
      <c r="T12" s="10">
        <v>30</v>
      </c>
      <c r="U12" s="10">
        <v>30</v>
      </c>
      <c r="V12" s="10">
        <v>30</v>
      </c>
      <c r="W12" s="18">
        <f>SUM(Q12:V13)</f>
        <v>3420</v>
      </c>
      <c r="X12" s="24" t="s">
        <v>13</v>
      </c>
      <c r="Y12" s="23" t="s">
        <v>13</v>
      </c>
    </row>
    <row r="13" spans="2:25" s="1" customFormat="1" ht="13" x14ac:dyDescent="0.3">
      <c r="B13" s="5"/>
      <c r="C13" s="6"/>
      <c r="D13" s="17" t="s">
        <v>5</v>
      </c>
      <c r="E13" s="26">
        <f>I13/G13</f>
        <v>0.23076923076923075</v>
      </c>
      <c r="F13" s="27">
        <f>SUM(F9)</f>
        <v>9</v>
      </c>
      <c r="G13" s="15">
        <f>SUM(G9)</f>
        <v>540</v>
      </c>
      <c r="H13" s="27">
        <f t="shared" ref="H13:O13" si="1">SUM(H9:H12)</f>
        <v>1620</v>
      </c>
      <c r="I13" s="27">
        <f t="shared" si="1"/>
        <v>124.61538461538461</v>
      </c>
      <c r="J13" s="32">
        <f t="shared" si="1"/>
        <v>540</v>
      </c>
      <c r="K13" s="32">
        <f t="shared" si="1"/>
        <v>540</v>
      </c>
      <c r="L13" s="32">
        <f t="shared" si="1"/>
        <v>540</v>
      </c>
      <c r="M13" s="32">
        <f t="shared" si="1"/>
        <v>540</v>
      </c>
      <c r="N13" s="32">
        <f t="shared" si="1"/>
        <v>540</v>
      </c>
      <c r="O13" s="32">
        <f t="shared" si="1"/>
        <v>540</v>
      </c>
      <c r="P13" s="18">
        <f t="shared" si="0"/>
        <v>3240</v>
      </c>
      <c r="Q13" s="32">
        <f t="shared" ref="Q13:V13" si="2">SUM(Q9:Q12)</f>
        <v>540</v>
      </c>
      <c r="R13" s="32">
        <f t="shared" si="2"/>
        <v>540</v>
      </c>
      <c r="S13" s="32">
        <f t="shared" si="2"/>
        <v>540</v>
      </c>
      <c r="T13" s="32">
        <f t="shared" si="2"/>
        <v>540</v>
      </c>
      <c r="U13" s="32">
        <f t="shared" si="2"/>
        <v>540</v>
      </c>
      <c r="V13" s="32">
        <f t="shared" si="2"/>
        <v>540</v>
      </c>
      <c r="W13" s="18">
        <f>SUM(Q13:V14)</f>
        <v>3240</v>
      </c>
      <c r="X13" s="5"/>
      <c r="Y13" s="5"/>
    </row>
    <row r="14" spans="2:25" s="1" customFormat="1" ht="13" x14ac:dyDescent="0.3">
      <c r="B14" s="5"/>
      <c r="C14" s="12"/>
      <c r="D14" s="30" t="s">
        <v>7</v>
      </c>
      <c r="E14" s="28"/>
      <c r="F14" s="28"/>
      <c r="G14" s="28"/>
      <c r="H14" s="28"/>
      <c r="I14" s="28"/>
      <c r="J14" s="29">
        <f t="shared" ref="J14:O14" si="3">$G$13-J13</f>
        <v>0</v>
      </c>
      <c r="K14" s="29">
        <f t="shared" si="3"/>
        <v>0</v>
      </c>
      <c r="L14" s="29">
        <f t="shared" si="3"/>
        <v>0</v>
      </c>
      <c r="M14" s="29">
        <f t="shared" si="3"/>
        <v>0</v>
      </c>
      <c r="N14" s="29">
        <f t="shared" si="3"/>
        <v>0</v>
      </c>
      <c r="O14" s="29">
        <f t="shared" si="3"/>
        <v>0</v>
      </c>
      <c r="P14" s="18">
        <f t="shared" si="0"/>
        <v>0</v>
      </c>
      <c r="Q14" s="29">
        <f t="shared" ref="Q14:V14" si="4">$G$13-Q13</f>
        <v>0</v>
      </c>
      <c r="R14" s="29">
        <f t="shared" si="4"/>
        <v>0</v>
      </c>
      <c r="S14" s="29">
        <f t="shared" si="4"/>
        <v>0</v>
      </c>
      <c r="T14" s="29">
        <f t="shared" si="4"/>
        <v>0</v>
      </c>
      <c r="U14" s="29">
        <f t="shared" si="4"/>
        <v>0</v>
      </c>
      <c r="V14" s="29">
        <f t="shared" si="4"/>
        <v>0</v>
      </c>
      <c r="W14" s="18">
        <f>SUM(Q14:V15)</f>
        <v>0</v>
      </c>
      <c r="X14" s="5"/>
      <c r="Y14" s="5"/>
    </row>
    <row r="15" spans="2:25" s="1" customFormat="1" ht="13" x14ac:dyDescent="0.3"/>
    <row r="16" spans="2:25" s="1" customFormat="1" ht="13" x14ac:dyDescent="0.3"/>
    <row r="17" spans="4:28" s="1" customFormat="1" ht="13" x14ac:dyDescent="0.3"/>
    <row r="18" spans="4:28" s="1" customFormat="1" ht="29" x14ac:dyDescent="0.3">
      <c r="AA18" s="54" t="s">
        <v>81</v>
      </c>
      <c r="AB18" s="55" t="s">
        <v>82</v>
      </c>
    </row>
    <row r="19" spans="4:28" s="1" customFormat="1" x14ac:dyDescent="0.3">
      <c r="D19" s="34"/>
      <c r="AA19" s="52" t="s">
        <v>71</v>
      </c>
      <c r="AB19" s="52" t="s">
        <v>76</v>
      </c>
    </row>
    <row r="20" spans="4:28" s="1" customFormat="1" x14ac:dyDescent="0.3">
      <c r="D20" s="34"/>
      <c r="AA20" s="52" t="s">
        <v>26</v>
      </c>
      <c r="AB20" s="52" t="s">
        <v>77</v>
      </c>
    </row>
    <row r="21" spans="4:28" s="1" customFormat="1" x14ac:dyDescent="0.3">
      <c r="D21" s="34"/>
      <c r="AA21" s="52" t="s">
        <v>72</v>
      </c>
      <c r="AB21" s="52" t="s">
        <v>78</v>
      </c>
    </row>
    <row r="22" spans="4:28" s="1" customFormat="1" x14ac:dyDescent="0.3">
      <c r="D22" s="34"/>
      <c r="AA22" s="52" t="s">
        <v>11</v>
      </c>
      <c r="AB22" s="52" t="s">
        <v>79</v>
      </c>
    </row>
    <row r="23" spans="4:28" s="1" customFormat="1" x14ac:dyDescent="0.3">
      <c r="AA23" s="52" t="s">
        <v>73</v>
      </c>
      <c r="AB23" s="52" t="s">
        <v>80</v>
      </c>
    </row>
    <row r="24" spans="4:28" s="1" customFormat="1" x14ac:dyDescent="0.3">
      <c r="AA24" s="52" t="s">
        <v>74</v>
      </c>
      <c r="AB24" s="52" t="s">
        <v>76</v>
      </c>
    </row>
    <row r="25" spans="4:28" s="1" customFormat="1" ht="13" x14ac:dyDescent="0.3">
      <c r="AA25" s="53" t="s">
        <v>75</v>
      </c>
      <c r="AB25" s="53" t="s">
        <v>77</v>
      </c>
    </row>
    <row r="26" spans="4:28" s="1" customFormat="1" ht="13" x14ac:dyDescent="0.3">
      <c r="X26" s="1">
        <f>P10+W10</f>
        <v>3600</v>
      </c>
    </row>
    <row r="27" spans="4:28" s="1" customFormat="1" ht="13" x14ac:dyDescent="0.3">
      <c r="X27" s="1">
        <f>X26/60</f>
        <v>60</v>
      </c>
    </row>
    <row r="28" spans="4:28" s="1" customFormat="1" ht="13" x14ac:dyDescent="0.3"/>
    <row r="29" spans="4:28" s="1" customFormat="1" ht="13" x14ac:dyDescent="0.3"/>
    <row r="30" spans="4:28" s="1" customFormat="1" ht="13" x14ac:dyDescent="0.3"/>
    <row r="31" spans="4:28" s="1" customFormat="1" ht="13" x14ac:dyDescent="0.3"/>
    <row r="32" spans="4:28" s="1" customFormat="1" ht="13" x14ac:dyDescent="0.3"/>
    <row r="33" s="1" customFormat="1" ht="13" x14ac:dyDescent="0.3"/>
    <row r="34" s="1" customFormat="1" ht="13" x14ac:dyDescent="0.3"/>
    <row r="35" s="1" customFormat="1" ht="13" x14ac:dyDescent="0.3"/>
    <row r="36" s="1" customFormat="1" ht="13" x14ac:dyDescent="0.3"/>
    <row r="37" s="1" customFormat="1" ht="13" x14ac:dyDescent="0.3"/>
    <row r="38" s="1" customFormat="1" ht="13" x14ac:dyDescent="0.3"/>
    <row r="39" s="1" customFormat="1" ht="13" x14ac:dyDescent="0.3"/>
    <row r="40" s="1" customFormat="1" ht="13" x14ac:dyDescent="0.3"/>
    <row r="41" s="1" customFormat="1" ht="13" x14ac:dyDescent="0.3"/>
    <row r="42" s="1" customFormat="1" ht="13" x14ac:dyDescent="0.3"/>
    <row r="43" s="1" customFormat="1" ht="13" x14ac:dyDescent="0.3"/>
    <row r="44" s="1" customFormat="1" ht="13" x14ac:dyDescent="0.3"/>
    <row r="45" s="1" customFormat="1" ht="13" x14ac:dyDescent="0.3"/>
    <row r="46" s="1" customFormat="1" ht="13" x14ac:dyDescent="0.3"/>
    <row r="47" s="1" customFormat="1" ht="13" x14ac:dyDescent="0.3"/>
    <row r="48" s="1" customFormat="1" ht="13" x14ac:dyDescent="0.3"/>
    <row r="49" s="1" customFormat="1" ht="13" x14ac:dyDescent="0.3"/>
    <row r="50" s="1" customFormat="1" ht="13" x14ac:dyDescent="0.3"/>
    <row r="51" s="1" customFormat="1" ht="13" x14ac:dyDescent="0.3"/>
    <row r="52" s="1" customFormat="1" ht="13" x14ac:dyDescent="0.3"/>
    <row r="53" s="1" customFormat="1" ht="13" x14ac:dyDescent="0.3"/>
    <row r="54" s="1" customFormat="1" ht="13" x14ac:dyDescent="0.3"/>
    <row r="55" s="1" customFormat="1" ht="13" x14ac:dyDescent="0.3"/>
    <row r="56" s="1" customFormat="1" ht="13" x14ac:dyDescent="0.3"/>
    <row r="57" s="1" customFormat="1" ht="13" x14ac:dyDescent="0.3"/>
    <row r="58" s="1" customFormat="1" ht="13" x14ac:dyDescent="0.3"/>
    <row r="59" s="1" customFormat="1" ht="13" x14ac:dyDescent="0.3"/>
    <row r="60" s="1" customFormat="1" ht="13" x14ac:dyDescent="0.3"/>
    <row r="61" s="1" customFormat="1" ht="13" x14ac:dyDescent="0.3"/>
    <row r="62" s="1" customFormat="1" ht="13" x14ac:dyDescent="0.3"/>
    <row r="63" s="1" customFormat="1" ht="13" x14ac:dyDescent="0.3"/>
    <row r="64" s="1" customFormat="1" ht="13" x14ac:dyDescent="0.3"/>
    <row r="65" spans="10:23" s="1" customFormat="1" ht="13" x14ac:dyDescent="0.3"/>
    <row r="66" spans="10:23" s="1" customFormat="1" ht="13" x14ac:dyDescent="0.3"/>
    <row r="67" spans="10:23" s="1" customFormat="1" ht="13" x14ac:dyDescent="0.3"/>
    <row r="68" spans="10:23" s="1" customFormat="1" ht="13" x14ac:dyDescent="0.3"/>
    <row r="69" spans="10:23" s="1" customFormat="1" x14ac:dyDescent="0.35"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</sheetData>
  <mergeCells count="2">
    <mergeCell ref="F9:F12"/>
    <mergeCell ref="G9:G12"/>
  </mergeCells>
  <conditionalFormatting sqref="C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{56208DE8-8552-4C02-9A78-F2D30833DC76}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208DE8-8552-4C02-9A78-F2D30833DC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Ashiqur Rahman</vt:lpstr>
      <vt:lpstr>Ashiqur Rahman (2)</vt:lpstr>
      <vt:lpstr>Ashiqur Rahman (3)</vt:lpstr>
      <vt:lpstr>Rabi</vt:lpstr>
      <vt:lpstr>Rabi (2)</vt:lpstr>
      <vt:lpstr>Rabi (3)</vt:lpstr>
      <vt:lpstr>Ashok</vt:lpstr>
      <vt:lpstr>Ashok (2)</vt:lpstr>
      <vt:lpstr>Ashok (3)</vt:lpstr>
      <vt:lpstr>ResourceEngagementSummary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Mainul Hoque (Assistant Manager, IT, Celsius)</dc:creator>
  <cp:lastModifiedBy>ashiqurrahman</cp:lastModifiedBy>
  <dcterms:created xsi:type="dcterms:W3CDTF">2020-06-17T05:21:12Z</dcterms:created>
  <dcterms:modified xsi:type="dcterms:W3CDTF">2021-02-11T04:06:29Z</dcterms:modified>
</cp:coreProperties>
</file>