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356"/>
  </bookViews>
  <sheets>
    <sheet name="工资表" sheetId="1" r:id="rId1"/>
    <sheet name="工资汇总表" sheetId="5" r:id="rId2"/>
    <sheet name="请假" sheetId="2" r:id="rId3"/>
    <sheet name="Sheet1" sheetId="6" r:id="rId4"/>
  </sheets>
  <definedNames>
    <definedName name="_xlnm._FilterDatabase" localSheetId="0" hidden="1">工资表!$A$4:$BJ$5</definedName>
    <definedName name="_xlnm.Print_Titles" localSheetId="0">工资表!$3:$4</definedName>
    <definedName name="_xlnm._FilterDatabase" localSheetId="3" hidden="1">Sheet1!$A$1:$G$118</definedName>
  </definedNames>
  <calcPr calcId="144525"/>
</workbook>
</file>

<file path=xl/sharedStrings.xml><?xml version="1.0" encoding="utf-8"?>
<sst xmlns="http://schemas.openxmlformats.org/spreadsheetml/2006/main" count="383" uniqueCount="231">
  <si>
    <t>2021年5月工资明细表</t>
  </si>
  <si>
    <t>单位名称：广州市环境保护技术有限公司</t>
  </si>
  <si>
    <t>单位：元</t>
  </si>
  <si>
    <t>员工信息</t>
  </si>
  <si>
    <t>工资</t>
  </si>
  <si>
    <t>奖金</t>
  </si>
  <si>
    <t>津贴补贴</t>
  </si>
  <si>
    <t>税前扣款</t>
  </si>
  <si>
    <t>应发工资</t>
  </si>
  <si>
    <t>实物</t>
  </si>
  <si>
    <t>计税收入</t>
  </si>
  <si>
    <t>税后应扣</t>
  </si>
  <si>
    <t>实发合计</t>
  </si>
  <si>
    <t>序号</t>
  </si>
  <si>
    <t>入离职
情况</t>
  </si>
  <si>
    <t>部门</t>
  </si>
  <si>
    <t>姓名</t>
  </si>
  <si>
    <t>岗位
等级</t>
  </si>
  <si>
    <t>考核
等级</t>
  </si>
  <si>
    <t>基本工资</t>
  </si>
  <si>
    <t>岗位工资</t>
  </si>
  <si>
    <t>绩效工资</t>
  </si>
  <si>
    <t>病假工资</t>
  </si>
  <si>
    <t>补发工资</t>
  </si>
  <si>
    <t>加班工资</t>
  </si>
  <si>
    <t>小计</t>
  </si>
  <si>
    <t>年终奖</t>
  </si>
  <si>
    <t>安全奖</t>
  </si>
  <si>
    <t>综治奖</t>
  </si>
  <si>
    <t>计生奖</t>
  </si>
  <si>
    <t>先进奖</t>
  </si>
  <si>
    <t>专项奖</t>
  </si>
  <si>
    <t>独生子女津贴</t>
  </si>
  <si>
    <t>高温津贴</t>
  </si>
  <si>
    <t>全勤津贴</t>
  </si>
  <si>
    <t>夜班津贴</t>
  </si>
  <si>
    <t>值班补贴</t>
  </si>
  <si>
    <t>就餐补贴</t>
  </si>
  <si>
    <t>交通补贴</t>
  </si>
  <si>
    <t>节日慰问金</t>
  </si>
  <si>
    <t>安全岗岗位津贴</t>
  </si>
  <si>
    <t>通讯补贴</t>
  </si>
  <si>
    <t>其他</t>
  </si>
  <si>
    <t>扣病假工资</t>
  </si>
  <si>
    <t>扣试用期/入离职结算</t>
  </si>
  <si>
    <t>扣全勤</t>
  </si>
  <si>
    <t>扣季度绩效</t>
  </si>
  <si>
    <t>生日卡</t>
  </si>
  <si>
    <t>清凉饮料</t>
  </si>
  <si>
    <t>过节慰问
（实物）</t>
  </si>
  <si>
    <t>公积金</t>
  </si>
  <si>
    <t>养老金保险</t>
  </si>
  <si>
    <t>失业保险</t>
  </si>
  <si>
    <t>医疗保险</t>
  </si>
  <si>
    <t>工会费</t>
  </si>
  <si>
    <t>房租</t>
  </si>
  <si>
    <t>话费</t>
  </si>
  <si>
    <t>个税</t>
  </si>
  <si>
    <t>应扣合计</t>
  </si>
  <si>
    <t>张三</t>
  </si>
  <si>
    <t>—</t>
  </si>
  <si>
    <t>2021年5月工资汇总表</t>
  </si>
  <si>
    <t>发放期：2021年6月</t>
  </si>
  <si>
    <t>人数</t>
  </si>
  <si>
    <t>工资小计</t>
  </si>
  <si>
    <t>奖金小计</t>
  </si>
  <si>
    <t>津贴补贴小计</t>
  </si>
  <si>
    <t>扣出勤小计</t>
  </si>
  <si>
    <t>实物小计</t>
  </si>
  <si>
    <t>应扣小计</t>
  </si>
  <si>
    <t>实发数（元）</t>
  </si>
  <si>
    <t>领导</t>
  </si>
  <si>
    <t>财务部</t>
  </si>
  <si>
    <t>综管部</t>
  </si>
  <si>
    <t>市场部</t>
  </si>
  <si>
    <t>质量部</t>
  </si>
  <si>
    <t>运管部</t>
  </si>
  <si>
    <t>安环部</t>
  </si>
  <si>
    <t>合计</t>
  </si>
  <si>
    <t>制表：</t>
  </si>
  <si>
    <t>部门审核：</t>
  </si>
  <si>
    <t>财务审核：</t>
  </si>
  <si>
    <t>协管领导：</t>
  </si>
  <si>
    <t>总经理审核：</t>
  </si>
  <si>
    <t>出勤系数=季度实出勤天数÷季度应出勤天数</t>
  </si>
  <si>
    <t>绩效工资=绩效工资基数×职位系数×发放比例×出勤系数</t>
  </si>
  <si>
    <t>迟到：15分钟之后才扣钱</t>
  </si>
  <si>
    <t>（基本工资+岗位工资）/174*缺勤小时数</t>
  </si>
  <si>
    <t>绩效工资下季度再扣</t>
  </si>
  <si>
    <t>全勤奖全扣</t>
  </si>
  <si>
    <t>事假：</t>
  </si>
  <si>
    <t>工龄</t>
  </si>
  <si>
    <t>6月以下</t>
  </si>
  <si>
    <t>满6月以上</t>
  </si>
  <si>
    <t>病假工资比率</t>
  </si>
  <si>
    <t>病假：</t>
  </si>
  <si>
    <t>不满5年</t>
  </si>
  <si>
    <r>
      <rPr>
        <sz val="11"/>
        <color theme="1"/>
        <rFont val="等线"/>
        <charset val="134"/>
        <scheme val="minor"/>
      </rPr>
      <t>（基本工资+岗位工资）/</t>
    </r>
    <r>
      <rPr>
        <sz val="11"/>
        <color theme="1"/>
        <rFont val="等线"/>
        <charset val="134"/>
        <scheme val="minor"/>
      </rPr>
      <t>21.75</t>
    </r>
    <r>
      <rPr>
        <sz val="11"/>
        <color theme="1"/>
        <rFont val="等线"/>
        <charset val="134"/>
        <scheme val="minor"/>
      </rPr>
      <t>*缺勤天数</t>
    </r>
  </si>
  <si>
    <t>满5-不满10</t>
  </si>
  <si>
    <t>满10-不满20</t>
  </si>
  <si>
    <t>病假工资：</t>
  </si>
  <si>
    <t>满20-不满30</t>
  </si>
  <si>
    <r>
      <rPr>
        <sz val="11"/>
        <color theme="1"/>
        <rFont val="等线"/>
        <charset val="134"/>
        <scheme val="minor"/>
      </rPr>
      <t>（基本工资+岗位工资）/</t>
    </r>
    <r>
      <rPr>
        <sz val="11"/>
        <color theme="1"/>
        <rFont val="等线"/>
        <charset val="134"/>
        <scheme val="minor"/>
      </rPr>
      <t>21.75</t>
    </r>
    <r>
      <rPr>
        <sz val="11"/>
        <color theme="1"/>
        <rFont val="等线"/>
        <charset val="134"/>
        <scheme val="minor"/>
      </rPr>
      <t>*病假工资比率</t>
    </r>
    <r>
      <rPr>
        <sz val="11"/>
        <color theme="1"/>
        <rFont val="等线"/>
        <charset val="134"/>
        <scheme val="minor"/>
      </rPr>
      <t>*病假天数</t>
    </r>
  </si>
  <si>
    <t>满30</t>
  </si>
  <si>
    <t>2021年4月考勤情况</t>
  </si>
  <si>
    <t>事假（天）</t>
  </si>
  <si>
    <t>病假（天）</t>
  </si>
  <si>
    <t>迟到时间累计</t>
  </si>
  <si>
    <t>扣款小计</t>
  </si>
  <si>
    <t>全勤</t>
  </si>
  <si>
    <t>合计扣款</t>
  </si>
  <si>
    <t>无</t>
  </si>
  <si>
    <t>基本养老保险</t>
  </si>
  <si>
    <t>职工社会医疗保险</t>
  </si>
  <si>
    <t>丘新亮</t>
  </si>
  <si>
    <t>汪晖</t>
  </si>
  <si>
    <t>何庚妹</t>
  </si>
  <si>
    <t>吴天龙</t>
  </si>
  <si>
    <t>何志成</t>
  </si>
  <si>
    <t>秦卫萍</t>
  </si>
  <si>
    <t>余冬梅</t>
  </si>
  <si>
    <t>朱晓兰</t>
  </si>
  <si>
    <t>余宁</t>
  </si>
  <si>
    <t>胡素珍</t>
  </si>
  <si>
    <t>冯淑颖</t>
  </si>
  <si>
    <t>周启宇</t>
  </si>
  <si>
    <t>冯锡洪</t>
  </si>
  <si>
    <t>梁英华</t>
  </si>
  <si>
    <t>刘时松</t>
  </si>
  <si>
    <t>莫建红</t>
  </si>
  <si>
    <t>刘晓</t>
  </si>
  <si>
    <t>盘兰开</t>
  </si>
  <si>
    <t>刘智</t>
  </si>
  <si>
    <t>张捷</t>
  </si>
  <si>
    <t>刘波</t>
  </si>
  <si>
    <t>杜嘉海</t>
  </si>
  <si>
    <t>刘美霞</t>
  </si>
  <si>
    <t>陈小芳</t>
  </si>
  <si>
    <t>利进卓</t>
  </si>
  <si>
    <t>李堃鹏</t>
  </si>
  <si>
    <t>单兆臻</t>
  </si>
  <si>
    <t>梁展星</t>
  </si>
  <si>
    <t>卢汉荣</t>
  </si>
  <si>
    <t>柳小红</t>
  </si>
  <si>
    <t>卫鹏</t>
  </si>
  <si>
    <t>吴毅峰</t>
  </si>
  <si>
    <t>古志恒</t>
  </si>
  <si>
    <t>吴小云</t>
  </si>
  <si>
    <t>吴仁洪</t>
  </si>
  <si>
    <t>张志宏</t>
  </si>
  <si>
    <t>吴卓宇</t>
  </si>
  <si>
    <t>李卓凡</t>
  </si>
  <si>
    <t>李冠春</t>
  </si>
  <si>
    <t>陈紫阁</t>
  </si>
  <si>
    <t>陈巧尔</t>
  </si>
  <si>
    <t>周丹</t>
  </si>
  <si>
    <t>黄树荣</t>
  </si>
  <si>
    <t>欧阳克志</t>
  </si>
  <si>
    <t>唐忠辉</t>
  </si>
  <si>
    <t>唐立光</t>
  </si>
  <si>
    <t>朱婉婷</t>
  </si>
  <si>
    <t>唐莹</t>
  </si>
  <si>
    <t>欧熳芝</t>
  </si>
  <si>
    <t>岑健良</t>
  </si>
  <si>
    <t>崔柳</t>
  </si>
  <si>
    <t>林晓娟</t>
  </si>
  <si>
    <t>庄兆军</t>
  </si>
  <si>
    <t>廖道觉</t>
  </si>
  <si>
    <t>朱鸿宇</t>
  </si>
  <si>
    <t>张剑威</t>
  </si>
  <si>
    <t>张卓锐</t>
  </si>
  <si>
    <t>彭家杰</t>
  </si>
  <si>
    <t>张文斌</t>
  </si>
  <si>
    <t>谢素娟</t>
  </si>
  <si>
    <t>张波</t>
  </si>
  <si>
    <t>彭宇航</t>
  </si>
  <si>
    <t>梁建华</t>
  </si>
  <si>
    <t>翟项朋</t>
  </si>
  <si>
    <t>彭文婷</t>
  </si>
  <si>
    <t>徐俊健</t>
  </si>
  <si>
    <t>谢华扬</t>
  </si>
  <si>
    <t>方庆孜</t>
  </si>
  <si>
    <t>曾德雄</t>
  </si>
  <si>
    <t>钟文杰</t>
  </si>
  <si>
    <t>曾林彬</t>
  </si>
  <si>
    <t>陈钺熙</t>
  </si>
  <si>
    <t>陶阳</t>
  </si>
  <si>
    <t>李秋思</t>
  </si>
  <si>
    <t>李善得</t>
  </si>
  <si>
    <t>李基雄</t>
  </si>
  <si>
    <t>蒋湘南</t>
  </si>
  <si>
    <t>李小旭</t>
  </si>
  <si>
    <t>李彤彤</t>
  </si>
  <si>
    <t>陈秋云</t>
  </si>
  <si>
    <t>黄子雷</t>
  </si>
  <si>
    <t>杨天海</t>
  </si>
  <si>
    <t>林丹丹</t>
  </si>
  <si>
    <t>高忠本</t>
  </si>
  <si>
    <t>梁智宁</t>
  </si>
  <si>
    <t>邓玉鑫</t>
  </si>
  <si>
    <t>武力</t>
  </si>
  <si>
    <t>江家明</t>
  </si>
  <si>
    <t>陈斐钺</t>
  </si>
  <si>
    <t>陈家声</t>
  </si>
  <si>
    <t>沈浩源</t>
  </si>
  <si>
    <t>黄勇</t>
  </si>
  <si>
    <t>温卫杰</t>
  </si>
  <si>
    <t>潘嘉雯</t>
  </si>
  <si>
    <t>贾晓宁</t>
  </si>
  <si>
    <t>罗昌龙</t>
  </si>
  <si>
    <t>罗静</t>
  </si>
  <si>
    <t>谢讨讨</t>
  </si>
  <si>
    <t>邓伟基</t>
  </si>
  <si>
    <t>茹伟原</t>
  </si>
  <si>
    <t>董林锋</t>
  </si>
  <si>
    <t>覃建军</t>
  </si>
  <si>
    <t>董芳金</t>
  </si>
  <si>
    <t>黄刚</t>
  </si>
  <si>
    <t>覃正帮</t>
  </si>
  <si>
    <t>谭晔</t>
  </si>
  <si>
    <t>谢展文</t>
  </si>
  <si>
    <t>邱极麟</t>
  </si>
  <si>
    <t>陈城池</t>
  </si>
  <si>
    <t>谭绍海</t>
  </si>
  <si>
    <t>逯元龙</t>
  </si>
  <si>
    <t>黄洋</t>
  </si>
  <si>
    <t>陈宗珏</t>
  </si>
  <si>
    <t>陈迪</t>
  </si>
  <si>
    <t>黎健彬</t>
  </si>
  <si>
    <t>黄世宏</t>
  </si>
  <si>
    <t>黄健明</t>
  </si>
</sst>
</file>

<file path=xl/styles.xml><?xml version="1.0" encoding="utf-8"?>
<styleSheet xmlns="http://schemas.openxmlformats.org/spreadsheetml/2006/main">
  <numFmts count="7">
    <numFmt numFmtId="176" formatCode="#,##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0_ "/>
    <numFmt numFmtId="178" formatCode="0.00_);[Red]\(0.00\)"/>
  </numFmts>
  <fonts count="30">
    <font>
      <sz val="11"/>
      <color theme="1"/>
      <name val="等线"/>
      <charset val="134"/>
      <scheme val="minor"/>
    </font>
    <font>
      <sz val="10"/>
      <name val="Arial"/>
      <charset val="0"/>
    </font>
    <font>
      <sz val="9"/>
      <name val="宋体"/>
      <charset val="134"/>
    </font>
    <font>
      <sz val="10"/>
      <name val="宋体"/>
      <charset val="0"/>
    </font>
    <font>
      <sz val="11"/>
      <color theme="1"/>
      <name val="宋体"/>
      <charset val="134"/>
    </font>
    <font>
      <sz val="16"/>
      <color theme="1"/>
      <name val="宋体"/>
      <charset val="134"/>
    </font>
    <font>
      <sz val="10"/>
      <color theme="1"/>
      <name val="宋体"/>
      <charset val="134"/>
    </font>
    <font>
      <sz val="12"/>
      <color theme="1"/>
      <name val="等线"/>
      <charset val="134"/>
      <scheme val="minor"/>
    </font>
    <font>
      <sz val="12"/>
      <color theme="1"/>
      <name val="宋体"/>
      <charset val="134"/>
    </font>
    <font>
      <b/>
      <sz val="16"/>
      <color theme="1"/>
      <name val="宋体"/>
      <charset val="134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3" fillId="22" borderId="8" applyNumberFormat="0" applyAlignment="0" applyProtection="0">
      <alignment vertical="center"/>
    </xf>
    <xf numFmtId="0" fontId="29" fillId="22" borderId="5" applyNumberFormat="0" applyAlignment="0" applyProtection="0">
      <alignment vertical="center"/>
    </xf>
    <xf numFmtId="0" fontId="26" fillId="30" borderId="12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83">
    <xf numFmtId="0" fontId="0" fillId="0" borderId="0" xfId="0"/>
    <xf numFmtId="0" fontId="0" fillId="2" borderId="0" xfId="0" applyFill="1"/>
    <xf numFmtId="0" fontId="1" fillId="0" borderId="0" xfId="0" applyNumberFormat="1" applyFont="1" applyFill="1" applyBorder="1" applyAlignment="1"/>
    <xf numFmtId="0" fontId="1" fillId="0" borderId="0" xfId="0" applyNumberFormat="1" applyFont="1" applyFill="1" applyAlignment="1"/>
    <xf numFmtId="0" fontId="0" fillId="0" borderId="0" xfId="0" applyFill="1"/>
    <xf numFmtId="0" fontId="2" fillId="3" borderId="1" xfId="0" applyFont="1" applyFill="1" applyBorder="1" applyAlignment="1">
      <alignment vertical="center" wrapText="1"/>
    </xf>
    <xf numFmtId="0" fontId="3" fillId="0" borderId="0" xfId="0" applyNumberFormat="1" applyFont="1" applyFill="1" applyBorder="1" applyAlignment="1"/>
    <xf numFmtId="0" fontId="2" fillId="3" borderId="2" xfId="0" applyNumberFormat="1" applyFont="1" applyFill="1" applyBorder="1" applyAlignment="1">
      <alignment vertical="center" wrapText="1"/>
    </xf>
    <xf numFmtId="0" fontId="2" fillId="3" borderId="0" xfId="0" applyNumberFormat="1" applyFont="1" applyFill="1" applyAlignment="1">
      <alignment vertical="center" wrapText="1"/>
    </xf>
    <xf numFmtId="0" fontId="0" fillId="2" borderId="3" xfId="0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2" xfId="0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ont="1"/>
    <xf numFmtId="0" fontId="0" fillId="0" borderId="2" xfId="0" applyFont="1" applyBorder="1" applyAlignment="1">
      <alignment horizontal="center" vertical="center"/>
    </xf>
    <xf numFmtId="0" fontId="0" fillId="0" borderId="2" xfId="0" applyFont="1" applyBorder="1"/>
    <xf numFmtId="0" fontId="0" fillId="0" borderId="2" xfId="0" applyBorder="1"/>
    <xf numFmtId="49" fontId="0" fillId="0" borderId="2" xfId="0" applyNumberFormat="1" applyFont="1" applyBorder="1"/>
    <xf numFmtId="57" fontId="0" fillId="0" borderId="0" xfId="0" applyNumberFormat="1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4" fillId="0" borderId="2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vertical="center"/>
    </xf>
    <xf numFmtId="0" fontId="4" fillId="0" borderId="2" xfId="0" applyNumberFormat="1" applyFont="1" applyBorder="1" applyAlignment="1">
      <alignment horizontal="right"/>
    </xf>
    <xf numFmtId="0" fontId="4" fillId="0" borderId="2" xfId="0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176" fontId="6" fillId="0" borderId="2" xfId="0" applyNumberFormat="1" applyFont="1" applyBorder="1"/>
    <xf numFmtId="0" fontId="4" fillId="0" borderId="2" xfId="0" applyFont="1" applyBorder="1"/>
    <xf numFmtId="176" fontId="0" fillId="0" borderId="0" xfId="0" applyNumberFormat="1"/>
    <xf numFmtId="177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/>
    </xf>
    <xf numFmtId="0" fontId="7" fillId="0" borderId="0" xfId="0" applyFont="1" applyFill="1"/>
    <xf numFmtId="0" fontId="8" fillId="0" borderId="0" xfId="0" applyFont="1" applyFill="1" applyAlignment="1"/>
    <xf numFmtId="0" fontId="4" fillId="0" borderId="0" xfId="0" applyFont="1" applyFill="1"/>
    <xf numFmtId="0" fontId="0" fillId="0" borderId="0" xfId="0" applyFill="1" applyProtection="1">
      <protection locked="0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right"/>
    </xf>
    <xf numFmtId="178" fontId="0" fillId="0" borderId="0" xfId="0" applyNumberFormat="1" applyFill="1" applyAlignment="1">
      <alignment horizontal="center"/>
    </xf>
    <xf numFmtId="177" fontId="0" fillId="0" borderId="0" xfId="0" applyNumberFormat="1" applyFill="1"/>
    <xf numFmtId="177" fontId="0" fillId="0" borderId="0" xfId="0" applyNumberFormat="1" applyFill="1" applyAlignment="1">
      <alignment horizontal="right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8" fillId="0" borderId="4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/>
    </xf>
    <xf numFmtId="177" fontId="0" fillId="0" borderId="0" xfId="0" applyNumberFormat="1" applyFill="1" applyAlignment="1">
      <alignment horizontal="center" vertical="center"/>
    </xf>
    <xf numFmtId="178" fontId="4" fillId="0" borderId="2" xfId="0" applyNumberFormat="1" applyFont="1" applyFill="1" applyBorder="1" applyAlignment="1">
      <alignment horizontal="center"/>
    </xf>
    <xf numFmtId="178" fontId="4" fillId="0" borderId="2" xfId="0" applyNumberFormat="1" applyFont="1" applyFill="1" applyBorder="1" applyAlignment="1">
      <alignment horizontal="right"/>
    </xf>
    <xf numFmtId="178" fontId="4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right"/>
    </xf>
    <xf numFmtId="178" fontId="8" fillId="0" borderId="4" xfId="0" applyNumberFormat="1" applyFont="1" applyFill="1" applyBorder="1" applyAlignment="1">
      <alignment horizontal="center" vertical="center"/>
    </xf>
    <xf numFmtId="178" fontId="0" fillId="0" borderId="0" xfId="0" applyNumberFormat="1" applyFill="1"/>
    <xf numFmtId="0" fontId="4" fillId="0" borderId="0" xfId="0" applyFont="1" applyFill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千位分隔 4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百分比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J12"/>
  <sheetViews>
    <sheetView tabSelected="1" zoomScale="85" zoomScaleNormal="85" workbookViewId="0">
      <selection activeCell="G15" sqref="G15"/>
    </sheetView>
  </sheetViews>
  <sheetFormatPr defaultColWidth="9" defaultRowHeight="13.5"/>
  <cols>
    <col min="1" max="1" width="3.875" style="4" customWidth="1"/>
    <col min="2" max="2" width="10.75" style="4" customWidth="1"/>
    <col min="3" max="3" width="7.25" style="4" customWidth="1"/>
    <col min="4" max="4" width="7.125" style="49" customWidth="1"/>
    <col min="5" max="5" width="6" style="4" customWidth="1"/>
    <col min="6" max="6" width="5.75" style="4" customWidth="1"/>
    <col min="7" max="7" width="11.75" style="50" customWidth="1"/>
    <col min="8" max="8" width="14.625" style="51" customWidth="1"/>
    <col min="9" max="9" width="11.75" style="51" customWidth="1"/>
    <col min="10" max="10" width="9.125" style="51" customWidth="1"/>
    <col min="11" max="11" width="12" style="51" customWidth="1"/>
    <col min="12" max="12" width="9.75" style="51" customWidth="1"/>
    <col min="13" max="13" width="14.25" style="52" customWidth="1"/>
    <col min="14" max="17" width="10.5" style="51" customWidth="1"/>
    <col min="18" max="19" width="10" style="51" customWidth="1"/>
    <col min="20" max="20" width="11.75" style="51" customWidth="1"/>
    <col min="21" max="22" width="7.75" style="53" customWidth="1"/>
    <col min="23" max="23" width="9.75" style="51" customWidth="1"/>
    <col min="24" max="24" width="8.625" style="51" customWidth="1"/>
    <col min="25" max="25" width="10.25" style="54" customWidth="1"/>
    <col min="26" max="26" width="8.375" style="54" customWidth="1"/>
    <col min="27" max="27" width="10.5" style="54" customWidth="1"/>
    <col min="28" max="28" width="9.875" style="51" customWidth="1"/>
    <col min="29" max="31" width="9.75" style="51" customWidth="1"/>
    <col min="32" max="32" width="10.625" style="51" customWidth="1"/>
    <col min="33" max="33" width="9.25" style="51" customWidth="1"/>
    <col min="34" max="34" width="11.5" style="55" customWidth="1"/>
    <col min="35" max="36" width="10.5" style="54" customWidth="1"/>
    <col min="37" max="37" width="12.125" style="54" customWidth="1"/>
    <col min="38" max="38" width="12.75" style="54" customWidth="1"/>
    <col min="39" max="39" width="9.375" style="4" customWidth="1"/>
    <col min="40" max="40" width="12.375" style="4" customWidth="1"/>
    <col min="41" max="41" width="10.625" style="4" customWidth="1"/>
    <col min="42" max="42" width="11.5" style="4" customWidth="1"/>
    <col min="43" max="43" width="12.625" style="4" customWidth="1"/>
    <col min="44" max="44" width="11.375" style="4" customWidth="1"/>
    <col min="45" max="45" width="11" style="4" customWidth="1"/>
    <col min="46" max="46" width="9.875" style="4" customWidth="1"/>
    <col min="47" max="47" width="10.75" style="4" customWidth="1"/>
    <col min="48" max="49" width="9" style="4" customWidth="1"/>
    <col min="50" max="50" width="9" style="4"/>
    <col min="51" max="51" width="10.625" style="4" customWidth="1"/>
    <col min="52" max="52" width="9" style="4" customWidth="1"/>
    <col min="53" max="53" width="11" style="4" customWidth="1"/>
    <col min="54" max="54" width="12.75" style="4" customWidth="1"/>
    <col min="55" max="55" width="11.5" style="4" customWidth="1"/>
    <col min="56" max="56" width="12.25" style="4" customWidth="1"/>
    <col min="57" max="61" width="12.625" style="4" customWidth="1"/>
    <col min="62" max="16384" width="9" style="4"/>
  </cols>
  <sheetData>
    <row r="1" ht="37.5" customHeight="1" spans="1:54">
      <c r="A1" s="56" t="s">
        <v>0</v>
      </c>
      <c r="B1" s="56"/>
      <c r="C1" s="56"/>
      <c r="D1" s="57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</row>
    <row r="2" s="46" customFormat="1" ht="24.75" customHeight="1" spans="1:54">
      <c r="A2" s="58" t="s">
        <v>1</v>
      </c>
      <c r="B2" s="59"/>
      <c r="C2" s="59"/>
      <c r="D2" s="6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73"/>
      <c r="AE2" s="73"/>
      <c r="AG2" s="76"/>
      <c r="AH2" s="59"/>
      <c r="AI2" s="59"/>
      <c r="AJ2" s="59"/>
      <c r="AK2" s="59"/>
      <c r="AL2" s="77"/>
      <c r="AM2" s="59"/>
      <c r="AN2" s="59"/>
      <c r="AO2" s="59"/>
      <c r="AP2" s="59"/>
      <c r="AQ2" s="77"/>
      <c r="AR2" s="80"/>
      <c r="AS2" s="59"/>
      <c r="AT2" s="59"/>
      <c r="AU2" s="59"/>
      <c r="AV2" s="59"/>
      <c r="AW2" s="59"/>
      <c r="AX2" s="59"/>
      <c r="AY2" s="59"/>
      <c r="AZ2" s="59"/>
      <c r="BA2" s="59"/>
      <c r="BB2" s="59" t="s">
        <v>2</v>
      </c>
    </row>
    <row r="3" s="47" customFormat="1" ht="24" customHeight="1" spans="1:54">
      <c r="A3" s="61" t="s">
        <v>3</v>
      </c>
      <c r="B3" s="61"/>
      <c r="C3" s="61"/>
      <c r="D3" s="62"/>
      <c r="E3" s="61"/>
      <c r="F3" s="61"/>
      <c r="G3" s="61" t="s">
        <v>4</v>
      </c>
      <c r="H3" s="61"/>
      <c r="I3" s="61"/>
      <c r="J3" s="61"/>
      <c r="K3" s="61"/>
      <c r="L3" s="61"/>
      <c r="M3" s="61"/>
      <c r="N3" s="61" t="s">
        <v>5</v>
      </c>
      <c r="O3" s="61"/>
      <c r="P3" s="61"/>
      <c r="Q3" s="61"/>
      <c r="R3" s="61"/>
      <c r="S3" s="61"/>
      <c r="T3" s="61"/>
      <c r="U3" s="61" t="s">
        <v>6</v>
      </c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 t="s">
        <v>7</v>
      </c>
      <c r="AH3" s="61"/>
      <c r="AI3" s="61"/>
      <c r="AJ3" s="61"/>
      <c r="AK3" s="61"/>
      <c r="AL3" s="42" t="s">
        <v>8</v>
      </c>
      <c r="AM3" s="61" t="s">
        <v>9</v>
      </c>
      <c r="AN3" s="61"/>
      <c r="AO3" s="61"/>
      <c r="AP3" s="61"/>
      <c r="AQ3" s="42" t="s">
        <v>10</v>
      </c>
      <c r="AR3" s="61" t="s">
        <v>11</v>
      </c>
      <c r="AS3" s="61"/>
      <c r="AT3" s="61"/>
      <c r="AU3" s="61"/>
      <c r="AV3" s="61"/>
      <c r="AW3" s="61"/>
      <c r="AX3" s="61"/>
      <c r="AY3" s="61"/>
      <c r="AZ3" s="61"/>
      <c r="BA3" s="61"/>
      <c r="BB3" s="61" t="s">
        <v>12</v>
      </c>
    </row>
    <row r="4" s="48" customFormat="1" ht="30" customHeight="1" spans="1:62">
      <c r="A4" s="42" t="s">
        <v>13</v>
      </c>
      <c r="B4" s="63" t="s">
        <v>14</v>
      </c>
      <c r="C4" s="42" t="s">
        <v>15</v>
      </c>
      <c r="D4" s="64" t="s">
        <v>16</v>
      </c>
      <c r="E4" s="65" t="s">
        <v>17</v>
      </c>
      <c r="F4" s="65" t="s">
        <v>18</v>
      </c>
      <c r="G4" s="66" t="s">
        <v>19</v>
      </c>
      <c r="H4" s="66" t="s">
        <v>20</v>
      </c>
      <c r="I4" s="66" t="s">
        <v>21</v>
      </c>
      <c r="J4" s="66" t="s">
        <v>22</v>
      </c>
      <c r="K4" s="66" t="s">
        <v>23</v>
      </c>
      <c r="L4" s="66" t="s">
        <v>24</v>
      </c>
      <c r="M4" s="66" t="s">
        <v>25</v>
      </c>
      <c r="N4" s="66" t="s">
        <v>26</v>
      </c>
      <c r="O4" s="66" t="s">
        <v>27</v>
      </c>
      <c r="P4" s="66" t="s">
        <v>28</v>
      </c>
      <c r="Q4" s="66" t="s">
        <v>29</v>
      </c>
      <c r="R4" s="66" t="s">
        <v>30</v>
      </c>
      <c r="S4" s="66" t="s">
        <v>31</v>
      </c>
      <c r="T4" s="66" t="s">
        <v>25</v>
      </c>
      <c r="U4" s="72" t="s">
        <v>32</v>
      </c>
      <c r="V4" s="72" t="s">
        <v>33</v>
      </c>
      <c r="W4" s="66" t="s">
        <v>34</v>
      </c>
      <c r="X4" s="66" t="s">
        <v>35</v>
      </c>
      <c r="Y4" s="74" t="s">
        <v>36</v>
      </c>
      <c r="Z4" s="74" t="s">
        <v>37</v>
      </c>
      <c r="AA4" s="74" t="s">
        <v>38</v>
      </c>
      <c r="AB4" s="66" t="s">
        <v>39</v>
      </c>
      <c r="AC4" s="75" t="s">
        <v>40</v>
      </c>
      <c r="AD4" s="75" t="s">
        <v>41</v>
      </c>
      <c r="AE4" s="75" t="s">
        <v>42</v>
      </c>
      <c r="AF4" s="66" t="s">
        <v>25</v>
      </c>
      <c r="AG4" s="66" t="s">
        <v>43</v>
      </c>
      <c r="AH4" s="78" t="s">
        <v>44</v>
      </c>
      <c r="AI4" s="74" t="s">
        <v>45</v>
      </c>
      <c r="AJ4" s="74" t="s">
        <v>46</v>
      </c>
      <c r="AK4" s="74" t="s">
        <v>25</v>
      </c>
      <c r="AL4" s="42"/>
      <c r="AM4" s="42" t="s">
        <v>47</v>
      </c>
      <c r="AN4" s="42" t="s">
        <v>48</v>
      </c>
      <c r="AO4" s="63" t="s">
        <v>49</v>
      </c>
      <c r="AP4" s="63" t="s">
        <v>25</v>
      </c>
      <c r="AQ4" s="42"/>
      <c r="AR4" s="42" t="s">
        <v>50</v>
      </c>
      <c r="AS4" s="42" t="s">
        <v>51</v>
      </c>
      <c r="AT4" s="42" t="s">
        <v>52</v>
      </c>
      <c r="AU4" s="42" t="s">
        <v>53</v>
      </c>
      <c r="AV4" s="42" t="s">
        <v>54</v>
      </c>
      <c r="AW4" s="42" t="s">
        <v>55</v>
      </c>
      <c r="AX4" s="42" t="s">
        <v>56</v>
      </c>
      <c r="AY4" s="42" t="s">
        <v>57</v>
      </c>
      <c r="AZ4" s="42" t="s">
        <v>42</v>
      </c>
      <c r="BA4" s="42" t="s">
        <v>58</v>
      </c>
      <c r="BB4" s="61"/>
      <c r="BE4" s="82"/>
      <c r="BF4" s="82"/>
      <c r="BG4" s="82"/>
      <c r="BH4" s="82"/>
      <c r="BI4" s="82"/>
      <c r="BJ4" s="82"/>
    </row>
    <row r="5" ht="24.75" customHeight="1" spans="1:60">
      <c r="A5" s="67">
        <v>1</v>
      </c>
      <c r="B5" s="67"/>
      <c r="C5" s="42"/>
      <c r="D5" s="42" t="s">
        <v>59</v>
      </c>
      <c r="E5" s="67"/>
      <c r="F5" s="67" t="s">
        <v>60</v>
      </c>
      <c r="G5" s="68">
        <v>2500</v>
      </c>
      <c r="H5" s="68">
        <v>2000</v>
      </c>
      <c r="I5" s="68">
        <v>2000</v>
      </c>
      <c r="J5" s="68"/>
      <c r="K5" s="68"/>
      <c r="L5" s="70"/>
      <c r="M5" s="71">
        <f>SUM(G5:L5)</f>
        <v>6500</v>
      </c>
      <c r="N5" s="70"/>
      <c r="O5" s="70"/>
      <c r="P5" s="70"/>
      <c r="Q5" s="70"/>
      <c r="R5" s="70"/>
      <c r="S5" s="70"/>
      <c r="T5" s="71">
        <f>SUM(N5:R5)</f>
        <v>0</v>
      </c>
      <c r="U5" s="71">
        <v>5</v>
      </c>
      <c r="V5" s="71"/>
      <c r="W5" s="71">
        <v>200</v>
      </c>
      <c r="X5" s="71">
        <v>20</v>
      </c>
      <c r="Y5" s="71">
        <v>300</v>
      </c>
      <c r="Z5" s="71"/>
      <c r="AA5" s="71">
        <v>2000</v>
      </c>
      <c r="AB5" s="71">
        <v>200</v>
      </c>
      <c r="AC5" s="71">
        <v>320</v>
      </c>
      <c r="AD5" s="71"/>
      <c r="AE5" s="71"/>
      <c r="AF5" s="71">
        <f>SUM(U5:AC5)</f>
        <v>3045</v>
      </c>
      <c r="AG5" s="71"/>
      <c r="AH5" s="79">
        <v>-100</v>
      </c>
      <c r="AI5" s="79"/>
      <c r="AJ5" s="79"/>
      <c r="AK5" s="79">
        <f>SUM(AG5:AI5)</f>
        <v>-100</v>
      </c>
      <c r="AL5" s="71">
        <f>ROUND(M5+T5+AF5+AK5,2)</f>
        <v>9445</v>
      </c>
      <c r="AM5" s="71"/>
      <c r="AN5" s="71"/>
      <c r="AO5" s="71">
        <v>841.2</v>
      </c>
      <c r="AP5" s="71">
        <f>SUM(AM5:AO5)</f>
        <v>841.2</v>
      </c>
      <c r="AQ5" s="71">
        <f>AL5+AP5-U5</f>
        <v>10281.2</v>
      </c>
      <c r="AR5" s="71">
        <v>1000</v>
      </c>
      <c r="AS5" s="71">
        <v>652</v>
      </c>
      <c r="AT5" s="71">
        <v>20</v>
      </c>
      <c r="AU5" s="71">
        <v>200</v>
      </c>
      <c r="AV5" s="71">
        <f>G5*0.005</f>
        <v>12.5</v>
      </c>
      <c r="AW5" s="71"/>
      <c r="AX5" s="71"/>
      <c r="AY5" s="71"/>
      <c r="AZ5" s="71"/>
      <c r="BA5" s="71">
        <f>SUM(AR5:AZ5)</f>
        <v>1884.5</v>
      </c>
      <c r="BB5" s="71">
        <f>AL5-BA5</f>
        <v>7560.5</v>
      </c>
      <c r="BC5" s="81"/>
      <c r="BD5" s="81"/>
      <c r="BH5" s="81"/>
    </row>
    <row r="6" spans="8:56"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81"/>
      <c r="BD6" s="81"/>
    </row>
    <row r="7" spans="7:56"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81"/>
      <c r="BD7" s="81"/>
    </row>
    <row r="8" spans="7:56"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81"/>
      <c r="BD8" s="81"/>
    </row>
    <row r="9" spans="8:56"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81"/>
      <c r="BD9" s="81"/>
    </row>
    <row r="10" spans="8:56"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81"/>
      <c r="BD10" s="81"/>
    </row>
    <row r="11" spans="8:56"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81"/>
      <c r="BD11" s="81"/>
    </row>
    <row r="12" spans="8:56"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81"/>
      <c r="BD12" s="81"/>
    </row>
  </sheetData>
  <autoFilter ref="A4:BJ5">
    <extLst/>
  </autoFilter>
  <mergeCells count="11">
    <mergeCell ref="A1:BB1"/>
    <mergeCell ref="A3:F3"/>
    <mergeCell ref="G3:M3"/>
    <mergeCell ref="N3:T3"/>
    <mergeCell ref="U3:AF3"/>
    <mergeCell ref="AG3:AK3"/>
    <mergeCell ref="AM3:AP3"/>
    <mergeCell ref="AR3:BA3"/>
    <mergeCell ref="AL3:AL4"/>
    <mergeCell ref="AQ3:AQ4"/>
    <mergeCell ref="BB3:BB4"/>
  </mergeCells>
  <pageMargins left="0.551181102362205" right="0.236220472440945" top="0.393700787401575" bottom="0.393700787401575" header="0.31496062992126" footer="0.31496062992126"/>
  <pageSetup paperSize="8" scale="51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F34"/>
  <sheetViews>
    <sheetView workbookViewId="0">
      <selection activeCell="T13" sqref="T13"/>
    </sheetView>
  </sheetViews>
  <sheetFormatPr defaultColWidth="9" defaultRowHeight="13.5"/>
  <cols>
    <col min="1" max="1" width="3.875" customWidth="1"/>
    <col min="2" max="2" width="7.75" customWidth="1"/>
    <col min="3" max="3" width="5.75" customWidth="1"/>
    <col min="4" max="4" width="13.125" customWidth="1"/>
    <col min="5" max="5" width="10.125" customWidth="1"/>
    <col min="6" max="6" width="12.625"/>
    <col min="7" max="7" width="11.875" customWidth="1"/>
    <col min="8" max="8" width="12.75" customWidth="1"/>
    <col min="9" max="9" width="10.375"/>
    <col min="10" max="10" width="13" customWidth="1"/>
    <col min="11" max="11" width="11" customWidth="1"/>
    <col min="12" max="12" width="11.625" customWidth="1"/>
    <col min="13" max="13" width="9.375" customWidth="1"/>
    <col min="14" max="14" width="11.125" customWidth="1"/>
    <col min="15" max="15" width="9.625" customWidth="1"/>
    <col min="16" max="16" width="8.875" customWidth="1"/>
    <col min="17" max="17" width="7.125" customWidth="1"/>
    <col min="18" max="18" width="9.125" customWidth="1"/>
    <col min="19" max="19" width="12.625"/>
    <col min="20" max="20" width="14.125" customWidth="1"/>
  </cols>
  <sheetData>
    <row r="1" ht="32.25" customHeight="1" spans="1:20">
      <c r="A1" s="32" t="s">
        <v>61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</row>
    <row r="2" ht="24" customHeight="1" spans="1:20">
      <c r="A2" s="33" t="s">
        <v>62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="31" customFormat="1" ht="38.25" customHeight="1" spans="1:20">
      <c r="A3" s="34" t="s">
        <v>13</v>
      </c>
      <c r="B3" s="34" t="s">
        <v>15</v>
      </c>
      <c r="C3" s="34" t="s">
        <v>63</v>
      </c>
      <c r="D3" s="34" t="s">
        <v>64</v>
      </c>
      <c r="E3" s="34" t="s">
        <v>65</v>
      </c>
      <c r="F3" s="34" t="s">
        <v>66</v>
      </c>
      <c r="G3" s="34" t="s">
        <v>67</v>
      </c>
      <c r="H3" s="34" t="s">
        <v>8</v>
      </c>
      <c r="I3" s="41" t="s">
        <v>68</v>
      </c>
      <c r="J3" s="34" t="s">
        <v>10</v>
      </c>
      <c r="K3" s="42" t="s">
        <v>50</v>
      </c>
      <c r="L3" s="42" t="s">
        <v>51</v>
      </c>
      <c r="M3" s="42" t="s">
        <v>52</v>
      </c>
      <c r="N3" s="42" t="s">
        <v>53</v>
      </c>
      <c r="O3" s="42" t="s">
        <v>54</v>
      </c>
      <c r="P3" s="42" t="s">
        <v>55</v>
      </c>
      <c r="Q3" s="42" t="s">
        <v>56</v>
      </c>
      <c r="R3" s="42" t="s">
        <v>57</v>
      </c>
      <c r="S3" s="34" t="s">
        <v>69</v>
      </c>
      <c r="T3" s="34" t="s">
        <v>70</v>
      </c>
    </row>
    <row r="4" ht="26.25" customHeight="1" spans="1:20">
      <c r="A4" s="35">
        <v>1</v>
      </c>
      <c r="B4" s="35" t="s">
        <v>71</v>
      </c>
      <c r="C4" s="35">
        <v>2</v>
      </c>
      <c r="D4" s="36" t="e">
        <f>工资表!#REF!</f>
        <v>#REF!</v>
      </c>
      <c r="E4" s="36" t="e">
        <f>工资表!#REF!</f>
        <v>#REF!</v>
      </c>
      <c r="F4" s="36" t="e">
        <f>工资表!#REF!</f>
        <v>#REF!</v>
      </c>
      <c r="G4" s="36" t="e">
        <f>工资表!#REF!</f>
        <v>#REF!</v>
      </c>
      <c r="H4" s="36" t="e">
        <f>工资表!#REF!</f>
        <v>#REF!</v>
      </c>
      <c r="I4" s="36" t="e">
        <f>工资表!#REF!</f>
        <v>#REF!</v>
      </c>
      <c r="J4" s="36" t="e">
        <f>工资表!#REF!</f>
        <v>#REF!</v>
      </c>
      <c r="K4" s="36" t="e">
        <f>工资表!#REF!</f>
        <v>#REF!</v>
      </c>
      <c r="L4" s="36" t="e">
        <f>工资表!#REF!</f>
        <v>#REF!</v>
      </c>
      <c r="M4" s="36" t="e">
        <f>工资表!#REF!</f>
        <v>#REF!</v>
      </c>
      <c r="N4" s="36" t="e">
        <f>工资表!#REF!</f>
        <v>#REF!</v>
      </c>
      <c r="O4" s="36" t="e">
        <f>工资表!#REF!</f>
        <v>#REF!</v>
      </c>
      <c r="P4" s="36" t="e">
        <f>工资表!#REF!</f>
        <v>#REF!</v>
      </c>
      <c r="Q4" s="36" t="e">
        <f>工资表!#REF!</f>
        <v>#REF!</v>
      </c>
      <c r="R4" s="36" t="e">
        <f>工资表!#REF!</f>
        <v>#REF!</v>
      </c>
      <c r="S4" s="36" t="e">
        <f>工资表!#REF!</f>
        <v>#REF!</v>
      </c>
      <c r="T4" s="36" t="e">
        <f>工资表!#REF!</f>
        <v>#REF!</v>
      </c>
    </row>
    <row r="5" ht="26.25" customHeight="1" spans="1:20">
      <c r="A5" s="35">
        <v>2</v>
      </c>
      <c r="B5" s="35" t="s">
        <v>72</v>
      </c>
      <c r="C5" s="35">
        <v>5</v>
      </c>
      <c r="D5" s="36" t="e">
        <f>工资表!#REF!</f>
        <v>#REF!</v>
      </c>
      <c r="E5" s="36" t="e">
        <f>工资表!#REF!</f>
        <v>#REF!</v>
      </c>
      <c r="F5" s="36" t="e">
        <f>工资表!#REF!</f>
        <v>#REF!</v>
      </c>
      <c r="G5" s="36" t="e">
        <f>工资表!#REF!</f>
        <v>#REF!</v>
      </c>
      <c r="H5" s="36" t="e">
        <f>工资表!#REF!</f>
        <v>#REF!</v>
      </c>
      <c r="I5" s="36" t="e">
        <f>工资表!#REF!</f>
        <v>#REF!</v>
      </c>
      <c r="J5" s="36" t="e">
        <f>工资表!#REF!</f>
        <v>#REF!</v>
      </c>
      <c r="K5" s="36" t="e">
        <f>工资表!#REF!</f>
        <v>#REF!</v>
      </c>
      <c r="L5" s="36" t="e">
        <f>工资表!#REF!</f>
        <v>#REF!</v>
      </c>
      <c r="M5" s="36" t="e">
        <f>工资表!#REF!</f>
        <v>#REF!</v>
      </c>
      <c r="N5" s="36" t="e">
        <f>工资表!#REF!</f>
        <v>#REF!</v>
      </c>
      <c r="O5" s="36" t="e">
        <f>工资表!#REF!</f>
        <v>#REF!</v>
      </c>
      <c r="P5" s="36" t="e">
        <f>工资表!#REF!</f>
        <v>#REF!</v>
      </c>
      <c r="Q5" s="36" t="e">
        <f>工资表!#REF!</f>
        <v>#REF!</v>
      </c>
      <c r="R5" s="36" t="e">
        <f>工资表!#REF!</f>
        <v>#REF!</v>
      </c>
      <c r="S5" s="36" t="e">
        <f>工资表!#REF!</f>
        <v>#REF!</v>
      </c>
      <c r="T5" s="36" t="e">
        <f>工资表!#REF!</f>
        <v>#REF!</v>
      </c>
    </row>
    <row r="6" ht="26.25" customHeight="1" spans="1:20">
      <c r="A6" s="35">
        <v>3</v>
      </c>
      <c r="B6" s="35" t="s">
        <v>73</v>
      </c>
      <c r="C6" s="35">
        <v>21</v>
      </c>
      <c r="D6" s="36" t="e">
        <f>工资表!#REF!</f>
        <v>#REF!</v>
      </c>
      <c r="E6" s="36" t="e">
        <f>工资表!#REF!</f>
        <v>#REF!</v>
      </c>
      <c r="F6" s="36" t="e">
        <f>工资表!#REF!</f>
        <v>#REF!</v>
      </c>
      <c r="G6" s="36" t="e">
        <f>工资表!#REF!</f>
        <v>#REF!</v>
      </c>
      <c r="H6" s="36" t="e">
        <f>工资表!#REF!</f>
        <v>#REF!</v>
      </c>
      <c r="I6" s="36" t="e">
        <f>工资表!#REF!</f>
        <v>#REF!</v>
      </c>
      <c r="J6" s="36" t="e">
        <f>工资表!#REF!</f>
        <v>#REF!</v>
      </c>
      <c r="K6" s="36" t="e">
        <f>工资表!#REF!</f>
        <v>#REF!</v>
      </c>
      <c r="L6" s="36" t="e">
        <f>工资表!#REF!</f>
        <v>#REF!</v>
      </c>
      <c r="M6" s="36" t="e">
        <f>工资表!#REF!</f>
        <v>#REF!</v>
      </c>
      <c r="N6" s="36" t="e">
        <f>工资表!#REF!</f>
        <v>#REF!</v>
      </c>
      <c r="O6" s="36" t="e">
        <f>工资表!#REF!</f>
        <v>#REF!</v>
      </c>
      <c r="P6" s="36" t="e">
        <f>工资表!#REF!</f>
        <v>#REF!</v>
      </c>
      <c r="Q6" s="36" t="e">
        <f>工资表!#REF!</f>
        <v>#REF!</v>
      </c>
      <c r="R6" s="36" t="e">
        <f>工资表!#REF!</f>
        <v>#REF!</v>
      </c>
      <c r="S6" s="36" t="e">
        <f>工资表!#REF!</f>
        <v>#REF!</v>
      </c>
      <c r="T6" s="36" t="e">
        <f>工资表!#REF!</f>
        <v>#REF!</v>
      </c>
    </row>
    <row r="7" ht="26.25" customHeight="1" spans="1:20">
      <c r="A7" s="35">
        <v>4</v>
      </c>
      <c r="B7" s="35" t="s">
        <v>74</v>
      </c>
      <c r="C7" s="35">
        <v>24</v>
      </c>
      <c r="D7" s="36" t="e">
        <f>工资表!#REF!</f>
        <v>#REF!</v>
      </c>
      <c r="E7" s="36" t="e">
        <f>工资表!#REF!</f>
        <v>#REF!</v>
      </c>
      <c r="F7" s="36" t="e">
        <f>工资表!#REF!</f>
        <v>#REF!</v>
      </c>
      <c r="G7" s="36" t="e">
        <f>工资表!#REF!</f>
        <v>#REF!</v>
      </c>
      <c r="H7" s="36" t="e">
        <f>工资表!#REF!</f>
        <v>#REF!</v>
      </c>
      <c r="I7" s="36" t="e">
        <f>工资表!#REF!</f>
        <v>#REF!</v>
      </c>
      <c r="J7" s="36" t="e">
        <f>工资表!#REF!</f>
        <v>#REF!</v>
      </c>
      <c r="K7" s="36" t="e">
        <f>工资表!#REF!</f>
        <v>#REF!</v>
      </c>
      <c r="L7" s="36" t="e">
        <f>工资表!#REF!</f>
        <v>#REF!</v>
      </c>
      <c r="M7" s="36" t="e">
        <f>工资表!#REF!</f>
        <v>#REF!</v>
      </c>
      <c r="N7" s="36" t="e">
        <f>工资表!#REF!</f>
        <v>#REF!</v>
      </c>
      <c r="O7" s="36" t="e">
        <f>工资表!#REF!</f>
        <v>#REF!</v>
      </c>
      <c r="P7" s="36" t="e">
        <f>工资表!#REF!</f>
        <v>#REF!</v>
      </c>
      <c r="Q7" s="36" t="e">
        <f>工资表!#REF!</f>
        <v>#REF!</v>
      </c>
      <c r="R7" s="36" t="e">
        <f>工资表!#REF!</f>
        <v>#REF!</v>
      </c>
      <c r="S7" s="36" t="e">
        <f>工资表!#REF!</f>
        <v>#REF!</v>
      </c>
      <c r="T7" s="36" t="e">
        <f>工资表!#REF!</f>
        <v>#REF!</v>
      </c>
    </row>
    <row r="8" ht="26.25" customHeight="1" spans="1:20">
      <c r="A8" s="35">
        <v>5</v>
      </c>
      <c r="B8" s="35" t="s">
        <v>75</v>
      </c>
      <c r="C8" s="35">
        <v>21</v>
      </c>
      <c r="D8" s="36" t="e">
        <f>工资表!#REF!</f>
        <v>#REF!</v>
      </c>
      <c r="E8" s="36" t="e">
        <f>工资表!#REF!</f>
        <v>#REF!</v>
      </c>
      <c r="F8" s="36" t="e">
        <f>工资表!#REF!</f>
        <v>#REF!</v>
      </c>
      <c r="G8" s="36" t="e">
        <f>工资表!#REF!</f>
        <v>#REF!</v>
      </c>
      <c r="H8" s="36" t="e">
        <f>工资表!#REF!</f>
        <v>#REF!</v>
      </c>
      <c r="I8" s="36" t="e">
        <f>工资表!#REF!</f>
        <v>#REF!</v>
      </c>
      <c r="J8" s="36" t="e">
        <f>工资表!#REF!</f>
        <v>#REF!</v>
      </c>
      <c r="K8" s="36" t="e">
        <f>工资表!#REF!</f>
        <v>#REF!</v>
      </c>
      <c r="L8" s="36" t="e">
        <f>工资表!#REF!</f>
        <v>#REF!</v>
      </c>
      <c r="M8" s="36" t="e">
        <f>工资表!#REF!</f>
        <v>#REF!</v>
      </c>
      <c r="N8" s="36" t="e">
        <f>工资表!#REF!</f>
        <v>#REF!</v>
      </c>
      <c r="O8" s="36" t="e">
        <f>工资表!#REF!</f>
        <v>#REF!</v>
      </c>
      <c r="P8" s="36" t="e">
        <f>工资表!#REF!</f>
        <v>#REF!</v>
      </c>
      <c r="Q8" s="36" t="e">
        <f>工资表!#REF!</f>
        <v>#REF!</v>
      </c>
      <c r="R8" s="36" t="e">
        <f>工资表!#REF!</f>
        <v>#REF!</v>
      </c>
      <c r="S8" s="36" t="e">
        <f>工资表!#REF!</f>
        <v>#REF!</v>
      </c>
      <c r="T8" s="36" t="e">
        <f>工资表!#REF!</f>
        <v>#REF!</v>
      </c>
    </row>
    <row r="9" ht="26.25" customHeight="1" spans="1:20">
      <c r="A9" s="35">
        <v>6</v>
      </c>
      <c r="B9" s="35" t="s">
        <v>76</v>
      </c>
      <c r="C9" s="35">
        <v>39</v>
      </c>
      <c r="D9" s="36" t="e">
        <f>工资表!#REF!</f>
        <v>#REF!</v>
      </c>
      <c r="E9" s="36" t="e">
        <f>工资表!#REF!</f>
        <v>#REF!</v>
      </c>
      <c r="F9" s="36" t="e">
        <f>工资表!#REF!</f>
        <v>#REF!</v>
      </c>
      <c r="G9" s="36" t="e">
        <f>工资表!#REF!</f>
        <v>#REF!</v>
      </c>
      <c r="H9" s="36" t="e">
        <f>工资表!#REF!</f>
        <v>#REF!</v>
      </c>
      <c r="I9" s="36" t="e">
        <f>工资表!#REF!</f>
        <v>#REF!</v>
      </c>
      <c r="J9" s="36" t="e">
        <f>工资表!#REF!</f>
        <v>#REF!</v>
      </c>
      <c r="K9" s="36" t="e">
        <f>工资表!#REF!</f>
        <v>#REF!</v>
      </c>
      <c r="L9" s="36" t="e">
        <f>工资表!#REF!</f>
        <v>#REF!</v>
      </c>
      <c r="M9" s="36" t="e">
        <f>工资表!#REF!</f>
        <v>#REF!</v>
      </c>
      <c r="N9" s="36" t="e">
        <f>工资表!#REF!</f>
        <v>#REF!</v>
      </c>
      <c r="O9" s="36" t="e">
        <f>工资表!#REF!</f>
        <v>#REF!</v>
      </c>
      <c r="P9" s="36" t="e">
        <f>工资表!#REF!</f>
        <v>#REF!</v>
      </c>
      <c r="Q9" s="36" t="e">
        <f>工资表!#REF!</f>
        <v>#REF!</v>
      </c>
      <c r="R9" s="36" t="e">
        <f>工资表!#REF!</f>
        <v>#REF!</v>
      </c>
      <c r="S9" s="36" t="e">
        <f>工资表!#REF!</f>
        <v>#REF!</v>
      </c>
      <c r="T9" s="36" t="e">
        <f>工资表!#REF!</f>
        <v>#REF!</v>
      </c>
    </row>
    <row r="10" ht="26.25" customHeight="1" spans="1:20">
      <c r="A10" s="35">
        <v>7</v>
      </c>
      <c r="B10" s="35" t="s">
        <v>77</v>
      </c>
      <c r="C10" s="35">
        <v>5</v>
      </c>
      <c r="D10" s="36" t="e">
        <f>工资表!#REF!</f>
        <v>#REF!</v>
      </c>
      <c r="E10" s="36" t="e">
        <f>工资表!#REF!</f>
        <v>#REF!</v>
      </c>
      <c r="F10" s="36" t="e">
        <f>工资表!#REF!</f>
        <v>#REF!</v>
      </c>
      <c r="G10" s="36" t="e">
        <f>工资表!#REF!</f>
        <v>#REF!</v>
      </c>
      <c r="H10" s="36" t="e">
        <f>工资表!#REF!</f>
        <v>#REF!</v>
      </c>
      <c r="I10" s="36" t="e">
        <f>工资表!#REF!</f>
        <v>#REF!</v>
      </c>
      <c r="J10" s="36" t="e">
        <f>工资表!#REF!</f>
        <v>#REF!</v>
      </c>
      <c r="K10" s="36" t="e">
        <f>工资表!#REF!</f>
        <v>#REF!</v>
      </c>
      <c r="L10" s="36" t="e">
        <f>工资表!#REF!</f>
        <v>#REF!</v>
      </c>
      <c r="M10" s="36" t="e">
        <f>工资表!#REF!</f>
        <v>#REF!</v>
      </c>
      <c r="N10" s="36" t="e">
        <f>工资表!#REF!</f>
        <v>#REF!</v>
      </c>
      <c r="O10" s="36" t="e">
        <f>工资表!#REF!</f>
        <v>#REF!</v>
      </c>
      <c r="P10" s="36" t="e">
        <f>工资表!#REF!</f>
        <v>#REF!</v>
      </c>
      <c r="Q10" s="36" t="e">
        <f>工资表!#REF!</f>
        <v>#REF!</v>
      </c>
      <c r="R10" s="36" t="e">
        <f>工资表!#REF!</f>
        <v>#REF!</v>
      </c>
      <c r="S10" s="36" t="e">
        <f>工资表!#REF!</f>
        <v>#REF!</v>
      </c>
      <c r="T10" s="36" t="e">
        <f>工资表!#REF!</f>
        <v>#REF!</v>
      </c>
    </row>
    <row r="11" ht="26.25" customHeight="1" spans="1:20">
      <c r="A11" s="35" t="s">
        <v>78</v>
      </c>
      <c r="B11" s="37"/>
      <c r="C11" s="35">
        <f>SUM(C4:C10)</f>
        <v>117</v>
      </c>
      <c r="D11" s="36" t="e">
        <f>工资表!#REF!</f>
        <v>#REF!</v>
      </c>
      <c r="E11" s="36" t="e">
        <f>工资表!#REF!</f>
        <v>#REF!</v>
      </c>
      <c r="F11" s="36" t="e">
        <f>工资表!#REF!</f>
        <v>#REF!</v>
      </c>
      <c r="G11" s="36" t="e">
        <f>工资表!#REF!</f>
        <v>#REF!</v>
      </c>
      <c r="H11" s="36" t="e">
        <f>工资表!#REF!</f>
        <v>#REF!</v>
      </c>
      <c r="I11" s="36" t="e">
        <f>工资表!#REF!</f>
        <v>#REF!</v>
      </c>
      <c r="J11" s="36" t="e">
        <f>工资表!#REF!</f>
        <v>#REF!</v>
      </c>
      <c r="K11" s="36" t="e">
        <f>工资表!#REF!</f>
        <v>#REF!</v>
      </c>
      <c r="L11" s="36" t="e">
        <f>工资表!#REF!</f>
        <v>#REF!</v>
      </c>
      <c r="M11" s="36" t="e">
        <f>工资表!#REF!</f>
        <v>#REF!</v>
      </c>
      <c r="N11" s="36" t="e">
        <f>工资表!#REF!</f>
        <v>#REF!</v>
      </c>
      <c r="O11" s="36" t="e">
        <f>工资表!#REF!</f>
        <v>#REF!</v>
      </c>
      <c r="P11" s="36" t="e">
        <f>工资表!#REF!</f>
        <v>#REF!</v>
      </c>
      <c r="Q11" s="36" t="e">
        <f>工资表!#REF!</f>
        <v>#REF!</v>
      </c>
      <c r="R11" s="36" t="e">
        <f>工资表!#REF!</f>
        <v>#REF!</v>
      </c>
      <c r="S11" s="36" t="e">
        <f>工资表!#REF!</f>
        <v>#REF!</v>
      </c>
      <c r="T11" s="36" t="e">
        <f>工资表!#REF!</f>
        <v>#REF!</v>
      </c>
    </row>
    <row r="12" spans="4:20"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</row>
    <row r="13" spans="1:32">
      <c r="A13" s="19" t="s">
        <v>79</v>
      </c>
      <c r="E13" s="39" t="s">
        <v>80</v>
      </c>
      <c r="G13" s="40"/>
      <c r="I13" s="39" t="s">
        <v>81</v>
      </c>
      <c r="J13" s="43"/>
      <c r="K13" s="43"/>
      <c r="L13" s="43"/>
      <c r="M13" s="43"/>
      <c r="N13" s="39" t="s">
        <v>82</v>
      </c>
      <c r="P13" s="43"/>
      <c r="Q13" s="43"/>
      <c r="R13" s="44" t="s">
        <v>83</v>
      </c>
      <c r="S13" s="45"/>
      <c r="U13" s="43"/>
      <c r="V13" s="43"/>
      <c r="W13" s="43"/>
      <c r="X13" s="43"/>
      <c r="Y13" s="43"/>
      <c r="AA13" s="43"/>
      <c r="AB13" s="43"/>
      <c r="AC13" s="43"/>
      <c r="AD13" s="40"/>
      <c r="AE13" s="43"/>
      <c r="AF13" s="43"/>
    </row>
    <row r="14" spans="4:20"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</row>
    <row r="15" spans="4:19"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</row>
    <row r="21" spans="4:19"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4:20"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</row>
    <row r="23" spans="4:20"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</row>
    <row r="24" spans="4:20"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</row>
    <row r="25" spans="4:20"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</row>
    <row r="26" spans="4:20"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</row>
    <row r="27" spans="4:20"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</row>
    <row r="28" spans="4:20"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</row>
    <row r="29" spans="4:20"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</row>
    <row r="30" spans="4:20"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</row>
    <row r="31" spans="4:20"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</row>
    <row r="32" spans="4:4">
      <c r="D32" s="38"/>
    </row>
    <row r="33" spans="4:4">
      <c r="D33" s="38"/>
    </row>
    <row r="34" spans="4:4">
      <c r="D34" s="38"/>
    </row>
  </sheetData>
  <mergeCells count="3">
    <mergeCell ref="A1:T1"/>
    <mergeCell ref="A2:T2"/>
    <mergeCell ref="A11:B11"/>
  </mergeCells>
  <pageMargins left="0.25" right="0.25" top="0.75" bottom="0.75" header="0.3" footer="0.3"/>
  <pageSetup paperSize="9" scale="67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0"/>
  <sheetViews>
    <sheetView workbookViewId="0">
      <selection activeCell="I29" sqref="I29"/>
    </sheetView>
  </sheetViews>
  <sheetFormatPr defaultColWidth="9" defaultRowHeight="13.5"/>
  <cols>
    <col min="1" max="1" width="8.5" customWidth="1"/>
    <col min="7" max="10" width="12.25" customWidth="1"/>
    <col min="12" max="12" width="10.25" customWidth="1"/>
  </cols>
  <sheetData>
    <row r="1" spans="1:1">
      <c r="A1" s="19" t="s">
        <v>84</v>
      </c>
    </row>
    <row r="2" spans="1:1">
      <c r="A2" t="s">
        <v>85</v>
      </c>
    </row>
    <row r="4" spans="1:1">
      <c r="A4" s="19" t="s">
        <v>86</v>
      </c>
    </row>
    <row r="5" spans="1:1">
      <c r="A5" s="19" t="s">
        <v>87</v>
      </c>
    </row>
    <row r="6" spans="1:1">
      <c r="A6" s="19" t="s">
        <v>88</v>
      </c>
    </row>
    <row r="7" spans="1:1">
      <c r="A7" s="19" t="s">
        <v>89</v>
      </c>
    </row>
    <row r="8" spans="1:1">
      <c r="A8" s="19"/>
    </row>
    <row r="9" spans="1:1">
      <c r="A9" s="19" t="s">
        <v>90</v>
      </c>
    </row>
    <row r="10" spans="1:1">
      <c r="A10" s="19" t="s">
        <v>87</v>
      </c>
    </row>
    <row r="11" spans="1:1">
      <c r="A11" s="19" t="s">
        <v>88</v>
      </c>
    </row>
    <row r="12" spans="1:9">
      <c r="A12" s="19" t="s">
        <v>89</v>
      </c>
      <c r="G12" s="20" t="s">
        <v>91</v>
      </c>
      <c r="H12" s="21" t="s">
        <v>92</v>
      </c>
      <c r="I12" s="21" t="s">
        <v>93</v>
      </c>
    </row>
    <row r="13" spans="7:9">
      <c r="G13" s="20"/>
      <c r="H13" s="22" t="s">
        <v>94</v>
      </c>
      <c r="I13" s="22" t="s">
        <v>94</v>
      </c>
    </row>
    <row r="14" spans="1:9">
      <c r="A14" s="19" t="s">
        <v>95</v>
      </c>
      <c r="G14" s="21" t="s">
        <v>96</v>
      </c>
      <c r="H14" s="22">
        <v>50</v>
      </c>
      <c r="I14" s="22">
        <v>50</v>
      </c>
    </row>
    <row r="15" spans="1:9">
      <c r="A15" s="19" t="s">
        <v>97</v>
      </c>
      <c r="G15" s="23" t="s">
        <v>98</v>
      </c>
      <c r="H15" s="22">
        <v>60</v>
      </c>
      <c r="I15" s="22">
        <v>60</v>
      </c>
    </row>
    <row r="16" spans="1:9">
      <c r="A16" s="19" t="s">
        <v>88</v>
      </c>
      <c r="G16" s="23" t="s">
        <v>99</v>
      </c>
      <c r="H16" s="22">
        <v>80</v>
      </c>
      <c r="I16" s="22">
        <v>70</v>
      </c>
    </row>
    <row r="17" spans="1:9">
      <c r="A17" s="19" t="s">
        <v>100</v>
      </c>
      <c r="G17" s="23" t="s">
        <v>101</v>
      </c>
      <c r="H17" s="22">
        <v>90</v>
      </c>
      <c r="I17" s="22">
        <v>80</v>
      </c>
    </row>
    <row r="18" spans="1:9">
      <c r="A18" s="19" t="s">
        <v>102</v>
      </c>
      <c r="G18" s="21" t="s">
        <v>103</v>
      </c>
      <c r="H18" s="22">
        <v>95</v>
      </c>
      <c r="I18" s="22">
        <v>90</v>
      </c>
    </row>
    <row r="24" ht="18.75" customHeight="1" spans="5:14">
      <c r="E24" s="24" t="s">
        <v>104</v>
      </c>
      <c r="F24" s="24"/>
      <c r="G24" s="24"/>
      <c r="H24" s="24"/>
      <c r="I24" s="24"/>
      <c r="J24" s="24"/>
      <c r="K24" s="24"/>
      <c r="L24" s="24"/>
      <c r="M24" s="24"/>
      <c r="N24" s="24"/>
    </row>
    <row r="26" s="17" customFormat="1" ht="17.25" customHeight="1" spans="5:15">
      <c r="E26" s="20" t="s">
        <v>13</v>
      </c>
      <c r="F26" s="20" t="s">
        <v>16</v>
      </c>
      <c r="G26" s="20" t="s">
        <v>105</v>
      </c>
      <c r="H26" s="20" t="s">
        <v>106</v>
      </c>
      <c r="I26" s="20" t="s">
        <v>107</v>
      </c>
      <c r="J26" s="20" t="s">
        <v>19</v>
      </c>
      <c r="K26" s="20" t="s">
        <v>20</v>
      </c>
      <c r="L26" s="20" t="s">
        <v>108</v>
      </c>
      <c r="M26" s="20" t="s">
        <v>109</v>
      </c>
      <c r="N26" s="20" t="s">
        <v>110</v>
      </c>
      <c r="O26" s="27" t="s">
        <v>22</v>
      </c>
    </row>
    <row r="27" s="17" customFormat="1" ht="17.25" customHeight="1" spans="5:15">
      <c r="E27" s="25">
        <v>1</v>
      </c>
      <c r="F27" s="20" t="s">
        <v>111</v>
      </c>
      <c r="G27" s="26"/>
      <c r="H27" s="26"/>
      <c r="I27" s="27"/>
      <c r="J27" s="28"/>
      <c r="K27" s="28"/>
      <c r="L27" s="29"/>
      <c r="M27" s="26"/>
      <c r="N27" s="26"/>
      <c r="O27" s="30"/>
    </row>
    <row r="28" s="17" customFormat="1" ht="17.25" customHeight="1" spans="5:15">
      <c r="E28" s="25">
        <v>2</v>
      </c>
      <c r="F28" s="20"/>
      <c r="G28" s="26"/>
      <c r="H28" s="26"/>
      <c r="I28" s="27"/>
      <c r="J28" s="28"/>
      <c r="K28" s="28"/>
      <c r="L28" s="29"/>
      <c r="M28" s="26"/>
      <c r="N28" s="26"/>
      <c r="O28" s="30"/>
    </row>
    <row r="29" s="17" customFormat="1" ht="17.25" customHeight="1" spans="5:15">
      <c r="E29" s="20" t="s">
        <v>78</v>
      </c>
      <c r="F29" s="20"/>
      <c r="G29" s="26">
        <f>SUM(G27:G28)</f>
        <v>0</v>
      </c>
      <c r="H29" s="26">
        <f>SUM(H27:H28)</f>
        <v>0</v>
      </c>
      <c r="I29" s="30"/>
      <c r="J29" s="29">
        <f>SUM(J27:J28)</f>
        <v>0</v>
      </c>
      <c r="K29" s="29">
        <f>SUM(K27:K28)</f>
        <v>0</v>
      </c>
      <c r="L29" s="29">
        <f>SUM(L27:L28)</f>
        <v>0</v>
      </c>
      <c r="M29" s="26">
        <f>SUM(M27:M28)</f>
        <v>0</v>
      </c>
      <c r="N29" s="26">
        <f>SUM(N27:N28)</f>
        <v>0</v>
      </c>
      <c r="O29" s="30">
        <f>ROUND((J29+K29)/21.75*0.8*5,2)</f>
        <v>0</v>
      </c>
    </row>
    <row r="80" s="18" customFormat="1"/>
  </sheetData>
  <mergeCells count="3">
    <mergeCell ref="E24:N24"/>
    <mergeCell ref="E29:F29"/>
    <mergeCell ref="G12:G13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23"/>
  <sheetViews>
    <sheetView topLeftCell="A90" workbookViewId="0">
      <selection activeCell="N103" sqref="N103"/>
    </sheetView>
  </sheetViews>
  <sheetFormatPr defaultColWidth="9" defaultRowHeight="13.5"/>
  <cols>
    <col min="2" max="2" width="7.5" style="2" customWidth="1"/>
    <col min="3" max="7" width="11.375" style="2" customWidth="1"/>
    <col min="8" max="8" width="11.375" style="3" customWidth="1"/>
    <col min="10" max="13" width="9" style="4"/>
  </cols>
  <sheetData>
    <row r="1" ht="22.5" spans="2:13">
      <c r="B1" s="5" t="s">
        <v>16</v>
      </c>
      <c r="D1" s="6" t="s">
        <v>50</v>
      </c>
      <c r="E1" s="7" t="s">
        <v>112</v>
      </c>
      <c r="F1" s="7" t="s">
        <v>52</v>
      </c>
      <c r="G1" s="7" t="s">
        <v>113</v>
      </c>
      <c r="H1" s="8"/>
      <c r="J1" s="16" t="s">
        <v>50</v>
      </c>
      <c r="K1" s="16" t="s">
        <v>112</v>
      </c>
      <c r="L1" s="16" t="s">
        <v>52</v>
      </c>
      <c r="M1" s="16" t="s">
        <v>113</v>
      </c>
    </row>
    <row r="2" s="1" customFormat="1" spans="2:22">
      <c r="B2" s="9" t="s">
        <v>114</v>
      </c>
      <c r="C2" s="10">
        <v>10250</v>
      </c>
      <c r="D2" s="11">
        <f>ROUND(C2*0.12,0)</f>
        <v>1230</v>
      </c>
      <c r="E2" s="10">
        <v>820</v>
      </c>
      <c r="F2" s="10">
        <v>20.5</v>
      </c>
      <c r="G2" s="10">
        <v>205</v>
      </c>
      <c r="H2" s="12"/>
      <c r="I2" s="1" t="s">
        <v>115</v>
      </c>
      <c r="J2" s="4">
        <f>VLOOKUP(I2,B:D,3,0)</f>
        <v>3216</v>
      </c>
      <c r="K2" s="4">
        <f>VLOOKUP(I2,B:E,4,0)</f>
        <v>1621.44</v>
      </c>
      <c r="L2" s="4">
        <f>VLOOKUP(I2,B:F,5,0)</f>
        <v>53.6</v>
      </c>
      <c r="M2" s="4">
        <f>VLOOKUP(I2,B:G,6,0)</f>
        <v>536</v>
      </c>
      <c r="O2" s="1">
        <v>3216</v>
      </c>
      <c r="P2" s="1">
        <v>1621.44</v>
      </c>
      <c r="Q2" s="1">
        <v>53.6</v>
      </c>
      <c r="R2" s="1">
        <v>536</v>
      </c>
      <c r="S2" s="1">
        <f>J2-O2</f>
        <v>0</v>
      </c>
      <c r="T2" s="1">
        <f>K2-P2</f>
        <v>0</v>
      </c>
      <c r="U2" s="1">
        <f>L2-Q2</f>
        <v>0</v>
      </c>
      <c r="V2" s="1">
        <f>M2-R2</f>
        <v>0</v>
      </c>
    </row>
    <row r="3" s="1" customFormat="1" spans="2:22">
      <c r="B3" s="9" t="s">
        <v>116</v>
      </c>
      <c r="C3" s="10">
        <v>10000</v>
      </c>
      <c r="D3" s="11">
        <f t="shared" ref="D3:D34" si="0">ROUND(C3*0.12,0)</f>
        <v>1200</v>
      </c>
      <c r="E3" s="10">
        <v>800</v>
      </c>
      <c r="F3" s="10">
        <v>20</v>
      </c>
      <c r="G3" s="10">
        <v>200</v>
      </c>
      <c r="H3" s="12"/>
      <c r="I3" s="1" t="s">
        <v>117</v>
      </c>
      <c r="J3" s="4">
        <f t="shared" ref="J3:J34" si="1">VLOOKUP(I3,B:D,3,0)</f>
        <v>3668</v>
      </c>
      <c r="K3" s="4">
        <f t="shared" ref="K3:K34" si="2">VLOOKUP(I3,B:E,4,0)</f>
        <v>1621.44</v>
      </c>
      <c r="L3" s="4">
        <f t="shared" ref="L3:L34" si="3">VLOOKUP(I3,B:F,5,0)</f>
        <v>61.14</v>
      </c>
      <c r="M3" s="4">
        <f t="shared" ref="M3:M34" si="4">VLOOKUP(I3,B:G,6,0)</f>
        <v>611.36</v>
      </c>
      <c r="O3" s="1">
        <v>3668</v>
      </c>
      <c r="P3" s="1">
        <v>1621.44</v>
      </c>
      <c r="Q3" s="1">
        <v>61.14</v>
      </c>
      <c r="R3" s="1">
        <v>611.36</v>
      </c>
      <c r="S3" s="1">
        <f t="shared" ref="S3:S34" si="5">J3-O3</f>
        <v>0</v>
      </c>
      <c r="T3" s="1">
        <f t="shared" ref="T3:T34" si="6">K3-P3</f>
        <v>0</v>
      </c>
      <c r="U3" s="1">
        <f t="shared" ref="U3:U34" si="7">L3-Q3</f>
        <v>0</v>
      </c>
      <c r="V3" s="1">
        <f t="shared" ref="V3:V34" si="8">M3-R3</f>
        <v>0</v>
      </c>
    </row>
    <row r="4" s="1" customFormat="1" spans="2:22">
      <c r="B4" s="9" t="s">
        <v>118</v>
      </c>
      <c r="C4" s="10">
        <v>8360</v>
      </c>
      <c r="D4" s="11">
        <f t="shared" si="0"/>
        <v>1003</v>
      </c>
      <c r="E4" s="10">
        <v>668.8</v>
      </c>
      <c r="F4" s="10">
        <v>16.72</v>
      </c>
      <c r="G4" s="10">
        <v>167.2</v>
      </c>
      <c r="H4" s="12"/>
      <c r="I4" s="1" t="s">
        <v>119</v>
      </c>
      <c r="J4" s="4">
        <f t="shared" si="1"/>
        <v>2712</v>
      </c>
      <c r="K4" s="4">
        <f t="shared" si="2"/>
        <v>1621.44</v>
      </c>
      <c r="L4" s="4">
        <f t="shared" si="3"/>
        <v>45.2</v>
      </c>
      <c r="M4" s="4">
        <f t="shared" si="4"/>
        <v>452</v>
      </c>
      <c r="O4" s="1">
        <v>2712</v>
      </c>
      <c r="P4" s="1">
        <v>1621.44</v>
      </c>
      <c r="Q4" s="1">
        <v>45.2</v>
      </c>
      <c r="R4" s="1">
        <v>452</v>
      </c>
      <c r="S4" s="1">
        <f t="shared" si="5"/>
        <v>0</v>
      </c>
      <c r="T4" s="1">
        <f t="shared" si="6"/>
        <v>0</v>
      </c>
      <c r="U4" s="1">
        <f t="shared" si="7"/>
        <v>0</v>
      </c>
      <c r="V4" s="1">
        <f t="shared" si="8"/>
        <v>0</v>
      </c>
    </row>
    <row r="5" s="1" customFormat="1" spans="2:22">
      <c r="B5" s="9" t="s">
        <v>120</v>
      </c>
      <c r="C5" s="10">
        <v>16591</v>
      </c>
      <c r="D5" s="11">
        <f t="shared" si="0"/>
        <v>1991</v>
      </c>
      <c r="E5" s="10">
        <v>1327.28</v>
      </c>
      <c r="F5" s="10">
        <v>33.18</v>
      </c>
      <c r="G5" s="10">
        <v>331.82</v>
      </c>
      <c r="H5" s="12"/>
      <c r="I5" s="1" t="s">
        <v>121</v>
      </c>
      <c r="J5" s="4">
        <f t="shared" si="1"/>
        <v>2630</v>
      </c>
      <c r="K5" s="4">
        <f t="shared" si="2"/>
        <v>1621.44</v>
      </c>
      <c r="L5" s="4">
        <f t="shared" si="3"/>
        <v>43.83</v>
      </c>
      <c r="M5" s="4">
        <f t="shared" si="4"/>
        <v>438.32</v>
      </c>
      <c r="O5" s="1">
        <v>2630</v>
      </c>
      <c r="P5" s="1">
        <v>1621.44</v>
      </c>
      <c r="Q5" s="1">
        <v>43.83</v>
      </c>
      <c r="R5" s="1">
        <v>438.32</v>
      </c>
      <c r="S5" s="1">
        <f t="shared" si="5"/>
        <v>0</v>
      </c>
      <c r="T5" s="1">
        <f t="shared" si="6"/>
        <v>0</v>
      </c>
      <c r="U5" s="1">
        <f t="shared" si="7"/>
        <v>0</v>
      </c>
      <c r="V5" s="1">
        <f t="shared" si="8"/>
        <v>0</v>
      </c>
    </row>
    <row r="6" spans="2:22">
      <c r="B6" s="13" t="s">
        <v>122</v>
      </c>
      <c r="C6" s="14">
        <v>10000</v>
      </c>
      <c r="D6" s="11">
        <f t="shared" si="0"/>
        <v>1200</v>
      </c>
      <c r="E6" s="14">
        <v>800</v>
      </c>
      <c r="F6" s="14">
        <v>20</v>
      </c>
      <c r="G6" s="14">
        <v>200</v>
      </c>
      <c r="H6" s="15"/>
      <c r="I6" t="s">
        <v>123</v>
      </c>
      <c r="J6" s="4">
        <f t="shared" si="1"/>
        <v>1080</v>
      </c>
      <c r="K6" s="4">
        <f t="shared" si="2"/>
        <v>720</v>
      </c>
      <c r="L6" s="4">
        <f t="shared" si="3"/>
        <v>18</v>
      </c>
      <c r="M6" s="4">
        <f t="shared" si="4"/>
        <v>180</v>
      </c>
      <c r="O6">
        <v>1080</v>
      </c>
      <c r="P6">
        <v>720</v>
      </c>
      <c r="Q6">
        <v>18</v>
      </c>
      <c r="R6">
        <v>180</v>
      </c>
      <c r="S6" s="1">
        <f t="shared" si="5"/>
        <v>0</v>
      </c>
      <c r="T6" s="1">
        <f t="shared" si="6"/>
        <v>0</v>
      </c>
      <c r="U6" s="1">
        <f t="shared" si="7"/>
        <v>0</v>
      </c>
      <c r="V6" s="1">
        <f t="shared" si="8"/>
        <v>0</v>
      </c>
    </row>
    <row r="7" s="1" customFormat="1" spans="2:22">
      <c r="B7" s="9" t="s">
        <v>124</v>
      </c>
      <c r="C7" s="10">
        <v>26216</v>
      </c>
      <c r="D7" s="11">
        <f t="shared" si="0"/>
        <v>3146</v>
      </c>
      <c r="E7" s="10">
        <v>1621.44</v>
      </c>
      <c r="F7" s="10">
        <v>52.43</v>
      </c>
      <c r="G7" s="10">
        <v>524.32</v>
      </c>
      <c r="H7" s="12"/>
      <c r="I7" s="1" t="s">
        <v>125</v>
      </c>
      <c r="J7" s="4">
        <f t="shared" si="1"/>
        <v>840</v>
      </c>
      <c r="K7" s="4">
        <f t="shared" si="2"/>
        <v>560</v>
      </c>
      <c r="L7" s="4">
        <f t="shared" si="3"/>
        <v>14</v>
      </c>
      <c r="M7" s="4">
        <f t="shared" si="4"/>
        <v>140</v>
      </c>
      <c r="O7" s="1">
        <v>840</v>
      </c>
      <c r="P7" s="1">
        <v>560</v>
      </c>
      <c r="Q7" s="1">
        <v>14</v>
      </c>
      <c r="R7" s="1">
        <v>140</v>
      </c>
      <c r="S7" s="1">
        <f t="shared" si="5"/>
        <v>0</v>
      </c>
      <c r="T7" s="1">
        <f t="shared" si="6"/>
        <v>0</v>
      </c>
      <c r="U7" s="1">
        <f t="shared" si="7"/>
        <v>0</v>
      </c>
      <c r="V7" s="1">
        <f t="shared" si="8"/>
        <v>0</v>
      </c>
    </row>
    <row r="8" spans="2:22">
      <c r="B8" s="13" t="s">
        <v>126</v>
      </c>
      <c r="C8" s="14">
        <v>18430</v>
      </c>
      <c r="D8" s="11">
        <f t="shared" si="0"/>
        <v>2212</v>
      </c>
      <c r="E8" s="14">
        <v>1474.4</v>
      </c>
      <c r="F8" s="14">
        <v>36.86</v>
      </c>
      <c r="G8" s="14">
        <v>368.6</v>
      </c>
      <c r="H8" s="15"/>
      <c r="I8" t="s">
        <v>127</v>
      </c>
      <c r="J8" s="4">
        <f t="shared" si="1"/>
        <v>1028</v>
      </c>
      <c r="K8" s="4">
        <f t="shared" si="2"/>
        <v>685.6</v>
      </c>
      <c r="L8" s="4">
        <f t="shared" si="3"/>
        <v>17.14</v>
      </c>
      <c r="M8" s="4">
        <f t="shared" si="4"/>
        <v>171.4</v>
      </c>
      <c r="O8">
        <v>1028</v>
      </c>
      <c r="P8">
        <v>685.6</v>
      </c>
      <c r="Q8">
        <v>17.14</v>
      </c>
      <c r="R8">
        <v>171.4</v>
      </c>
      <c r="S8" s="1">
        <f t="shared" si="5"/>
        <v>0</v>
      </c>
      <c r="T8" s="1">
        <f t="shared" si="6"/>
        <v>0</v>
      </c>
      <c r="U8" s="1">
        <f t="shared" si="7"/>
        <v>0</v>
      </c>
      <c r="V8" s="1">
        <f t="shared" si="8"/>
        <v>0</v>
      </c>
    </row>
    <row r="9" spans="2:22">
      <c r="B9" s="13" t="s">
        <v>128</v>
      </c>
      <c r="C9" s="14">
        <v>8360</v>
      </c>
      <c r="D9" s="11">
        <f t="shared" si="0"/>
        <v>1003</v>
      </c>
      <c r="E9" s="14">
        <v>668.8</v>
      </c>
      <c r="F9" s="14">
        <v>16.72</v>
      </c>
      <c r="G9" s="14">
        <v>167.2</v>
      </c>
      <c r="H9" s="15"/>
      <c r="I9" t="s">
        <v>129</v>
      </c>
      <c r="J9" s="4">
        <f t="shared" si="1"/>
        <v>3196</v>
      </c>
      <c r="K9" s="4">
        <f t="shared" si="2"/>
        <v>1621.44</v>
      </c>
      <c r="L9" s="4">
        <f t="shared" si="3"/>
        <v>53.27</v>
      </c>
      <c r="M9" s="4">
        <f t="shared" si="4"/>
        <v>532.66</v>
      </c>
      <c r="O9">
        <v>3196</v>
      </c>
      <c r="P9">
        <v>1621.44</v>
      </c>
      <c r="Q9">
        <v>53.27</v>
      </c>
      <c r="R9">
        <v>532.66</v>
      </c>
      <c r="S9" s="1">
        <f t="shared" si="5"/>
        <v>0</v>
      </c>
      <c r="T9" s="1">
        <f t="shared" si="6"/>
        <v>0</v>
      </c>
      <c r="U9" s="1">
        <f t="shared" si="7"/>
        <v>0</v>
      </c>
      <c r="V9" s="1">
        <f t="shared" si="8"/>
        <v>0</v>
      </c>
    </row>
    <row r="10" s="1" customFormat="1" spans="2:22">
      <c r="B10" s="9" t="s">
        <v>130</v>
      </c>
      <c r="C10" s="10">
        <v>16740</v>
      </c>
      <c r="D10" s="11">
        <f t="shared" si="0"/>
        <v>2009</v>
      </c>
      <c r="E10" s="10">
        <v>1339.2</v>
      </c>
      <c r="F10" s="10">
        <v>33.48</v>
      </c>
      <c r="G10" s="10">
        <v>334.8</v>
      </c>
      <c r="H10" s="12"/>
      <c r="I10" s="1" t="s">
        <v>131</v>
      </c>
      <c r="J10" s="4">
        <f t="shared" si="1"/>
        <v>2836</v>
      </c>
      <c r="K10" s="4">
        <f t="shared" si="2"/>
        <v>1621.44</v>
      </c>
      <c r="L10" s="4">
        <f t="shared" si="3"/>
        <v>47.26</v>
      </c>
      <c r="M10" s="4">
        <f t="shared" si="4"/>
        <v>472.64</v>
      </c>
      <c r="O10" s="1">
        <v>2836</v>
      </c>
      <c r="P10" s="1">
        <v>1621.44</v>
      </c>
      <c r="Q10" s="1">
        <v>47.26</v>
      </c>
      <c r="R10" s="1">
        <v>472.64</v>
      </c>
      <c r="S10" s="1">
        <f t="shared" si="5"/>
        <v>0</v>
      </c>
      <c r="T10" s="1">
        <f t="shared" si="6"/>
        <v>0</v>
      </c>
      <c r="U10" s="1">
        <f t="shared" si="7"/>
        <v>0</v>
      </c>
      <c r="V10" s="1">
        <f t="shared" si="8"/>
        <v>0</v>
      </c>
    </row>
    <row r="11" s="1" customFormat="1" spans="2:22">
      <c r="B11" s="9" t="s">
        <v>132</v>
      </c>
      <c r="C11" s="10">
        <v>6900</v>
      </c>
      <c r="D11" s="11">
        <f t="shared" si="0"/>
        <v>828</v>
      </c>
      <c r="E11" s="10">
        <v>552</v>
      </c>
      <c r="F11" s="10">
        <v>13.8</v>
      </c>
      <c r="G11" s="10">
        <v>138</v>
      </c>
      <c r="H11" s="12"/>
      <c r="I11" s="1" t="s">
        <v>133</v>
      </c>
      <c r="J11" s="4">
        <f t="shared" si="1"/>
        <v>2114</v>
      </c>
      <c r="K11" s="4">
        <f t="shared" si="2"/>
        <v>1409.2</v>
      </c>
      <c r="L11" s="4">
        <f t="shared" si="3"/>
        <v>35.23</v>
      </c>
      <c r="M11" s="4">
        <f t="shared" si="4"/>
        <v>352.3</v>
      </c>
      <c r="O11" s="1">
        <v>2114</v>
      </c>
      <c r="P11" s="1">
        <v>1409.2</v>
      </c>
      <c r="Q11" s="1">
        <v>35.23</v>
      </c>
      <c r="R11" s="1">
        <v>352.3</v>
      </c>
      <c r="S11" s="1">
        <f t="shared" si="5"/>
        <v>0</v>
      </c>
      <c r="T11" s="1">
        <f t="shared" si="6"/>
        <v>0</v>
      </c>
      <c r="U11" s="1">
        <f t="shared" si="7"/>
        <v>0</v>
      </c>
      <c r="V11" s="1">
        <f t="shared" si="8"/>
        <v>0</v>
      </c>
    </row>
    <row r="12" spans="2:22">
      <c r="B12" s="13" t="s">
        <v>134</v>
      </c>
      <c r="C12" s="14">
        <v>18072</v>
      </c>
      <c r="D12" s="11">
        <f t="shared" si="0"/>
        <v>2169</v>
      </c>
      <c r="E12" s="14">
        <v>1445.76</v>
      </c>
      <c r="F12" s="14">
        <v>36.14</v>
      </c>
      <c r="G12" s="14">
        <v>361.44</v>
      </c>
      <c r="H12" s="15"/>
      <c r="I12" t="s">
        <v>135</v>
      </c>
      <c r="J12" s="4">
        <f t="shared" si="1"/>
        <v>840</v>
      </c>
      <c r="K12" s="4">
        <f t="shared" si="2"/>
        <v>560</v>
      </c>
      <c r="L12" s="4">
        <f t="shared" si="3"/>
        <v>14</v>
      </c>
      <c r="M12" s="4">
        <f t="shared" si="4"/>
        <v>140</v>
      </c>
      <c r="O12">
        <v>840</v>
      </c>
      <c r="P12">
        <v>560</v>
      </c>
      <c r="Q12">
        <v>14</v>
      </c>
      <c r="R12">
        <v>140</v>
      </c>
      <c r="S12" s="1">
        <f t="shared" si="5"/>
        <v>0</v>
      </c>
      <c r="T12" s="1">
        <f t="shared" si="6"/>
        <v>0</v>
      </c>
      <c r="U12" s="1">
        <f t="shared" si="7"/>
        <v>0</v>
      </c>
      <c r="V12" s="1">
        <f t="shared" si="8"/>
        <v>0</v>
      </c>
    </row>
    <row r="13" spans="2:22">
      <c r="B13" s="13" t="s">
        <v>136</v>
      </c>
      <c r="C13" s="14">
        <v>6730</v>
      </c>
      <c r="D13" s="11">
        <f t="shared" si="0"/>
        <v>808</v>
      </c>
      <c r="E13" s="14">
        <v>538.4</v>
      </c>
      <c r="F13" s="14">
        <v>13.46</v>
      </c>
      <c r="G13" s="14">
        <v>134.6</v>
      </c>
      <c r="H13" s="15"/>
      <c r="I13" t="s">
        <v>137</v>
      </c>
      <c r="J13" s="4">
        <f t="shared" si="1"/>
        <v>1230</v>
      </c>
      <c r="K13" s="4">
        <f t="shared" si="2"/>
        <v>820</v>
      </c>
      <c r="L13" s="4">
        <f t="shared" si="3"/>
        <v>20.5</v>
      </c>
      <c r="M13" s="4">
        <f t="shared" si="4"/>
        <v>205</v>
      </c>
      <c r="O13">
        <v>1230</v>
      </c>
      <c r="P13">
        <v>820</v>
      </c>
      <c r="Q13">
        <v>20.5</v>
      </c>
      <c r="R13">
        <v>205</v>
      </c>
      <c r="S13" s="1">
        <f t="shared" si="5"/>
        <v>0</v>
      </c>
      <c r="T13" s="1">
        <f t="shared" si="6"/>
        <v>0</v>
      </c>
      <c r="U13" s="1">
        <f t="shared" si="7"/>
        <v>0</v>
      </c>
      <c r="V13" s="1">
        <f t="shared" si="8"/>
        <v>0</v>
      </c>
    </row>
    <row r="14" spans="2:22">
      <c r="B14" s="13" t="s">
        <v>138</v>
      </c>
      <c r="C14" s="14">
        <v>26556</v>
      </c>
      <c r="D14" s="11">
        <f t="shared" si="0"/>
        <v>3187</v>
      </c>
      <c r="E14" s="14">
        <v>1621.44</v>
      </c>
      <c r="F14" s="14">
        <v>53.11</v>
      </c>
      <c r="G14" s="14">
        <v>531.12</v>
      </c>
      <c r="H14" s="15"/>
      <c r="I14" t="s">
        <v>139</v>
      </c>
      <c r="J14" s="4">
        <f t="shared" si="1"/>
        <v>1205</v>
      </c>
      <c r="K14" s="4">
        <f t="shared" si="2"/>
        <v>803.2</v>
      </c>
      <c r="L14" s="4">
        <f t="shared" si="3"/>
        <v>20.08</v>
      </c>
      <c r="M14" s="4">
        <f t="shared" si="4"/>
        <v>200.8</v>
      </c>
      <c r="O14">
        <v>2410</v>
      </c>
      <c r="P14">
        <v>1606.4</v>
      </c>
      <c r="Q14">
        <v>40.16</v>
      </c>
      <c r="R14">
        <v>401.6</v>
      </c>
      <c r="S14" s="1">
        <f t="shared" si="5"/>
        <v>-1205</v>
      </c>
      <c r="T14" s="1">
        <f t="shared" si="6"/>
        <v>-803.2</v>
      </c>
      <c r="U14" s="1">
        <f t="shared" si="7"/>
        <v>-20.08</v>
      </c>
      <c r="V14" s="1">
        <f t="shared" si="8"/>
        <v>-200.8</v>
      </c>
    </row>
    <row r="15" spans="2:22">
      <c r="B15" s="13" t="s">
        <v>140</v>
      </c>
      <c r="C15" s="14">
        <v>9000</v>
      </c>
      <c r="D15" s="11">
        <f t="shared" si="0"/>
        <v>1080</v>
      </c>
      <c r="E15" s="14">
        <v>720</v>
      </c>
      <c r="F15" s="14">
        <v>18</v>
      </c>
      <c r="G15" s="14">
        <v>180</v>
      </c>
      <c r="H15" s="15"/>
      <c r="I15" t="s">
        <v>141</v>
      </c>
      <c r="J15" s="4">
        <f t="shared" si="1"/>
        <v>2993</v>
      </c>
      <c r="K15" s="4">
        <f t="shared" si="2"/>
        <v>1621.44</v>
      </c>
      <c r="L15" s="4">
        <f t="shared" si="3"/>
        <v>49.88</v>
      </c>
      <c r="M15" s="4">
        <f t="shared" si="4"/>
        <v>498.76</v>
      </c>
      <c r="O15">
        <v>2993</v>
      </c>
      <c r="P15">
        <v>1621.44</v>
      </c>
      <c r="Q15">
        <v>49.88</v>
      </c>
      <c r="R15">
        <v>498.76</v>
      </c>
      <c r="S15" s="1">
        <f t="shared" si="5"/>
        <v>0</v>
      </c>
      <c r="T15" s="1">
        <f t="shared" si="6"/>
        <v>0</v>
      </c>
      <c r="U15" s="1">
        <f t="shared" si="7"/>
        <v>0</v>
      </c>
      <c r="V15" s="1">
        <f t="shared" si="8"/>
        <v>0</v>
      </c>
    </row>
    <row r="16" spans="2:22">
      <c r="B16" s="13" t="s">
        <v>142</v>
      </c>
      <c r="C16" s="14">
        <v>16870</v>
      </c>
      <c r="D16" s="11">
        <f t="shared" si="0"/>
        <v>2024</v>
      </c>
      <c r="E16" s="14">
        <v>1349.6</v>
      </c>
      <c r="F16" s="14">
        <v>33.74</v>
      </c>
      <c r="G16" s="14">
        <v>337.4</v>
      </c>
      <c r="H16" s="15"/>
      <c r="I16" t="s">
        <v>143</v>
      </c>
      <c r="J16" s="4">
        <f t="shared" si="1"/>
        <v>2182</v>
      </c>
      <c r="K16" s="4">
        <f t="shared" si="2"/>
        <v>1454.48</v>
      </c>
      <c r="L16" s="4">
        <f t="shared" si="3"/>
        <v>36.36</v>
      </c>
      <c r="M16" s="4">
        <f t="shared" si="4"/>
        <v>363.62</v>
      </c>
      <c r="O16">
        <v>2182</v>
      </c>
      <c r="P16">
        <v>1454.48</v>
      </c>
      <c r="Q16">
        <v>36.36</v>
      </c>
      <c r="R16">
        <v>363.62</v>
      </c>
      <c r="S16" s="1">
        <f t="shared" si="5"/>
        <v>0</v>
      </c>
      <c r="T16" s="1">
        <f t="shared" si="6"/>
        <v>0</v>
      </c>
      <c r="U16" s="1">
        <f t="shared" si="7"/>
        <v>0</v>
      </c>
      <c r="V16" s="1">
        <f t="shared" si="8"/>
        <v>0</v>
      </c>
    </row>
    <row r="17" spans="2:22">
      <c r="B17" s="13" t="s">
        <v>144</v>
      </c>
      <c r="C17" s="14">
        <v>13360</v>
      </c>
      <c r="D17" s="11">
        <f t="shared" si="0"/>
        <v>1603</v>
      </c>
      <c r="E17" s="14">
        <v>1068.8</v>
      </c>
      <c r="F17" s="14">
        <v>26.72</v>
      </c>
      <c r="G17" s="14">
        <v>267.2</v>
      </c>
      <c r="H17" s="15"/>
      <c r="I17" t="s">
        <v>145</v>
      </c>
      <c r="J17" s="4">
        <f t="shared" si="1"/>
        <v>2238</v>
      </c>
      <c r="K17" s="4">
        <f t="shared" si="2"/>
        <v>1492.16</v>
      </c>
      <c r="L17" s="4">
        <f t="shared" si="3"/>
        <v>37.3</v>
      </c>
      <c r="M17" s="4">
        <f t="shared" si="4"/>
        <v>373.04</v>
      </c>
      <c r="O17">
        <v>2238</v>
      </c>
      <c r="P17">
        <v>1492.16</v>
      </c>
      <c r="Q17">
        <v>37.3</v>
      </c>
      <c r="R17">
        <v>373.04</v>
      </c>
      <c r="S17" s="1">
        <f t="shared" si="5"/>
        <v>0</v>
      </c>
      <c r="T17" s="1">
        <f t="shared" si="6"/>
        <v>0</v>
      </c>
      <c r="U17" s="1">
        <f t="shared" si="7"/>
        <v>0</v>
      </c>
      <c r="V17" s="1">
        <f t="shared" si="8"/>
        <v>0</v>
      </c>
    </row>
    <row r="18" spans="2:22">
      <c r="B18" s="13" t="s">
        <v>146</v>
      </c>
      <c r="C18" s="14">
        <v>17740</v>
      </c>
      <c r="D18" s="11">
        <f t="shared" si="0"/>
        <v>2129</v>
      </c>
      <c r="E18" s="14">
        <v>1419.2</v>
      </c>
      <c r="F18" s="14">
        <v>35.48</v>
      </c>
      <c r="G18" s="14">
        <v>354.8</v>
      </c>
      <c r="H18" s="15"/>
      <c r="I18" t="s">
        <v>147</v>
      </c>
      <c r="J18" s="4">
        <f t="shared" si="1"/>
        <v>2235</v>
      </c>
      <c r="K18" s="4">
        <f t="shared" si="2"/>
        <v>1490.16</v>
      </c>
      <c r="L18" s="4">
        <f t="shared" si="3"/>
        <v>37.25</v>
      </c>
      <c r="M18" s="4">
        <f t="shared" si="4"/>
        <v>372.54</v>
      </c>
      <c r="O18">
        <v>2235</v>
      </c>
      <c r="P18">
        <v>1490.16</v>
      </c>
      <c r="Q18">
        <v>37.25</v>
      </c>
      <c r="R18">
        <v>372.54</v>
      </c>
      <c r="S18" s="1">
        <f t="shared" si="5"/>
        <v>0</v>
      </c>
      <c r="T18" s="1">
        <f t="shared" si="6"/>
        <v>0</v>
      </c>
      <c r="U18" s="1">
        <f t="shared" si="7"/>
        <v>0</v>
      </c>
      <c r="V18" s="1">
        <f t="shared" si="8"/>
        <v>0</v>
      </c>
    </row>
    <row r="19" spans="2:22">
      <c r="B19" s="13" t="s">
        <v>148</v>
      </c>
      <c r="C19" s="14">
        <v>18561</v>
      </c>
      <c r="D19" s="11">
        <f t="shared" si="0"/>
        <v>2227</v>
      </c>
      <c r="E19" s="14">
        <v>1484.88</v>
      </c>
      <c r="F19" s="14">
        <v>37.12</v>
      </c>
      <c r="G19" s="14">
        <v>371.22</v>
      </c>
      <c r="H19" s="15"/>
      <c r="I19" t="s">
        <v>149</v>
      </c>
      <c r="J19" s="4">
        <f t="shared" si="1"/>
        <v>1383</v>
      </c>
      <c r="K19" s="4">
        <f t="shared" si="2"/>
        <v>921.92</v>
      </c>
      <c r="L19" s="4">
        <f t="shared" si="3"/>
        <v>23.05</v>
      </c>
      <c r="M19" s="4">
        <f t="shared" si="4"/>
        <v>230.48</v>
      </c>
      <c r="O19">
        <v>1383</v>
      </c>
      <c r="P19">
        <v>921.92</v>
      </c>
      <c r="Q19">
        <v>23.05</v>
      </c>
      <c r="R19">
        <v>230.48</v>
      </c>
      <c r="S19" s="1">
        <f t="shared" si="5"/>
        <v>0</v>
      </c>
      <c r="T19" s="1">
        <f t="shared" si="6"/>
        <v>0</v>
      </c>
      <c r="U19" s="1">
        <f t="shared" si="7"/>
        <v>0</v>
      </c>
      <c r="V19" s="1">
        <f t="shared" si="8"/>
        <v>0</v>
      </c>
    </row>
    <row r="20" spans="2:22">
      <c r="B20" s="13" t="s">
        <v>150</v>
      </c>
      <c r="C20" s="14">
        <v>8000</v>
      </c>
      <c r="D20" s="11">
        <f t="shared" si="0"/>
        <v>960</v>
      </c>
      <c r="E20" s="14">
        <v>640</v>
      </c>
      <c r="F20" s="14">
        <v>16</v>
      </c>
      <c r="G20" s="14">
        <v>160</v>
      </c>
      <c r="H20" s="15"/>
      <c r="I20" t="s">
        <v>151</v>
      </c>
      <c r="J20" s="4">
        <f t="shared" si="1"/>
        <v>1044</v>
      </c>
      <c r="K20" s="4">
        <f t="shared" si="2"/>
        <v>696.16</v>
      </c>
      <c r="L20" s="4">
        <f t="shared" si="3"/>
        <v>17.4</v>
      </c>
      <c r="M20" s="4">
        <f t="shared" si="4"/>
        <v>174.04</v>
      </c>
      <c r="O20">
        <v>1044</v>
      </c>
      <c r="P20">
        <v>696.16</v>
      </c>
      <c r="Q20">
        <v>17.4</v>
      </c>
      <c r="R20">
        <v>174.04</v>
      </c>
      <c r="S20" s="1">
        <f t="shared" si="5"/>
        <v>0</v>
      </c>
      <c r="T20" s="1">
        <f t="shared" si="6"/>
        <v>0</v>
      </c>
      <c r="U20" s="1">
        <f t="shared" si="7"/>
        <v>0</v>
      </c>
      <c r="V20" s="1">
        <f t="shared" si="8"/>
        <v>0</v>
      </c>
    </row>
    <row r="21" s="1" customFormat="1" spans="2:22">
      <c r="B21" s="9" t="s">
        <v>117</v>
      </c>
      <c r="C21" s="10">
        <v>30568</v>
      </c>
      <c r="D21" s="11">
        <f t="shared" si="0"/>
        <v>3668</v>
      </c>
      <c r="E21" s="10">
        <v>1621.44</v>
      </c>
      <c r="F21" s="10">
        <v>61.14</v>
      </c>
      <c r="G21" s="10">
        <v>611.36</v>
      </c>
      <c r="H21" s="12"/>
      <c r="I21" s="1" t="s">
        <v>152</v>
      </c>
      <c r="J21" s="4">
        <f t="shared" si="1"/>
        <v>1807</v>
      </c>
      <c r="K21" s="4">
        <f t="shared" si="2"/>
        <v>1204.48</v>
      </c>
      <c r="L21" s="4">
        <f t="shared" si="3"/>
        <v>30.11</v>
      </c>
      <c r="M21" s="4">
        <f t="shared" si="4"/>
        <v>301.12</v>
      </c>
      <c r="O21" s="1">
        <v>1807</v>
      </c>
      <c r="P21" s="1">
        <v>1204.48</v>
      </c>
      <c r="Q21" s="1">
        <v>30.11</v>
      </c>
      <c r="R21" s="1">
        <v>301.12</v>
      </c>
      <c r="S21" s="1">
        <f t="shared" si="5"/>
        <v>0</v>
      </c>
      <c r="T21" s="1">
        <f t="shared" si="6"/>
        <v>0</v>
      </c>
      <c r="U21" s="1">
        <f t="shared" si="7"/>
        <v>0</v>
      </c>
      <c r="V21" s="1">
        <f t="shared" si="8"/>
        <v>0</v>
      </c>
    </row>
    <row r="22" s="1" customFormat="1" spans="2:22">
      <c r="B22" s="9" t="s">
        <v>147</v>
      </c>
      <c r="C22" s="10">
        <v>18627</v>
      </c>
      <c r="D22" s="11">
        <f t="shared" si="0"/>
        <v>2235</v>
      </c>
      <c r="E22" s="10">
        <v>1490.16</v>
      </c>
      <c r="F22" s="10">
        <v>37.25</v>
      </c>
      <c r="G22" s="10">
        <v>372.54</v>
      </c>
      <c r="H22" s="12"/>
      <c r="I22" s="1" t="s">
        <v>153</v>
      </c>
      <c r="J22" s="4">
        <f t="shared" si="1"/>
        <v>618</v>
      </c>
      <c r="K22" s="4">
        <f t="shared" si="2"/>
        <v>412</v>
      </c>
      <c r="L22" s="4">
        <f t="shared" si="3"/>
        <v>10.3</v>
      </c>
      <c r="M22" s="4">
        <f t="shared" si="4"/>
        <v>123.5</v>
      </c>
      <c r="O22" s="1">
        <v>618</v>
      </c>
      <c r="P22" s="1">
        <v>412</v>
      </c>
      <c r="Q22" s="1">
        <v>10.3</v>
      </c>
      <c r="R22" s="1">
        <v>123.5</v>
      </c>
      <c r="S22" s="1">
        <f t="shared" si="5"/>
        <v>0</v>
      </c>
      <c r="T22" s="1">
        <f t="shared" si="6"/>
        <v>0</v>
      </c>
      <c r="U22" s="1">
        <f t="shared" si="7"/>
        <v>0</v>
      </c>
      <c r="V22" s="1">
        <f t="shared" si="8"/>
        <v>0</v>
      </c>
    </row>
    <row r="23" spans="2:22">
      <c r="B23" s="13" t="s">
        <v>145</v>
      </c>
      <c r="C23" s="14">
        <v>18652</v>
      </c>
      <c r="D23" s="11">
        <f t="shared" si="0"/>
        <v>2238</v>
      </c>
      <c r="E23" s="14">
        <v>1492.16</v>
      </c>
      <c r="F23" s="14">
        <v>37.3</v>
      </c>
      <c r="G23" s="14">
        <v>373.04</v>
      </c>
      <c r="H23" s="15"/>
      <c r="I23" t="s">
        <v>154</v>
      </c>
      <c r="J23" s="4">
        <f t="shared" si="1"/>
        <v>840</v>
      </c>
      <c r="K23" s="4">
        <f t="shared" si="2"/>
        <v>560</v>
      </c>
      <c r="L23" s="4">
        <f t="shared" si="3"/>
        <v>14</v>
      </c>
      <c r="M23" s="4">
        <f t="shared" si="4"/>
        <v>140</v>
      </c>
      <c r="O23">
        <v>840</v>
      </c>
      <c r="P23">
        <v>560</v>
      </c>
      <c r="Q23">
        <v>14</v>
      </c>
      <c r="R23">
        <v>140</v>
      </c>
      <c r="S23" s="1">
        <f t="shared" si="5"/>
        <v>0</v>
      </c>
      <c r="T23" s="1">
        <f t="shared" si="6"/>
        <v>0</v>
      </c>
      <c r="U23" s="1">
        <f t="shared" si="7"/>
        <v>0</v>
      </c>
      <c r="V23" s="1">
        <f t="shared" si="8"/>
        <v>0</v>
      </c>
    </row>
    <row r="24" spans="2:22">
      <c r="B24" s="13" t="s">
        <v>155</v>
      </c>
      <c r="C24" s="14">
        <v>21531</v>
      </c>
      <c r="D24" s="11">
        <f t="shared" si="0"/>
        <v>2584</v>
      </c>
      <c r="E24" s="14">
        <v>1621.44</v>
      </c>
      <c r="F24" s="14">
        <v>43.06</v>
      </c>
      <c r="G24" s="14">
        <v>430.62</v>
      </c>
      <c r="H24" s="15"/>
      <c r="I24" t="s">
        <v>156</v>
      </c>
      <c r="J24" s="4">
        <f t="shared" si="1"/>
        <v>1184</v>
      </c>
      <c r="K24" s="4">
        <f t="shared" si="2"/>
        <v>789.04</v>
      </c>
      <c r="L24" s="4">
        <f t="shared" si="3"/>
        <v>19.73</v>
      </c>
      <c r="M24" s="4">
        <f t="shared" si="4"/>
        <v>197.26</v>
      </c>
      <c r="O24">
        <v>1184</v>
      </c>
      <c r="P24">
        <v>789.04</v>
      </c>
      <c r="Q24">
        <v>19.73</v>
      </c>
      <c r="R24">
        <v>197.26</v>
      </c>
      <c r="S24" s="1">
        <f t="shared" si="5"/>
        <v>0</v>
      </c>
      <c r="T24" s="1">
        <f t="shared" si="6"/>
        <v>0</v>
      </c>
      <c r="U24" s="1">
        <f t="shared" si="7"/>
        <v>0</v>
      </c>
      <c r="V24" s="1">
        <f t="shared" si="8"/>
        <v>0</v>
      </c>
    </row>
    <row r="25" s="1" customFormat="1" spans="2:22">
      <c r="B25" s="9" t="s">
        <v>125</v>
      </c>
      <c r="C25" s="10">
        <v>7000</v>
      </c>
      <c r="D25" s="11">
        <f t="shared" si="0"/>
        <v>840</v>
      </c>
      <c r="E25" s="10">
        <v>560</v>
      </c>
      <c r="F25" s="10">
        <v>14</v>
      </c>
      <c r="G25" s="10">
        <v>140</v>
      </c>
      <c r="H25" s="12"/>
      <c r="I25" s="1" t="s">
        <v>157</v>
      </c>
      <c r="J25" s="4">
        <f t="shared" si="1"/>
        <v>1226</v>
      </c>
      <c r="K25" s="4">
        <f t="shared" si="2"/>
        <v>817.28</v>
      </c>
      <c r="L25" s="4">
        <f t="shared" si="3"/>
        <v>20.43</v>
      </c>
      <c r="M25" s="4">
        <f t="shared" si="4"/>
        <v>204.32</v>
      </c>
      <c r="O25" s="1">
        <v>1226</v>
      </c>
      <c r="P25" s="1">
        <v>817.28</v>
      </c>
      <c r="Q25" s="1">
        <v>20.43</v>
      </c>
      <c r="R25" s="1">
        <v>204.32</v>
      </c>
      <c r="S25" s="1">
        <f t="shared" si="5"/>
        <v>0</v>
      </c>
      <c r="T25" s="1">
        <f t="shared" si="6"/>
        <v>0</v>
      </c>
      <c r="U25" s="1">
        <f t="shared" si="7"/>
        <v>0</v>
      </c>
      <c r="V25" s="1">
        <f t="shared" si="8"/>
        <v>0</v>
      </c>
    </row>
    <row r="26" s="1" customFormat="1" spans="2:22">
      <c r="B26" s="9" t="s">
        <v>158</v>
      </c>
      <c r="C26" s="10">
        <v>25216</v>
      </c>
      <c r="D26" s="11">
        <f t="shared" si="0"/>
        <v>3026</v>
      </c>
      <c r="E26" s="10">
        <v>1621.44</v>
      </c>
      <c r="F26" s="10">
        <v>50.43</v>
      </c>
      <c r="G26" s="10">
        <v>504.32</v>
      </c>
      <c r="H26" s="12"/>
      <c r="I26" s="1" t="s">
        <v>116</v>
      </c>
      <c r="J26" s="4">
        <f t="shared" si="1"/>
        <v>1200</v>
      </c>
      <c r="K26" s="4">
        <f t="shared" si="2"/>
        <v>800</v>
      </c>
      <c r="L26" s="4">
        <f t="shared" si="3"/>
        <v>20</v>
      </c>
      <c r="M26" s="4">
        <f t="shared" si="4"/>
        <v>200</v>
      </c>
      <c r="O26" s="1">
        <v>1200</v>
      </c>
      <c r="P26" s="1">
        <v>800</v>
      </c>
      <c r="Q26" s="1">
        <v>20</v>
      </c>
      <c r="R26" s="1">
        <v>200</v>
      </c>
      <c r="S26" s="1">
        <f t="shared" si="5"/>
        <v>0</v>
      </c>
      <c r="T26" s="1">
        <f t="shared" si="6"/>
        <v>0</v>
      </c>
      <c r="U26" s="1">
        <f t="shared" si="7"/>
        <v>0</v>
      </c>
      <c r="V26" s="1">
        <f t="shared" si="8"/>
        <v>0</v>
      </c>
    </row>
    <row r="27" spans="2:22">
      <c r="B27" s="13" t="s">
        <v>159</v>
      </c>
      <c r="C27" s="14">
        <v>10216</v>
      </c>
      <c r="D27" s="11">
        <f t="shared" si="0"/>
        <v>1226</v>
      </c>
      <c r="E27" s="14">
        <v>817.28</v>
      </c>
      <c r="F27" s="14">
        <v>20.43</v>
      </c>
      <c r="G27" s="14">
        <v>204.32</v>
      </c>
      <c r="H27" s="15"/>
      <c r="I27" t="s">
        <v>160</v>
      </c>
      <c r="J27" s="4">
        <f t="shared" si="1"/>
        <v>1775</v>
      </c>
      <c r="K27" s="4">
        <f t="shared" si="2"/>
        <v>1183.6</v>
      </c>
      <c r="L27" s="4">
        <f t="shared" si="3"/>
        <v>29.59</v>
      </c>
      <c r="M27" s="4">
        <f t="shared" si="4"/>
        <v>295.9</v>
      </c>
      <c r="O27">
        <v>1775</v>
      </c>
      <c r="P27">
        <v>1183.6</v>
      </c>
      <c r="Q27">
        <v>29.59</v>
      </c>
      <c r="R27">
        <v>295.9</v>
      </c>
      <c r="S27" s="1">
        <f t="shared" si="5"/>
        <v>0</v>
      </c>
      <c r="T27" s="1">
        <f t="shared" si="6"/>
        <v>0</v>
      </c>
      <c r="U27" s="1">
        <f t="shared" si="7"/>
        <v>0</v>
      </c>
      <c r="V27" s="1">
        <f t="shared" si="8"/>
        <v>0</v>
      </c>
    </row>
    <row r="28" s="1" customFormat="1" spans="2:22">
      <c r="B28" s="9" t="s">
        <v>161</v>
      </c>
      <c r="C28" s="10">
        <v>7100</v>
      </c>
      <c r="D28" s="11">
        <f t="shared" si="0"/>
        <v>852</v>
      </c>
      <c r="E28" s="10">
        <v>568</v>
      </c>
      <c r="F28" s="10">
        <v>14.2</v>
      </c>
      <c r="G28" s="10">
        <v>142</v>
      </c>
      <c r="H28" s="12"/>
      <c r="I28" s="1" t="s">
        <v>162</v>
      </c>
      <c r="J28" s="4">
        <f t="shared" si="1"/>
        <v>1080</v>
      </c>
      <c r="K28" s="4">
        <f t="shared" si="2"/>
        <v>720</v>
      </c>
      <c r="L28" s="4">
        <f t="shared" si="3"/>
        <v>18</v>
      </c>
      <c r="M28" s="4">
        <f t="shared" si="4"/>
        <v>180</v>
      </c>
      <c r="O28" s="1">
        <v>1080</v>
      </c>
      <c r="P28" s="1">
        <v>720</v>
      </c>
      <c r="Q28" s="1">
        <v>18</v>
      </c>
      <c r="R28" s="1">
        <v>180</v>
      </c>
      <c r="S28" s="1">
        <f t="shared" si="5"/>
        <v>0</v>
      </c>
      <c r="T28" s="1">
        <f t="shared" si="6"/>
        <v>0</v>
      </c>
      <c r="U28" s="1">
        <f t="shared" si="7"/>
        <v>0</v>
      </c>
      <c r="V28" s="1">
        <f t="shared" si="8"/>
        <v>0</v>
      </c>
    </row>
    <row r="29" spans="2:22">
      <c r="B29" s="13" t="s">
        <v>163</v>
      </c>
      <c r="C29" s="14">
        <v>19160</v>
      </c>
      <c r="D29" s="11">
        <f t="shared" si="0"/>
        <v>2299</v>
      </c>
      <c r="E29" s="14">
        <v>1532.8</v>
      </c>
      <c r="F29" s="14">
        <v>38.32</v>
      </c>
      <c r="G29" s="14">
        <v>383.2</v>
      </c>
      <c r="H29" s="15"/>
      <c r="I29" t="s">
        <v>140</v>
      </c>
      <c r="J29" s="4">
        <f t="shared" si="1"/>
        <v>1080</v>
      </c>
      <c r="K29" s="4">
        <f t="shared" si="2"/>
        <v>720</v>
      </c>
      <c r="L29" s="4">
        <f t="shared" si="3"/>
        <v>18</v>
      </c>
      <c r="M29" s="4">
        <f t="shared" si="4"/>
        <v>180</v>
      </c>
      <c r="O29">
        <v>1080</v>
      </c>
      <c r="P29">
        <v>720</v>
      </c>
      <c r="Q29">
        <v>18</v>
      </c>
      <c r="R29">
        <v>180</v>
      </c>
      <c r="S29" s="1">
        <f t="shared" si="5"/>
        <v>0</v>
      </c>
      <c r="T29" s="1">
        <f t="shared" si="6"/>
        <v>0</v>
      </c>
      <c r="U29" s="1">
        <f t="shared" si="7"/>
        <v>0</v>
      </c>
      <c r="V29" s="1">
        <f t="shared" si="8"/>
        <v>0</v>
      </c>
    </row>
    <row r="30" spans="2:22">
      <c r="B30" s="13" t="s">
        <v>164</v>
      </c>
      <c r="C30" s="14">
        <v>17615</v>
      </c>
      <c r="D30" s="11">
        <f t="shared" si="0"/>
        <v>2114</v>
      </c>
      <c r="E30" s="14">
        <v>1409.2</v>
      </c>
      <c r="F30" s="14">
        <v>35.23</v>
      </c>
      <c r="G30" s="14">
        <v>352.3</v>
      </c>
      <c r="H30" s="15"/>
      <c r="I30" t="s">
        <v>165</v>
      </c>
      <c r="J30" s="4">
        <f t="shared" si="1"/>
        <v>2374</v>
      </c>
      <c r="K30" s="4">
        <f t="shared" si="2"/>
        <v>1582.96</v>
      </c>
      <c r="L30" s="4">
        <f t="shared" si="3"/>
        <v>39.57</v>
      </c>
      <c r="M30" s="4">
        <f t="shared" si="4"/>
        <v>395.74</v>
      </c>
      <c r="O30">
        <v>2374</v>
      </c>
      <c r="P30">
        <v>1582.96</v>
      </c>
      <c r="Q30">
        <v>39.57</v>
      </c>
      <c r="R30">
        <v>395.74</v>
      </c>
      <c r="S30" s="1">
        <f t="shared" si="5"/>
        <v>0</v>
      </c>
      <c r="T30" s="1">
        <f t="shared" si="6"/>
        <v>0</v>
      </c>
      <c r="U30" s="1">
        <f t="shared" si="7"/>
        <v>0</v>
      </c>
      <c r="V30" s="1">
        <f t="shared" si="8"/>
        <v>0</v>
      </c>
    </row>
    <row r="31" spans="2:22">
      <c r="B31" s="13" t="s">
        <v>166</v>
      </c>
      <c r="C31" s="14">
        <v>30876</v>
      </c>
      <c r="D31" s="11">
        <f t="shared" si="0"/>
        <v>3705</v>
      </c>
      <c r="E31" s="14">
        <v>1621.44</v>
      </c>
      <c r="F31" s="14">
        <v>61.75</v>
      </c>
      <c r="G31" s="14">
        <v>617.52</v>
      </c>
      <c r="H31" s="15"/>
      <c r="I31" t="s">
        <v>124</v>
      </c>
      <c r="J31" s="4">
        <f t="shared" si="1"/>
        <v>3146</v>
      </c>
      <c r="K31" s="4">
        <f t="shared" si="2"/>
        <v>1621.44</v>
      </c>
      <c r="L31" s="4">
        <f t="shared" si="3"/>
        <v>52.43</v>
      </c>
      <c r="M31" s="4">
        <f t="shared" si="4"/>
        <v>524.32</v>
      </c>
      <c r="O31">
        <v>3146</v>
      </c>
      <c r="P31">
        <v>1621.44</v>
      </c>
      <c r="Q31">
        <v>52.43</v>
      </c>
      <c r="R31">
        <v>524.32</v>
      </c>
      <c r="S31" s="1">
        <f t="shared" si="5"/>
        <v>0</v>
      </c>
      <c r="T31" s="1">
        <f t="shared" si="6"/>
        <v>0</v>
      </c>
      <c r="U31" s="1">
        <f t="shared" si="7"/>
        <v>0</v>
      </c>
      <c r="V31" s="1">
        <f t="shared" si="8"/>
        <v>0</v>
      </c>
    </row>
    <row r="32" spans="2:22">
      <c r="B32" s="13" t="s">
        <v>167</v>
      </c>
      <c r="C32" s="14">
        <v>21401</v>
      </c>
      <c r="D32" s="11">
        <f t="shared" si="0"/>
        <v>2568</v>
      </c>
      <c r="E32" s="14">
        <v>1621.44</v>
      </c>
      <c r="F32" s="14">
        <v>42.8</v>
      </c>
      <c r="G32" s="14">
        <v>428.02</v>
      </c>
      <c r="H32" s="15"/>
      <c r="I32" t="s">
        <v>168</v>
      </c>
      <c r="J32" s="4">
        <f t="shared" si="1"/>
        <v>2626</v>
      </c>
      <c r="K32" s="4">
        <f t="shared" si="2"/>
        <v>1621.44</v>
      </c>
      <c r="L32" s="4">
        <f t="shared" si="3"/>
        <v>43.77</v>
      </c>
      <c r="M32" s="4">
        <f t="shared" si="4"/>
        <v>437.66</v>
      </c>
      <c r="O32">
        <v>2626</v>
      </c>
      <c r="P32">
        <v>1621.44</v>
      </c>
      <c r="Q32">
        <v>43.77</v>
      </c>
      <c r="R32">
        <v>437.66</v>
      </c>
      <c r="S32" s="1">
        <f t="shared" si="5"/>
        <v>0</v>
      </c>
      <c r="T32" s="1">
        <f t="shared" si="6"/>
        <v>0</v>
      </c>
      <c r="U32" s="1">
        <f t="shared" si="7"/>
        <v>0</v>
      </c>
      <c r="V32" s="1">
        <f t="shared" si="8"/>
        <v>0</v>
      </c>
    </row>
    <row r="33" spans="2:22">
      <c r="B33" s="13" t="s">
        <v>169</v>
      </c>
      <c r="C33" s="14">
        <v>18304</v>
      </c>
      <c r="D33" s="11">
        <f t="shared" si="0"/>
        <v>2196</v>
      </c>
      <c r="E33" s="14">
        <v>1464.32</v>
      </c>
      <c r="F33" s="14">
        <v>36.61</v>
      </c>
      <c r="G33" s="14">
        <v>366.08</v>
      </c>
      <c r="H33" s="15"/>
      <c r="I33" t="s">
        <v>146</v>
      </c>
      <c r="J33" s="4">
        <f t="shared" si="1"/>
        <v>2129</v>
      </c>
      <c r="K33" s="4">
        <f t="shared" si="2"/>
        <v>1419.2</v>
      </c>
      <c r="L33" s="4">
        <f t="shared" si="3"/>
        <v>35.48</v>
      </c>
      <c r="M33" s="4">
        <f t="shared" si="4"/>
        <v>354.8</v>
      </c>
      <c r="O33">
        <v>2129</v>
      </c>
      <c r="P33">
        <v>1419.2</v>
      </c>
      <c r="Q33">
        <v>35.48</v>
      </c>
      <c r="R33">
        <v>354.8</v>
      </c>
      <c r="S33" s="1">
        <f t="shared" si="5"/>
        <v>0</v>
      </c>
      <c r="T33" s="1">
        <f t="shared" si="6"/>
        <v>0</v>
      </c>
      <c r="U33" s="1">
        <f t="shared" si="7"/>
        <v>0</v>
      </c>
      <c r="V33" s="1">
        <f t="shared" si="8"/>
        <v>0</v>
      </c>
    </row>
    <row r="34" spans="2:22">
      <c r="B34" s="13" t="s">
        <v>170</v>
      </c>
      <c r="C34" s="14">
        <v>7000</v>
      </c>
      <c r="D34" s="11">
        <f t="shared" si="0"/>
        <v>840</v>
      </c>
      <c r="E34" s="14">
        <v>560</v>
      </c>
      <c r="F34" s="14">
        <v>14</v>
      </c>
      <c r="G34" s="14">
        <v>140</v>
      </c>
      <c r="H34" s="15"/>
      <c r="I34" t="s">
        <v>134</v>
      </c>
      <c r="J34" s="4">
        <f t="shared" si="1"/>
        <v>2169</v>
      </c>
      <c r="K34" s="4">
        <f t="shared" si="2"/>
        <v>1445.76</v>
      </c>
      <c r="L34" s="4">
        <f t="shared" si="3"/>
        <v>36.14</v>
      </c>
      <c r="M34" s="4">
        <f t="shared" si="4"/>
        <v>361.44</v>
      </c>
      <c r="O34">
        <v>2169</v>
      </c>
      <c r="P34">
        <v>1445.76</v>
      </c>
      <c r="Q34">
        <v>36.14</v>
      </c>
      <c r="R34">
        <v>361.44</v>
      </c>
      <c r="S34" s="1">
        <f t="shared" si="5"/>
        <v>0</v>
      </c>
      <c r="T34" s="1">
        <f t="shared" si="6"/>
        <v>0</v>
      </c>
      <c r="U34" s="1">
        <f t="shared" si="7"/>
        <v>0</v>
      </c>
      <c r="V34" s="1">
        <f t="shared" si="8"/>
        <v>0</v>
      </c>
    </row>
    <row r="35" spans="2:22">
      <c r="B35" s="13" t="s">
        <v>149</v>
      </c>
      <c r="C35" s="14">
        <v>11524</v>
      </c>
      <c r="D35" s="11">
        <f t="shared" ref="D35:D66" si="9">ROUND(C35*0.12,0)</f>
        <v>1383</v>
      </c>
      <c r="E35" s="14">
        <v>921.92</v>
      </c>
      <c r="F35" s="14">
        <v>23.05</v>
      </c>
      <c r="G35" s="14">
        <v>230.48</v>
      </c>
      <c r="H35" s="15"/>
      <c r="I35" t="s">
        <v>171</v>
      </c>
      <c r="J35" s="4">
        <f t="shared" ref="J35:J66" si="10">VLOOKUP(I35,B:D,3,0)</f>
        <v>2150</v>
      </c>
      <c r="K35" s="4">
        <f t="shared" ref="K35:K66" si="11">VLOOKUP(I35,B:E,4,0)</f>
        <v>1433.04</v>
      </c>
      <c r="L35" s="4">
        <f t="shared" ref="L35:L66" si="12">VLOOKUP(I35,B:F,5,0)</f>
        <v>35.83</v>
      </c>
      <c r="M35" s="4">
        <f t="shared" ref="M35:M66" si="13">VLOOKUP(I35,B:G,6,0)</f>
        <v>358.26</v>
      </c>
      <c r="O35">
        <v>2150</v>
      </c>
      <c r="P35">
        <v>1433.04</v>
      </c>
      <c r="Q35">
        <v>35.83</v>
      </c>
      <c r="R35">
        <v>358.26</v>
      </c>
      <c r="S35" s="1">
        <f t="shared" ref="S35:S66" si="14">J35-O35</f>
        <v>0</v>
      </c>
      <c r="T35" s="1">
        <f t="shared" ref="T35:T66" si="15">K35-P35</f>
        <v>0</v>
      </c>
      <c r="U35" s="1">
        <f t="shared" ref="U35:U66" si="16">L35-Q35</f>
        <v>0</v>
      </c>
      <c r="V35" s="1">
        <f t="shared" ref="V35:V66" si="17">M35-R35</f>
        <v>0</v>
      </c>
    </row>
    <row r="36" spans="2:22">
      <c r="B36" s="13" t="s">
        <v>133</v>
      </c>
      <c r="C36" s="14">
        <v>17615</v>
      </c>
      <c r="D36" s="11">
        <f t="shared" si="9"/>
        <v>2114</v>
      </c>
      <c r="E36" s="14">
        <v>1409.2</v>
      </c>
      <c r="F36" s="14">
        <v>35.23</v>
      </c>
      <c r="G36" s="14">
        <v>352.3</v>
      </c>
      <c r="H36" s="15"/>
      <c r="I36" t="s">
        <v>132</v>
      </c>
      <c r="J36" s="4">
        <f t="shared" si="10"/>
        <v>828</v>
      </c>
      <c r="K36" s="4">
        <f t="shared" si="11"/>
        <v>552</v>
      </c>
      <c r="L36" s="4">
        <f t="shared" si="12"/>
        <v>13.8</v>
      </c>
      <c r="M36" s="4">
        <f t="shared" si="13"/>
        <v>138</v>
      </c>
      <c r="O36">
        <v>828</v>
      </c>
      <c r="P36">
        <v>552</v>
      </c>
      <c r="Q36">
        <v>13.8</v>
      </c>
      <c r="R36">
        <v>138</v>
      </c>
      <c r="S36" s="1">
        <f t="shared" si="14"/>
        <v>0</v>
      </c>
      <c r="T36" s="1">
        <f t="shared" si="15"/>
        <v>0</v>
      </c>
      <c r="U36" s="1">
        <f t="shared" si="16"/>
        <v>0</v>
      </c>
      <c r="V36" s="1">
        <f t="shared" si="17"/>
        <v>0</v>
      </c>
    </row>
    <row r="37" spans="2:22">
      <c r="B37" s="13" t="s">
        <v>172</v>
      </c>
      <c r="C37" s="14">
        <v>30876</v>
      </c>
      <c r="D37" s="11">
        <f t="shared" si="9"/>
        <v>3705</v>
      </c>
      <c r="E37" s="14">
        <v>1621.44</v>
      </c>
      <c r="F37" s="14">
        <v>61.75</v>
      </c>
      <c r="G37" s="14">
        <v>617.52</v>
      </c>
      <c r="H37" s="15"/>
      <c r="I37" t="s">
        <v>173</v>
      </c>
      <c r="J37" s="4">
        <f t="shared" si="10"/>
        <v>1054</v>
      </c>
      <c r="K37" s="4">
        <f t="shared" si="11"/>
        <v>702.4</v>
      </c>
      <c r="L37" s="4">
        <f t="shared" si="12"/>
        <v>17.56</v>
      </c>
      <c r="M37" s="4">
        <f t="shared" si="13"/>
        <v>175.6</v>
      </c>
      <c r="O37">
        <v>2108</v>
      </c>
      <c r="P37">
        <v>1404.8</v>
      </c>
      <c r="Q37">
        <v>35.12</v>
      </c>
      <c r="R37">
        <v>351.2</v>
      </c>
      <c r="S37" s="1">
        <f t="shared" si="14"/>
        <v>-1054</v>
      </c>
      <c r="T37" s="1">
        <f t="shared" si="15"/>
        <v>-702.4</v>
      </c>
      <c r="U37" s="1">
        <f t="shared" si="16"/>
        <v>-17.56</v>
      </c>
      <c r="V37" s="1">
        <f t="shared" si="17"/>
        <v>-175.6</v>
      </c>
    </row>
    <row r="38" spans="2:22">
      <c r="B38" s="13" t="s">
        <v>174</v>
      </c>
      <c r="C38" s="14">
        <v>6550</v>
      </c>
      <c r="D38" s="11">
        <f t="shared" si="9"/>
        <v>786</v>
      </c>
      <c r="E38" s="14">
        <v>524</v>
      </c>
      <c r="F38" s="14">
        <v>13.1</v>
      </c>
      <c r="G38" s="14">
        <v>131</v>
      </c>
      <c r="H38" s="15"/>
      <c r="I38" t="s">
        <v>158</v>
      </c>
      <c r="J38" s="4">
        <f t="shared" si="10"/>
        <v>3026</v>
      </c>
      <c r="K38" s="4">
        <f t="shared" si="11"/>
        <v>1621.44</v>
      </c>
      <c r="L38" s="4">
        <f t="shared" si="12"/>
        <v>50.43</v>
      </c>
      <c r="M38" s="4">
        <f t="shared" si="13"/>
        <v>504.32</v>
      </c>
      <c r="O38">
        <v>3026</v>
      </c>
      <c r="P38">
        <v>1621.44</v>
      </c>
      <c r="Q38">
        <v>50.43</v>
      </c>
      <c r="R38">
        <v>504.32</v>
      </c>
      <c r="S38" s="1">
        <f t="shared" si="14"/>
        <v>0</v>
      </c>
      <c r="T38" s="1">
        <f t="shared" si="15"/>
        <v>0</v>
      </c>
      <c r="U38" s="1">
        <f t="shared" si="16"/>
        <v>0</v>
      </c>
      <c r="V38" s="1">
        <f t="shared" si="17"/>
        <v>0</v>
      </c>
    </row>
    <row r="39" spans="2:22">
      <c r="B39" s="13" t="s">
        <v>175</v>
      </c>
      <c r="C39" s="14">
        <v>7277</v>
      </c>
      <c r="D39" s="11">
        <f t="shared" si="9"/>
        <v>873</v>
      </c>
      <c r="E39" s="14">
        <v>582.16</v>
      </c>
      <c r="F39" s="14">
        <v>14.55</v>
      </c>
      <c r="G39" s="14">
        <v>145.54</v>
      </c>
      <c r="H39" s="15"/>
      <c r="I39" t="s">
        <v>176</v>
      </c>
      <c r="J39" s="4">
        <f t="shared" si="10"/>
        <v>2700</v>
      </c>
      <c r="K39" s="4">
        <f t="shared" si="11"/>
        <v>1621.44</v>
      </c>
      <c r="L39" s="4">
        <f t="shared" si="12"/>
        <v>45.01</v>
      </c>
      <c r="M39" s="4">
        <f t="shared" si="13"/>
        <v>450.08</v>
      </c>
      <c r="O39">
        <v>2700</v>
      </c>
      <c r="P39">
        <v>1621.44</v>
      </c>
      <c r="Q39">
        <v>45.01</v>
      </c>
      <c r="R39">
        <v>450.08</v>
      </c>
      <c r="S39" s="1">
        <f t="shared" si="14"/>
        <v>0</v>
      </c>
      <c r="T39" s="1">
        <f t="shared" si="15"/>
        <v>0</v>
      </c>
      <c r="U39" s="1">
        <f t="shared" si="16"/>
        <v>0</v>
      </c>
      <c r="V39" s="1">
        <f t="shared" si="17"/>
        <v>0</v>
      </c>
    </row>
    <row r="40" spans="2:22">
      <c r="B40" s="13" t="s">
        <v>171</v>
      </c>
      <c r="C40" s="14">
        <v>17913</v>
      </c>
      <c r="D40" s="11">
        <f t="shared" si="9"/>
        <v>2150</v>
      </c>
      <c r="E40" s="14">
        <v>1433.04</v>
      </c>
      <c r="F40" s="14">
        <v>35.83</v>
      </c>
      <c r="G40" s="14">
        <v>358.26</v>
      </c>
      <c r="H40" s="15"/>
      <c r="I40" t="s">
        <v>177</v>
      </c>
      <c r="J40" s="4">
        <f t="shared" si="10"/>
        <v>2640</v>
      </c>
      <c r="K40" s="4">
        <f t="shared" si="11"/>
        <v>1621.44</v>
      </c>
      <c r="L40" s="4">
        <f t="shared" si="12"/>
        <v>43.99</v>
      </c>
      <c r="M40" s="4">
        <f t="shared" si="13"/>
        <v>439.92</v>
      </c>
      <c r="O40">
        <v>2640</v>
      </c>
      <c r="P40">
        <v>1621.44</v>
      </c>
      <c r="Q40">
        <v>43.99</v>
      </c>
      <c r="R40">
        <v>439.92</v>
      </c>
      <c r="S40" s="1">
        <f t="shared" si="14"/>
        <v>0</v>
      </c>
      <c r="T40" s="1">
        <f t="shared" si="15"/>
        <v>0</v>
      </c>
      <c r="U40" s="1">
        <f t="shared" si="16"/>
        <v>0</v>
      </c>
      <c r="V40" s="1">
        <f t="shared" si="17"/>
        <v>0</v>
      </c>
    </row>
    <row r="41" spans="2:22">
      <c r="B41" s="13" t="s">
        <v>178</v>
      </c>
      <c r="C41" s="14">
        <v>18492</v>
      </c>
      <c r="D41" s="11">
        <f t="shared" si="9"/>
        <v>2219</v>
      </c>
      <c r="E41" s="14">
        <v>1479.36</v>
      </c>
      <c r="F41" s="14">
        <v>36.98</v>
      </c>
      <c r="G41" s="14">
        <v>369.84</v>
      </c>
      <c r="H41" s="15"/>
      <c r="I41" t="s">
        <v>148</v>
      </c>
      <c r="J41" s="4">
        <f t="shared" si="10"/>
        <v>2227</v>
      </c>
      <c r="K41" s="4">
        <f t="shared" si="11"/>
        <v>1484.88</v>
      </c>
      <c r="L41" s="4">
        <f t="shared" si="12"/>
        <v>37.12</v>
      </c>
      <c r="M41" s="4">
        <f t="shared" si="13"/>
        <v>371.22</v>
      </c>
      <c r="O41">
        <v>2227</v>
      </c>
      <c r="P41">
        <v>1484.88</v>
      </c>
      <c r="Q41">
        <v>37.12</v>
      </c>
      <c r="R41">
        <v>371.22</v>
      </c>
      <c r="S41" s="1">
        <f t="shared" si="14"/>
        <v>0</v>
      </c>
      <c r="T41" s="1">
        <f t="shared" si="15"/>
        <v>0</v>
      </c>
      <c r="U41" s="1">
        <f t="shared" si="16"/>
        <v>0</v>
      </c>
      <c r="V41" s="1">
        <f t="shared" si="17"/>
        <v>0</v>
      </c>
    </row>
    <row r="42" spans="2:22">
      <c r="B42" s="13" t="s">
        <v>179</v>
      </c>
      <c r="C42" s="14">
        <v>8000</v>
      </c>
      <c r="D42" s="11">
        <f t="shared" si="9"/>
        <v>960</v>
      </c>
      <c r="E42" s="14">
        <v>640</v>
      </c>
      <c r="F42" s="14">
        <v>16</v>
      </c>
      <c r="G42" s="14">
        <v>160</v>
      </c>
      <c r="H42" s="15"/>
      <c r="I42" t="s">
        <v>180</v>
      </c>
      <c r="J42" s="4">
        <f t="shared" si="10"/>
        <v>2114</v>
      </c>
      <c r="K42" s="4">
        <f t="shared" si="11"/>
        <v>1409.2</v>
      </c>
      <c r="L42" s="4">
        <f t="shared" si="12"/>
        <v>35.23</v>
      </c>
      <c r="M42" s="4">
        <f t="shared" si="13"/>
        <v>352.3</v>
      </c>
      <c r="O42">
        <v>2114</v>
      </c>
      <c r="P42">
        <v>1409.2</v>
      </c>
      <c r="Q42">
        <v>35.23</v>
      </c>
      <c r="R42">
        <v>352.3</v>
      </c>
      <c r="S42" s="1">
        <f t="shared" si="14"/>
        <v>0</v>
      </c>
      <c r="T42" s="1">
        <f t="shared" si="15"/>
        <v>0</v>
      </c>
      <c r="U42" s="1">
        <f t="shared" si="16"/>
        <v>0</v>
      </c>
      <c r="V42" s="1">
        <f t="shared" si="17"/>
        <v>0</v>
      </c>
    </row>
    <row r="43" spans="2:22">
      <c r="B43" s="13" t="s">
        <v>181</v>
      </c>
      <c r="C43" s="14">
        <v>15385</v>
      </c>
      <c r="D43" s="11">
        <f t="shared" si="9"/>
        <v>1846</v>
      </c>
      <c r="E43" s="14">
        <v>1230.8</v>
      </c>
      <c r="F43" s="14">
        <v>30.77</v>
      </c>
      <c r="G43" s="14">
        <v>307.7</v>
      </c>
      <c r="H43" s="15"/>
      <c r="I43" t="s">
        <v>181</v>
      </c>
      <c r="J43" s="4">
        <f t="shared" si="10"/>
        <v>1846</v>
      </c>
      <c r="K43" s="4">
        <f t="shared" si="11"/>
        <v>1230.8</v>
      </c>
      <c r="L43" s="4">
        <f t="shared" si="12"/>
        <v>30.77</v>
      </c>
      <c r="M43" s="4">
        <f t="shared" si="13"/>
        <v>307.7</v>
      </c>
      <c r="O43">
        <v>1846</v>
      </c>
      <c r="P43">
        <v>1230.8</v>
      </c>
      <c r="Q43">
        <v>30.77</v>
      </c>
      <c r="R43">
        <v>307.7</v>
      </c>
      <c r="S43" s="1">
        <f t="shared" si="14"/>
        <v>0</v>
      </c>
      <c r="T43" s="1">
        <f t="shared" si="15"/>
        <v>0</v>
      </c>
      <c r="U43" s="1">
        <f t="shared" si="16"/>
        <v>0</v>
      </c>
      <c r="V43" s="1">
        <f t="shared" si="17"/>
        <v>0</v>
      </c>
    </row>
    <row r="44" spans="2:22">
      <c r="B44" s="13" t="s">
        <v>182</v>
      </c>
      <c r="C44" s="14">
        <v>8000</v>
      </c>
      <c r="D44" s="11">
        <f t="shared" si="9"/>
        <v>960</v>
      </c>
      <c r="E44" s="14">
        <v>640</v>
      </c>
      <c r="F44" s="14">
        <v>16</v>
      </c>
      <c r="G44" s="14">
        <v>160</v>
      </c>
      <c r="H44" s="15"/>
      <c r="I44" t="s">
        <v>183</v>
      </c>
      <c r="J44" s="4">
        <f t="shared" si="10"/>
        <v>978</v>
      </c>
      <c r="K44" s="4">
        <f t="shared" si="11"/>
        <v>652</v>
      </c>
      <c r="L44" s="4">
        <f t="shared" si="12"/>
        <v>16.3</v>
      </c>
      <c r="M44" s="4">
        <f t="shared" si="13"/>
        <v>163</v>
      </c>
      <c r="O44">
        <v>1956</v>
      </c>
      <c r="P44">
        <v>1304</v>
      </c>
      <c r="Q44">
        <v>32.6</v>
      </c>
      <c r="R44">
        <v>326</v>
      </c>
      <c r="S44" s="1">
        <f t="shared" si="14"/>
        <v>-978</v>
      </c>
      <c r="T44" s="1">
        <f t="shared" si="15"/>
        <v>-652</v>
      </c>
      <c r="U44" s="1">
        <f t="shared" si="16"/>
        <v>-16.3</v>
      </c>
      <c r="V44" s="1">
        <f t="shared" si="17"/>
        <v>-163</v>
      </c>
    </row>
    <row r="45" spans="2:22">
      <c r="B45" s="13" t="s">
        <v>184</v>
      </c>
      <c r="C45" s="14">
        <v>17500</v>
      </c>
      <c r="D45" s="11">
        <f t="shared" si="9"/>
        <v>2100</v>
      </c>
      <c r="E45" s="14">
        <v>1400</v>
      </c>
      <c r="F45" s="14">
        <v>35</v>
      </c>
      <c r="G45" s="14">
        <v>350</v>
      </c>
      <c r="H45" s="15"/>
      <c r="I45" t="s">
        <v>185</v>
      </c>
      <c r="J45" s="4">
        <f t="shared" si="10"/>
        <v>902</v>
      </c>
      <c r="K45" s="4">
        <f t="shared" si="11"/>
        <v>601.6</v>
      </c>
      <c r="L45" s="4">
        <f t="shared" si="12"/>
        <v>15.04</v>
      </c>
      <c r="M45" s="4">
        <f t="shared" si="13"/>
        <v>150.4</v>
      </c>
      <c r="O45">
        <v>1804</v>
      </c>
      <c r="P45">
        <v>1203.2</v>
      </c>
      <c r="Q45">
        <v>30.08</v>
      </c>
      <c r="R45">
        <v>300.8</v>
      </c>
      <c r="S45" s="1">
        <f t="shared" si="14"/>
        <v>-902</v>
      </c>
      <c r="T45" s="1">
        <f t="shared" si="15"/>
        <v>-601.6</v>
      </c>
      <c r="U45" s="1">
        <f t="shared" si="16"/>
        <v>-15.04</v>
      </c>
      <c r="V45" s="1">
        <f t="shared" si="17"/>
        <v>-150.4</v>
      </c>
    </row>
    <row r="46" spans="2:22">
      <c r="B46" s="13" t="s">
        <v>160</v>
      </c>
      <c r="C46" s="14">
        <v>14795</v>
      </c>
      <c r="D46" s="11">
        <f t="shared" si="9"/>
        <v>1775</v>
      </c>
      <c r="E46" s="14">
        <v>1183.6</v>
      </c>
      <c r="F46" s="14">
        <v>29.59</v>
      </c>
      <c r="G46" s="14">
        <v>295.9</v>
      </c>
      <c r="H46" s="15"/>
      <c r="I46" t="s">
        <v>167</v>
      </c>
      <c r="J46" s="4">
        <f t="shared" si="10"/>
        <v>2568</v>
      </c>
      <c r="K46" s="4">
        <f t="shared" si="11"/>
        <v>1621.44</v>
      </c>
      <c r="L46" s="4">
        <f t="shared" si="12"/>
        <v>42.8</v>
      </c>
      <c r="M46" s="4">
        <f t="shared" si="13"/>
        <v>428.02</v>
      </c>
      <c r="O46">
        <v>2568</v>
      </c>
      <c r="P46">
        <v>1621.44</v>
      </c>
      <c r="Q46">
        <v>42.8</v>
      </c>
      <c r="R46">
        <v>428.02</v>
      </c>
      <c r="S46" s="1">
        <f t="shared" si="14"/>
        <v>0</v>
      </c>
      <c r="T46" s="1">
        <f t="shared" si="15"/>
        <v>0</v>
      </c>
      <c r="U46" s="1">
        <f t="shared" si="16"/>
        <v>0</v>
      </c>
      <c r="V46" s="1">
        <f t="shared" si="17"/>
        <v>0</v>
      </c>
    </row>
    <row r="47" spans="2:22">
      <c r="B47" s="13" t="s">
        <v>121</v>
      </c>
      <c r="C47" s="14">
        <v>21916</v>
      </c>
      <c r="D47" s="11">
        <f t="shared" si="9"/>
        <v>2630</v>
      </c>
      <c r="E47" s="14">
        <v>1621.44</v>
      </c>
      <c r="F47" s="14">
        <v>43.83</v>
      </c>
      <c r="G47" s="14">
        <v>438.32</v>
      </c>
      <c r="H47" s="15"/>
      <c r="I47" t="s">
        <v>169</v>
      </c>
      <c r="J47" s="4">
        <f t="shared" si="10"/>
        <v>2196</v>
      </c>
      <c r="K47" s="4">
        <f t="shared" si="11"/>
        <v>1464.32</v>
      </c>
      <c r="L47" s="4">
        <f t="shared" si="12"/>
        <v>36.61</v>
      </c>
      <c r="M47" s="4">
        <f t="shared" si="13"/>
        <v>366.08</v>
      </c>
      <c r="O47">
        <v>2196</v>
      </c>
      <c r="P47">
        <v>1464.32</v>
      </c>
      <c r="Q47">
        <v>36.61</v>
      </c>
      <c r="R47">
        <v>366.08</v>
      </c>
      <c r="S47" s="1">
        <f t="shared" si="14"/>
        <v>0</v>
      </c>
      <c r="T47" s="1">
        <f t="shared" si="15"/>
        <v>0</v>
      </c>
      <c r="U47" s="1">
        <f t="shared" si="16"/>
        <v>0</v>
      </c>
      <c r="V47" s="1">
        <f t="shared" si="17"/>
        <v>0</v>
      </c>
    </row>
    <row r="48" spans="2:22">
      <c r="B48" s="13" t="s">
        <v>168</v>
      </c>
      <c r="C48" s="14">
        <v>21883</v>
      </c>
      <c r="D48" s="11">
        <f t="shared" si="9"/>
        <v>2626</v>
      </c>
      <c r="E48" s="14">
        <v>1621.44</v>
      </c>
      <c r="F48" s="14">
        <v>43.77</v>
      </c>
      <c r="G48" s="14">
        <v>437.66</v>
      </c>
      <c r="H48" s="15"/>
      <c r="I48" t="s">
        <v>186</v>
      </c>
      <c r="J48" s="4">
        <f t="shared" si="10"/>
        <v>2287</v>
      </c>
      <c r="K48" s="4">
        <f t="shared" si="11"/>
        <v>1524.88</v>
      </c>
      <c r="L48" s="4">
        <f t="shared" si="12"/>
        <v>38.12</v>
      </c>
      <c r="M48" s="4">
        <f t="shared" si="13"/>
        <v>381.22</v>
      </c>
      <c r="O48">
        <v>2287</v>
      </c>
      <c r="P48">
        <v>1524.88</v>
      </c>
      <c r="Q48">
        <v>38.12</v>
      </c>
      <c r="R48">
        <v>381.22</v>
      </c>
      <c r="S48" s="1">
        <f t="shared" si="14"/>
        <v>0</v>
      </c>
      <c r="T48" s="1">
        <f t="shared" si="15"/>
        <v>0</v>
      </c>
      <c r="U48" s="1">
        <f t="shared" si="16"/>
        <v>0</v>
      </c>
      <c r="V48" s="1">
        <f t="shared" si="17"/>
        <v>0</v>
      </c>
    </row>
    <row r="49" spans="2:22">
      <c r="B49" s="13" t="s">
        <v>152</v>
      </c>
      <c r="C49" s="14">
        <v>15056</v>
      </c>
      <c r="D49" s="11">
        <f t="shared" si="9"/>
        <v>1807</v>
      </c>
      <c r="E49" s="14">
        <v>1204.48</v>
      </c>
      <c r="F49" s="14">
        <v>30.11</v>
      </c>
      <c r="G49" s="14">
        <v>301.12</v>
      </c>
      <c r="H49" s="15"/>
      <c r="I49" t="s">
        <v>170</v>
      </c>
      <c r="J49" s="4">
        <f t="shared" si="10"/>
        <v>840</v>
      </c>
      <c r="K49" s="4">
        <f t="shared" si="11"/>
        <v>560</v>
      </c>
      <c r="L49" s="4">
        <f t="shared" si="12"/>
        <v>14</v>
      </c>
      <c r="M49" s="4">
        <f t="shared" si="13"/>
        <v>140</v>
      </c>
      <c r="O49">
        <v>840</v>
      </c>
      <c r="P49">
        <v>560</v>
      </c>
      <c r="Q49">
        <v>14</v>
      </c>
      <c r="R49">
        <v>140</v>
      </c>
      <c r="S49" s="1">
        <f t="shared" si="14"/>
        <v>0</v>
      </c>
      <c r="T49" s="1">
        <f t="shared" si="15"/>
        <v>0</v>
      </c>
      <c r="U49" s="1">
        <f t="shared" si="16"/>
        <v>0</v>
      </c>
      <c r="V49" s="1">
        <f t="shared" si="17"/>
        <v>0</v>
      </c>
    </row>
    <row r="50" spans="2:22">
      <c r="B50" s="13" t="s">
        <v>151</v>
      </c>
      <c r="C50" s="14">
        <v>8702</v>
      </c>
      <c r="D50" s="11">
        <f t="shared" si="9"/>
        <v>1044</v>
      </c>
      <c r="E50" s="14">
        <v>696.16</v>
      </c>
      <c r="F50" s="14">
        <v>17.4</v>
      </c>
      <c r="G50" s="14">
        <v>174.04</v>
      </c>
      <c r="H50" s="15"/>
      <c r="I50" t="s">
        <v>187</v>
      </c>
      <c r="J50" s="4">
        <f t="shared" si="10"/>
        <v>2470</v>
      </c>
      <c r="K50" s="4">
        <f t="shared" si="11"/>
        <v>1621.44</v>
      </c>
      <c r="L50" s="4">
        <f t="shared" si="12"/>
        <v>41.16</v>
      </c>
      <c r="M50" s="4">
        <f t="shared" si="13"/>
        <v>411.64</v>
      </c>
      <c r="O50">
        <v>2470</v>
      </c>
      <c r="P50">
        <v>1621.44</v>
      </c>
      <c r="Q50">
        <v>41.16</v>
      </c>
      <c r="R50">
        <v>411.64</v>
      </c>
      <c r="S50" s="1">
        <f t="shared" si="14"/>
        <v>0</v>
      </c>
      <c r="T50" s="1">
        <f t="shared" si="15"/>
        <v>0</v>
      </c>
      <c r="U50" s="1">
        <f t="shared" si="16"/>
        <v>0</v>
      </c>
      <c r="V50" s="1">
        <f t="shared" si="17"/>
        <v>0</v>
      </c>
    </row>
    <row r="51" spans="2:22">
      <c r="B51" s="13" t="s">
        <v>188</v>
      </c>
      <c r="C51" s="14">
        <v>25819</v>
      </c>
      <c r="D51" s="11">
        <f t="shared" si="9"/>
        <v>3098</v>
      </c>
      <c r="E51" s="14">
        <v>1621.44</v>
      </c>
      <c r="F51" s="14">
        <v>51.64</v>
      </c>
      <c r="G51" s="14">
        <v>516.38</v>
      </c>
      <c r="H51" s="15"/>
      <c r="I51" t="s">
        <v>122</v>
      </c>
      <c r="J51" s="4">
        <f t="shared" si="10"/>
        <v>1200</v>
      </c>
      <c r="K51" s="4">
        <f t="shared" si="11"/>
        <v>800</v>
      </c>
      <c r="L51" s="4">
        <f t="shared" si="12"/>
        <v>20</v>
      </c>
      <c r="M51" s="4">
        <f t="shared" si="13"/>
        <v>200</v>
      </c>
      <c r="O51">
        <v>1200</v>
      </c>
      <c r="P51">
        <v>800</v>
      </c>
      <c r="Q51">
        <v>20</v>
      </c>
      <c r="R51">
        <v>200</v>
      </c>
      <c r="S51" s="1">
        <f t="shared" si="14"/>
        <v>0</v>
      </c>
      <c r="T51" s="1">
        <f t="shared" si="15"/>
        <v>0</v>
      </c>
      <c r="U51" s="1">
        <f t="shared" si="16"/>
        <v>0</v>
      </c>
      <c r="V51" s="1">
        <f t="shared" si="17"/>
        <v>0</v>
      </c>
    </row>
    <row r="52" spans="2:22">
      <c r="B52" s="13" t="s">
        <v>189</v>
      </c>
      <c r="C52" s="14">
        <v>20609</v>
      </c>
      <c r="D52" s="11">
        <f t="shared" si="9"/>
        <v>2473</v>
      </c>
      <c r="E52" s="14">
        <v>1621.44</v>
      </c>
      <c r="F52" s="14">
        <v>41.22</v>
      </c>
      <c r="G52" s="14">
        <v>412.18</v>
      </c>
      <c r="H52" s="15"/>
      <c r="I52" t="s">
        <v>159</v>
      </c>
      <c r="J52" s="4">
        <f t="shared" si="10"/>
        <v>1226</v>
      </c>
      <c r="K52" s="4">
        <f t="shared" si="11"/>
        <v>817.28</v>
      </c>
      <c r="L52" s="4">
        <f t="shared" si="12"/>
        <v>20.43</v>
      </c>
      <c r="M52" s="4">
        <f t="shared" si="13"/>
        <v>204.32</v>
      </c>
      <c r="O52">
        <v>1226</v>
      </c>
      <c r="P52">
        <v>817.28</v>
      </c>
      <c r="Q52">
        <v>20.43</v>
      </c>
      <c r="R52">
        <v>204.32</v>
      </c>
      <c r="S52" s="1">
        <f t="shared" si="14"/>
        <v>0</v>
      </c>
      <c r="T52" s="1">
        <f t="shared" si="15"/>
        <v>0</v>
      </c>
      <c r="U52" s="1">
        <f t="shared" si="16"/>
        <v>0</v>
      </c>
      <c r="V52" s="1">
        <f t="shared" si="17"/>
        <v>0</v>
      </c>
    </row>
    <row r="53" spans="2:22">
      <c r="B53" s="13" t="s">
        <v>139</v>
      </c>
      <c r="C53" s="14">
        <v>10040</v>
      </c>
      <c r="D53" s="11">
        <f t="shared" si="9"/>
        <v>1205</v>
      </c>
      <c r="E53" s="14">
        <v>803.2</v>
      </c>
      <c r="F53" s="14">
        <v>20.08</v>
      </c>
      <c r="G53" s="14">
        <v>200.8</v>
      </c>
      <c r="H53" s="15"/>
      <c r="I53" t="s">
        <v>190</v>
      </c>
      <c r="J53" s="4">
        <f t="shared" si="10"/>
        <v>978</v>
      </c>
      <c r="K53" s="4">
        <f t="shared" si="11"/>
        <v>652</v>
      </c>
      <c r="L53" s="4">
        <f t="shared" si="12"/>
        <v>16.3</v>
      </c>
      <c r="M53" s="4">
        <f t="shared" si="13"/>
        <v>163</v>
      </c>
      <c r="O53">
        <v>978</v>
      </c>
      <c r="P53">
        <v>652</v>
      </c>
      <c r="Q53">
        <v>16.3</v>
      </c>
      <c r="R53">
        <v>163</v>
      </c>
      <c r="S53" s="1">
        <f t="shared" si="14"/>
        <v>0</v>
      </c>
      <c r="T53" s="1">
        <f t="shared" si="15"/>
        <v>0</v>
      </c>
      <c r="U53" s="1">
        <f t="shared" si="16"/>
        <v>0</v>
      </c>
      <c r="V53" s="1">
        <f t="shared" si="17"/>
        <v>0</v>
      </c>
    </row>
    <row r="54" spans="2:22">
      <c r="B54" s="13" t="s">
        <v>191</v>
      </c>
      <c r="C54" s="14">
        <v>6730</v>
      </c>
      <c r="D54" s="11">
        <f t="shared" si="9"/>
        <v>808</v>
      </c>
      <c r="E54" s="14">
        <v>538.4</v>
      </c>
      <c r="F54" s="14">
        <v>13.46</v>
      </c>
      <c r="G54" s="14">
        <v>134.6</v>
      </c>
      <c r="H54" s="15"/>
      <c r="I54" t="s">
        <v>138</v>
      </c>
      <c r="J54" s="4">
        <f t="shared" si="10"/>
        <v>3187</v>
      </c>
      <c r="K54" s="4">
        <f t="shared" si="11"/>
        <v>1621.44</v>
      </c>
      <c r="L54" s="4">
        <f t="shared" si="12"/>
        <v>53.11</v>
      </c>
      <c r="M54" s="4">
        <f t="shared" si="13"/>
        <v>531.12</v>
      </c>
      <c r="O54">
        <v>3187</v>
      </c>
      <c r="P54">
        <v>1621.44</v>
      </c>
      <c r="Q54">
        <v>53.11</v>
      </c>
      <c r="R54">
        <v>531.12</v>
      </c>
      <c r="S54" s="1">
        <f t="shared" si="14"/>
        <v>0</v>
      </c>
      <c r="T54" s="1">
        <f t="shared" si="15"/>
        <v>0</v>
      </c>
      <c r="U54" s="1">
        <f t="shared" si="16"/>
        <v>0</v>
      </c>
      <c r="V54" s="1">
        <f t="shared" si="17"/>
        <v>0</v>
      </c>
    </row>
    <row r="55" spans="2:22">
      <c r="B55" s="13" t="s">
        <v>192</v>
      </c>
      <c r="C55" s="14">
        <v>7000</v>
      </c>
      <c r="D55" s="11">
        <f t="shared" si="9"/>
        <v>840</v>
      </c>
      <c r="E55" s="14">
        <v>560</v>
      </c>
      <c r="F55" s="14">
        <v>14</v>
      </c>
      <c r="G55" s="14">
        <v>140</v>
      </c>
      <c r="H55" s="15"/>
      <c r="I55" t="s">
        <v>193</v>
      </c>
      <c r="J55" s="4">
        <f t="shared" si="10"/>
        <v>2295</v>
      </c>
      <c r="K55" s="4">
        <f t="shared" si="11"/>
        <v>1530.16</v>
      </c>
      <c r="L55" s="4">
        <f t="shared" si="12"/>
        <v>38.25</v>
      </c>
      <c r="M55" s="4">
        <f t="shared" si="13"/>
        <v>382.54</v>
      </c>
      <c r="O55">
        <v>2295</v>
      </c>
      <c r="P55">
        <v>1530.16</v>
      </c>
      <c r="Q55">
        <v>38.25</v>
      </c>
      <c r="R55">
        <v>382.54</v>
      </c>
      <c r="S55" s="1">
        <f t="shared" si="14"/>
        <v>0</v>
      </c>
      <c r="T55" s="1">
        <f t="shared" si="15"/>
        <v>0</v>
      </c>
      <c r="U55" s="1">
        <f t="shared" si="16"/>
        <v>0</v>
      </c>
      <c r="V55" s="1">
        <f t="shared" si="17"/>
        <v>0</v>
      </c>
    </row>
    <row r="56" spans="2:22">
      <c r="B56" s="13" t="s">
        <v>187</v>
      </c>
      <c r="C56" s="14">
        <v>20582</v>
      </c>
      <c r="D56" s="11">
        <f t="shared" si="9"/>
        <v>2470</v>
      </c>
      <c r="E56" s="14">
        <v>1621.44</v>
      </c>
      <c r="F56" s="14">
        <v>41.16</v>
      </c>
      <c r="G56" s="14">
        <v>411.64</v>
      </c>
      <c r="H56" s="15"/>
      <c r="I56" t="s">
        <v>194</v>
      </c>
      <c r="J56" s="4">
        <f t="shared" si="10"/>
        <v>1815</v>
      </c>
      <c r="K56" s="4">
        <f t="shared" si="11"/>
        <v>1209.76</v>
      </c>
      <c r="L56" s="4">
        <f t="shared" si="12"/>
        <v>30.24</v>
      </c>
      <c r="M56" s="4">
        <f t="shared" si="13"/>
        <v>302.44</v>
      </c>
      <c r="O56">
        <v>1815</v>
      </c>
      <c r="P56">
        <v>1209.76</v>
      </c>
      <c r="Q56">
        <v>30.24</v>
      </c>
      <c r="R56">
        <v>302.44</v>
      </c>
      <c r="S56" s="1">
        <f t="shared" si="14"/>
        <v>0</v>
      </c>
      <c r="T56" s="1">
        <f t="shared" si="15"/>
        <v>0</v>
      </c>
      <c r="U56" s="1">
        <f t="shared" si="16"/>
        <v>0</v>
      </c>
      <c r="V56" s="1">
        <f t="shared" si="17"/>
        <v>0</v>
      </c>
    </row>
    <row r="57" spans="2:22">
      <c r="B57" s="13" t="s">
        <v>135</v>
      </c>
      <c r="C57" s="14">
        <v>7000</v>
      </c>
      <c r="D57" s="11">
        <f t="shared" si="9"/>
        <v>840</v>
      </c>
      <c r="E57" s="14">
        <v>560</v>
      </c>
      <c r="F57" s="14">
        <v>14</v>
      </c>
      <c r="G57" s="14">
        <v>140</v>
      </c>
      <c r="H57" s="15"/>
      <c r="I57" t="s">
        <v>178</v>
      </c>
      <c r="J57" s="4">
        <f t="shared" si="10"/>
        <v>2219</v>
      </c>
      <c r="K57" s="4">
        <f t="shared" si="11"/>
        <v>1479.36</v>
      </c>
      <c r="L57" s="4">
        <f t="shared" si="12"/>
        <v>36.98</v>
      </c>
      <c r="M57" s="4">
        <f t="shared" si="13"/>
        <v>369.84</v>
      </c>
      <c r="O57">
        <v>2219</v>
      </c>
      <c r="P57">
        <v>1479.36</v>
      </c>
      <c r="Q57">
        <v>36.98</v>
      </c>
      <c r="R57">
        <v>369.84</v>
      </c>
      <c r="S57" s="1">
        <f t="shared" si="14"/>
        <v>0</v>
      </c>
      <c r="T57" s="1">
        <f t="shared" si="15"/>
        <v>0</v>
      </c>
      <c r="U57" s="1">
        <f t="shared" si="16"/>
        <v>0</v>
      </c>
      <c r="V57" s="1">
        <f t="shared" si="17"/>
        <v>0</v>
      </c>
    </row>
    <row r="58" spans="2:22">
      <c r="B58" s="13" t="s">
        <v>195</v>
      </c>
      <c r="C58" s="14">
        <v>8000</v>
      </c>
      <c r="D58" s="11">
        <f t="shared" si="9"/>
        <v>960</v>
      </c>
      <c r="E58" s="14">
        <v>640</v>
      </c>
      <c r="F58" s="14">
        <v>16</v>
      </c>
      <c r="G58" s="14">
        <v>160</v>
      </c>
      <c r="H58" s="15"/>
      <c r="I58" t="s">
        <v>164</v>
      </c>
      <c r="J58" s="4">
        <f t="shared" si="10"/>
        <v>2114</v>
      </c>
      <c r="K58" s="4">
        <f t="shared" si="11"/>
        <v>1409.2</v>
      </c>
      <c r="L58" s="4">
        <f t="shared" si="12"/>
        <v>35.23</v>
      </c>
      <c r="M58" s="4">
        <f t="shared" si="13"/>
        <v>352.3</v>
      </c>
      <c r="O58">
        <v>2114</v>
      </c>
      <c r="P58">
        <v>1409.2</v>
      </c>
      <c r="Q58">
        <v>35.23</v>
      </c>
      <c r="R58">
        <v>352.3</v>
      </c>
      <c r="S58" s="1">
        <f t="shared" si="14"/>
        <v>0</v>
      </c>
      <c r="T58" s="1">
        <f t="shared" si="15"/>
        <v>0</v>
      </c>
      <c r="U58" s="1">
        <f t="shared" si="16"/>
        <v>0</v>
      </c>
      <c r="V58" s="1">
        <f t="shared" si="17"/>
        <v>0</v>
      </c>
    </row>
    <row r="59" spans="2:22">
      <c r="B59" s="13" t="s">
        <v>196</v>
      </c>
      <c r="C59" s="14">
        <v>18936</v>
      </c>
      <c r="D59" s="11">
        <f t="shared" si="9"/>
        <v>2272</v>
      </c>
      <c r="E59" s="14">
        <v>1514.88</v>
      </c>
      <c r="F59" s="14">
        <v>37.87</v>
      </c>
      <c r="G59" s="14">
        <v>378.72</v>
      </c>
      <c r="H59" s="15"/>
      <c r="I59" t="s">
        <v>188</v>
      </c>
      <c r="J59" s="4">
        <f t="shared" si="10"/>
        <v>3098</v>
      </c>
      <c r="K59" s="4">
        <f t="shared" si="11"/>
        <v>1621.44</v>
      </c>
      <c r="L59" s="4">
        <f t="shared" si="12"/>
        <v>51.64</v>
      </c>
      <c r="M59" s="4">
        <f t="shared" si="13"/>
        <v>516.38</v>
      </c>
      <c r="O59">
        <v>3098</v>
      </c>
      <c r="P59">
        <v>1621.44</v>
      </c>
      <c r="Q59">
        <v>51.64</v>
      </c>
      <c r="R59">
        <v>516.38</v>
      </c>
      <c r="S59" s="1">
        <f t="shared" si="14"/>
        <v>0</v>
      </c>
      <c r="T59" s="1">
        <f t="shared" si="15"/>
        <v>0</v>
      </c>
      <c r="U59" s="1">
        <f t="shared" si="16"/>
        <v>0</v>
      </c>
      <c r="V59" s="1">
        <f t="shared" si="17"/>
        <v>0</v>
      </c>
    </row>
    <row r="60" spans="2:22">
      <c r="B60" s="13" t="s">
        <v>165</v>
      </c>
      <c r="C60" s="14">
        <v>19787</v>
      </c>
      <c r="D60" s="11">
        <f t="shared" si="9"/>
        <v>2374</v>
      </c>
      <c r="E60" s="14">
        <v>1582.96</v>
      </c>
      <c r="F60" s="14">
        <v>39.57</v>
      </c>
      <c r="G60" s="14">
        <v>395.74</v>
      </c>
      <c r="H60" s="15"/>
      <c r="I60" t="s">
        <v>150</v>
      </c>
      <c r="J60" s="4">
        <f t="shared" si="10"/>
        <v>960</v>
      </c>
      <c r="K60" s="4">
        <f t="shared" si="11"/>
        <v>640</v>
      </c>
      <c r="L60" s="4">
        <f t="shared" si="12"/>
        <v>16</v>
      </c>
      <c r="M60" s="4">
        <f t="shared" si="13"/>
        <v>160</v>
      </c>
      <c r="O60">
        <v>960</v>
      </c>
      <c r="P60">
        <v>640</v>
      </c>
      <c r="Q60">
        <v>16</v>
      </c>
      <c r="R60">
        <v>160</v>
      </c>
      <c r="S60" s="1">
        <f t="shared" si="14"/>
        <v>0</v>
      </c>
      <c r="T60" s="1">
        <f t="shared" si="15"/>
        <v>0</v>
      </c>
      <c r="U60" s="1">
        <f t="shared" si="16"/>
        <v>0</v>
      </c>
      <c r="V60" s="1">
        <f t="shared" si="17"/>
        <v>0</v>
      </c>
    </row>
    <row r="61" spans="2:22">
      <c r="B61" s="13" t="s">
        <v>143</v>
      </c>
      <c r="C61" s="14">
        <v>18181</v>
      </c>
      <c r="D61" s="11">
        <f t="shared" si="9"/>
        <v>2182</v>
      </c>
      <c r="E61" s="14">
        <v>1454.48</v>
      </c>
      <c r="F61" s="14">
        <v>36.36</v>
      </c>
      <c r="G61" s="14">
        <v>363.62</v>
      </c>
      <c r="H61" s="15"/>
      <c r="I61" t="s">
        <v>144</v>
      </c>
      <c r="J61" s="4">
        <f t="shared" si="10"/>
        <v>1603</v>
      </c>
      <c r="K61" s="4">
        <f t="shared" si="11"/>
        <v>1068.8</v>
      </c>
      <c r="L61" s="4">
        <f t="shared" si="12"/>
        <v>26.72</v>
      </c>
      <c r="M61" s="4">
        <f t="shared" si="13"/>
        <v>267.2</v>
      </c>
      <c r="O61">
        <v>3206</v>
      </c>
      <c r="P61">
        <v>2137.6</v>
      </c>
      <c r="Q61">
        <v>53.44</v>
      </c>
      <c r="R61">
        <v>534.4</v>
      </c>
      <c r="S61" s="1">
        <f t="shared" si="14"/>
        <v>-1603</v>
      </c>
      <c r="T61" s="1">
        <f t="shared" si="15"/>
        <v>-1068.8</v>
      </c>
      <c r="U61" s="1">
        <f t="shared" si="16"/>
        <v>-26.72</v>
      </c>
      <c r="V61" s="1">
        <f t="shared" si="17"/>
        <v>-267.2</v>
      </c>
    </row>
    <row r="62" spans="2:22">
      <c r="B62" s="13" t="s">
        <v>141</v>
      </c>
      <c r="C62" s="14">
        <v>24938</v>
      </c>
      <c r="D62" s="11">
        <f t="shared" si="9"/>
        <v>2993</v>
      </c>
      <c r="E62" s="14">
        <v>1621.44</v>
      </c>
      <c r="F62" s="14">
        <v>49.88</v>
      </c>
      <c r="G62" s="14">
        <v>498.76</v>
      </c>
      <c r="H62" s="15"/>
      <c r="I62" t="s">
        <v>197</v>
      </c>
      <c r="J62" s="4">
        <f t="shared" si="10"/>
        <v>3033</v>
      </c>
      <c r="K62" s="4">
        <f t="shared" si="11"/>
        <v>1621.44</v>
      </c>
      <c r="L62" s="4">
        <f t="shared" si="12"/>
        <v>50.55</v>
      </c>
      <c r="M62" s="4">
        <f t="shared" si="13"/>
        <v>505.54</v>
      </c>
      <c r="O62">
        <v>3033</v>
      </c>
      <c r="P62">
        <v>1621.44</v>
      </c>
      <c r="Q62">
        <v>50.55</v>
      </c>
      <c r="R62">
        <v>505.54</v>
      </c>
      <c r="S62" s="1">
        <f t="shared" si="14"/>
        <v>0</v>
      </c>
      <c r="T62" s="1">
        <f t="shared" si="15"/>
        <v>0</v>
      </c>
      <c r="U62" s="1">
        <f t="shared" si="16"/>
        <v>0</v>
      </c>
      <c r="V62" s="1">
        <f t="shared" si="17"/>
        <v>0</v>
      </c>
    </row>
    <row r="63" spans="2:22">
      <c r="B63" s="13" t="s">
        <v>176</v>
      </c>
      <c r="C63" s="14">
        <v>22504</v>
      </c>
      <c r="D63" s="11">
        <f t="shared" si="9"/>
        <v>2700</v>
      </c>
      <c r="E63" s="14">
        <v>1621.44</v>
      </c>
      <c r="F63" s="14">
        <v>45.01</v>
      </c>
      <c r="G63" s="14">
        <v>450.08</v>
      </c>
      <c r="H63" s="15"/>
      <c r="I63" t="s">
        <v>196</v>
      </c>
      <c r="J63" s="4">
        <f t="shared" si="10"/>
        <v>2272</v>
      </c>
      <c r="K63" s="4">
        <f t="shared" si="11"/>
        <v>1514.88</v>
      </c>
      <c r="L63" s="4">
        <f t="shared" si="12"/>
        <v>37.87</v>
      </c>
      <c r="M63" s="4">
        <f t="shared" si="13"/>
        <v>378.72</v>
      </c>
      <c r="O63">
        <v>2272</v>
      </c>
      <c r="P63">
        <v>1514.88</v>
      </c>
      <c r="Q63">
        <v>37.87</v>
      </c>
      <c r="R63">
        <v>378.72</v>
      </c>
      <c r="S63" s="1">
        <f t="shared" si="14"/>
        <v>0</v>
      </c>
      <c r="T63" s="1">
        <f t="shared" si="15"/>
        <v>0</v>
      </c>
      <c r="U63" s="1">
        <f t="shared" si="16"/>
        <v>0</v>
      </c>
      <c r="V63" s="1">
        <f t="shared" si="17"/>
        <v>0</v>
      </c>
    </row>
    <row r="64" spans="2:22">
      <c r="B64" s="13" t="s">
        <v>198</v>
      </c>
      <c r="C64" s="14">
        <v>9346</v>
      </c>
      <c r="D64" s="11">
        <f t="shared" si="9"/>
        <v>1122</v>
      </c>
      <c r="E64" s="14">
        <v>747.68</v>
      </c>
      <c r="F64" s="14">
        <v>18.69</v>
      </c>
      <c r="G64" s="14">
        <v>186.92</v>
      </c>
      <c r="H64" s="15"/>
      <c r="I64" t="s">
        <v>199</v>
      </c>
      <c r="J64" s="4">
        <f t="shared" si="10"/>
        <v>2229</v>
      </c>
      <c r="K64" s="4">
        <f t="shared" si="11"/>
        <v>1486.16</v>
      </c>
      <c r="L64" s="4">
        <f t="shared" si="12"/>
        <v>37.15</v>
      </c>
      <c r="M64" s="4">
        <f t="shared" si="13"/>
        <v>371.54</v>
      </c>
      <c r="O64">
        <v>2229</v>
      </c>
      <c r="P64">
        <v>1486.16</v>
      </c>
      <c r="Q64">
        <v>37.15</v>
      </c>
      <c r="R64">
        <v>371.54</v>
      </c>
      <c r="S64" s="1">
        <f t="shared" si="14"/>
        <v>0</v>
      </c>
      <c r="T64" s="1">
        <f t="shared" si="15"/>
        <v>0</v>
      </c>
      <c r="U64" s="1">
        <f t="shared" si="16"/>
        <v>0</v>
      </c>
      <c r="V64" s="1">
        <f t="shared" si="17"/>
        <v>0</v>
      </c>
    </row>
    <row r="65" spans="2:22">
      <c r="B65" s="13" t="s">
        <v>127</v>
      </c>
      <c r="C65" s="14">
        <v>8570</v>
      </c>
      <c r="D65" s="11">
        <f t="shared" si="9"/>
        <v>1028</v>
      </c>
      <c r="E65" s="14">
        <v>685.6</v>
      </c>
      <c r="F65" s="14">
        <v>17.14</v>
      </c>
      <c r="G65" s="14">
        <v>171.4</v>
      </c>
      <c r="H65" s="15"/>
      <c r="I65" t="s">
        <v>142</v>
      </c>
      <c r="J65" s="4">
        <f t="shared" si="10"/>
        <v>2024</v>
      </c>
      <c r="K65" s="4">
        <f t="shared" si="11"/>
        <v>1349.6</v>
      </c>
      <c r="L65" s="4">
        <f t="shared" si="12"/>
        <v>33.74</v>
      </c>
      <c r="M65" s="4">
        <f t="shared" si="13"/>
        <v>337.4</v>
      </c>
      <c r="O65">
        <v>2024</v>
      </c>
      <c r="P65">
        <v>1349.6</v>
      </c>
      <c r="Q65">
        <v>33.74</v>
      </c>
      <c r="R65">
        <v>337.4</v>
      </c>
      <c r="S65" s="1">
        <f t="shared" si="14"/>
        <v>0</v>
      </c>
      <c r="T65" s="1">
        <f t="shared" si="15"/>
        <v>0</v>
      </c>
      <c r="U65" s="1">
        <f t="shared" si="16"/>
        <v>0</v>
      </c>
      <c r="V65" s="1">
        <f t="shared" si="17"/>
        <v>0</v>
      </c>
    </row>
    <row r="66" spans="2:22">
      <c r="B66" s="13" t="s">
        <v>162</v>
      </c>
      <c r="C66" s="14">
        <v>9000</v>
      </c>
      <c r="D66" s="11">
        <f t="shared" si="9"/>
        <v>1080</v>
      </c>
      <c r="E66" s="14">
        <v>720</v>
      </c>
      <c r="F66" s="14">
        <v>18</v>
      </c>
      <c r="G66" s="14">
        <v>180</v>
      </c>
      <c r="H66" s="15"/>
      <c r="I66" t="s">
        <v>189</v>
      </c>
      <c r="J66" s="4">
        <f t="shared" si="10"/>
        <v>2473</v>
      </c>
      <c r="K66" s="4">
        <f t="shared" si="11"/>
        <v>1621.44</v>
      </c>
      <c r="L66" s="4">
        <f t="shared" si="12"/>
        <v>41.22</v>
      </c>
      <c r="M66" s="4">
        <f t="shared" si="13"/>
        <v>412.18</v>
      </c>
      <c r="O66">
        <v>2473</v>
      </c>
      <c r="P66">
        <v>1621.44</v>
      </c>
      <c r="Q66">
        <v>41.22</v>
      </c>
      <c r="R66">
        <v>412.18</v>
      </c>
      <c r="S66" s="1">
        <f t="shared" si="14"/>
        <v>0</v>
      </c>
      <c r="T66" s="1">
        <f t="shared" si="15"/>
        <v>0</v>
      </c>
      <c r="U66" s="1">
        <f t="shared" si="16"/>
        <v>0</v>
      </c>
      <c r="V66" s="1">
        <f t="shared" si="17"/>
        <v>0</v>
      </c>
    </row>
    <row r="67" spans="2:22">
      <c r="B67" s="13" t="s">
        <v>157</v>
      </c>
      <c r="C67" s="14">
        <v>10216</v>
      </c>
      <c r="D67" s="11">
        <f t="shared" ref="D67:D98" si="18">ROUND(C67*0.12,0)</f>
        <v>1226</v>
      </c>
      <c r="E67" s="14">
        <v>817.28</v>
      </c>
      <c r="F67" s="14">
        <v>20.43</v>
      </c>
      <c r="G67" s="14">
        <v>204.32</v>
      </c>
      <c r="H67" s="15"/>
      <c r="I67" t="s">
        <v>120</v>
      </c>
      <c r="J67" s="4">
        <f t="shared" ref="J67:J98" si="19">VLOOKUP(I67,B:D,3,0)</f>
        <v>1991</v>
      </c>
      <c r="K67" s="4">
        <f t="shared" ref="K67:K98" si="20">VLOOKUP(I67,B:E,4,0)</f>
        <v>1327.28</v>
      </c>
      <c r="L67" s="4">
        <f t="shared" ref="L67:L98" si="21">VLOOKUP(I67,B:F,5,0)</f>
        <v>33.18</v>
      </c>
      <c r="M67" s="4">
        <f t="shared" ref="M67:M98" si="22">VLOOKUP(I67,B:G,6,0)</f>
        <v>331.82</v>
      </c>
      <c r="O67">
        <v>1991</v>
      </c>
      <c r="P67">
        <v>1327.28</v>
      </c>
      <c r="Q67">
        <v>33.18</v>
      </c>
      <c r="R67">
        <v>331.82</v>
      </c>
      <c r="S67" s="1">
        <f t="shared" ref="S67:S98" si="23">J67-O67</f>
        <v>0</v>
      </c>
      <c r="T67" s="1">
        <f t="shared" ref="T67:T98" si="24">K67-P67</f>
        <v>0</v>
      </c>
      <c r="U67" s="1">
        <f t="shared" ref="U67:U98" si="25">L67-Q67</f>
        <v>0</v>
      </c>
      <c r="V67" s="1">
        <f t="shared" ref="V67:V98" si="26">M67-R67</f>
        <v>0</v>
      </c>
    </row>
    <row r="68" spans="2:22">
      <c r="B68" s="13" t="s">
        <v>200</v>
      </c>
      <c r="C68" s="14">
        <v>19543</v>
      </c>
      <c r="D68" s="11">
        <f t="shared" si="18"/>
        <v>2345</v>
      </c>
      <c r="E68" s="14">
        <v>1563.44</v>
      </c>
      <c r="F68" s="14">
        <v>39.09</v>
      </c>
      <c r="G68" s="14">
        <v>390.86</v>
      </c>
      <c r="H68" s="15"/>
      <c r="I68" t="s">
        <v>198</v>
      </c>
      <c r="J68" s="4">
        <f t="shared" si="19"/>
        <v>1122</v>
      </c>
      <c r="K68" s="4">
        <f t="shared" si="20"/>
        <v>747.68</v>
      </c>
      <c r="L68" s="4">
        <f t="shared" si="21"/>
        <v>18.69</v>
      </c>
      <c r="M68" s="4">
        <f t="shared" si="22"/>
        <v>186.92</v>
      </c>
      <c r="O68">
        <v>1122</v>
      </c>
      <c r="P68">
        <v>747.68</v>
      </c>
      <c r="Q68">
        <v>18.69</v>
      </c>
      <c r="R68">
        <v>186.92</v>
      </c>
      <c r="S68" s="1">
        <f t="shared" si="23"/>
        <v>0</v>
      </c>
      <c r="T68" s="1">
        <f t="shared" si="24"/>
        <v>0</v>
      </c>
      <c r="U68" s="1">
        <f t="shared" si="25"/>
        <v>0</v>
      </c>
      <c r="V68" s="1">
        <f t="shared" si="26"/>
        <v>0</v>
      </c>
    </row>
    <row r="69" spans="2:22">
      <c r="B69" s="13" t="s">
        <v>201</v>
      </c>
      <c r="C69" s="14">
        <v>8150</v>
      </c>
      <c r="D69" s="11">
        <f t="shared" si="18"/>
        <v>978</v>
      </c>
      <c r="E69" s="14">
        <v>652</v>
      </c>
      <c r="F69" s="14">
        <v>16.3</v>
      </c>
      <c r="G69" s="14">
        <v>163</v>
      </c>
      <c r="H69" s="15"/>
      <c r="I69" t="s">
        <v>202</v>
      </c>
      <c r="J69" s="4">
        <f t="shared" si="19"/>
        <v>1077</v>
      </c>
      <c r="K69" s="4">
        <f t="shared" si="20"/>
        <v>717.92</v>
      </c>
      <c r="L69" s="4">
        <f t="shared" si="21"/>
        <v>17.95</v>
      </c>
      <c r="M69" s="4">
        <f t="shared" si="22"/>
        <v>179.48</v>
      </c>
      <c r="O69">
        <v>1077</v>
      </c>
      <c r="P69">
        <v>717.92</v>
      </c>
      <c r="Q69">
        <v>17.95</v>
      </c>
      <c r="R69">
        <v>179.48</v>
      </c>
      <c r="S69" s="1">
        <f t="shared" si="23"/>
        <v>0</v>
      </c>
      <c r="T69" s="1">
        <f t="shared" si="24"/>
        <v>0</v>
      </c>
      <c r="U69" s="1">
        <f t="shared" si="25"/>
        <v>0</v>
      </c>
      <c r="V69" s="1">
        <f t="shared" si="26"/>
        <v>0</v>
      </c>
    </row>
    <row r="70" spans="2:22">
      <c r="B70" s="13" t="s">
        <v>115</v>
      </c>
      <c r="C70" s="14">
        <v>26800</v>
      </c>
      <c r="D70" s="11">
        <f t="shared" si="18"/>
        <v>3216</v>
      </c>
      <c r="E70" s="14">
        <v>1621.44</v>
      </c>
      <c r="F70" s="14">
        <v>53.6</v>
      </c>
      <c r="G70" s="14">
        <v>536</v>
      </c>
      <c r="H70" s="15"/>
      <c r="I70" t="s">
        <v>203</v>
      </c>
      <c r="J70" s="4">
        <f t="shared" si="19"/>
        <v>960</v>
      </c>
      <c r="K70" s="4">
        <f t="shared" si="20"/>
        <v>640</v>
      </c>
      <c r="L70" s="4">
        <f t="shared" si="21"/>
        <v>16</v>
      </c>
      <c r="M70" s="4">
        <f t="shared" si="22"/>
        <v>160</v>
      </c>
      <c r="O70">
        <v>960</v>
      </c>
      <c r="P70">
        <v>640</v>
      </c>
      <c r="Q70">
        <v>16</v>
      </c>
      <c r="R70">
        <v>160</v>
      </c>
      <c r="S70" s="1">
        <f t="shared" si="23"/>
        <v>0</v>
      </c>
      <c r="T70" s="1">
        <f t="shared" si="24"/>
        <v>0</v>
      </c>
      <c r="U70" s="1">
        <f t="shared" si="25"/>
        <v>0</v>
      </c>
      <c r="V70" s="1">
        <f t="shared" si="26"/>
        <v>0</v>
      </c>
    </row>
    <row r="71" spans="2:22">
      <c r="B71" s="13" t="s">
        <v>204</v>
      </c>
      <c r="C71" s="14">
        <v>6550</v>
      </c>
      <c r="D71" s="11">
        <f t="shared" si="18"/>
        <v>786</v>
      </c>
      <c r="E71" s="14">
        <v>524</v>
      </c>
      <c r="F71" s="14">
        <v>13.1</v>
      </c>
      <c r="G71" s="14">
        <v>131</v>
      </c>
      <c r="H71" s="15"/>
      <c r="I71" t="s">
        <v>205</v>
      </c>
      <c r="J71" s="4">
        <f t="shared" si="19"/>
        <v>808</v>
      </c>
      <c r="K71" s="4">
        <f t="shared" si="20"/>
        <v>538.4</v>
      </c>
      <c r="L71" s="4">
        <f t="shared" si="21"/>
        <v>13.46</v>
      </c>
      <c r="M71" s="4">
        <f t="shared" si="22"/>
        <v>134.6</v>
      </c>
      <c r="O71">
        <v>808</v>
      </c>
      <c r="P71">
        <v>538.4</v>
      </c>
      <c r="Q71">
        <v>13.46</v>
      </c>
      <c r="R71">
        <v>134.6</v>
      </c>
      <c r="S71" s="1">
        <f t="shared" si="23"/>
        <v>0</v>
      </c>
      <c r="T71" s="1">
        <f t="shared" si="24"/>
        <v>0</v>
      </c>
      <c r="U71" s="1">
        <f t="shared" si="25"/>
        <v>0</v>
      </c>
      <c r="V71" s="1">
        <f t="shared" si="26"/>
        <v>0</v>
      </c>
    </row>
    <row r="72" spans="2:22">
      <c r="B72" s="13" t="s">
        <v>206</v>
      </c>
      <c r="C72" s="14">
        <v>18209</v>
      </c>
      <c r="D72" s="11">
        <f t="shared" si="18"/>
        <v>2185</v>
      </c>
      <c r="E72" s="14">
        <v>1456.72</v>
      </c>
      <c r="F72" s="14">
        <v>36.42</v>
      </c>
      <c r="G72" s="14">
        <v>364.18</v>
      </c>
      <c r="H72" s="15"/>
      <c r="I72" t="s">
        <v>207</v>
      </c>
      <c r="J72" s="4">
        <f t="shared" si="19"/>
        <v>1104</v>
      </c>
      <c r="K72" s="4">
        <f t="shared" si="20"/>
        <v>736</v>
      </c>
      <c r="L72" s="4">
        <f t="shared" si="21"/>
        <v>18.4</v>
      </c>
      <c r="M72" s="4">
        <f t="shared" si="22"/>
        <v>184</v>
      </c>
      <c r="O72">
        <v>1104</v>
      </c>
      <c r="P72">
        <v>736</v>
      </c>
      <c r="Q72">
        <v>18.4</v>
      </c>
      <c r="R72">
        <v>184</v>
      </c>
      <c r="S72" s="1">
        <f t="shared" si="23"/>
        <v>0</v>
      </c>
      <c r="T72" s="1">
        <f t="shared" si="24"/>
        <v>0</v>
      </c>
      <c r="U72" s="1">
        <f t="shared" si="25"/>
        <v>0</v>
      </c>
      <c r="V72" s="1">
        <f t="shared" si="26"/>
        <v>0</v>
      </c>
    </row>
    <row r="73" spans="2:22">
      <c r="B73" s="13" t="s">
        <v>207</v>
      </c>
      <c r="C73" s="14">
        <v>9200</v>
      </c>
      <c r="D73" s="11">
        <f t="shared" si="18"/>
        <v>1104</v>
      </c>
      <c r="E73" s="14">
        <v>736</v>
      </c>
      <c r="F73" s="14">
        <v>18.4</v>
      </c>
      <c r="G73" s="14">
        <v>184</v>
      </c>
      <c r="H73" s="15"/>
      <c r="I73" t="s">
        <v>161</v>
      </c>
      <c r="J73" s="4">
        <f t="shared" si="19"/>
        <v>852</v>
      </c>
      <c r="K73" s="4">
        <f t="shared" si="20"/>
        <v>568</v>
      </c>
      <c r="L73" s="4">
        <f t="shared" si="21"/>
        <v>14.2</v>
      </c>
      <c r="M73" s="4">
        <f t="shared" si="22"/>
        <v>142</v>
      </c>
      <c r="O73">
        <v>1704</v>
      </c>
      <c r="P73">
        <v>1136</v>
      </c>
      <c r="Q73">
        <v>28.4</v>
      </c>
      <c r="R73">
        <v>284</v>
      </c>
      <c r="S73" s="1">
        <f t="shared" si="23"/>
        <v>-852</v>
      </c>
      <c r="T73" s="1">
        <f t="shared" si="24"/>
        <v>-568</v>
      </c>
      <c r="U73" s="1">
        <f t="shared" si="25"/>
        <v>-14.2</v>
      </c>
      <c r="V73" s="1">
        <f t="shared" si="26"/>
        <v>-142</v>
      </c>
    </row>
    <row r="74" spans="2:22">
      <c r="B74" s="13" t="s">
        <v>131</v>
      </c>
      <c r="C74" s="14">
        <v>23632</v>
      </c>
      <c r="D74" s="11">
        <f t="shared" si="18"/>
        <v>2836</v>
      </c>
      <c r="E74" s="14">
        <v>1621.44</v>
      </c>
      <c r="F74" s="14">
        <v>47.26</v>
      </c>
      <c r="G74" s="14">
        <v>472.64</v>
      </c>
      <c r="H74" s="15"/>
      <c r="I74" t="s">
        <v>208</v>
      </c>
      <c r="J74" s="4">
        <f t="shared" si="19"/>
        <v>852</v>
      </c>
      <c r="K74" s="4">
        <f t="shared" si="20"/>
        <v>568</v>
      </c>
      <c r="L74" s="4">
        <f t="shared" si="21"/>
        <v>14.2</v>
      </c>
      <c r="M74" s="4">
        <f t="shared" si="22"/>
        <v>142</v>
      </c>
      <c r="O74">
        <v>1704</v>
      </c>
      <c r="P74">
        <v>1136</v>
      </c>
      <c r="Q74">
        <v>28.4</v>
      </c>
      <c r="R74">
        <v>284</v>
      </c>
      <c r="S74" s="1">
        <f t="shared" si="23"/>
        <v>-852</v>
      </c>
      <c r="T74" s="1">
        <f t="shared" si="24"/>
        <v>-568</v>
      </c>
      <c r="U74" s="1">
        <f t="shared" si="25"/>
        <v>-14.2</v>
      </c>
      <c r="V74" s="1">
        <f t="shared" si="26"/>
        <v>-142</v>
      </c>
    </row>
    <row r="75" spans="2:22">
      <c r="B75" s="13" t="s">
        <v>119</v>
      </c>
      <c r="C75" s="14">
        <v>22600</v>
      </c>
      <c r="D75" s="11">
        <f t="shared" si="18"/>
        <v>2712</v>
      </c>
      <c r="E75" s="14">
        <v>1621.44</v>
      </c>
      <c r="F75" s="14">
        <v>45.2</v>
      </c>
      <c r="G75" s="14">
        <v>452</v>
      </c>
      <c r="H75" s="15"/>
      <c r="I75" t="s">
        <v>184</v>
      </c>
      <c r="J75" s="4">
        <f t="shared" si="19"/>
        <v>2100</v>
      </c>
      <c r="K75" s="4">
        <f t="shared" si="20"/>
        <v>1400</v>
      </c>
      <c r="L75" s="4">
        <f t="shared" si="21"/>
        <v>35</v>
      </c>
      <c r="M75" s="4">
        <f t="shared" si="22"/>
        <v>350</v>
      </c>
      <c r="O75">
        <v>2100</v>
      </c>
      <c r="P75">
        <v>1400</v>
      </c>
      <c r="Q75">
        <v>35</v>
      </c>
      <c r="R75">
        <v>350</v>
      </c>
      <c r="S75" s="1">
        <f t="shared" si="23"/>
        <v>0</v>
      </c>
      <c r="T75" s="1">
        <f t="shared" si="24"/>
        <v>0</v>
      </c>
      <c r="U75" s="1">
        <f t="shared" si="25"/>
        <v>0</v>
      </c>
      <c r="V75" s="1">
        <f t="shared" si="26"/>
        <v>0</v>
      </c>
    </row>
    <row r="76" spans="2:22">
      <c r="B76" s="13" t="s">
        <v>209</v>
      </c>
      <c r="C76" s="14">
        <v>6370</v>
      </c>
      <c r="D76" s="11">
        <f t="shared" si="18"/>
        <v>764</v>
      </c>
      <c r="E76" s="14">
        <v>509.6</v>
      </c>
      <c r="F76" s="14">
        <v>12.74</v>
      </c>
      <c r="G76" s="14">
        <v>127.4</v>
      </c>
      <c r="H76" s="15"/>
      <c r="I76" t="s">
        <v>195</v>
      </c>
      <c r="J76" s="4">
        <f t="shared" si="19"/>
        <v>960</v>
      </c>
      <c r="K76" s="4">
        <f t="shared" si="20"/>
        <v>640</v>
      </c>
      <c r="L76" s="4">
        <f t="shared" si="21"/>
        <v>16</v>
      </c>
      <c r="M76" s="4">
        <f t="shared" si="22"/>
        <v>160</v>
      </c>
      <c r="O76">
        <v>960</v>
      </c>
      <c r="P76">
        <v>640</v>
      </c>
      <c r="Q76">
        <v>16</v>
      </c>
      <c r="R76">
        <v>160</v>
      </c>
      <c r="S76" s="1">
        <f t="shared" si="23"/>
        <v>0</v>
      </c>
      <c r="T76" s="1">
        <f t="shared" si="24"/>
        <v>0</v>
      </c>
      <c r="U76" s="1">
        <f t="shared" si="25"/>
        <v>0</v>
      </c>
      <c r="V76" s="1">
        <f t="shared" si="26"/>
        <v>0</v>
      </c>
    </row>
    <row r="77" spans="2:22">
      <c r="B77" s="13" t="s">
        <v>210</v>
      </c>
      <c r="C77" s="14">
        <v>14795</v>
      </c>
      <c r="D77" s="11">
        <f t="shared" si="18"/>
        <v>1775</v>
      </c>
      <c r="E77" s="14">
        <v>1183.6</v>
      </c>
      <c r="F77" s="14">
        <v>29.59</v>
      </c>
      <c r="G77" s="14">
        <v>295.9</v>
      </c>
      <c r="H77" s="15"/>
      <c r="I77" t="s">
        <v>211</v>
      </c>
      <c r="J77" s="4">
        <f t="shared" si="19"/>
        <v>960</v>
      </c>
      <c r="K77" s="4">
        <f t="shared" si="20"/>
        <v>640</v>
      </c>
      <c r="L77" s="4">
        <f t="shared" si="21"/>
        <v>16</v>
      </c>
      <c r="M77" s="4">
        <f t="shared" si="22"/>
        <v>160</v>
      </c>
      <c r="O77">
        <v>960</v>
      </c>
      <c r="P77">
        <v>640</v>
      </c>
      <c r="Q77">
        <v>16</v>
      </c>
      <c r="R77">
        <v>160</v>
      </c>
      <c r="S77" s="1">
        <f t="shared" si="23"/>
        <v>0</v>
      </c>
      <c r="T77" s="1">
        <f t="shared" si="24"/>
        <v>0</v>
      </c>
      <c r="U77" s="1">
        <f t="shared" si="25"/>
        <v>0</v>
      </c>
      <c r="V77" s="1">
        <f t="shared" si="26"/>
        <v>0</v>
      </c>
    </row>
    <row r="78" spans="2:22">
      <c r="B78" s="13" t="s">
        <v>177</v>
      </c>
      <c r="C78" s="14">
        <v>21996</v>
      </c>
      <c r="D78" s="11">
        <f t="shared" si="18"/>
        <v>2640</v>
      </c>
      <c r="E78" s="14">
        <v>1621.44</v>
      </c>
      <c r="F78" s="14">
        <v>43.99</v>
      </c>
      <c r="G78" s="14">
        <v>439.92</v>
      </c>
      <c r="H78" s="15"/>
      <c r="I78" t="s">
        <v>179</v>
      </c>
      <c r="J78" s="4">
        <f t="shared" si="19"/>
        <v>960</v>
      </c>
      <c r="K78" s="4">
        <f t="shared" si="20"/>
        <v>640</v>
      </c>
      <c r="L78" s="4">
        <f t="shared" si="21"/>
        <v>16</v>
      </c>
      <c r="M78" s="4">
        <f t="shared" si="22"/>
        <v>160</v>
      </c>
      <c r="O78">
        <v>960</v>
      </c>
      <c r="P78">
        <v>640</v>
      </c>
      <c r="Q78">
        <v>16</v>
      </c>
      <c r="R78">
        <v>160</v>
      </c>
      <c r="S78" s="1">
        <f t="shared" si="23"/>
        <v>0</v>
      </c>
      <c r="T78" s="1">
        <f t="shared" si="24"/>
        <v>0</v>
      </c>
      <c r="U78" s="1">
        <f t="shared" si="25"/>
        <v>0</v>
      </c>
      <c r="V78" s="1">
        <f t="shared" si="26"/>
        <v>0</v>
      </c>
    </row>
    <row r="79" spans="2:22">
      <c r="B79" s="13" t="s">
        <v>123</v>
      </c>
      <c r="C79" s="14">
        <v>9000</v>
      </c>
      <c r="D79" s="11">
        <f t="shared" si="18"/>
        <v>1080</v>
      </c>
      <c r="E79" s="14">
        <v>720</v>
      </c>
      <c r="F79" s="14">
        <v>18</v>
      </c>
      <c r="G79" s="14">
        <v>180</v>
      </c>
      <c r="H79" s="15"/>
      <c r="I79" t="s">
        <v>212</v>
      </c>
      <c r="J79" s="4">
        <f t="shared" si="19"/>
        <v>978</v>
      </c>
      <c r="K79" s="4">
        <f t="shared" si="20"/>
        <v>652</v>
      </c>
      <c r="L79" s="4">
        <f t="shared" si="21"/>
        <v>16.3</v>
      </c>
      <c r="M79" s="4">
        <f t="shared" si="22"/>
        <v>163</v>
      </c>
      <c r="O79">
        <v>978</v>
      </c>
      <c r="P79">
        <v>652</v>
      </c>
      <c r="Q79">
        <v>16.3</v>
      </c>
      <c r="R79">
        <v>163</v>
      </c>
      <c r="S79" s="1">
        <f t="shared" si="23"/>
        <v>0</v>
      </c>
      <c r="T79" s="1">
        <f t="shared" si="24"/>
        <v>0</v>
      </c>
      <c r="U79" s="1">
        <f t="shared" si="25"/>
        <v>0</v>
      </c>
      <c r="V79" s="1">
        <f t="shared" si="26"/>
        <v>0</v>
      </c>
    </row>
    <row r="80" spans="2:22">
      <c r="B80" s="13" t="s">
        <v>213</v>
      </c>
      <c r="C80" s="14">
        <v>23122</v>
      </c>
      <c r="D80" s="11">
        <f t="shared" si="18"/>
        <v>2775</v>
      </c>
      <c r="E80" s="14">
        <v>1621.44</v>
      </c>
      <c r="F80" s="14">
        <v>46.24</v>
      </c>
      <c r="G80" s="14">
        <v>462.44</v>
      </c>
      <c r="H80" s="15"/>
      <c r="I80" t="s">
        <v>201</v>
      </c>
      <c r="J80" s="4">
        <f t="shared" si="19"/>
        <v>978</v>
      </c>
      <c r="K80" s="4">
        <f t="shared" si="20"/>
        <v>652</v>
      </c>
      <c r="L80" s="4">
        <f t="shared" si="21"/>
        <v>16.3</v>
      </c>
      <c r="M80" s="4">
        <f t="shared" si="22"/>
        <v>163</v>
      </c>
      <c r="O80">
        <v>978</v>
      </c>
      <c r="P80">
        <v>652</v>
      </c>
      <c r="Q80">
        <v>16.3</v>
      </c>
      <c r="R80">
        <v>163</v>
      </c>
      <c r="S80" s="1">
        <f t="shared" si="23"/>
        <v>0</v>
      </c>
      <c r="T80" s="1">
        <f t="shared" si="24"/>
        <v>0</v>
      </c>
      <c r="U80" s="1">
        <f t="shared" si="25"/>
        <v>0</v>
      </c>
      <c r="V80" s="1">
        <f t="shared" si="26"/>
        <v>0</v>
      </c>
    </row>
    <row r="81" spans="2:22">
      <c r="B81" s="13" t="s">
        <v>129</v>
      </c>
      <c r="C81" s="14">
        <v>26633</v>
      </c>
      <c r="D81" s="11">
        <f t="shared" si="18"/>
        <v>3196</v>
      </c>
      <c r="E81" s="14">
        <v>1621.44</v>
      </c>
      <c r="F81" s="14">
        <v>53.27</v>
      </c>
      <c r="G81" s="14">
        <v>532.66</v>
      </c>
      <c r="H81" s="15"/>
      <c r="I81" t="s">
        <v>209</v>
      </c>
      <c r="J81" s="4">
        <f t="shared" si="19"/>
        <v>764</v>
      </c>
      <c r="K81" s="4">
        <f t="shared" si="20"/>
        <v>509.6</v>
      </c>
      <c r="L81" s="4">
        <f t="shared" si="21"/>
        <v>12.74</v>
      </c>
      <c r="M81" s="4">
        <f t="shared" si="22"/>
        <v>127.4</v>
      </c>
      <c r="O81">
        <v>764</v>
      </c>
      <c r="P81">
        <v>509.6</v>
      </c>
      <c r="Q81">
        <v>12.74</v>
      </c>
      <c r="R81">
        <v>127.4</v>
      </c>
      <c r="S81" s="1">
        <f t="shared" si="23"/>
        <v>0</v>
      </c>
      <c r="T81" s="1">
        <f t="shared" si="24"/>
        <v>0</v>
      </c>
      <c r="U81" s="1">
        <f t="shared" si="25"/>
        <v>0</v>
      </c>
      <c r="V81" s="1">
        <f t="shared" si="26"/>
        <v>0</v>
      </c>
    </row>
    <row r="82" spans="2:22">
      <c r="B82" s="13" t="s">
        <v>214</v>
      </c>
      <c r="C82" s="14">
        <v>6310</v>
      </c>
      <c r="D82" s="11">
        <f t="shared" si="18"/>
        <v>757</v>
      </c>
      <c r="E82" s="14">
        <v>504.8</v>
      </c>
      <c r="F82" s="14">
        <v>12.62</v>
      </c>
      <c r="G82" s="14">
        <v>126.2</v>
      </c>
      <c r="H82" s="15"/>
      <c r="I82" t="s">
        <v>215</v>
      </c>
      <c r="J82" s="4">
        <f t="shared" si="19"/>
        <v>1028</v>
      </c>
      <c r="K82" s="4">
        <f t="shared" si="20"/>
        <v>685.6</v>
      </c>
      <c r="L82" s="4">
        <f t="shared" si="21"/>
        <v>17.14</v>
      </c>
      <c r="M82" s="4">
        <f t="shared" si="22"/>
        <v>171.4</v>
      </c>
      <c r="O82">
        <v>1028</v>
      </c>
      <c r="P82">
        <v>685.6</v>
      </c>
      <c r="Q82">
        <v>17.14</v>
      </c>
      <c r="R82">
        <v>171.4</v>
      </c>
      <c r="S82" s="1">
        <f t="shared" si="23"/>
        <v>0</v>
      </c>
      <c r="T82" s="1">
        <f t="shared" si="24"/>
        <v>0</v>
      </c>
      <c r="U82" s="1">
        <f t="shared" si="25"/>
        <v>0</v>
      </c>
      <c r="V82" s="1">
        <f t="shared" si="26"/>
        <v>0</v>
      </c>
    </row>
    <row r="83" spans="2:22">
      <c r="B83" s="13" t="s">
        <v>216</v>
      </c>
      <c r="C83" s="14">
        <v>14900</v>
      </c>
      <c r="D83" s="11">
        <f t="shared" si="18"/>
        <v>1788</v>
      </c>
      <c r="E83" s="14">
        <v>1192</v>
      </c>
      <c r="F83" s="14">
        <v>29.8</v>
      </c>
      <c r="G83" s="14">
        <v>298</v>
      </c>
      <c r="H83" s="15"/>
      <c r="I83" t="s">
        <v>217</v>
      </c>
      <c r="J83" s="4">
        <f t="shared" si="19"/>
        <v>786</v>
      </c>
      <c r="K83" s="4">
        <f t="shared" si="20"/>
        <v>524</v>
      </c>
      <c r="L83" s="4">
        <f t="shared" si="21"/>
        <v>13.1</v>
      </c>
      <c r="M83" s="4">
        <f t="shared" si="22"/>
        <v>131</v>
      </c>
      <c r="O83">
        <v>786</v>
      </c>
      <c r="P83">
        <v>524</v>
      </c>
      <c r="Q83">
        <v>13.1</v>
      </c>
      <c r="R83">
        <v>131</v>
      </c>
      <c r="S83" s="1">
        <f t="shared" si="23"/>
        <v>0</v>
      </c>
      <c r="T83" s="1">
        <f t="shared" si="24"/>
        <v>0</v>
      </c>
      <c r="U83" s="1">
        <f t="shared" si="25"/>
        <v>0</v>
      </c>
      <c r="V83" s="1">
        <f t="shared" si="26"/>
        <v>0</v>
      </c>
    </row>
    <row r="84" spans="2:22">
      <c r="B84" s="13" t="s">
        <v>190</v>
      </c>
      <c r="C84" s="14">
        <v>8150</v>
      </c>
      <c r="D84" s="11">
        <f t="shared" si="18"/>
        <v>978</v>
      </c>
      <c r="E84" s="14">
        <v>652</v>
      </c>
      <c r="F84" s="14">
        <v>16.3</v>
      </c>
      <c r="G84" s="14">
        <v>163</v>
      </c>
      <c r="H84" s="15"/>
      <c r="I84" t="s">
        <v>218</v>
      </c>
      <c r="J84" s="4">
        <f t="shared" si="19"/>
        <v>928</v>
      </c>
      <c r="K84" s="4">
        <f t="shared" si="20"/>
        <v>618.4</v>
      </c>
      <c r="L84" s="4">
        <f t="shared" si="21"/>
        <v>15.46</v>
      </c>
      <c r="M84" s="4">
        <f t="shared" si="22"/>
        <v>154.6</v>
      </c>
      <c r="O84">
        <v>928</v>
      </c>
      <c r="P84">
        <v>618.4</v>
      </c>
      <c r="Q84">
        <v>15.46</v>
      </c>
      <c r="R84">
        <v>154.6</v>
      </c>
      <c r="S84" s="1">
        <f t="shared" si="23"/>
        <v>0</v>
      </c>
      <c r="T84" s="1">
        <f t="shared" si="24"/>
        <v>0</v>
      </c>
      <c r="U84" s="1">
        <f t="shared" si="25"/>
        <v>0</v>
      </c>
      <c r="V84" s="1">
        <f t="shared" si="26"/>
        <v>0</v>
      </c>
    </row>
    <row r="85" spans="2:22">
      <c r="B85" s="13" t="s">
        <v>215</v>
      </c>
      <c r="C85" s="14">
        <v>8570</v>
      </c>
      <c r="D85" s="11">
        <f t="shared" si="18"/>
        <v>1028</v>
      </c>
      <c r="E85" s="14">
        <v>685.6</v>
      </c>
      <c r="F85" s="14">
        <v>17.14</v>
      </c>
      <c r="G85" s="14">
        <v>171.4</v>
      </c>
      <c r="H85" s="15"/>
      <c r="I85" t="s">
        <v>174</v>
      </c>
      <c r="J85" s="4">
        <f t="shared" si="19"/>
        <v>786</v>
      </c>
      <c r="K85" s="4">
        <f t="shared" si="20"/>
        <v>524</v>
      </c>
      <c r="L85" s="4">
        <f t="shared" si="21"/>
        <v>13.1</v>
      </c>
      <c r="M85" s="4">
        <f t="shared" si="22"/>
        <v>131</v>
      </c>
      <c r="O85">
        <v>786</v>
      </c>
      <c r="P85">
        <v>524</v>
      </c>
      <c r="Q85">
        <v>13.1</v>
      </c>
      <c r="R85">
        <v>131</v>
      </c>
      <c r="S85" s="1">
        <f t="shared" si="23"/>
        <v>0</v>
      </c>
      <c r="T85" s="1">
        <f t="shared" si="24"/>
        <v>0</v>
      </c>
      <c r="U85" s="1">
        <f t="shared" si="25"/>
        <v>0</v>
      </c>
      <c r="V85" s="1">
        <f t="shared" si="26"/>
        <v>0</v>
      </c>
    </row>
    <row r="86" spans="2:22">
      <c r="B86" s="13" t="s">
        <v>218</v>
      </c>
      <c r="C86" s="14">
        <v>7730</v>
      </c>
      <c r="D86" s="11">
        <f t="shared" si="18"/>
        <v>928</v>
      </c>
      <c r="E86" s="14">
        <v>618.4</v>
      </c>
      <c r="F86" s="14">
        <v>15.46</v>
      </c>
      <c r="G86" s="14">
        <v>154.6</v>
      </c>
      <c r="H86" s="15"/>
      <c r="I86" t="s">
        <v>128</v>
      </c>
      <c r="J86" s="4">
        <f t="shared" si="19"/>
        <v>1003</v>
      </c>
      <c r="K86" s="4">
        <f t="shared" si="20"/>
        <v>668.8</v>
      </c>
      <c r="L86" s="4">
        <f t="shared" si="21"/>
        <v>16.72</v>
      </c>
      <c r="M86" s="4">
        <f t="shared" si="22"/>
        <v>167.2</v>
      </c>
      <c r="O86">
        <v>1003</v>
      </c>
      <c r="P86">
        <v>668.8</v>
      </c>
      <c r="Q86">
        <v>16.72</v>
      </c>
      <c r="R86">
        <v>167.2</v>
      </c>
      <c r="S86" s="1">
        <f t="shared" si="23"/>
        <v>0</v>
      </c>
      <c r="T86" s="1">
        <f t="shared" si="24"/>
        <v>0</v>
      </c>
      <c r="U86" s="1">
        <f t="shared" si="25"/>
        <v>0</v>
      </c>
      <c r="V86" s="1">
        <f t="shared" si="26"/>
        <v>0</v>
      </c>
    </row>
    <row r="87" spans="2:22">
      <c r="B87" s="13" t="s">
        <v>180</v>
      </c>
      <c r="C87" s="14">
        <v>17615</v>
      </c>
      <c r="D87" s="11">
        <f t="shared" si="18"/>
        <v>2114</v>
      </c>
      <c r="E87" s="14">
        <v>1409.2</v>
      </c>
      <c r="F87" s="14">
        <v>35.23</v>
      </c>
      <c r="G87" s="14">
        <v>352.3</v>
      </c>
      <c r="H87" s="15"/>
      <c r="I87" t="s">
        <v>219</v>
      </c>
      <c r="J87" s="4">
        <f t="shared" si="19"/>
        <v>1003</v>
      </c>
      <c r="K87" s="4">
        <f t="shared" si="20"/>
        <v>668.8</v>
      </c>
      <c r="L87" s="4">
        <f t="shared" si="21"/>
        <v>16.72</v>
      </c>
      <c r="M87" s="4">
        <f t="shared" si="22"/>
        <v>167.2</v>
      </c>
      <c r="O87">
        <v>1003</v>
      </c>
      <c r="P87">
        <v>668.8</v>
      </c>
      <c r="Q87">
        <v>16.72</v>
      </c>
      <c r="R87">
        <v>167.2</v>
      </c>
      <c r="S87" s="1">
        <f t="shared" si="23"/>
        <v>0</v>
      </c>
      <c r="T87" s="1">
        <f t="shared" si="24"/>
        <v>0</v>
      </c>
      <c r="U87" s="1">
        <f t="shared" si="25"/>
        <v>0</v>
      </c>
      <c r="V87" s="1">
        <f t="shared" si="26"/>
        <v>0</v>
      </c>
    </row>
    <row r="88" spans="2:22">
      <c r="B88" s="13" t="s">
        <v>220</v>
      </c>
      <c r="C88" s="14">
        <v>23371</v>
      </c>
      <c r="D88" s="11">
        <f t="shared" si="18"/>
        <v>2805</v>
      </c>
      <c r="E88" s="14">
        <v>1621.44</v>
      </c>
      <c r="F88" s="14">
        <v>46.74</v>
      </c>
      <c r="G88" s="14">
        <v>467.42</v>
      </c>
      <c r="H88" s="15"/>
      <c r="I88" t="s">
        <v>114</v>
      </c>
      <c r="J88" s="4">
        <f t="shared" si="19"/>
        <v>1230</v>
      </c>
      <c r="K88" s="4">
        <f t="shared" si="20"/>
        <v>820</v>
      </c>
      <c r="L88" s="4">
        <f t="shared" si="21"/>
        <v>20.5</v>
      </c>
      <c r="M88" s="4">
        <f t="shared" si="22"/>
        <v>205</v>
      </c>
      <c r="O88">
        <v>1230</v>
      </c>
      <c r="P88">
        <v>820</v>
      </c>
      <c r="Q88">
        <v>20.5</v>
      </c>
      <c r="R88">
        <v>205</v>
      </c>
      <c r="S88" s="1">
        <f t="shared" si="23"/>
        <v>0</v>
      </c>
      <c r="T88" s="1">
        <f t="shared" si="24"/>
        <v>0</v>
      </c>
      <c r="U88" s="1">
        <f t="shared" si="25"/>
        <v>0</v>
      </c>
      <c r="V88" s="1">
        <f t="shared" si="26"/>
        <v>0</v>
      </c>
    </row>
    <row r="89" spans="2:22">
      <c r="B89" s="13" t="s">
        <v>173</v>
      </c>
      <c r="C89" s="14">
        <v>8780</v>
      </c>
      <c r="D89" s="11">
        <f t="shared" si="18"/>
        <v>1054</v>
      </c>
      <c r="E89" s="14">
        <v>702.4</v>
      </c>
      <c r="F89" s="14">
        <v>17.56</v>
      </c>
      <c r="G89" s="14">
        <v>175.6</v>
      </c>
      <c r="H89" s="15"/>
      <c r="I89" t="s">
        <v>214</v>
      </c>
      <c r="J89" s="4">
        <f t="shared" si="19"/>
        <v>757</v>
      </c>
      <c r="K89" s="4">
        <f t="shared" si="20"/>
        <v>504.8</v>
      </c>
      <c r="L89" s="4">
        <f t="shared" si="21"/>
        <v>12.62</v>
      </c>
      <c r="M89" s="4">
        <f t="shared" si="22"/>
        <v>126.2</v>
      </c>
      <c r="O89">
        <v>757</v>
      </c>
      <c r="P89">
        <v>504.8</v>
      </c>
      <c r="Q89">
        <v>12.62</v>
      </c>
      <c r="R89">
        <v>126.2</v>
      </c>
      <c r="S89" s="1">
        <f t="shared" si="23"/>
        <v>0</v>
      </c>
      <c r="T89" s="1">
        <f t="shared" si="24"/>
        <v>0</v>
      </c>
      <c r="U89" s="1">
        <f t="shared" si="25"/>
        <v>0</v>
      </c>
      <c r="V89" s="1">
        <f t="shared" si="26"/>
        <v>0</v>
      </c>
    </row>
    <row r="90" spans="2:22">
      <c r="B90" s="13" t="s">
        <v>211</v>
      </c>
      <c r="C90" s="14">
        <v>8000</v>
      </c>
      <c r="D90" s="11">
        <f t="shared" si="18"/>
        <v>960</v>
      </c>
      <c r="E90" s="14">
        <v>640</v>
      </c>
      <c r="F90" s="14">
        <v>16</v>
      </c>
      <c r="G90" s="14">
        <v>160</v>
      </c>
      <c r="H90" s="15"/>
      <c r="I90" t="s">
        <v>221</v>
      </c>
      <c r="J90" s="4">
        <f t="shared" si="19"/>
        <v>829</v>
      </c>
      <c r="K90" s="4">
        <f t="shared" si="20"/>
        <v>552.8</v>
      </c>
      <c r="L90" s="4">
        <f t="shared" si="21"/>
        <v>13.82</v>
      </c>
      <c r="M90" s="4">
        <f t="shared" si="22"/>
        <v>138.2</v>
      </c>
      <c r="O90">
        <v>1658</v>
      </c>
      <c r="P90">
        <v>1105.6</v>
      </c>
      <c r="Q90">
        <v>27.64</v>
      </c>
      <c r="R90">
        <v>276.4</v>
      </c>
      <c r="S90" s="1">
        <f t="shared" si="23"/>
        <v>-829</v>
      </c>
      <c r="T90" s="1">
        <f t="shared" si="24"/>
        <v>-552.8</v>
      </c>
      <c r="U90" s="1">
        <f t="shared" si="25"/>
        <v>-13.82</v>
      </c>
      <c r="V90" s="1">
        <f t="shared" si="26"/>
        <v>-138.2</v>
      </c>
    </row>
    <row r="91" spans="2:22">
      <c r="B91" s="13" t="s">
        <v>219</v>
      </c>
      <c r="C91" s="14">
        <v>8360</v>
      </c>
      <c r="D91" s="11">
        <f t="shared" si="18"/>
        <v>1003</v>
      </c>
      <c r="E91" s="14">
        <v>668.8</v>
      </c>
      <c r="F91" s="14">
        <v>16.72</v>
      </c>
      <c r="G91" s="14">
        <v>167.2</v>
      </c>
      <c r="H91" s="15"/>
      <c r="I91" t="s">
        <v>222</v>
      </c>
      <c r="J91" s="4">
        <f t="shared" si="19"/>
        <v>3286</v>
      </c>
      <c r="K91" s="4">
        <f t="shared" si="20"/>
        <v>1621.44</v>
      </c>
      <c r="L91" s="4">
        <f t="shared" si="21"/>
        <v>54.77</v>
      </c>
      <c r="M91" s="4">
        <f t="shared" si="22"/>
        <v>547.68</v>
      </c>
      <c r="O91">
        <v>3286</v>
      </c>
      <c r="P91">
        <v>1621.44</v>
      </c>
      <c r="Q91">
        <v>54.77</v>
      </c>
      <c r="R91">
        <v>547.68</v>
      </c>
      <c r="S91" s="1">
        <f t="shared" si="23"/>
        <v>0</v>
      </c>
      <c r="T91" s="1">
        <f t="shared" si="24"/>
        <v>0</v>
      </c>
      <c r="U91" s="1">
        <f t="shared" si="25"/>
        <v>0</v>
      </c>
      <c r="V91" s="1">
        <f t="shared" si="26"/>
        <v>0</v>
      </c>
    </row>
    <row r="92" spans="2:22">
      <c r="B92" s="13" t="s">
        <v>223</v>
      </c>
      <c r="C92" s="14">
        <v>6550</v>
      </c>
      <c r="D92" s="11">
        <f t="shared" si="18"/>
        <v>786</v>
      </c>
      <c r="E92" s="14">
        <v>524</v>
      </c>
      <c r="F92" s="14">
        <v>13.1</v>
      </c>
      <c r="G92" s="14">
        <v>131</v>
      </c>
      <c r="H92" s="15"/>
      <c r="I92" t="s">
        <v>216</v>
      </c>
      <c r="J92" s="4">
        <f t="shared" si="19"/>
        <v>1788</v>
      </c>
      <c r="K92" s="4">
        <f t="shared" si="20"/>
        <v>1192</v>
      </c>
      <c r="L92" s="4">
        <f t="shared" si="21"/>
        <v>29.8</v>
      </c>
      <c r="M92" s="4">
        <f t="shared" si="22"/>
        <v>298</v>
      </c>
      <c r="O92">
        <v>1788</v>
      </c>
      <c r="P92">
        <v>1192</v>
      </c>
      <c r="Q92">
        <v>29.8</v>
      </c>
      <c r="R92">
        <v>298</v>
      </c>
      <c r="S92" s="1">
        <f t="shared" si="23"/>
        <v>0</v>
      </c>
      <c r="T92" s="1">
        <f t="shared" si="24"/>
        <v>0</v>
      </c>
      <c r="U92" s="1">
        <f t="shared" si="25"/>
        <v>0</v>
      </c>
      <c r="V92" s="1">
        <f t="shared" si="26"/>
        <v>0</v>
      </c>
    </row>
    <row r="93" spans="2:22">
      <c r="B93" s="13" t="s">
        <v>208</v>
      </c>
      <c r="C93" s="14">
        <v>7100</v>
      </c>
      <c r="D93" s="11">
        <f t="shared" si="18"/>
        <v>852</v>
      </c>
      <c r="E93" s="14">
        <v>568</v>
      </c>
      <c r="F93" s="14">
        <v>14.2</v>
      </c>
      <c r="G93" s="14">
        <v>142</v>
      </c>
      <c r="H93" s="15"/>
      <c r="I93" t="s">
        <v>224</v>
      </c>
      <c r="J93" s="4">
        <f t="shared" si="19"/>
        <v>1440</v>
      </c>
      <c r="K93" s="4">
        <f t="shared" si="20"/>
        <v>960</v>
      </c>
      <c r="L93" s="4">
        <f t="shared" si="21"/>
        <v>24</v>
      </c>
      <c r="M93" s="4">
        <f t="shared" si="22"/>
        <v>240</v>
      </c>
      <c r="O93">
        <v>1440</v>
      </c>
      <c r="P93">
        <v>960</v>
      </c>
      <c r="Q93">
        <v>24</v>
      </c>
      <c r="R93">
        <v>240</v>
      </c>
      <c r="S93" s="1">
        <f t="shared" si="23"/>
        <v>0</v>
      </c>
      <c r="T93" s="1">
        <f t="shared" si="24"/>
        <v>0</v>
      </c>
      <c r="U93" s="1">
        <f t="shared" si="25"/>
        <v>0</v>
      </c>
      <c r="V93" s="1">
        <f t="shared" si="26"/>
        <v>0</v>
      </c>
    </row>
    <row r="94" spans="2:22">
      <c r="B94" s="13" t="s">
        <v>224</v>
      </c>
      <c r="C94" s="14">
        <v>12000</v>
      </c>
      <c r="D94" s="11">
        <f t="shared" si="18"/>
        <v>1440</v>
      </c>
      <c r="E94" s="14">
        <v>960</v>
      </c>
      <c r="F94" s="14">
        <v>24</v>
      </c>
      <c r="G94" s="14">
        <v>240</v>
      </c>
      <c r="H94" s="15"/>
      <c r="I94" t="s">
        <v>118</v>
      </c>
      <c r="J94" s="4">
        <f t="shared" si="19"/>
        <v>1003</v>
      </c>
      <c r="K94" s="4">
        <f t="shared" si="20"/>
        <v>668.8</v>
      </c>
      <c r="L94" s="4">
        <f t="shared" si="21"/>
        <v>16.72</v>
      </c>
      <c r="M94" s="4">
        <f t="shared" si="22"/>
        <v>167.2</v>
      </c>
      <c r="O94">
        <v>2006</v>
      </c>
      <c r="P94">
        <v>1337.6</v>
      </c>
      <c r="Q94">
        <v>33.44</v>
      </c>
      <c r="R94">
        <v>334.4</v>
      </c>
      <c r="S94" s="1">
        <f t="shared" si="23"/>
        <v>-1003</v>
      </c>
      <c r="T94" s="1">
        <f t="shared" si="24"/>
        <v>-668.8</v>
      </c>
      <c r="U94" s="1">
        <f t="shared" si="25"/>
        <v>-16.72</v>
      </c>
      <c r="V94" s="1">
        <f t="shared" si="26"/>
        <v>-167.2</v>
      </c>
    </row>
    <row r="95" spans="2:22">
      <c r="B95" s="13" t="s">
        <v>212</v>
      </c>
      <c r="C95" s="14">
        <v>8150</v>
      </c>
      <c r="D95" s="11">
        <f t="shared" si="18"/>
        <v>978</v>
      </c>
      <c r="E95" s="14">
        <v>652</v>
      </c>
      <c r="F95" s="14">
        <v>16.3</v>
      </c>
      <c r="G95" s="14">
        <v>163</v>
      </c>
      <c r="H95" s="15"/>
      <c r="I95" t="s">
        <v>166</v>
      </c>
      <c r="J95" s="4">
        <f t="shared" si="19"/>
        <v>3705</v>
      </c>
      <c r="K95" s="4">
        <f t="shared" si="20"/>
        <v>1621.44</v>
      </c>
      <c r="L95" s="4">
        <f t="shared" si="21"/>
        <v>61.75</v>
      </c>
      <c r="M95" s="4">
        <f t="shared" si="22"/>
        <v>617.52</v>
      </c>
      <c r="O95">
        <v>3705</v>
      </c>
      <c r="P95">
        <v>1621.44</v>
      </c>
      <c r="Q95">
        <v>61.75</v>
      </c>
      <c r="R95">
        <v>617.52</v>
      </c>
      <c r="S95" s="1">
        <f t="shared" si="23"/>
        <v>0</v>
      </c>
      <c r="T95" s="1">
        <f t="shared" si="24"/>
        <v>0</v>
      </c>
      <c r="U95" s="1">
        <f t="shared" si="25"/>
        <v>0</v>
      </c>
      <c r="V95" s="1">
        <f t="shared" si="26"/>
        <v>0</v>
      </c>
    </row>
    <row r="96" spans="2:22">
      <c r="B96" s="13" t="s">
        <v>199</v>
      </c>
      <c r="C96" s="14">
        <v>18577</v>
      </c>
      <c r="D96" s="11">
        <f t="shared" si="18"/>
        <v>2229</v>
      </c>
      <c r="E96" s="14">
        <v>1486.16</v>
      </c>
      <c r="F96" s="14">
        <v>37.15</v>
      </c>
      <c r="G96" s="14">
        <v>371.54</v>
      </c>
      <c r="H96" s="15"/>
      <c r="I96" t="s">
        <v>213</v>
      </c>
      <c r="J96" s="4">
        <f t="shared" si="19"/>
        <v>2775</v>
      </c>
      <c r="K96" s="4">
        <f t="shared" si="20"/>
        <v>1621.44</v>
      </c>
      <c r="L96" s="4">
        <f t="shared" si="21"/>
        <v>46.24</v>
      </c>
      <c r="M96" s="4">
        <f t="shared" si="22"/>
        <v>462.44</v>
      </c>
      <c r="O96">
        <v>2775</v>
      </c>
      <c r="P96">
        <v>1621.44</v>
      </c>
      <c r="Q96">
        <v>46.24</v>
      </c>
      <c r="R96">
        <v>462.44</v>
      </c>
      <c r="S96" s="1">
        <f t="shared" si="23"/>
        <v>0</v>
      </c>
      <c r="T96" s="1">
        <f t="shared" si="24"/>
        <v>0</v>
      </c>
      <c r="U96" s="1">
        <f t="shared" si="25"/>
        <v>0</v>
      </c>
      <c r="V96" s="1">
        <f t="shared" si="26"/>
        <v>0</v>
      </c>
    </row>
    <row r="97" spans="2:22">
      <c r="B97" s="13" t="s">
        <v>221</v>
      </c>
      <c r="C97" s="14">
        <v>6910</v>
      </c>
      <c r="D97" s="11">
        <f t="shared" si="18"/>
        <v>829</v>
      </c>
      <c r="E97" s="14">
        <v>552.8</v>
      </c>
      <c r="F97" s="14">
        <v>13.82</v>
      </c>
      <c r="G97" s="14">
        <v>138.2</v>
      </c>
      <c r="H97" s="15"/>
      <c r="I97" t="s">
        <v>155</v>
      </c>
      <c r="J97" s="4">
        <f t="shared" si="19"/>
        <v>2584</v>
      </c>
      <c r="K97" s="4">
        <f t="shared" si="20"/>
        <v>1621.44</v>
      </c>
      <c r="L97" s="4">
        <f t="shared" si="21"/>
        <v>43.06</v>
      </c>
      <c r="M97" s="4">
        <f t="shared" si="22"/>
        <v>430.62</v>
      </c>
      <c r="O97">
        <v>2584</v>
      </c>
      <c r="P97">
        <v>1621.44</v>
      </c>
      <c r="Q97">
        <v>43.06</v>
      </c>
      <c r="R97">
        <v>430.62</v>
      </c>
      <c r="S97" s="1">
        <f t="shared" si="23"/>
        <v>0</v>
      </c>
      <c r="T97" s="1">
        <f t="shared" si="24"/>
        <v>0</v>
      </c>
      <c r="U97" s="1">
        <f t="shared" si="25"/>
        <v>0</v>
      </c>
      <c r="V97" s="1">
        <f t="shared" si="26"/>
        <v>0</v>
      </c>
    </row>
    <row r="98" spans="2:22">
      <c r="B98" s="13" t="s">
        <v>183</v>
      </c>
      <c r="C98" s="14">
        <v>8150</v>
      </c>
      <c r="D98" s="11">
        <f t="shared" si="18"/>
        <v>978</v>
      </c>
      <c r="E98" s="14">
        <v>652</v>
      </c>
      <c r="F98" s="14">
        <v>16.3</v>
      </c>
      <c r="G98" s="14">
        <v>163</v>
      </c>
      <c r="H98" s="15"/>
      <c r="I98" t="s">
        <v>220</v>
      </c>
      <c r="J98" s="4">
        <f t="shared" si="19"/>
        <v>2805</v>
      </c>
      <c r="K98" s="4">
        <f t="shared" si="20"/>
        <v>1621.44</v>
      </c>
      <c r="L98" s="4">
        <f t="shared" si="21"/>
        <v>46.74</v>
      </c>
      <c r="M98" s="4">
        <f t="shared" si="22"/>
        <v>467.42</v>
      </c>
      <c r="O98">
        <v>2805</v>
      </c>
      <c r="P98">
        <v>1621.44</v>
      </c>
      <c r="Q98">
        <v>46.74</v>
      </c>
      <c r="R98">
        <v>467.42</v>
      </c>
      <c r="S98" s="1">
        <f t="shared" si="23"/>
        <v>0</v>
      </c>
      <c r="T98" s="1">
        <f t="shared" si="24"/>
        <v>0</v>
      </c>
      <c r="U98" s="1">
        <f t="shared" si="25"/>
        <v>0</v>
      </c>
      <c r="V98" s="1">
        <f t="shared" si="26"/>
        <v>0</v>
      </c>
    </row>
    <row r="99" spans="2:22">
      <c r="B99" s="13" t="s">
        <v>222</v>
      </c>
      <c r="C99" s="14">
        <v>27384</v>
      </c>
      <c r="D99" s="11">
        <f t="shared" ref="D99:D119" si="27">ROUND(C99*0.12,0)</f>
        <v>3286</v>
      </c>
      <c r="E99" s="14">
        <v>1621.44</v>
      </c>
      <c r="F99" s="14">
        <v>54.77</v>
      </c>
      <c r="G99" s="14">
        <v>547.68</v>
      </c>
      <c r="H99" s="15"/>
      <c r="I99" t="s">
        <v>225</v>
      </c>
      <c r="J99" s="4">
        <f t="shared" ref="J99:J118" si="28">VLOOKUP(I99,B:D,3,0)</f>
        <v>2387</v>
      </c>
      <c r="K99" s="4">
        <f t="shared" ref="K99:K118" si="29">VLOOKUP(I99,B:E,4,0)</f>
        <v>1591.44</v>
      </c>
      <c r="L99" s="4">
        <f t="shared" ref="L99:L118" si="30">VLOOKUP(I99,B:F,5,0)</f>
        <v>39.79</v>
      </c>
      <c r="M99" s="4">
        <f t="shared" ref="M99:M118" si="31">VLOOKUP(I99,B:G,6,0)</f>
        <v>397.86</v>
      </c>
      <c r="O99">
        <v>2387</v>
      </c>
      <c r="P99">
        <v>1591.44</v>
      </c>
      <c r="Q99">
        <v>39.79</v>
      </c>
      <c r="R99">
        <v>397.86</v>
      </c>
      <c r="S99" s="1">
        <f t="shared" ref="S99:S118" si="32">J99-O99</f>
        <v>0</v>
      </c>
      <c r="T99" s="1">
        <f t="shared" ref="T99:T118" si="33">K99-P99</f>
        <v>0</v>
      </c>
      <c r="U99" s="1">
        <f t="shared" ref="U99:U118" si="34">L99-Q99</f>
        <v>0</v>
      </c>
      <c r="V99" s="1">
        <f t="shared" ref="V99:V118" si="35">M99-R99</f>
        <v>0</v>
      </c>
    </row>
    <row r="100" spans="2:22">
      <c r="B100" s="13" t="s">
        <v>226</v>
      </c>
      <c r="C100" s="14">
        <v>10000</v>
      </c>
      <c r="D100" s="11">
        <f t="shared" si="27"/>
        <v>1200</v>
      </c>
      <c r="E100" s="14">
        <v>800</v>
      </c>
      <c r="F100" s="14">
        <v>20</v>
      </c>
      <c r="G100" s="14">
        <v>200</v>
      </c>
      <c r="H100" s="15"/>
      <c r="I100" t="s">
        <v>206</v>
      </c>
      <c r="J100" s="4">
        <f t="shared" si="28"/>
        <v>2185</v>
      </c>
      <c r="K100" s="4">
        <f t="shared" si="29"/>
        <v>1456.72</v>
      </c>
      <c r="L100" s="4">
        <f t="shared" si="30"/>
        <v>36.42</v>
      </c>
      <c r="M100" s="4">
        <f t="shared" si="31"/>
        <v>364.18</v>
      </c>
      <c r="O100">
        <v>2185</v>
      </c>
      <c r="P100">
        <v>1456.72</v>
      </c>
      <c r="Q100">
        <v>36.42</v>
      </c>
      <c r="R100">
        <v>364.18</v>
      </c>
      <c r="S100" s="1">
        <f t="shared" si="32"/>
        <v>0</v>
      </c>
      <c r="T100" s="1">
        <f t="shared" si="33"/>
        <v>0</v>
      </c>
      <c r="U100" s="1">
        <f t="shared" si="34"/>
        <v>0</v>
      </c>
      <c r="V100" s="1">
        <f t="shared" si="35"/>
        <v>0</v>
      </c>
    </row>
    <row r="101" spans="2:22">
      <c r="B101" s="13" t="s">
        <v>203</v>
      </c>
      <c r="C101" s="14">
        <v>8000</v>
      </c>
      <c r="D101" s="11">
        <f t="shared" si="27"/>
        <v>960</v>
      </c>
      <c r="E101" s="14">
        <v>640</v>
      </c>
      <c r="F101" s="14">
        <v>16</v>
      </c>
      <c r="G101" s="14">
        <v>160</v>
      </c>
      <c r="H101" s="15"/>
      <c r="I101" t="s">
        <v>210</v>
      </c>
      <c r="J101" s="4">
        <f t="shared" si="28"/>
        <v>1775</v>
      </c>
      <c r="K101" s="4">
        <f t="shared" si="29"/>
        <v>1183.6</v>
      </c>
      <c r="L101" s="4">
        <f t="shared" si="30"/>
        <v>29.59</v>
      </c>
      <c r="M101" s="4">
        <f t="shared" si="31"/>
        <v>295.9</v>
      </c>
      <c r="O101">
        <v>1775</v>
      </c>
      <c r="P101">
        <v>1183.6</v>
      </c>
      <c r="Q101">
        <v>29.59</v>
      </c>
      <c r="R101">
        <v>295.9</v>
      </c>
      <c r="S101" s="1">
        <f t="shared" si="32"/>
        <v>0</v>
      </c>
      <c r="T101" s="1">
        <f t="shared" si="33"/>
        <v>0</v>
      </c>
      <c r="U101" s="1">
        <f t="shared" si="34"/>
        <v>0</v>
      </c>
      <c r="V101" s="1">
        <f t="shared" si="35"/>
        <v>0</v>
      </c>
    </row>
    <row r="102" spans="2:22">
      <c r="B102" s="13" t="s">
        <v>137</v>
      </c>
      <c r="C102" s="14">
        <v>10250</v>
      </c>
      <c r="D102" s="11">
        <f t="shared" si="27"/>
        <v>1230</v>
      </c>
      <c r="E102" s="14">
        <v>820</v>
      </c>
      <c r="F102" s="14">
        <v>20.5</v>
      </c>
      <c r="G102" s="14">
        <v>205</v>
      </c>
      <c r="H102" s="15"/>
      <c r="I102" t="s">
        <v>130</v>
      </c>
      <c r="J102" s="4">
        <f t="shared" si="28"/>
        <v>2009</v>
      </c>
      <c r="K102" s="4">
        <f t="shared" si="29"/>
        <v>1339.2</v>
      </c>
      <c r="L102" s="4">
        <f t="shared" si="30"/>
        <v>33.48</v>
      </c>
      <c r="M102" s="4">
        <f t="shared" si="31"/>
        <v>334.8</v>
      </c>
      <c r="O102">
        <v>2009</v>
      </c>
      <c r="P102">
        <v>1339.2</v>
      </c>
      <c r="Q102">
        <v>33.48</v>
      </c>
      <c r="R102">
        <v>334.8</v>
      </c>
      <c r="S102" s="1">
        <f t="shared" si="32"/>
        <v>0</v>
      </c>
      <c r="T102" s="1">
        <f t="shared" si="33"/>
        <v>0</v>
      </c>
      <c r="U102" s="1">
        <f t="shared" si="34"/>
        <v>0</v>
      </c>
      <c r="V102" s="1">
        <f t="shared" si="35"/>
        <v>0</v>
      </c>
    </row>
    <row r="103" spans="2:22">
      <c r="B103" s="13" t="s">
        <v>154</v>
      </c>
      <c r="C103" s="14">
        <v>7000</v>
      </c>
      <c r="D103" s="11">
        <f t="shared" si="27"/>
        <v>840</v>
      </c>
      <c r="E103" s="14">
        <v>560</v>
      </c>
      <c r="F103" s="14">
        <v>14</v>
      </c>
      <c r="G103" s="14">
        <v>140</v>
      </c>
      <c r="H103" s="15"/>
      <c r="I103" t="s">
        <v>126</v>
      </c>
      <c r="J103" s="4">
        <f t="shared" si="28"/>
        <v>2212</v>
      </c>
      <c r="K103" s="4">
        <f t="shared" si="29"/>
        <v>1474.4</v>
      </c>
      <c r="L103" s="4">
        <f t="shared" si="30"/>
        <v>36.86</v>
      </c>
      <c r="M103" s="4">
        <f t="shared" si="31"/>
        <v>368.6</v>
      </c>
      <c r="O103">
        <v>2212</v>
      </c>
      <c r="P103">
        <v>1474.4</v>
      </c>
      <c r="Q103">
        <v>36.86</v>
      </c>
      <c r="R103">
        <v>368.6</v>
      </c>
      <c r="S103" s="1">
        <f t="shared" si="32"/>
        <v>0</v>
      </c>
      <c r="T103" s="1">
        <f t="shared" si="33"/>
        <v>0</v>
      </c>
      <c r="U103" s="1">
        <f t="shared" si="34"/>
        <v>0</v>
      </c>
      <c r="V103" s="1">
        <f t="shared" si="35"/>
        <v>0</v>
      </c>
    </row>
    <row r="104" spans="2:22">
      <c r="B104" s="13" t="s">
        <v>202</v>
      </c>
      <c r="C104" s="14">
        <v>8974</v>
      </c>
      <c r="D104" s="11">
        <f t="shared" si="27"/>
        <v>1077</v>
      </c>
      <c r="E104" s="14">
        <v>717.92</v>
      </c>
      <c r="F104" s="14">
        <v>17.95</v>
      </c>
      <c r="G104" s="14">
        <v>179.48</v>
      </c>
      <c r="H104" s="15"/>
      <c r="I104" t="s">
        <v>163</v>
      </c>
      <c r="J104" s="4">
        <f t="shared" si="28"/>
        <v>2299</v>
      </c>
      <c r="K104" s="4">
        <f t="shared" si="29"/>
        <v>1532.8</v>
      </c>
      <c r="L104" s="4">
        <f t="shared" si="30"/>
        <v>38.32</v>
      </c>
      <c r="M104" s="4">
        <f t="shared" si="31"/>
        <v>383.2</v>
      </c>
      <c r="O104">
        <v>2299</v>
      </c>
      <c r="P104">
        <v>1532.8</v>
      </c>
      <c r="Q104">
        <v>38.32</v>
      </c>
      <c r="R104">
        <v>383.2</v>
      </c>
      <c r="S104" s="1">
        <f t="shared" si="32"/>
        <v>0</v>
      </c>
      <c r="T104" s="1">
        <f t="shared" si="33"/>
        <v>0</v>
      </c>
      <c r="U104" s="1">
        <f t="shared" si="34"/>
        <v>0</v>
      </c>
      <c r="V104" s="1">
        <f t="shared" si="35"/>
        <v>0</v>
      </c>
    </row>
    <row r="105" spans="2:22">
      <c r="B105" s="13" t="s">
        <v>193</v>
      </c>
      <c r="C105" s="14">
        <v>19127</v>
      </c>
      <c r="D105" s="11">
        <f t="shared" si="27"/>
        <v>2295</v>
      </c>
      <c r="E105" s="14">
        <v>1530.16</v>
      </c>
      <c r="F105" s="14">
        <v>38.25</v>
      </c>
      <c r="G105" s="14">
        <v>382.54</v>
      </c>
      <c r="H105" s="15"/>
      <c r="I105" t="s">
        <v>175</v>
      </c>
      <c r="J105" s="4">
        <f t="shared" si="28"/>
        <v>873</v>
      </c>
      <c r="K105" s="4">
        <f t="shared" si="29"/>
        <v>582.16</v>
      </c>
      <c r="L105" s="4">
        <f t="shared" si="30"/>
        <v>14.55</v>
      </c>
      <c r="M105" s="4">
        <f t="shared" si="31"/>
        <v>145.54</v>
      </c>
      <c r="O105">
        <v>873</v>
      </c>
      <c r="P105">
        <v>582.16</v>
      </c>
      <c r="Q105">
        <v>14.55</v>
      </c>
      <c r="R105">
        <v>145.54</v>
      </c>
      <c r="S105" s="1">
        <f t="shared" si="32"/>
        <v>0</v>
      </c>
      <c r="T105" s="1">
        <f t="shared" si="33"/>
        <v>0</v>
      </c>
      <c r="U105" s="1">
        <f t="shared" si="34"/>
        <v>0</v>
      </c>
      <c r="V105" s="1">
        <f t="shared" si="35"/>
        <v>0</v>
      </c>
    </row>
    <row r="106" spans="2:22">
      <c r="B106" s="13" t="s">
        <v>153</v>
      </c>
      <c r="C106" s="14">
        <v>5150</v>
      </c>
      <c r="D106" s="11">
        <f t="shared" si="27"/>
        <v>618</v>
      </c>
      <c r="E106" s="14">
        <v>412</v>
      </c>
      <c r="F106" s="14">
        <v>10.3</v>
      </c>
      <c r="G106" s="14">
        <v>123.5</v>
      </c>
      <c r="H106" s="15"/>
      <c r="I106" t="s">
        <v>204</v>
      </c>
      <c r="J106" s="4">
        <f t="shared" si="28"/>
        <v>786</v>
      </c>
      <c r="K106" s="4">
        <f t="shared" si="29"/>
        <v>524</v>
      </c>
      <c r="L106" s="4">
        <f t="shared" si="30"/>
        <v>13.1</v>
      </c>
      <c r="M106" s="4">
        <f t="shared" si="31"/>
        <v>131</v>
      </c>
      <c r="O106">
        <v>786</v>
      </c>
      <c r="P106">
        <v>524</v>
      </c>
      <c r="Q106">
        <v>13.1</v>
      </c>
      <c r="R106">
        <v>131</v>
      </c>
      <c r="S106" s="1">
        <f t="shared" si="32"/>
        <v>0</v>
      </c>
      <c r="T106" s="1">
        <f t="shared" si="33"/>
        <v>0</v>
      </c>
      <c r="U106" s="1">
        <f t="shared" si="34"/>
        <v>0</v>
      </c>
      <c r="V106" s="1">
        <f t="shared" si="35"/>
        <v>0</v>
      </c>
    </row>
    <row r="107" spans="2:22">
      <c r="B107" s="13" t="s">
        <v>227</v>
      </c>
      <c r="C107" s="14">
        <v>20823</v>
      </c>
      <c r="D107" s="11">
        <f t="shared" si="27"/>
        <v>2499</v>
      </c>
      <c r="E107" s="14">
        <v>1621.44</v>
      </c>
      <c r="F107" s="14">
        <v>41.65</v>
      </c>
      <c r="G107" s="14">
        <v>416.46</v>
      </c>
      <c r="H107" s="15"/>
      <c r="I107" t="s">
        <v>223</v>
      </c>
      <c r="J107" s="4">
        <f t="shared" si="28"/>
        <v>786</v>
      </c>
      <c r="K107" s="4">
        <f t="shared" si="29"/>
        <v>524</v>
      </c>
      <c r="L107" s="4">
        <f t="shared" si="30"/>
        <v>13.1</v>
      </c>
      <c r="M107" s="4">
        <f t="shared" si="31"/>
        <v>131</v>
      </c>
      <c r="O107">
        <v>786</v>
      </c>
      <c r="P107">
        <v>524</v>
      </c>
      <c r="Q107">
        <v>13.1</v>
      </c>
      <c r="R107">
        <v>131</v>
      </c>
      <c r="S107" s="1">
        <f t="shared" si="32"/>
        <v>0</v>
      </c>
      <c r="T107" s="1">
        <f t="shared" si="33"/>
        <v>0</v>
      </c>
      <c r="U107" s="1">
        <f t="shared" si="34"/>
        <v>0</v>
      </c>
      <c r="V107" s="1">
        <f t="shared" si="35"/>
        <v>0</v>
      </c>
    </row>
    <row r="108" spans="2:22">
      <c r="B108" s="13" t="s">
        <v>185</v>
      </c>
      <c r="C108" s="14">
        <v>7520</v>
      </c>
      <c r="D108" s="11">
        <f t="shared" si="27"/>
        <v>902</v>
      </c>
      <c r="E108" s="14">
        <v>601.6</v>
      </c>
      <c r="F108" s="14">
        <v>15.04</v>
      </c>
      <c r="G108" s="14">
        <v>150.4</v>
      </c>
      <c r="H108" s="15"/>
      <c r="I108" t="s">
        <v>191</v>
      </c>
      <c r="J108" s="4">
        <f t="shared" si="28"/>
        <v>808</v>
      </c>
      <c r="K108" s="4">
        <f t="shared" si="29"/>
        <v>538.4</v>
      </c>
      <c r="L108" s="4">
        <f t="shared" si="30"/>
        <v>13.46</v>
      </c>
      <c r="M108" s="4">
        <f t="shared" si="31"/>
        <v>134.6</v>
      </c>
      <c r="O108">
        <v>1616</v>
      </c>
      <c r="P108">
        <v>1076.8</v>
      </c>
      <c r="Q108">
        <v>26.92</v>
      </c>
      <c r="R108">
        <v>269.2</v>
      </c>
      <c r="S108" s="1">
        <f t="shared" si="32"/>
        <v>-808</v>
      </c>
      <c r="T108" s="1">
        <f t="shared" si="33"/>
        <v>-538.4</v>
      </c>
      <c r="U108" s="1">
        <f t="shared" si="34"/>
        <v>-13.46</v>
      </c>
      <c r="V108" s="1">
        <f t="shared" si="35"/>
        <v>-134.6</v>
      </c>
    </row>
    <row r="109" spans="2:22">
      <c r="B109" s="13" t="s">
        <v>186</v>
      </c>
      <c r="C109" s="14">
        <v>19061</v>
      </c>
      <c r="D109" s="11">
        <f t="shared" si="27"/>
        <v>2287</v>
      </c>
      <c r="E109" s="14">
        <v>1524.88</v>
      </c>
      <c r="F109" s="14">
        <v>38.12</v>
      </c>
      <c r="G109" s="14">
        <v>381.22</v>
      </c>
      <c r="H109" s="15"/>
      <c r="I109" t="s">
        <v>136</v>
      </c>
      <c r="J109" s="4">
        <f t="shared" si="28"/>
        <v>808</v>
      </c>
      <c r="K109" s="4">
        <f t="shared" si="29"/>
        <v>538.4</v>
      </c>
      <c r="L109" s="4">
        <f t="shared" si="30"/>
        <v>13.46</v>
      </c>
      <c r="M109" s="4">
        <f t="shared" si="31"/>
        <v>134.6</v>
      </c>
      <c r="O109">
        <v>1616</v>
      </c>
      <c r="P109">
        <v>1076.8</v>
      </c>
      <c r="Q109">
        <v>26.92</v>
      </c>
      <c r="R109">
        <v>269.2</v>
      </c>
      <c r="S109" s="1">
        <f t="shared" si="32"/>
        <v>-808</v>
      </c>
      <c r="T109" s="1">
        <f t="shared" si="33"/>
        <v>-538.4</v>
      </c>
      <c r="U109" s="1">
        <f t="shared" si="34"/>
        <v>-13.46</v>
      </c>
      <c r="V109" s="1">
        <f t="shared" si="35"/>
        <v>-134.6</v>
      </c>
    </row>
    <row r="110" spans="2:22">
      <c r="B110" s="13" t="s">
        <v>197</v>
      </c>
      <c r="C110" s="14">
        <v>25277</v>
      </c>
      <c r="D110" s="11">
        <f t="shared" si="27"/>
        <v>3033</v>
      </c>
      <c r="E110" s="14">
        <v>1621.44</v>
      </c>
      <c r="F110" s="14">
        <v>50.55</v>
      </c>
      <c r="G110" s="14">
        <v>505.54</v>
      </c>
      <c r="H110" s="15"/>
      <c r="I110" t="s">
        <v>228</v>
      </c>
      <c r="J110" s="4">
        <f t="shared" si="28"/>
        <v>2458</v>
      </c>
      <c r="K110" s="4">
        <f t="shared" si="29"/>
        <v>1621.44</v>
      </c>
      <c r="L110" s="4">
        <f t="shared" si="30"/>
        <v>40.96</v>
      </c>
      <c r="M110" s="4">
        <f t="shared" si="31"/>
        <v>409.62</v>
      </c>
      <c r="O110">
        <v>2458</v>
      </c>
      <c r="P110">
        <v>1621.44</v>
      </c>
      <c r="Q110">
        <v>40.96</v>
      </c>
      <c r="R110">
        <v>409.62</v>
      </c>
      <c r="S110" s="1">
        <f t="shared" si="32"/>
        <v>0</v>
      </c>
      <c r="T110" s="1">
        <f t="shared" si="33"/>
        <v>0</v>
      </c>
      <c r="U110" s="1">
        <f t="shared" si="34"/>
        <v>0</v>
      </c>
      <c r="V110" s="1">
        <f t="shared" si="35"/>
        <v>0</v>
      </c>
    </row>
    <row r="111" spans="2:22">
      <c r="B111" s="13" t="s">
        <v>229</v>
      </c>
      <c r="C111" s="14">
        <v>7630</v>
      </c>
      <c r="D111" s="11">
        <f t="shared" si="27"/>
        <v>916</v>
      </c>
      <c r="E111" s="14">
        <v>610.4</v>
      </c>
      <c r="F111" s="14">
        <v>15.26</v>
      </c>
      <c r="G111" s="14">
        <v>152.6</v>
      </c>
      <c r="H111" s="15"/>
      <c r="I111" t="s">
        <v>226</v>
      </c>
      <c r="J111" s="4">
        <f t="shared" si="28"/>
        <v>1200</v>
      </c>
      <c r="K111" s="4">
        <f t="shared" si="29"/>
        <v>800</v>
      </c>
      <c r="L111" s="4">
        <f t="shared" si="30"/>
        <v>20</v>
      </c>
      <c r="M111" s="4">
        <f t="shared" si="31"/>
        <v>200</v>
      </c>
      <c r="O111">
        <v>1200</v>
      </c>
      <c r="P111">
        <v>800</v>
      </c>
      <c r="Q111">
        <v>20</v>
      </c>
      <c r="R111">
        <v>200</v>
      </c>
      <c r="S111" s="1">
        <f t="shared" si="32"/>
        <v>0</v>
      </c>
      <c r="T111" s="1">
        <f t="shared" si="33"/>
        <v>0</v>
      </c>
      <c r="U111" s="1">
        <f t="shared" si="34"/>
        <v>0</v>
      </c>
      <c r="V111" s="1">
        <f t="shared" si="35"/>
        <v>0</v>
      </c>
    </row>
    <row r="112" spans="2:22">
      <c r="B112" s="13" t="s">
        <v>230</v>
      </c>
      <c r="C112" s="14">
        <v>9200</v>
      </c>
      <c r="D112" s="11">
        <f t="shared" si="27"/>
        <v>1104</v>
      </c>
      <c r="E112" s="14">
        <v>736</v>
      </c>
      <c r="F112" s="14">
        <v>18.4</v>
      </c>
      <c r="G112" s="14">
        <v>184</v>
      </c>
      <c r="H112" s="15"/>
      <c r="I112" t="s">
        <v>182</v>
      </c>
      <c r="J112" s="4">
        <f t="shared" si="28"/>
        <v>960</v>
      </c>
      <c r="K112" s="4">
        <f t="shared" si="29"/>
        <v>640</v>
      </c>
      <c r="L112" s="4">
        <f t="shared" si="30"/>
        <v>16</v>
      </c>
      <c r="M112" s="4">
        <f t="shared" si="31"/>
        <v>160</v>
      </c>
      <c r="O112">
        <v>960</v>
      </c>
      <c r="P112">
        <v>640</v>
      </c>
      <c r="Q112">
        <v>16</v>
      </c>
      <c r="R112">
        <v>160</v>
      </c>
      <c r="S112" s="1">
        <f t="shared" si="32"/>
        <v>0</v>
      </c>
      <c r="T112" s="1">
        <f t="shared" si="33"/>
        <v>0</v>
      </c>
      <c r="U112" s="1">
        <f t="shared" si="34"/>
        <v>0</v>
      </c>
      <c r="V112" s="1">
        <f t="shared" si="35"/>
        <v>0</v>
      </c>
    </row>
    <row r="113" spans="2:22">
      <c r="B113" s="13" t="s">
        <v>217</v>
      </c>
      <c r="C113" s="14">
        <v>6550</v>
      </c>
      <c r="D113" s="11">
        <f t="shared" si="27"/>
        <v>786</v>
      </c>
      <c r="E113" s="14">
        <v>524</v>
      </c>
      <c r="F113" s="14">
        <v>13.1</v>
      </c>
      <c r="G113" s="14">
        <v>131</v>
      </c>
      <c r="H113" s="15"/>
      <c r="I113" t="s">
        <v>229</v>
      </c>
      <c r="J113" s="4">
        <f t="shared" si="28"/>
        <v>916</v>
      </c>
      <c r="K113" s="4">
        <f t="shared" si="29"/>
        <v>610.4</v>
      </c>
      <c r="L113" s="4">
        <f t="shared" si="30"/>
        <v>15.26</v>
      </c>
      <c r="M113" s="4">
        <f t="shared" si="31"/>
        <v>152.6</v>
      </c>
      <c r="O113">
        <v>916</v>
      </c>
      <c r="P113">
        <v>610.4</v>
      </c>
      <c r="Q113">
        <v>15.26</v>
      </c>
      <c r="R113">
        <v>152.6</v>
      </c>
      <c r="S113" s="1">
        <f t="shared" si="32"/>
        <v>0</v>
      </c>
      <c r="T113" s="1">
        <f t="shared" si="33"/>
        <v>0</v>
      </c>
      <c r="U113" s="1">
        <f t="shared" si="34"/>
        <v>0</v>
      </c>
      <c r="V113" s="1">
        <f t="shared" si="35"/>
        <v>0</v>
      </c>
    </row>
    <row r="114" spans="2:22">
      <c r="B114" s="13" t="s">
        <v>205</v>
      </c>
      <c r="C114" s="14">
        <v>6730</v>
      </c>
      <c r="D114" s="11">
        <f t="shared" si="27"/>
        <v>808</v>
      </c>
      <c r="E114" s="14">
        <v>538.4</v>
      </c>
      <c r="F114" s="14">
        <v>13.46</v>
      </c>
      <c r="G114" s="14">
        <v>134.6</v>
      </c>
      <c r="H114" s="15"/>
      <c r="I114" t="s">
        <v>172</v>
      </c>
      <c r="J114" s="4">
        <f t="shared" si="28"/>
        <v>3705</v>
      </c>
      <c r="K114" s="4">
        <f t="shared" si="29"/>
        <v>1621.44</v>
      </c>
      <c r="L114" s="4">
        <f t="shared" si="30"/>
        <v>61.75</v>
      </c>
      <c r="M114" s="4">
        <f t="shared" si="31"/>
        <v>617.52</v>
      </c>
      <c r="O114">
        <v>3705</v>
      </c>
      <c r="P114">
        <v>1621.44</v>
      </c>
      <c r="Q114">
        <v>61.75</v>
      </c>
      <c r="R114">
        <v>617.52</v>
      </c>
      <c r="S114" s="1">
        <f t="shared" si="32"/>
        <v>0</v>
      </c>
      <c r="T114" s="1">
        <f t="shared" si="33"/>
        <v>0</v>
      </c>
      <c r="U114" s="1">
        <f t="shared" si="34"/>
        <v>0</v>
      </c>
      <c r="V114" s="1">
        <f t="shared" si="35"/>
        <v>0</v>
      </c>
    </row>
    <row r="115" spans="2:22">
      <c r="B115" s="13" t="s">
        <v>194</v>
      </c>
      <c r="C115" s="14">
        <v>15122</v>
      </c>
      <c r="D115" s="11">
        <f t="shared" si="27"/>
        <v>1815</v>
      </c>
      <c r="E115" s="14">
        <v>1209.76</v>
      </c>
      <c r="F115" s="14">
        <v>30.24</v>
      </c>
      <c r="G115" s="14">
        <v>302.44</v>
      </c>
      <c r="H115" s="15"/>
      <c r="I115" t="s">
        <v>227</v>
      </c>
      <c r="J115" s="4">
        <f t="shared" si="28"/>
        <v>2499</v>
      </c>
      <c r="K115" s="4">
        <f t="shared" si="29"/>
        <v>1621.44</v>
      </c>
      <c r="L115" s="4">
        <f t="shared" si="30"/>
        <v>41.65</v>
      </c>
      <c r="M115" s="4">
        <f t="shared" si="31"/>
        <v>416.46</v>
      </c>
      <c r="O115">
        <v>2499</v>
      </c>
      <c r="P115">
        <v>1621.44</v>
      </c>
      <c r="Q115">
        <v>41.65</v>
      </c>
      <c r="R115">
        <v>416.46</v>
      </c>
      <c r="S115" s="1">
        <f t="shared" si="32"/>
        <v>0</v>
      </c>
      <c r="T115" s="1">
        <f t="shared" si="33"/>
        <v>0</v>
      </c>
      <c r="U115" s="1">
        <f t="shared" si="34"/>
        <v>0</v>
      </c>
      <c r="V115" s="1">
        <f t="shared" si="35"/>
        <v>0</v>
      </c>
    </row>
    <row r="116" spans="2:22">
      <c r="B116" s="13" t="s">
        <v>156</v>
      </c>
      <c r="C116" s="14">
        <v>9863</v>
      </c>
      <c r="D116" s="11">
        <f t="shared" si="27"/>
        <v>1184</v>
      </c>
      <c r="E116" s="14">
        <v>789.04</v>
      </c>
      <c r="F116" s="14">
        <v>19.73</v>
      </c>
      <c r="G116" s="14">
        <v>197.26</v>
      </c>
      <c r="H116" s="15"/>
      <c r="I116" t="s">
        <v>200</v>
      </c>
      <c r="J116" s="4">
        <f t="shared" si="28"/>
        <v>2345</v>
      </c>
      <c r="K116" s="4">
        <f t="shared" si="29"/>
        <v>1563.44</v>
      </c>
      <c r="L116" s="4">
        <f t="shared" si="30"/>
        <v>39.09</v>
      </c>
      <c r="M116" s="4">
        <f t="shared" si="31"/>
        <v>390.86</v>
      </c>
      <c r="O116">
        <v>2345</v>
      </c>
      <c r="P116">
        <v>1563.44</v>
      </c>
      <c r="Q116">
        <v>39.09</v>
      </c>
      <c r="R116">
        <v>390.86</v>
      </c>
      <c r="S116" s="1">
        <f t="shared" si="32"/>
        <v>0</v>
      </c>
      <c r="T116" s="1">
        <f t="shared" si="33"/>
        <v>0</v>
      </c>
      <c r="U116" s="1">
        <f t="shared" si="34"/>
        <v>0</v>
      </c>
      <c r="V116" s="1">
        <f t="shared" si="35"/>
        <v>0</v>
      </c>
    </row>
    <row r="117" spans="2:22">
      <c r="B117" s="13" t="s">
        <v>225</v>
      </c>
      <c r="C117" s="14">
        <v>19893</v>
      </c>
      <c r="D117" s="11">
        <f t="shared" si="27"/>
        <v>2387</v>
      </c>
      <c r="E117" s="14">
        <v>1591.44</v>
      </c>
      <c r="F117" s="14">
        <v>39.79</v>
      </c>
      <c r="G117" s="14">
        <v>397.86</v>
      </c>
      <c r="H117" s="15"/>
      <c r="I117" t="s">
        <v>192</v>
      </c>
      <c r="J117" s="4">
        <f t="shared" si="28"/>
        <v>840</v>
      </c>
      <c r="K117" s="4">
        <f t="shared" si="29"/>
        <v>560</v>
      </c>
      <c r="L117" s="4">
        <f t="shared" si="30"/>
        <v>14</v>
      </c>
      <c r="M117" s="4">
        <f t="shared" si="31"/>
        <v>140</v>
      </c>
      <c r="O117">
        <v>840</v>
      </c>
      <c r="P117">
        <v>560</v>
      </c>
      <c r="Q117">
        <v>14</v>
      </c>
      <c r="R117">
        <v>140</v>
      </c>
      <c r="S117" s="1">
        <f t="shared" si="32"/>
        <v>0</v>
      </c>
      <c r="T117" s="1">
        <f t="shared" si="33"/>
        <v>0</v>
      </c>
      <c r="U117" s="1">
        <f t="shared" si="34"/>
        <v>0</v>
      </c>
      <c r="V117" s="1">
        <f t="shared" si="35"/>
        <v>0</v>
      </c>
    </row>
    <row r="118" spans="2:22">
      <c r="B118" s="13" t="s">
        <v>228</v>
      </c>
      <c r="C118" s="14">
        <v>20481</v>
      </c>
      <c r="D118" s="11">
        <f t="shared" si="27"/>
        <v>2458</v>
      </c>
      <c r="E118" s="14">
        <v>1621.44</v>
      </c>
      <c r="F118" s="14">
        <v>40.96</v>
      </c>
      <c r="G118" s="14">
        <v>409.62</v>
      </c>
      <c r="H118" s="15"/>
      <c r="I118" t="s">
        <v>230</v>
      </c>
      <c r="J118" s="4">
        <f t="shared" si="28"/>
        <v>1104</v>
      </c>
      <c r="K118" s="4">
        <f t="shared" si="29"/>
        <v>736</v>
      </c>
      <c r="L118" s="4">
        <f t="shared" si="30"/>
        <v>18.4</v>
      </c>
      <c r="M118" s="4">
        <f t="shared" si="31"/>
        <v>184</v>
      </c>
      <c r="O118">
        <v>2208</v>
      </c>
      <c r="P118">
        <v>1472</v>
      </c>
      <c r="Q118">
        <v>36.8</v>
      </c>
      <c r="R118">
        <v>368</v>
      </c>
      <c r="S118" s="1">
        <f t="shared" si="32"/>
        <v>-1104</v>
      </c>
      <c r="T118" s="1">
        <f t="shared" si="33"/>
        <v>-736</v>
      </c>
      <c r="U118" s="1">
        <f t="shared" si="34"/>
        <v>-18.4</v>
      </c>
      <c r="V118" s="1">
        <f t="shared" si="35"/>
        <v>-184</v>
      </c>
    </row>
    <row r="119" spans="4:5">
      <c r="D119" s="11">
        <f t="shared" si="27"/>
        <v>0</v>
      </c>
      <c r="E119" s="2">
        <f>SUM(E2:E118)</f>
        <v>126556.8</v>
      </c>
    </row>
    <row r="123" spans="3:3">
      <c r="C123" s="2">
        <f>6550*0.12</f>
        <v>786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工资表</vt:lpstr>
      <vt:lpstr>工资汇总表</vt:lpstr>
      <vt:lpstr>请假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wanting</dc:creator>
  <cp:lastModifiedBy>Administrator</cp:lastModifiedBy>
  <dcterms:created xsi:type="dcterms:W3CDTF">2015-06-05T18:19:00Z</dcterms:created>
  <cp:lastPrinted>2021-05-11T02:26:00Z</cp:lastPrinted>
  <dcterms:modified xsi:type="dcterms:W3CDTF">2021-06-24T07:57:19Z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