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smitabhat/Downloads/"/>
    </mc:Choice>
  </mc:AlternateContent>
  <xr:revisionPtr revIDLastSave="0" documentId="13_ncr:1_{3894A703-124D-2B4E-B439-C83CD4DD75DB}" xr6:coauthVersionLast="45" xr6:coauthVersionMax="45" xr10:uidLastSave="{00000000-0000-0000-0000-000000000000}"/>
  <bookViews>
    <workbookView xWindow="0" yWindow="480" windowWidth="28800" windowHeight="16780" activeTab="1" xr2:uid="{00000000-000D-0000-FFFF-FFFF00000000}"/>
  </bookViews>
  <sheets>
    <sheet name="Midterm" sheetId="1" r:id="rId1"/>
    <sheet name="Sheet1"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07" i="2" l="1"/>
  <c r="AA107" i="2"/>
  <c r="V107" i="2"/>
  <c r="W107" i="2"/>
  <c r="P107" i="2"/>
  <c r="Q107" i="2"/>
  <c r="M107" i="2"/>
  <c r="L107" i="2"/>
  <c r="L108" i="2"/>
  <c r="P108" i="2"/>
  <c r="Z108" i="2"/>
  <c r="AA108" i="2"/>
  <c r="Q108" i="2"/>
  <c r="V108" i="2"/>
  <c r="W108" i="2"/>
  <c r="M108" i="2"/>
  <c r="W106" i="2"/>
  <c r="W109" i="2"/>
  <c r="Q106" i="2"/>
  <c r="Q105" i="2"/>
  <c r="Q109" i="2"/>
  <c r="M109" i="2"/>
  <c r="Z106" i="2"/>
  <c r="Z109" i="2"/>
  <c r="AA106" i="2"/>
  <c r="AA109" i="2"/>
  <c r="V106" i="2"/>
  <c r="V109" i="2"/>
  <c r="P106" i="2"/>
  <c r="P105" i="2"/>
  <c r="P109" i="2"/>
  <c r="L109" i="2"/>
  <c r="M106" i="2"/>
  <c r="L106" i="2"/>
  <c r="Z105" i="2"/>
  <c r="AA105" i="2"/>
  <c r="V105" i="2"/>
  <c r="W105" i="2"/>
  <c r="M105" i="2"/>
  <c r="M104" i="2"/>
  <c r="L104" i="2"/>
  <c r="L105" i="2"/>
  <c r="M119" i="2"/>
  <c r="O124" i="2"/>
  <c r="L103" i="2"/>
  <c r="M103" i="2"/>
  <c r="P103" i="2"/>
  <c r="Q103" i="2"/>
  <c r="V103" i="2"/>
  <c r="W103" i="2"/>
  <c r="Z103" i="2"/>
  <c r="AA103" i="2"/>
  <c r="N119" i="2"/>
  <c r="O125" i="2"/>
  <c r="P125" i="2"/>
  <c r="P124" i="2"/>
  <c r="P126" i="2"/>
  <c r="Q125" i="2"/>
  <c r="N120" i="2"/>
  <c r="O132" i="2"/>
  <c r="P132" i="2"/>
  <c r="M120" i="2"/>
  <c r="O131" i="2"/>
  <c r="P131" i="2"/>
  <c r="P133" i="2"/>
  <c r="Q132" i="2"/>
  <c r="Y119" i="2"/>
  <c r="Z125" i="2"/>
  <c r="AA125" i="2"/>
  <c r="X119" i="2"/>
  <c r="Z124" i="2"/>
  <c r="AA124" i="2"/>
  <c r="AA126" i="2"/>
  <c r="AB125" i="2"/>
  <c r="Y120" i="2"/>
  <c r="Z132" i="2"/>
  <c r="AA132" i="2"/>
  <c r="X120" i="2"/>
  <c r="Z131" i="2"/>
  <c r="AA131" i="2"/>
  <c r="AA133" i="2"/>
  <c r="AB132" i="2"/>
  <c r="AB33" i="2"/>
  <c r="Q124" i="2"/>
  <c r="Q131" i="2"/>
  <c r="AB124" i="2"/>
  <c r="AB131" i="2"/>
  <c r="AB32" i="2"/>
  <c r="L99" i="2"/>
  <c r="M124" i="2"/>
  <c r="M100" i="2"/>
  <c r="M99" i="2"/>
  <c r="P100" i="2"/>
  <c r="P99" i="2"/>
  <c r="Q100" i="2"/>
  <c r="Q99" i="2"/>
  <c r="V100" i="2"/>
  <c r="V99" i="2"/>
  <c r="W100" i="2"/>
  <c r="W99" i="2"/>
  <c r="Z100" i="2"/>
  <c r="Z99" i="2"/>
  <c r="AA100" i="2"/>
  <c r="AA99" i="2"/>
  <c r="L100" i="2"/>
  <c r="AA102" i="2"/>
  <c r="Z102" i="2"/>
  <c r="W102" i="2"/>
  <c r="V102" i="2"/>
  <c r="Q102" i="2"/>
  <c r="P102" i="2"/>
  <c r="M102" i="2"/>
  <c r="L102" i="2"/>
  <c r="X132" i="2"/>
  <c r="X131" i="2"/>
  <c r="M131" i="2"/>
  <c r="M125" i="2"/>
  <c r="X124" i="2"/>
  <c r="X125" i="2"/>
  <c r="M13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1"/>
            <color theme="1"/>
            <rFont val="Arial"/>
            <family val="2"/>
          </rPr>
          <t>A confused voter from Los Angeles is deciding which party to vote in the upcoming elections. We have two parties namely Party A and Party B. The voter wants to decide his party based on 4 presidential debates. One each debate a topic will be discussed and people from all 50 states will vote. The topic which will be discussed are 
1.	Health Care
2.	Tax Benefits
3.	Job Creation
4.	Climate Change
These topics are crucial for his decision making. He wants to make his decision based on the outcome of these 4 debates. 
The votes of all 50 states is shown below. To help him in his decision-making process he asked his friend who works at a TV network to give some sample data of previous year. Find out which Party will the voter pick.
======</t>
        </r>
      </text>
    </comment>
  </commentList>
</comments>
</file>

<file path=xl/sharedStrings.xml><?xml version="1.0" encoding="utf-8"?>
<sst xmlns="http://schemas.openxmlformats.org/spreadsheetml/2006/main" count="96" uniqueCount="30">
  <si>
    <t>Debate 1</t>
  </si>
  <si>
    <t>Debate 2</t>
  </si>
  <si>
    <t>Debate 3</t>
  </si>
  <si>
    <t>Debate 4</t>
  </si>
  <si>
    <t>Average votes party a</t>
  </si>
  <si>
    <t>A</t>
  </si>
  <si>
    <t>B</t>
  </si>
  <si>
    <t xml:space="preserve">Average votes party b </t>
  </si>
  <si>
    <t>standard deviation is 2000</t>
  </si>
  <si>
    <t>Sample is Previous Year</t>
  </si>
  <si>
    <t>Party B</t>
  </si>
  <si>
    <t>sample size</t>
  </si>
  <si>
    <t>sample mean</t>
  </si>
  <si>
    <t xml:space="preserve">Average </t>
  </si>
  <si>
    <t>Standard Deviation</t>
  </si>
  <si>
    <t>sqrt(n)</t>
  </si>
  <si>
    <t>STD/sqrt</t>
  </si>
  <si>
    <t>Party A</t>
  </si>
  <si>
    <t>mean</t>
  </si>
  <si>
    <t>prior probability</t>
  </si>
  <si>
    <t>likelihood</t>
  </si>
  <si>
    <t>prior*lielihood</t>
  </si>
  <si>
    <t>posterior</t>
  </si>
  <si>
    <t>VAR</t>
  </si>
  <si>
    <t>n/VAR</t>
  </si>
  <si>
    <t>Average of all 4 debates</t>
  </si>
  <si>
    <t xml:space="preserve">Posterior Mean </t>
  </si>
  <si>
    <t>Posterior Variance</t>
  </si>
  <si>
    <t>sample variance</t>
  </si>
  <si>
    <t>1/var-prior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</si>
</sst>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
  </numFmts>
  <fonts count="13">
    <font>
      <sz val="11"/>
      <color theme="1"/>
      <name val="Arial"/>
    </font>
    <font>
      <sz val="11"/>
      <color theme="1"/>
      <name val="Calibri"/>
      <family val="2"/>
    </font>
    <font>
      <sz val="11"/>
      <color rgb="FF000000"/>
      <name val="Calibri"/>
      <family val="2"/>
    </font>
    <font>
      <sz val="11"/>
      <color theme="1"/>
      <name val="Calibri"/>
      <family val="2"/>
    </font>
    <font>
      <sz val="11"/>
      <color rgb="FF188038"/>
      <name val="Monospace"/>
    </font>
    <font>
      <sz val="11"/>
      <name val="Calibri"/>
      <family val="2"/>
    </font>
    <font>
      <sz val="11"/>
      <name val="Arial"/>
      <family val="2"/>
    </font>
    <font>
      <sz val="12"/>
      <color rgb="FF006100"/>
      <name val="Calibri"/>
      <family val="2"/>
      <scheme val="minor"/>
    </font>
    <font>
      <sz val="11"/>
      <color theme="1"/>
      <name val="Arial"/>
      <family val="2"/>
    </font>
    <font>
      <sz val="11"/>
      <color theme="1"/>
      <name val="Calibri"/>
      <family val="2"/>
    </font>
    <font>
      <sz val="11"/>
      <color rgb="FF000000"/>
      <name val="Calibri"/>
      <family val="2"/>
    </font>
    <font>
      <sz val="11"/>
      <name val="Calibri"/>
      <family val="2"/>
    </font>
    <font>
      <b/>
      <sz val="11"/>
      <color theme="1"/>
      <name val="Arial"/>
      <family val="2"/>
    </font>
  </fonts>
  <fills count="8">
    <fill>
      <patternFill patternType="none"/>
    </fill>
    <fill>
      <patternFill patternType="gray125"/>
    </fill>
    <fill>
      <patternFill patternType="solid">
        <fgColor rgb="FFFFFFFF"/>
        <bgColor rgb="FFFFFFFF"/>
      </patternFill>
    </fill>
    <fill>
      <patternFill patternType="solid">
        <fgColor rgb="FFC6EFCE"/>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59999389629810485"/>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3" borderId="0" applyNumberFormat="0" applyBorder="0" applyAlignment="0" applyProtection="0"/>
  </cellStyleXfs>
  <cellXfs count="48">
    <xf numFmtId="0" fontId="0" fillId="0" borderId="0" xfId="0" applyFont="1" applyAlignment="1"/>
    <xf numFmtId="0" fontId="1" fillId="0" borderId="0" xfId="0" applyFont="1"/>
    <xf numFmtId="0" fontId="2" fillId="0" borderId="0" xfId="0" applyFont="1"/>
    <xf numFmtId="0" fontId="0" fillId="0" borderId="0" xfId="0" applyFont="1"/>
    <xf numFmtId="0" fontId="2" fillId="0" borderId="0" xfId="0" applyFont="1" applyAlignment="1">
      <alignment horizontal="right"/>
    </xf>
    <xf numFmtId="0" fontId="3" fillId="0" borderId="0" xfId="0" applyFont="1"/>
    <xf numFmtId="0" fontId="2" fillId="0" borderId="0" xfId="0" applyFont="1" applyAlignment="1">
      <alignment horizontal="right"/>
    </xf>
    <xf numFmtId="0" fontId="3" fillId="0" borderId="0" xfId="0" applyFont="1" applyAlignment="1"/>
    <xf numFmtId="0" fontId="4" fillId="2" borderId="1" xfId="0" applyFont="1" applyFill="1" applyBorder="1" applyAlignment="1">
      <alignment horizontal="left"/>
    </xf>
    <xf numFmtId="0" fontId="5" fillId="0" borderId="0" xfId="0" applyFont="1" applyAlignment="1"/>
    <xf numFmtId="0" fontId="1" fillId="0" borderId="0" xfId="0" applyFont="1" applyAlignment="1"/>
    <xf numFmtId="0" fontId="1" fillId="0" borderId="0" xfId="0" applyFont="1" applyAlignment="1">
      <alignment horizontal="right"/>
    </xf>
    <xf numFmtId="0" fontId="5" fillId="0" borderId="0" xfId="0" applyFont="1" applyAlignment="1"/>
    <xf numFmtId="0" fontId="1" fillId="0" borderId="0" xfId="0" applyFont="1" applyAlignment="1">
      <alignment horizontal="right"/>
    </xf>
    <xf numFmtId="0" fontId="1" fillId="0" borderId="0" xfId="0" applyFont="1" applyAlignment="1"/>
    <xf numFmtId="0" fontId="5" fillId="0" borderId="0" xfId="0" applyFont="1" applyAlignment="1">
      <alignment horizontal="right"/>
    </xf>
    <xf numFmtId="0" fontId="2" fillId="0" borderId="0" xfId="0" applyFont="1" applyAlignment="1">
      <alignment horizontal="right"/>
    </xf>
    <xf numFmtId="0" fontId="5" fillId="0" borderId="0" xfId="0" applyFont="1" applyAlignment="1">
      <alignment horizontal="right"/>
    </xf>
    <xf numFmtId="0" fontId="2" fillId="0" borderId="0" xfId="0" applyFont="1" applyAlignment="1">
      <alignment horizontal="right"/>
    </xf>
    <xf numFmtId="0" fontId="6" fillId="0" borderId="0" xfId="0" applyFont="1"/>
    <xf numFmtId="164" fontId="0" fillId="0" borderId="0" xfId="0" applyNumberFormat="1" applyFont="1"/>
    <xf numFmtId="0" fontId="9" fillId="0" borderId="0" xfId="0" applyFont="1" applyAlignment="1"/>
    <xf numFmtId="0" fontId="8" fillId="0" borderId="0" xfId="0" applyFont="1" applyAlignment="1"/>
    <xf numFmtId="0" fontId="10" fillId="0" borderId="0" xfId="0" applyFont="1" applyAlignment="1">
      <alignment horizontal="right"/>
    </xf>
    <xf numFmtId="0" fontId="11" fillId="0" borderId="0" xfId="0" applyFont="1" applyAlignment="1">
      <alignment horizontal="right"/>
    </xf>
    <xf numFmtId="0" fontId="0" fillId="0" borderId="2" xfId="0" applyFont="1" applyBorder="1" applyAlignment="1"/>
    <xf numFmtId="0" fontId="1" fillId="0" borderId="2" xfId="0" applyFont="1" applyBorder="1"/>
    <xf numFmtId="0" fontId="0" fillId="0" borderId="2" xfId="0" applyFont="1" applyBorder="1"/>
    <xf numFmtId="0" fontId="3" fillId="0" borderId="2" xfId="0" applyFont="1" applyBorder="1"/>
    <xf numFmtId="0" fontId="2" fillId="0" borderId="2" xfId="0" applyFont="1" applyBorder="1" applyAlignment="1">
      <alignment horizontal="right"/>
    </xf>
    <xf numFmtId="0" fontId="1" fillId="4" borderId="2" xfId="0" applyFont="1" applyFill="1" applyBorder="1"/>
    <xf numFmtId="0" fontId="2" fillId="5" borderId="0" xfId="0" applyFont="1" applyFill="1"/>
    <xf numFmtId="0" fontId="2" fillId="5" borderId="0" xfId="0" applyFont="1" applyFill="1" applyAlignment="1">
      <alignment horizontal="right"/>
    </xf>
    <xf numFmtId="0" fontId="5" fillId="6" borderId="0" xfId="0" applyFont="1" applyFill="1" applyAlignment="1"/>
    <xf numFmtId="0" fontId="5" fillId="4" borderId="0" xfId="0" applyFont="1" applyFill="1" applyAlignment="1"/>
    <xf numFmtId="0" fontId="1" fillId="4" borderId="0" xfId="0" applyFont="1" applyFill="1" applyAlignment="1"/>
    <xf numFmtId="0" fontId="1" fillId="5" borderId="0" xfId="0" applyFont="1" applyFill="1" applyAlignment="1">
      <alignment horizontal="right"/>
    </xf>
    <xf numFmtId="0" fontId="1" fillId="0" borderId="1" xfId="0" applyFont="1" applyFill="1" applyBorder="1"/>
    <xf numFmtId="0" fontId="8" fillId="7" borderId="0" xfId="0" applyFont="1" applyFill="1" applyAlignment="1"/>
    <xf numFmtId="0" fontId="12" fillId="0" borderId="0" xfId="0" applyFont="1" applyAlignment="1"/>
    <xf numFmtId="0" fontId="7" fillId="0" borderId="0" xfId="1" applyFill="1" applyAlignment="1">
      <alignment horizontal="right"/>
    </xf>
    <xf numFmtId="0" fontId="7" fillId="0" borderId="0" xfId="1" applyFill="1" applyAlignment="1"/>
    <xf numFmtId="0" fontId="0" fillId="0" borderId="1" xfId="0" applyFont="1" applyBorder="1"/>
    <xf numFmtId="1" fontId="2" fillId="0" borderId="0" xfId="0" applyNumberFormat="1" applyFont="1" applyAlignment="1">
      <alignment horizontal="right"/>
    </xf>
    <xf numFmtId="1" fontId="0" fillId="0" borderId="0" xfId="0" applyNumberFormat="1" applyFont="1" applyAlignment="1"/>
    <xf numFmtId="1" fontId="2" fillId="0" borderId="0" xfId="0" applyNumberFormat="1" applyFont="1"/>
    <xf numFmtId="1" fontId="1" fillId="0" borderId="0" xfId="0" applyNumberFormat="1" applyFont="1"/>
    <xf numFmtId="1" fontId="3" fillId="0" borderId="0" xfId="0" applyNumberFormat="1" applyFon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114300</xdr:colOff>
      <xdr:row>2</xdr:row>
      <xdr:rowOff>152400</xdr:rowOff>
    </xdr:from>
    <xdr:ext cx="7010400" cy="80962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1845563" y="0"/>
          <a:ext cx="7000875" cy="75600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ISE 562 Midterm Instructions</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b="1" u="sng">
              <a:solidFill>
                <a:schemeClr val="dk1"/>
              </a:solidFill>
              <a:latin typeface="Calibri"/>
              <a:ea typeface="Calibri"/>
              <a:cs typeface="Calibri"/>
              <a:sym typeface="Calibri"/>
            </a:rPr>
            <a:t>Problem statement</a:t>
          </a: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Create one original decision problem with a prior and likelihood distribution (discrete or continuous; conjugate or non-conjugate distribution) and solve for the posterior distribution. The topic can be anything in any area you choose.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b="1" u="sng">
              <a:solidFill>
                <a:schemeClr val="dk1"/>
              </a:solidFill>
              <a:latin typeface="Calibri"/>
              <a:ea typeface="Calibri"/>
              <a:cs typeface="Calibri"/>
              <a:sym typeface="Calibri"/>
            </a:rPr>
            <a:t>Rules</a:t>
          </a:r>
          <a:endParaRPr sz="1400"/>
        </a:p>
        <a:p>
          <a:pPr marL="0" lvl="0" indent="0" algn="l" rtl="0">
            <a:spcBef>
              <a:spcPts val="0"/>
            </a:spcBef>
            <a:spcAft>
              <a:spcPts val="0"/>
            </a:spcAft>
            <a:buSzPts val="1100"/>
            <a:buFont typeface="Arial"/>
            <a:buNone/>
          </a:pPr>
          <a:endParaRPr sz="1100" b="1">
            <a:solidFill>
              <a:srgbClr val="FF0000"/>
            </a:solidFill>
          </a:endParaRPr>
        </a:p>
        <a:p>
          <a:pPr marL="0" lvl="0" indent="0" algn="l" rtl="0">
            <a:spcBef>
              <a:spcPts val="0"/>
            </a:spcBef>
            <a:spcAft>
              <a:spcPts val="0"/>
            </a:spcAft>
            <a:buClr>
              <a:srgbClr val="000000"/>
            </a:buClr>
            <a:buSzPts val="1100"/>
            <a:buFont typeface="Calibri"/>
            <a:buNone/>
          </a:pPr>
          <a:r>
            <a:rPr lang="en-US" sz="1100" b="0">
              <a:solidFill>
                <a:srgbClr val="000000"/>
              </a:solidFill>
              <a:latin typeface="Calibri"/>
              <a:ea typeface="Calibri"/>
              <a:cs typeface="Calibri"/>
              <a:sym typeface="Calibri"/>
            </a:rPr>
            <a:t>Here are the rules (review these before submitting your final copy):</a:t>
          </a:r>
          <a:endParaRPr sz="1400"/>
        </a:p>
        <a:p>
          <a:pPr marL="0" lvl="0" indent="0" algn="l" rtl="0">
            <a:spcBef>
              <a:spcPts val="0"/>
            </a:spcBef>
            <a:spcAft>
              <a:spcPts val="0"/>
            </a:spcAft>
            <a:buSzPts val="1100"/>
            <a:buFont typeface="Arial"/>
            <a:buNone/>
          </a:pPr>
          <a:endParaRPr sz="1100" b="1">
            <a:solidFill>
              <a:srgbClr val="FF0000"/>
            </a:solidFill>
          </a:endParaRPr>
        </a:p>
        <a:p>
          <a:pPr marL="0" marR="0" lvl="0" indent="0" algn="l" rtl="0">
            <a:lnSpc>
              <a:spcPct val="100000"/>
            </a:lnSpc>
            <a:spcBef>
              <a:spcPts val="0"/>
            </a:spcBef>
            <a:spcAft>
              <a:spcPts val="0"/>
            </a:spcAft>
            <a:buClr>
              <a:srgbClr val="FF0000"/>
            </a:buClr>
            <a:buSzPts val="1100"/>
            <a:buFont typeface="Calibri"/>
            <a:buNone/>
          </a:pPr>
          <a:r>
            <a:rPr lang="en-US" sz="1100" b="1">
              <a:solidFill>
                <a:srgbClr val="FF0000"/>
              </a:solidFill>
              <a:latin typeface="Calibri"/>
              <a:ea typeface="Calibri"/>
              <a:cs typeface="Calibri"/>
              <a:sym typeface="Calibri"/>
            </a:rPr>
            <a:t>Do all work </a:t>
          </a:r>
          <a:r>
            <a:rPr lang="en-US" sz="1100" b="1" u="sng">
              <a:solidFill>
                <a:srgbClr val="FF0000"/>
              </a:solidFill>
              <a:latin typeface="Calibri"/>
              <a:ea typeface="Calibri"/>
              <a:cs typeface="Calibri"/>
              <a:sym typeface="Calibri"/>
            </a:rPr>
            <a:t>in this workbook </a:t>
          </a:r>
          <a:r>
            <a:rPr lang="en-US" sz="1100" b="1">
              <a:solidFill>
                <a:srgbClr val="FF0000"/>
              </a:solidFill>
              <a:latin typeface="Calibri"/>
              <a:ea typeface="Calibri"/>
              <a:cs typeface="Calibri"/>
              <a:sym typeface="Calibri"/>
            </a:rPr>
            <a:t>and save with your team names in the file name AND in the worksheet. If you want to write on paper and scan/convert to jpg and insert in this workbook that is ok.</a:t>
          </a:r>
          <a:endParaRPr sz="1100" b="1">
            <a:solidFill>
              <a:srgbClr val="FF0000"/>
            </a:solidFill>
          </a:endParaRPr>
        </a:p>
        <a:p>
          <a:pPr marL="0" lvl="0" indent="0" algn="l" rtl="0">
            <a:spcBef>
              <a:spcPts val="0"/>
            </a:spcBef>
            <a:spcAft>
              <a:spcPts val="0"/>
            </a:spcAft>
            <a:buSzPts val="1100"/>
            <a:buFont typeface="Arial"/>
            <a:buNone/>
          </a:pPr>
          <a:endParaRPr sz="1100" b="1">
            <a:solidFill>
              <a:srgbClr val="FF0000"/>
            </a:solidFill>
          </a:endParaRPr>
        </a:p>
        <a:p>
          <a:pPr marL="0" lvl="0" indent="0" algn="l" rtl="0">
            <a:spcBef>
              <a:spcPts val="0"/>
            </a:spcBef>
            <a:spcAft>
              <a:spcPts val="0"/>
            </a:spcAft>
            <a:buClr>
              <a:srgbClr val="FF0000"/>
            </a:buClr>
            <a:buSzPts val="1100"/>
            <a:buFont typeface="Calibri"/>
            <a:buNone/>
          </a:pPr>
          <a:r>
            <a:rPr lang="en-US" sz="1100" b="1">
              <a:solidFill>
                <a:srgbClr val="FF0000"/>
              </a:solidFill>
              <a:latin typeface="Calibri"/>
              <a:ea typeface="Calibri"/>
              <a:cs typeface="Calibri"/>
              <a:sym typeface="Calibri"/>
            </a:rPr>
            <a:t>The problem statement must be 300 words or less.  </a:t>
          </a:r>
          <a:endParaRPr sz="1400"/>
        </a:p>
        <a:p>
          <a:pPr marL="0" lvl="0" indent="0" algn="l" rtl="0">
            <a:spcBef>
              <a:spcPts val="0"/>
            </a:spcBef>
            <a:spcAft>
              <a:spcPts val="0"/>
            </a:spcAft>
            <a:buSzPts val="1100"/>
            <a:buFont typeface="Arial"/>
            <a:buNone/>
          </a:pPr>
          <a:endParaRPr sz="1100" b="1">
            <a:solidFill>
              <a:srgbClr val="FF0000"/>
            </a:solidFill>
          </a:endParaRPr>
        </a:p>
        <a:p>
          <a:pPr marL="0" lvl="0" indent="0" algn="l" rtl="0">
            <a:spcBef>
              <a:spcPts val="0"/>
            </a:spcBef>
            <a:spcAft>
              <a:spcPts val="0"/>
            </a:spcAft>
            <a:buClr>
              <a:srgbClr val="FF0000"/>
            </a:buClr>
            <a:buSzPts val="1100"/>
            <a:buFont typeface="Calibri"/>
            <a:buNone/>
          </a:pPr>
          <a:r>
            <a:rPr lang="en-US" sz="1100" b="1">
              <a:solidFill>
                <a:srgbClr val="FF0000"/>
              </a:solidFill>
              <a:latin typeface="Calibri"/>
              <a:ea typeface="Calibri"/>
              <a:cs typeface="Calibri"/>
              <a:sym typeface="Calibri"/>
            </a:rPr>
            <a:t>Solve the problem and explain the solution in less than 500 words.</a:t>
          </a:r>
          <a:endParaRPr sz="1400"/>
        </a:p>
        <a:p>
          <a:pPr marL="0" lvl="0" indent="0" algn="l" rtl="0">
            <a:spcBef>
              <a:spcPts val="0"/>
            </a:spcBef>
            <a:spcAft>
              <a:spcPts val="0"/>
            </a:spcAft>
            <a:buSzPts val="1100"/>
            <a:buFont typeface="Arial"/>
            <a:buNone/>
          </a:pPr>
          <a:endParaRPr sz="1100" b="1">
            <a:solidFill>
              <a:srgbClr val="FF0000"/>
            </a:solidFill>
          </a:endParaRPr>
        </a:p>
        <a:p>
          <a:pPr marL="0" lvl="0" indent="0" algn="l" rtl="0">
            <a:spcBef>
              <a:spcPts val="0"/>
            </a:spcBef>
            <a:spcAft>
              <a:spcPts val="0"/>
            </a:spcAft>
            <a:buClr>
              <a:srgbClr val="FF0000"/>
            </a:buClr>
            <a:buSzPts val="1100"/>
            <a:buFont typeface="Calibri"/>
            <a:buNone/>
          </a:pPr>
          <a:r>
            <a:rPr lang="en-US" sz="1100" b="1">
              <a:solidFill>
                <a:srgbClr val="FF0000"/>
              </a:solidFill>
              <a:latin typeface="Calibri"/>
              <a:ea typeface="Calibri"/>
              <a:cs typeface="Calibri"/>
              <a:sym typeface="Calibri"/>
            </a:rPr>
            <a:t>Send the workbook to ise562hw@gmail.com within </a:t>
          </a:r>
          <a:r>
            <a:rPr lang="en-US" sz="1100" b="1" u="sng">
              <a:solidFill>
                <a:srgbClr val="0070C0"/>
              </a:solidFill>
              <a:latin typeface="Calibri"/>
              <a:ea typeface="Calibri"/>
              <a:cs typeface="Calibri"/>
              <a:sym typeface="Calibri"/>
            </a:rPr>
            <a:t>48</a:t>
          </a:r>
          <a:r>
            <a:rPr lang="en-US" sz="1100" b="1">
              <a:solidFill>
                <a:srgbClr val="FF0000"/>
              </a:solidFill>
              <a:latin typeface="Calibri"/>
              <a:ea typeface="Calibri"/>
              <a:cs typeface="Calibri"/>
              <a:sym typeface="Calibri"/>
            </a:rPr>
            <a:t> hours of receiving it. One file only per team--do not submit more than one copy--I will only review the first copy sent, so proof read your submission before sending.</a:t>
          </a:r>
          <a:endParaRPr sz="1400"/>
        </a:p>
        <a:p>
          <a:pPr marL="0" lvl="0" indent="0" algn="l" rtl="0">
            <a:spcBef>
              <a:spcPts val="0"/>
            </a:spcBef>
            <a:spcAft>
              <a:spcPts val="0"/>
            </a:spcAft>
            <a:buSzPts val="1100"/>
            <a:buFont typeface="Arial"/>
            <a:buNone/>
          </a:pPr>
          <a:endParaRPr sz="1100" b="1">
            <a:solidFill>
              <a:srgbClr val="FF0000"/>
            </a:solidFill>
          </a:endParaRPr>
        </a:p>
        <a:p>
          <a:pPr marL="0" lvl="0" indent="0" algn="l" rtl="0">
            <a:spcBef>
              <a:spcPts val="0"/>
            </a:spcBef>
            <a:spcAft>
              <a:spcPts val="0"/>
            </a:spcAft>
            <a:buClr>
              <a:srgbClr val="FF0000"/>
            </a:buClr>
            <a:buSzPts val="1100"/>
            <a:buFont typeface="Calibri"/>
            <a:buNone/>
          </a:pPr>
          <a:r>
            <a:rPr lang="en-US" sz="1100" b="1">
              <a:solidFill>
                <a:srgbClr val="FF0000"/>
              </a:solidFill>
              <a:latin typeface="Calibri"/>
              <a:ea typeface="Calibri"/>
              <a:cs typeface="Calibri"/>
              <a:sym typeface="Calibri"/>
            </a:rPr>
            <a:t>Violation of any of the above rules will lead to point deductions.</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b="1" u="sng">
              <a:solidFill>
                <a:schemeClr val="dk1"/>
              </a:solidFill>
              <a:latin typeface="Calibri"/>
              <a:ea typeface="Calibri"/>
              <a:cs typeface="Calibri"/>
              <a:sym typeface="Calibri"/>
            </a:rPr>
            <a:t>Grading</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The grading will be based on three criteria: creativity, clarity, and solution.</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Creativity/difficulty: will be a combination of originality of the problem, use of data, use of continuous distributions (more difficult than discrete case), and use of non-conjugate distributions (more difficult than conjugate distributions). A problem that looks like a simple homework problem that came from the text (or any text) will not score well on creativity (30% of total score) measured on a utility function scale from two to ten.</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Clarity: will be based on a clear statement of the problem,  simplicity to understand it (i.e., what is the problem?), the clarity of the solution presented, and organization of the problem statement and solution. A problem that is stated in a confusing manner where the question or the answer is unclear will not score well on Clarity (20% of the total score) measured on a utility function scale from two to ten.</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Solution: will be based on whether the "answer" to your stated problem is substantially correct; measured on a zero to one hundred linear utlity scale for 50% of the total score.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 Keeney and Raiffa additive multiattribute utility model will be used to aggregate the total (utility) score. We will cover this model later in the course.</a:t>
          </a:r>
          <a:endParaRPr sz="1100"/>
        </a:p>
      </xdr:txBody>
    </xdr:sp>
    <xdr:clientData fLocksWithSheet="0"/>
  </xdr:oneCellAnchor>
  <xdr:twoCellAnchor>
    <xdr:from>
      <xdr:col>10</xdr:col>
      <xdr:colOff>825500</xdr:colOff>
      <xdr:row>1</xdr:row>
      <xdr:rowOff>25400</xdr:rowOff>
    </xdr:from>
    <xdr:to>
      <xdr:col>14</xdr:col>
      <xdr:colOff>546100</xdr:colOff>
      <xdr:row>4</xdr:row>
      <xdr:rowOff>165100</xdr:rowOff>
    </xdr:to>
    <xdr:sp macro="" textlink="">
      <xdr:nvSpPr>
        <xdr:cNvPr id="2" name="TextBox 1">
          <a:extLst>
            <a:ext uri="{FF2B5EF4-FFF2-40B4-BE49-F238E27FC236}">
              <a16:creationId xmlns:a16="http://schemas.microsoft.com/office/drawing/2014/main" id="{FADA123C-5169-F444-B1AF-96B89124F415}"/>
            </a:ext>
          </a:extLst>
        </xdr:cNvPr>
        <xdr:cNvSpPr txBox="1"/>
      </xdr:nvSpPr>
      <xdr:spPr>
        <a:xfrm>
          <a:off x="8191500" y="215900"/>
          <a:ext cx="3581400" cy="71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Submitted</a:t>
          </a:r>
          <a:r>
            <a:rPr lang="en-US" sz="1400" baseline="0"/>
            <a:t> By:</a:t>
          </a:r>
        </a:p>
        <a:p>
          <a:r>
            <a:rPr lang="en-US" sz="1400"/>
            <a:t>Smita Bhat </a:t>
          </a:r>
        </a:p>
        <a:p>
          <a:r>
            <a:rPr lang="en-US" sz="1400" b="0" i="0">
              <a:solidFill>
                <a:schemeClr val="dk1"/>
              </a:solidFill>
              <a:effectLst/>
              <a:latin typeface="+mn-lt"/>
              <a:ea typeface="+mn-ea"/>
              <a:cs typeface="+mn-cs"/>
            </a:rPr>
            <a:t>Shaoqian Chen</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399415</xdr:colOff>
      <xdr:row>2</xdr:row>
      <xdr:rowOff>97155</xdr:rowOff>
    </xdr:from>
    <xdr:ext cx="18171340" cy="265747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99415" y="480551"/>
          <a:ext cx="18171340" cy="26574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dk1"/>
              </a:solidFill>
              <a:latin typeface="Calibri"/>
              <a:ea typeface="Calibri"/>
              <a:cs typeface="Calibri"/>
              <a:sym typeface="Calibri"/>
            </a:rPr>
            <a:t>A confused voter from Los Angeles is deciding which party to vote in the upcoming elections. We have two parties namely Party A and Party B. The voter wants to decide his party based on 4 presidential debates. One each debate a topic will be discussed and 2000 people from all 50 states will vote. The topic which will be discussed are </a:t>
          </a:r>
          <a:endParaRPr sz="1600"/>
        </a:p>
        <a:p>
          <a:pPr marL="0" lvl="0" indent="0" algn="l" rtl="0">
            <a:spcBef>
              <a:spcPts val="0"/>
            </a:spcBef>
            <a:spcAft>
              <a:spcPts val="0"/>
            </a:spcAft>
            <a:buNone/>
          </a:pPr>
          <a:r>
            <a:rPr lang="en-US" sz="1600">
              <a:solidFill>
                <a:schemeClr val="dk1"/>
              </a:solidFill>
              <a:latin typeface="Calibri"/>
              <a:ea typeface="Calibri"/>
              <a:cs typeface="Calibri"/>
              <a:sym typeface="Calibri"/>
            </a:rPr>
            <a:t>1. Health Care</a:t>
          </a:r>
          <a:endParaRPr sz="1600"/>
        </a:p>
        <a:p>
          <a:pPr marL="0" lvl="0" indent="0" algn="l" rtl="0">
            <a:spcBef>
              <a:spcPts val="0"/>
            </a:spcBef>
            <a:spcAft>
              <a:spcPts val="0"/>
            </a:spcAft>
            <a:buNone/>
          </a:pPr>
          <a:r>
            <a:rPr lang="en-US" sz="1600">
              <a:solidFill>
                <a:schemeClr val="dk1"/>
              </a:solidFill>
              <a:latin typeface="Calibri"/>
              <a:ea typeface="Calibri"/>
              <a:cs typeface="Calibri"/>
              <a:sym typeface="Calibri"/>
            </a:rPr>
            <a:t>2. Tax Benefits</a:t>
          </a:r>
          <a:endParaRPr sz="1600"/>
        </a:p>
        <a:p>
          <a:pPr marL="0" lvl="0" indent="0" algn="l" rtl="0">
            <a:spcBef>
              <a:spcPts val="0"/>
            </a:spcBef>
            <a:spcAft>
              <a:spcPts val="0"/>
            </a:spcAft>
            <a:buNone/>
          </a:pPr>
          <a:r>
            <a:rPr lang="en-US" sz="1600">
              <a:solidFill>
                <a:schemeClr val="dk1"/>
              </a:solidFill>
              <a:latin typeface="Calibri"/>
              <a:ea typeface="Calibri"/>
              <a:cs typeface="Calibri"/>
              <a:sym typeface="Calibri"/>
            </a:rPr>
            <a:t>3. Job Creation</a:t>
          </a:r>
          <a:endParaRPr sz="1600"/>
        </a:p>
        <a:p>
          <a:pPr marL="0" lvl="0" indent="0" algn="l" rtl="0">
            <a:spcBef>
              <a:spcPts val="0"/>
            </a:spcBef>
            <a:spcAft>
              <a:spcPts val="0"/>
            </a:spcAft>
            <a:buNone/>
          </a:pPr>
          <a:r>
            <a:rPr lang="en-US" sz="1600">
              <a:solidFill>
                <a:schemeClr val="dk1"/>
              </a:solidFill>
              <a:latin typeface="Calibri"/>
              <a:ea typeface="Calibri"/>
              <a:cs typeface="Calibri"/>
              <a:sym typeface="Calibri"/>
            </a:rPr>
            <a:t>4. Climate Change</a:t>
          </a:r>
          <a:endParaRPr sz="1600"/>
        </a:p>
        <a:p>
          <a:pPr marL="0" lvl="0" indent="0" algn="l" rtl="0">
            <a:spcBef>
              <a:spcPts val="0"/>
            </a:spcBef>
            <a:spcAft>
              <a:spcPts val="0"/>
            </a:spcAft>
            <a:buNone/>
          </a:pPr>
          <a:r>
            <a:rPr lang="en-US" sz="1600">
              <a:solidFill>
                <a:schemeClr val="dk1"/>
              </a:solidFill>
              <a:latin typeface="Calibri"/>
              <a:ea typeface="Calibri"/>
              <a:cs typeface="Calibri"/>
              <a:sym typeface="Calibri"/>
            </a:rPr>
            <a:t>These topics are crucial for his decision making. He wants to make his decision based on the outcome of these 4 debates. </a:t>
          </a:r>
          <a:endParaRPr sz="1600"/>
        </a:p>
        <a:p>
          <a:pPr marL="0" lvl="0" indent="0" algn="l" rtl="0">
            <a:spcBef>
              <a:spcPts val="0"/>
            </a:spcBef>
            <a:spcAft>
              <a:spcPts val="0"/>
            </a:spcAft>
            <a:buNone/>
          </a:pPr>
          <a:r>
            <a:rPr lang="en-US" sz="1600">
              <a:solidFill>
                <a:schemeClr val="dk1"/>
              </a:solidFill>
              <a:latin typeface="Calibri"/>
              <a:ea typeface="Calibri"/>
              <a:cs typeface="Calibri"/>
              <a:sym typeface="Calibri"/>
            </a:rPr>
            <a:t>The votes of all 50 states is shown below. To help him in his decision-making process he asked his friend who works at a TV network to give some sample data of previous year. Find out which Party will the voter pick.</a:t>
          </a:r>
        </a:p>
        <a:p>
          <a:pPr marL="0" lvl="0" indent="0" algn="l" rtl="0">
            <a:spcBef>
              <a:spcPts val="0"/>
            </a:spcBef>
            <a:spcAft>
              <a:spcPts val="0"/>
            </a:spcAft>
            <a:buNone/>
          </a:pPr>
          <a:r>
            <a:rPr lang="en-US" sz="1600">
              <a:solidFill>
                <a:schemeClr val="dk1"/>
              </a:solidFill>
              <a:latin typeface="Calibri"/>
              <a:cs typeface="Calibri"/>
              <a:sym typeface="Calibri"/>
            </a:rPr>
            <a:t>Assumption: In every state 2000 people are picked and are asked to vote. The voters are unbaised. Since some people feel</a:t>
          </a:r>
          <a:r>
            <a:rPr lang="en-US" sz="1600" baseline="0">
              <a:solidFill>
                <a:schemeClr val="dk1"/>
              </a:solidFill>
              <a:latin typeface="Calibri"/>
              <a:cs typeface="Calibri"/>
              <a:sym typeface="Calibri"/>
            </a:rPr>
            <a:t> the debate was a tie those numbers are ignored. The voter has a prior of 0.5 and 0.5 for both the parties. </a:t>
          </a:r>
          <a:endParaRPr lang="en-US" sz="1600">
            <a:solidFill>
              <a:schemeClr val="dk1"/>
            </a:solidFill>
            <a:latin typeface="Calibri"/>
            <a:cs typeface="Calibri"/>
            <a:sym typeface="Calibri"/>
          </a:endParaRPr>
        </a:p>
        <a:p>
          <a:pPr marL="0" lvl="0" indent="0" algn="l" rtl="0">
            <a:spcBef>
              <a:spcPts val="0"/>
            </a:spcBef>
            <a:spcAft>
              <a:spcPts val="0"/>
            </a:spcAft>
            <a:buNone/>
          </a:pPr>
          <a:endParaRPr sz="1600"/>
        </a:p>
        <a:p>
          <a:pPr marL="0" lvl="0" indent="0" algn="l" rtl="0">
            <a:spcBef>
              <a:spcPts val="0"/>
            </a:spcBef>
            <a:spcAft>
              <a:spcPts val="0"/>
            </a:spcAft>
            <a:buNone/>
          </a:pPr>
          <a:endParaRPr sz="1100"/>
        </a:p>
      </xdr:txBody>
    </xdr:sp>
    <xdr:clientData fLocksWithSheet="0"/>
  </xdr:oneCellAnchor>
  <xdr:twoCellAnchor editAs="oneCell">
    <xdr:from>
      <xdr:col>0</xdr:col>
      <xdr:colOff>516373</xdr:colOff>
      <xdr:row>17</xdr:row>
      <xdr:rowOff>1</xdr:rowOff>
    </xdr:from>
    <xdr:to>
      <xdr:col>12</xdr:col>
      <xdr:colOff>200827</xdr:colOff>
      <xdr:row>42</xdr:row>
      <xdr:rowOff>65873</xdr:rowOff>
    </xdr:to>
    <xdr:pic>
      <xdr:nvPicPr>
        <xdr:cNvPr id="2" name="Picture 1">
          <a:extLst>
            <a:ext uri="{FF2B5EF4-FFF2-40B4-BE49-F238E27FC236}">
              <a16:creationId xmlns:a16="http://schemas.microsoft.com/office/drawing/2014/main" id="{A78B3A0C-C7C5-214C-8A25-8AA27635CEF4}"/>
            </a:ext>
          </a:extLst>
        </xdr:cNvPr>
        <xdr:cNvPicPr>
          <a:picLocks noChangeAspect="1"/>
        </xdr:cNvPicPr>
      </xdr:nvPicPr>
      <xdr:blipFill>
        <a:blip xmlns:r="http://schemas.openxmlformats.org/officeDocument/2006/relationships" r:embed="rId1"/>
        <a:stretch>
          <a:fillRect/>
        </a:stretch>
      </xdr:blipFill>
      <xdr:spPr>
        <a:xfrm>
          <a:off x="516373" y="3321539"/>
          <a:ext cx="9258300" cy="4978400"/>
        </a:xfrm>
        <a:prstGeom prst="rect">
          <a:avLst/>
        </a:prstGeom>
      </xdr:spPr>
    </xdr:pic>
    <xdr:clientData/>
  </xdr:twoCellAnchor>
  <xdr:twoCellAnchor editAs="oneCell">
    <xdr:from>
      <xdr:col>12</xdr:col>
      <xdr:colOff>195386</xdr:colOff>
      <xdr:row>16</xdr:row>
      <xdr:rowOff>97692</xdr:rowOff>
    </xdr:from>
    <xdr:to>
      <xdr:col>24</xdr:col>
      <xdr:colOff>244906</xdr:colOff>
      <xdr:row>32</xdr:row>
      <xdr:rowOff>7321</xdr:rowOff>
    </xdr:to>
    <xdr:pic>
      <xdr:nvPicPr>
        <xdr:cNvPr id="3" name="Picture 2">
          <a:extLst>
            <a:ext uri="{FF2B5EF4-FFF2-40B4-BE49-F238E27FC236}">
              <a16:creationId xmlns:a16="http://schemas.microsoft.com/office/drawing/2014/main" id="{84B208A7-E552-A14A-8C61-0DDBBAB5C14C}"/>
            </a:ext>
          </a:extLst>
        </xdr:cNvPr>
        <xdr:cNvPicPr>
          <a:picLocks noChangeAspect="1"/>
        </xdr:cNvPicPr>
      </xdr:nvPicPr>
      <xdr:blipFill>
        <a:blip xmlns:r="http://schemas.openxmlformats.org/officeDocument/2006/relationships" r:embed="rId2"/>
        <a:stretch>
          <a:fillRect/>
        </a:stretch>
      </xdr:blipFill>
      <xdr:spPr>
        <a:xfrm>
          <a:off x="9769232" y="3223846"/>
          <a:ext cx="9232597" cy="3026664"/>
        </a:xfrm>
        <a:prstGeom prst="rect">
          <a:avLst/>
        </a:prstGeom>
      </xdr:spPr>
    </xdr:pic>
    <xdr:clientData/>
  </xdr:twoCellAnchor>
  <xdr:twoCellAnchor editAs="oneCell">
    <xdr:from>
      <xdr:col>11</xdr:col>
      <xdr:colOff>949012</xdr:colOff>
      <xdr:row>29</xdr:row>
      <xdr:rowOff>139560</xdr:rowOff>
    </xdr:from>
    <xdr:to>
      <xdr:col>24</xdr:col>
      <xdr:colOff>48568</xdr:colOff>
      <xdr:row>45</xdr:row>
      <xdr:rowOff>20794</xdr:rowOff>
    </xdr:to>
    <xdr:pic>
      <xdr:nvPicPr>
        <xdr:cNvPr id="5" name="Picture 4">
          <a:extLst>
            <a:ext uri="{FF2B5EF4-FFF2-40B4-BE49-F238E27FC236}">
              <a16:creationId xmlns:a16="http://schemas.microsoft.com/office/drawing/2014/main" id="{61CAEB66-445C-ED42-9CD9-1CF741E1420C}"/>
            </a:ext>
          </a:extLst>
        </xdr:cNvPr>
        <xdr:cNvPicPr>
          <a:picLocks noChangeAspect="1"/>
        </xdr:cNvPicPr>
      </xdr:nvPicPr>
      <xdr:blipFill>
        <a:blip xmlns:r="http://schemas.openxmlformats.org/officeDocument/2006/relationships" r:embed="rId3"/>
        <a:stretch>
          <a:fillRect/>
        </a:stretch>
      </xdr:blipFill>
      <xdr:spPr>
        <a:xfrm>
          <a:off x="9559891" y="5805714"/>
          <a:ext cx="9245600" cy="3035300"/>
        </a:xfrm>
        <a:prstGeom prst="rect">
          <a:avLst/>
        </a:prstGeom>
      </xdr:spPr>
    </xdr:pic>
    <xdr:clientData/>
  </xdr:twoCellAnchor>
  <xdr:twoCellAnchor>
    <xdr:from>
      <xdr:col>25</xdr:col>
      <xdr:colOff>0</xdr:colOff>
      <xdr:row>34</xdr:row>
      <xdr:rowOff>41867</xdr:rowOff>
    </xdr:from>
    <xdr:to>
      <xdr:col>33</xdr:col>
      <xdr:colOff>320989</xdr:colOff>
      <xdr:row>38</xdr:row>
      <xdr:rowOff>111648</xdr:rowOff>
    </xdr:to>
    <xdr:sp macro="" textlink="">
      <xdr:nvSpPr>
        <xdr:cNvPr id="6" name="TextBox 5">
          <a:extLst>
            <a:ext uri="{FF2B5EF4-FFF2-40B4-BE49-F238E27FC236}">
              <a16:creationId xmlns:a16="http://schemas.microsoft.com/office/drawing/2014/main" id="{ABD22FEC-33B7-DF4C-97C6-C124302DD435}"/>
            </a:ext>
          </a:extLst>
        </xdr:cNvPr>
        <xdr:cNvSpPr txBox="1"/>
      </xdr:nvSpPr>
      <xdr:spPr>
        <a:xfrm>
          <a:off x="19468681" y="6684944"/>
          <a:ext cx="7466484" cy="865275"/>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The Confused voter decides</a:t>
          </a:r>
          <a:r>
            <a:rPr lang="en-US" sz="2000" b="1" baseline="0"/>
            <a:t> to vote Party A in the upcoming elections</a:t>
          </a:r>
          <a:endParaRPr lang="en-US" sz="2000" b="1"/>
        </a:p>
      </xdr:txBody>
    </xdr:sp>
    <xdr:clientData/>
  </xdr:twoCellAnchor>
  <xdr:twoCellAnchor>
    <xdr:from>
      <xdr:col>0</xdr:col>
      <xdr:colOff>850659</xdr:colOff>
      <xdr:row>0</xdr:row>
      <xdr:rowOff>0</xdr:rowOff>
    </xdr:from>
    <xdr:to>
      <xdr:col>6</xdr:col>
      <xdr:colOff>323490</xdr:colOff>
      <xdr:row>2</xdr:row>
      <xdr:rowOff>119812</xdr:rowOff>
    </xdr:to>
    <xdr:sp macro="" textlink="">
      <xdr:nvSpPr>
        <xdr:cNvPr id="7" name="TextBox 6">
          <a:extLst>
            <a:ext uri="{FF2B5EF4-FFF2-40B4-BE49-F238E27FC236}">
              <a16:creationId xmlns:a16="http://schemas.microsoft.com/office/drawing/2014/main" id="{915D7CCF-02D8-5B4F-82A8-934169273AC9}"/>
            </a:ext>
          </a:extLst>
        </xdr:cNvPr>
        <xdr:cNvSpPr txBox="1"/>
      </xdr:nvSpPr>
      <xdr:spPr>
        <a:xfrm>
          <a:off x="850659" y="0"/>
          <a:ext cx="4193397" cy="503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Submitted</a:t>
          </a:r>
          <a:r>
            <a:rPr lang="en-US" sz="1200" baseline="0"/>
            <a:t> By:</a:t>
          </a:r>
        </a:p>
        <a:p>
          <a:r>
            <a:rPr lang="en-US" sz="1200"/>
            <a:t>Smita Bhat </a:t>
          </a:r>
          <a:r>
            <a:rPr lang="en-US" sz="1200" baseline="0"/>
            <a:t> and </a:t>
          </a:r>
          <a:r>
            <a:rPr lang="en-US" sz="1200" b="0" i="0">
              <a:solidFill>
                <a:schemeClr val="dk1"/>
              </a:solidFill>
              <a:effectLst/>
              <a:latin typeface="+mn-lt"/>
              <a:ea typeface="+mn-ea"/>
              <a:cs typeface="+mn-cs"/>
            </a:rPr>
            <a:t>Shaoqian Chen</a:t>
          </a:r>
          <a:endParaRPr lang="en-US" sz="12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election activeCell="N14" sqref="N14"/>
    </sheetView>
  </sheetViews>
  <sheetFormatPr baseColWidth="10" defaultColWidth="12.6640625" defaultRowHeight="15" customHeight="1"/>
  <cols>
    <col min="1" max="6" width="7.664062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016"/>
  <sheetViews>
    <sheetView tabSelected="1" zoomScale="106" workbookViewId="0">
      <selection activeCell="K2" sqref="K2"/>
    </sheetView>
  </sheetViews>
  <sheetFormatPr baseColWidth="10" defaultColWidth="12.6640625" defaultRowHeight="15" customHeight="1"/>
  <cols>
    <col min="1" max="1" width="11.1640625" customWidth="1"/>
    <col min="2" max="2" width="11.33203125" customWidth="1"/>
    <col min="3" max="3" width="11.6640625" customWidth="1"/>
    <col min="4" max="10" width="9.33203125" customWidth="1"/>
    <col min="11" max="11" width="13.33203125" customWidth="1"/>
    <col min="12" max="12" width="12.6640625" customWidth="1"/>
    <col min="13" max="22" width="9.33203125" customWidth="1"/>
    <col min="23" max="24" width="13.5" customWidth="1"/>
    <col min="25" max="26" width="9.33203125" customWidth="1"/>
    <col min="27" max="28" width="16.33203125" customWidth="1"/>
    <col min="29" max="29" width="11.1640625" customWidth="1"/>
    <col min="30" max="30" width="9.33203125" customWidth="1"/>
    <col min="32" max="34" width="9.33203125" customWidth="1"/>
    <col min="35" max="35" width="14.33203125" customWidth="1"/>
    <col min="36" max="45" width="9.33203125" customWidth="1"/>
  </cols>
  <sheetData>
    <row r="1" spans="1:1">
      <c r="A1" s="1"/>
    </row>
    <row r="21" spans="27:28" ht="15.75" customHeight="1"/>
    <row r="22" spans="27:28" ht="15.75" customHeight="1"/>
    <row r="23" spans="27:28" ht="15.75" customHeight="1"/>
    <row r="24" spans="27:28" ht="15.75" customHeight="1"/>
    <row r="25" spans="27:28" ht="15.75" customHeight="1"/>
    <row r="26" spans="27:28" ht="15.75" customHeight="1"/>
    <row r="27" spans="27:28" ht="15.75" customHeight="1"/>
    <row r="28" spans="27:28" ht="15.75" customHeight="1"/>
    <row r="29" spans="27:28" ht="15.75" customHeight="1"/>
    <row r="30" spans="27:28" ht="15.75" customHeight="1">
      <c r="AA30" s="22" t="s">
        <v>25</v>
      </c>
    </row>
    <row r="31" spans="27:28" ht="15.75" customHeight="1"/>
    <row r="32" spans="27:28" ht="15.75" customHeight="1">
      <c r="AA32" s="38" t="s">
        <v>17</v>
      </c>
      <c r="AB32" s="39">
        <f>AVERAGE(Q124,Q131,AB124,AB131)</f>
        <v>0.53246881089044518</v>
      </c>
    </row>
    <row r="33" spans="1:45" ht="15.75" customHeight="1">
      <c r="AA33" s="38" t="s">
        <v>10</v>
      </c>
      <c r="AB33" s="39">
        <f>AVERAGE(Q125,Q132,AB125,AB132)</f>
        <v>0.46753118910955493</v>
      </c>
    </row>
    <row r="34" spans="1:45" ht="15.75" customHeight="1"/>
    <row r="35" spans="1:45" ht="15.75" customHeight="1"/>
    <row r="36" spans="1:45" ht="15.75" customHeight="1"/>
    <row r="37" spans="1:45" ht="15.75" customHeight="1"/>
    <row r="38" spans="1:45" ht="16" customHeight="1"/>
    <row r="39" spans="1:45" ht="16" customHeight="1"/>
    <row r="40" spans="1:45" ht="15.75" customHeight="1"/>
    <row r="41" spans="1:45" ht="15.75" customHeight="1"/>
    <row r="42" spans="1:45" ht="15.75" customHeight="1">
      <c r="W42" s="1"/>
      <c r="X42" s="1"/>
      <c r="AF42" s="1"/>
      <c r="AO42" s="2"/>
      <c r="AP42" s="2"/>
      <c r="AQ42" s="2"/>
      <c r="AR42" s="2"/>
      <c r="AS42" s="2"/>
    </row>
    <row r="43" spans="1:45" ht="15.75" customHeight="1">
      <c r="W43" s="1"/>
      <c r="X43" s="1"/>
      <c r="AF43" s="1"/>
      <c r="AO43" s="2"/>
      <c r="AP43" s="2"/>
      <c r="AQ43" s="2"/>
      <c r="AR43" s="2"/>
      <c r="AS43" s="2"/>
    </row>
    <row r="44" spans="1:45" ht="15.75" customHeight="1">
      <c r="W44" s="1"/>
      <c r="X44" s="1"/>
      <c r="AF44" s="1"/>
      <c r="AO44" s="2"/>
      <c r="AP44" s="2"/>
      <c r="AQ44" s="2"/>
      <c r="AR44" s="2"/>
      <c r="AS44" s="2"/>
    </row>
    <row r="45" spans="1:45" ht="15.75" customHeight="1">
      <c r="W45" s="1"/>
      <c r="X45" s="1"/>
      <c r="AF45" s="1"/>
      <c r="AO45" s="2"/>
      <c r="AP45" s="2"/>
      <c r="AQ45" s="2"/>
      <c r="AR45" s="2"/>
      <c r="AS45" s="2"/>
    </row>
    <row r="46" spans="1:45" ht="15.75" customHeight="1">
      <c r="S46" s="2"/>
      <c r="T46" s="2"/>
      <c r="U46" s="2"/>
      <c r="V46" s="2"/>
      <c r="W46" s="2"/>
      <c r="X46" s="2"/>
      <c r="Y46" s="2"/>
      <c r="Z46" s="2"/>
      <c r="AA46" s="2"/>
      <c r="AB46" s="2"/>
      <c r="AC46" s="2"/>
      <c r="AF46" s="1"/>
      <c r="AG46" s="1"/>
      <c r="AH46" s="1"/>
      <c r="AI46" s="1"/>
      <c r="AO46" s="2"/>
      <c r="AP46" s="2"/>
      <c r="AQ46" s="2"/>
      <c r="AR46" s="2"/>
      <c r="AS46" s="2"/>
    </row>
    <row r="47" spans="1:45" ht="15.75" customHeight="1">
      <c r="A47" s="25"/>
      <c r="B47" s="25"/>
      <c r="C47" s="30" t="s">
        <v>0</v>
      </c>
      <c r="D47" s="30" t="s">
        <v>1</v>
      </c>
      <c r="E47" s="30" t="s">
        <v>2</v>
      </c>
      <c r="F47" s="30" t="s">
        <v>3</v>
      </c>
      <c r="S47" s="2"/>
      <c r="T47" s="2"/>
      <c r="U47" s="2"/>
      <c r="V47" s="2"/>
      <c r="W47" s="2"/>
      <c r="X47" s="2"/>
      <c r="Y47" s="2"/>
      <c r="Z47" s="2"/>
      <c r="AA47" s="2"/>
      <c r="AB47" s="2"/>
      <c r="AC47" s="2"/>
      <c r="AF47" s="2"/>
      <c r="AG47" s="2"/>
      <c r="AH47" s="2"/>
      <c r="AI47" s="3"/>
      <c r="AO47" s="4"/>
      <c r="AP47" s="4"/>
      <c r="AQ47" s="4"/>
      <c r="AR47" s="4"/>
      <c r="AS47" s="4"/>
    </row>
    <row r="48" spans="1:45" ht="15.75" customHeight="1">
      <c r="A48" s="26" t="s">
        <v>4</v>
      </c>
      <c r="B48" s="25"/>
      <c r="C48" s="27">
        <v>1129.8609099999999</v>
      </c>
      <c r="D48" s="27">
        <v>1074.2735519999999</v>
      </c>
      <c r="E48" s="28">
        <v>1113.4310740822966</v>
      </c>
      <c r="F48" s="29">
        <v>1121.7936213628795</v>
      </c>
      <c r="K48" s="31" t="s">
        <v>0</v>
      </c>
      <c r="L48" s="31" t="s">
        <v>5</v>
      </c>
      <c r="M48" s="31" t="s">
        <v>6</v>
      </c>
      <c r="O48" s="31" t="s">
        <v>1</v>
      </c>
      <c r="P48" s="31" t="s">
        <v>5</v>
      </c>
      <c r="Q48" s="31" t="s">
        <v>6</v>
      </c>
      <c r="U48" s="32" t="s">
        <v>2</v>
      </c>
      <c r="V48" s="32" t="s">
        <v>5</v>
      </c>
      <c r="W48" s="32" t="s">
        <v>6</v>
      </c>
      <c r="X48" s="4"/>
      <c r="Y48" s="32" t="s">
        <v>3</v>
      </c>
      <c r="Z48" s="32" t="s">
        <v>5</v>
      </c>
      <c r="AA48" s="32" t="s">
        <v>6</v>
      </c>
      <c r="AB48" s="4"/>
      <c r="AC48" s="4"/>
      <c r="AD48" s="1"/>
      <c r="AF48" s="1"/>
      <c r="AG48" s="1"/>
      <c r="AH48" s="1"/>
      <c r="AI48" s="1"/>
      <c r="AO48" s="4"/>
      <c r="AP48" s="4"/>
      <c r="AQ48" s="4"/>
      <c r="AR48" s="4"/>
      <c r="AS48" s="4"/>
    </row>
    <row r="49" spans="1:45" ht="15.75" customHeight="1">
      <c r="A49" s="26" t="s">
        <v>7</v>
      </c>
      <c r="B49" s="25"/>
      <c r="C49" s="27">
        <v>670.20782199999985</v>
      </c>
      <c r="D49" s="27">
        <v>684.57074599999987</v>
      </c>
      <c r="E49" s="27">
        <v>531.62975459050824</v>
      </c>
      <c r="F49" s="27">
        <v>640.23514072747423</v>
      </c>
      <c r="K49" s="4">
        <v>1</v>
      </c>
      <c r="L49" s="43">
        <v>1114.4059999999999</v>
      </c>
      <c r="M49" s="43">
        <v>692.21810000000005</v>
      </c>
      <c r="N49" s="44"/>
      <c r="O49" s="43">
        <v>1</v>
      </c>
      <c r="P49" s="43">
        <v>941.02179999999998</v>
      </c>
      <c r="Q49" s="43">
        <v>637.27599999999995</v>
      </c>
      <c r="R49" s="44"/>
      <c r="S49" s="44"/>
      <c r="T49" s="44"/>
      <c r="U49" s="43">
        <v>1</v>
      </c>
      <c r="V49" s="43">
        <v>1138.7999921312698</v>
      </c>
      <c r="W49" s="43">
        <v>612.22866474543468</v>
      </c>
      <c r="X49" s="43"/>
      <c r="Y49" s="43">
        <v>1</v>
      </c>
      <c r="Z49" s="43">
        <v>1490.6370801253199</v>
      </c>
      <c r="AA49" s="43">
        <v>740.27414596256972</v>
      </c>
      <c r="AB49" s="43"/>
      <c r="AC49" s="4"/>
      <c r="AD49" s="1"/>
      <c r="AF49" s="1"/>
      <c r="AG49" s="1"/>
      <c r="AH49" s="1"/>
      <c r="AI49" s="1"/>
      <c r="AO49" s="4"/>
      <c r="AP49" s="4"/>
      <c r="AQ49" s="4"/>
      <c r="AR49" s="4"/>
      <c r="AS49" s="4"/>
    </row>
    <row r="50" spans="1:45" ht="15.75" customHeight="1">
      <c r="K50" s="4">
        <v>2</v>
      </c>
      <c r="L50" s="43">
        <v>1013.725</v>
      </c>
      <c r="M50" s="43">
        <v>631.12750000000005</v>
      </c>
      <c r="N50" s="44"/>
      <c r="O50" s="43">
        <v>2</v>
      </c>
      <c r="P50" s="43">
        <v>823.01890000000003</v>
      </c>
      <c r="Q50" s="43">
        <v>813.57060000000001</v>
      </c>
      <c r="R50" s="44"/>
      <c r="S50" s="44"/>
      <c r="T50" s="44"/>
      <c r="U50" s="43">
        <v>2</v>
      </c>
      <c r="V50" s="43">
        <v>1038.0877088550533</v>
      </c>
      <c r="W50" s="43">
        <v>482.73963885184696</v>
      </c>
      <c r="X50" s="43"/>
      <c r="Y50" s="43">
        <v>2</v>
      </c>
      <c r="Z50" s="43">
        <v>957.77429089239286</v>
      </c>
      <c r="AA50" s="43">
        <v>573.9132710661504</v>
      </c>
      <c r="AB50" s="43"/>
      <c r="AC50" s="4"/>
      <c r="AD50" s="1"/>
      <c r="AF50" s="1"/>
      <c r="AG50" s="1"/>
      <c r="AH50" s="1"/>
      <c r="AI50" s="1"/>
      <c r="AO50" s="4"/>
      <c r="AP50" s="4"/>
      <c r="AQ50" s="4"/>
      <c r="AR50" s="4"/>
      <c r="AS50" s="4"/>
    </row>
    <row r="51" spans="1:45" ht="15.75" customHeight="1">
      <c r="B51" s="5" t="s">
        <v>8</v>
      </c>
      <c r="K51" s="4">
        <v>3</v>
      </c>
      <c r="L51" s="43">
        <v>1212.1769999999999</v>
      </c>
      <c r="M51" s="43">
        <v>787.32719999999995</v>
      </c>
      <c r="N51" s="44"/>
      <c r="O51" s="43">
        <v>3</v>
      </c>
      <c r="P51" s="43">
        <v>1151.473</v>
      </c>
      <c r="Q51" s="43">
        <v>628.41740000000004</v>
      </c>
      <c r="R51" s="44"/>
      <c r="S51" s="44"/>
      <c r="T51" s="44"/>
      <c r="U51" s="43">
        <v>3</v>
      </c>
      <c r="V51" s="43">
        <v>1011.6004930319336</v>
      </c>
      <c r="W51" s="43">
        <v>512.91187511031262</v>
      </c>
      <c r="X51" s="43"/>
      <c r="Y51" s="43">
        <v>3</v>
      </c>
      <c r="Z51" s="43">
        <v>1267.4009950607692</v>
      </c>
      <c r="AA51" s="43">
        <v>713.57156598002575</v>
      </c>
      <c r="AB51" s="43"/>
      <c r="AC51" s="4"/>
      <c r="AD51" s="1"/>
      <c r="AF51" s="1"/>
      <c r="AG51" s="1"/>
      <c r="AH51" s="1"/>
      <c r="AI51" s="1"/>
      <c r="AO51" s="4"/>
      <c r="AP51" s="4"/>
      <c r="AQ51" s="4"/>
      <c r="AR51" s="4"/>
      <c r="AS51" s="4"/>
    </row>
    <row r="52" spans="1:45" ht="15.75" customHeight="1">
      <c r="K52" s="4">
        <v>4</v>
      </c>
      <c r="L52" s="43">
        <v>1078.723</v>
      </c>
      <c r="M52" s="43">
        <v>773.88049999999998</v>
      </c>
      <c r="N52" s="44"/>
      <c r="O52" s="43">
        <v>4</v>
      </c>
      <c r="P52" s="43">
        <v>1320.152</v>
      </c>
      <c r="Q52" s="43">
        <v>730.5933</v>
      </c>
      <c r="R52" s="44"/>
      <c r="S52" s="44"/>
      <c r="T52" s="44"/>
      <c r="U52" s="43">
        <v>4</v>
      </c>
      <c r="V52" s="43">
        <v>1105.5945226580068</v>
      </c>
      <c r="W52" s="43">
        <v>446.66347056452412</v>
      </c>
      <c r="X52" s="43"/>
      <c r="Y52" s="43">
        <v>4</v>
      </c>
      <c r="Z52" s="43">
        <v>916.83070306429636</v>
      </c>
      <c r="AA52" s="43">
        <v>727.07656604776957</v>
      </c>
      <c r="AB52" s="43"/>
      <c r="AC52" s="4"/>
      <c r="AD52" s="1"/>
      <c r="AF52" s="1"/>
      <c r="AG52" s="1"/>
      <c r="AH52" s="1"/>
      <c r="AI52" s="1"/>
      <c r="AO52" s="4"/>
      <c r="AP52" s="4"/>
      <c r="AQ52" s="4"/>
      <c r="AR52" s="4"/>
      <c r="AS52" s="4"/>
    </row>
    <row r="53" spans="1:45" ht="15.75" customHeight="1">
      <c r="K53" s="4">
        <v>5</v>
      </c>
      <c r="L53" s="43">
        <v>1085.0530000000001</v>
      </c>
      <c r="M53" s="43">
        <v>542.42089999999996</v>
      </c>
      <c r="N53" s="44"/>
      <c r="O53" s="43">
        <v>5</v>
      </c>
      <c r="P53" s="43">
        <v>1318.7660000000001</v>
      </c>
      <c r="Q53" s="43">
        <v>612.07470000000001</v>
      </c>
      <c r="R53" s="44"/>
      <c r="S53" s="44"/>
      <c r="T53" s="44"/>
      <c r="U53" s="43">
        <v>5</v>
      </c>
      <c r="V53" s="43">
        <v>922.60223564649812</v>
      </c>
      <c r="W53" s="43">
        <v>621.74628881706769</v>
      </c>
      <c r="X53" s="43"/>
      <c r="Y53" s="43">
        <v>5</v>
      </c>
      <c r="Z53" s="43">
        <v>1122.3328138784466</v>
      </c>
      <c r="AA53" s="43">
        <v>712.37106753281103</v>
      </c>
      <c r="AB53" s="43"/>
      <c r="AC53" s="4"/>
      <c r="AD53" s="1"/>
      <c r="AF53" s="1"/>
      <c r="AG53" s="1"/>
      <c r="AH53" s="1"/>
      <c r="AI53" s="1"/>
      <c r="AO53" s="4"/>
      <c r="AP53" s="4"/>
      <c r="AQ53" s="4"/>
      <c r="AR53" s="4"/>
      <c r="AS53" s="4"/>
    </row>
    <row r="54" spans="1:45" ht="15.75" customHeight="1">
      <c r="K54" s="4">
        <v>6</v>
      </c>
      <c r="L54" s="43">
        <v>877.87900000000002</v>
      </c>
      <c r="M54" s="43">
        <v>838.52639999999997</v>
      </c>
      <c r="N54" s="44"/>
      <c r="O54" s="43">
        <v>6</v>
      </c>
      <c r="P54" s="43">
        <v>1152.9280000000001</v>
      </c>
      <c r="Q54" s="43">
        <v>854.14049999999997</v>
      </c>
      <c r="R54" s="44"/>
      <c r="S54" s="44"/>
      <c r="T54" s="44"/>
      <c r="U54" s="43">
        <v>6</v>
      </c>
      <c r="V54" s="43">
        <v>1120.3662693198341</v>
      </c>
      <c r="W54" s="43">
        <v>588.08547969557287</v>
      </c>
      <c r="X54" s="43"/>
      <c r="Y54" s="43">
        <v>6</v>
      </c>
      <c r="Z54" s="43">
        <v>1027.7546358023521</v>
      </c>
      <c r="AA54" s="43">
        <v>704.02045009442384</v>
      </c>
      <c r="AB54" s="43"/>
      <c r="AC54" s="4"/>
      <c r="AD54" s="1"/>
      <c r="AF54" s="1"/>
      <c r="AG54" s="1"/>
      <c r="AH54" s="1"/>
      <c r="AI54" s="1"/>
      <c r="AO54" s="4"/>
      <c r="AP54" s="4"/>
      <c r="AQ54" s="4"/>
      <c r="AR54" s="4"/>
      <c r="AS54" s="4"/>
    </row>
    <row r="55" spans="1:45" ht="15.75" customHeight="1">
      <c r="B55" s="3" t="s">
        <v>9</v>
      </c>
      <c r="K55" s="4">
        <v>7</v>
      </c>
      <c r="L55" s="43">
        <v>1329.748</v>
      </c>
      <c r="M55" s="43">
        <v>559.76620000000003</v>
      </c>
      <c r="N55" s="44"/>
      <c r="O55" s="43">
        <v>7</v>
      </c>
      <c r="P55" s="43">
        <v>802.59670000000006</v>
      </c>
      <c r="Q55" s="43">
        <v>780.62969999999996</v>
      </c>
      <c r="R55" s="44"/>
      <c r="S55" s="44"/>
      <c r="T55" s="44"/>
      <c r="U55" s="43">
        <v>7</v>
      </c>
      <c r="V55" s="43">
        <v>1146.1105014093225</v>
      </c>
      <c r="W55" s="43">
        <v>701.9553632632493</v>
      </c>
      <c r="X55" s="43"/>
      <c r="Y55" s="43">
        <v>7</v>
      </c>
      <c r="Z55" s="43">
        <v>1077.1482516288004</v>
      </c>
      <c r="AA55" s="43">
        <v>477.33143694562557</v>
      </c>
      <c r="AB55" s="43"/>
      <c r="AC55" s="4"/>
      <c r="AD55" s="1"/>
      <c r="AF55" s="1"/>
      <c r="AG55" s="1"/>
      <c r="AH55" s="1"/>
      <c r="AI55" s="1"/>
      <c r="AO55" s="4"/>
      <c r="AP55" s="4"/>
      <c r="AQ55" s="4"/>
      <c r="AR55" s="4"/>
      <c r="AS55" s="4"/>
    </row>
    <row r="56" spans="1:45" ht="15.75" customHeight="1">
      <c r="B56" s="1" t="s">
        <v>17</v>
      </c>
      <c r="F56" s="1" t="s">
        <v>10</v>
      </c>
      <c r="K56" s="4">
        <v>8</v>
      </c>
      <c r="L56" s="43">
        <v>1196.605</v>
      </c>
      <c r="M56" s="43">
        <v>710.06949999999995</v>
      </c>
      <c r="N56" s="44"/>
      <c r="O56" s="43">
        <v>8</v>
      </c>
      <c r="P56" s="43">
        <v>1042.9449999999999</v>
      </c>
      <c r="Q56" s="43">
        <v>529.77589999999998</v>
      </c>
      <c r="R56" s="44"/>
      <c r="S56" s="44"/>
      <c r="T56" s="44"/>
      <c r="U56" s="43">
        <v>8</v>
      </c>
      <c r="V56" s="43">
        <v>1399.5384583036332</v>
      </c>
      <c r="W56" s="43">
        <v>355.58851769348229</v>
      </c>
      <c r="X56" s="43"/>
      <c r="Y56" s="43">
        <v>8</v>
      </c>
      <c r="Z56" s="43">
        <v>1216.5061766231186</v>
      </c>
      <c r="AA56" s="43">
        <v>560.26032248728075</v>
      </c>
      <c r="AB56" s="43"/>
      <c r="AC56" s="4"/>
      <c r="AD56" s="1"/>
      <c r="AF56" s="1"/>
      <c r="AG56" s="1"/>
      <c r="AH56" s="1"/>
      <c r="AI56" s="1"/>
      <c r="AO56" s="4"/>
      <c r="AP56" s="4"/>
      <c r="AQ56" s="4"/>
      <c r="AR56" s="4"/>
      <c r="AS56" s="4"/>
    </row>
    <row r="57" spans="1:45" ht="15.75" customHeight="1">
      <c r="B57" s="1" t="s">
        <v>11</v>
      </c>
      <c r="C57" s="4">
        <v>25</v>
      </c>
      <c r="F57" s="5">
        <v>25</v>
      </c>
      <c r="K57" s="4">
        <v>9</v>
      </c>
      <c r="L57" s="43">
        <v>1148.701</v>
      </c>
      <c r="M57" s="43">
        <v>697.04089999999997</v>
      </c>
      <c r="N57" s="44"/>
      <c r="O57" s="43">
        <v>9</v>
      </c>
      <c r="P57" s="43">
        <v>1166.694</v>
      </c>
      <c r="Q57" s="43">
        <v>510.89690000000002</v>
      </c>
      <c r="R57" s="44"/>
      <c r="S57" s="44"/>
      <c r="T57" s="44"/>
      <c r="U57" s="43">
        <v>9</v>
      </c>
      <c r="V57" s="43">
        <v>865.80081331975373</v>
      </c>
      <c r="W57" s="43">
        <v>473.86406332643514</v>
      </c>
      <c r="X57" s="43"/>
      <c r="Y57" s="43">
        <v>9</v>
      </c>
      <c r="Z57" s="43">
        <v>1008.3079490069131</v>
      </c>
      <c r="AA57" s="43">
        <v>464.50168049289357</v>
      </c>
      <c r="AB57" s="43"/>
      <c r="AC57" s="4"/>
      <c r="AD57" s="1"/>
      <c r="AF57" s="1"/>
      <c r="AG57" s="1"/>
      <c r="AH57" s="1"/>
      <c r="AI57" s="1"/>
      <c r="AO57" s="4"/>
      <c r="AP57" s="4"/>
      <c r="AQ57" s="4"/>
      <c r="AR57" s="4"/>
      <c r="AS57" s="4"/>
    </row>
    <row r="58" spans="1:45" ht="15.75" customHeight="1">
      <c r="B58" s="1" t="s">
        <v>12</v>
      </c>
      <c r="C58" s="4">
        <v>1145</v>
      </c>
      <c r="E58" s="1"/>
      <c r="F58" s="3">
        <v>657</v>
      </c>
      <c r="K58" s="4">
        <v>10</v>
      </c>
      <c r="L58" s="43">
        <v>1077.884</v>
      </c>
      <c r="M58" s="43">
        <v>406.36250000000001</v>
      </c>
      <c r="N58" s="44"/>
      <c r="O58" s="43">
        <v>10</v>
      </c>
      <c r="P58" s="43">
        <v>1047.5930000000001</v>
      </c>
      <c r="Q58" s="43">
        <v>743.41790000000003</v>
      </c>
      <c r="R58" s="44"/>
      <c r="S58" s="44"/>
      <c r="T58" s="44"/>
      <c r="U58" s="43">
        <v>10</v>
      </c>
      <c r="V58" s="43">
        <v>927.1962022501275</v>
      </c>
      <c r="W58" s="43">
        <v>395.83300388997668</v>
      </c>
      <c r="X58" s="43"/>
      <c r="Y58" s="43">
        <v>10</v>
      </c>
      <c r="Z58" s="43">
        <v>1037.3605320219372</v>
      </c>
      <c r="AA58" s="43">
        <v>434.38705746012118</v>
      </c>
      <c r="AB58" s="43"/>
      <c r="AC58" s="4"/>
      <c r="AD58" s="1"/>
      <c r="AF58" s="1"/>
      <c r="AG58" s="1"/>
      <c r="AH58" s="1"/>
      <c r="AI58" s="1"/>
      <c r="AO58" s="4"/>
      <c r="AP58" s="4"/>
      <c r="AQ58" s="4"/>
      <c r="AR58" s="4"/>
      <c r="AS58" s="4"/>
    </row>
    <row r="59" spans="1:45" ht="15.75" customHeight="1">
      <c r="B59" s="14" t="s">
        <v>28</v>
      </c>
      <c r="C59">
        <v>225</v>
      </c>
      <c r="F59">
        <v>125</v>
      </c>
      <c r="K59" s="4">
        <v>11</v>
      </c>
      <c r="L59" s="43">
        <v>1181.941</v>
      </c>
      <c r="M59" s="43">
        <v>843.11749999999995</v>
      </c>
      <c r="N59" s="44"/>
      <c r="O59" s="43">
        <v>11</v>
      </c>
      <c r="P59" s="43">
        <v>1175.0050000000001</v>
      </c>
      <c r="Q59" s="43">
        <v>654.904</v>
      </c>
      <c r="R59" s="44"/>
      <c r="S59" s="44"/>
      <c r="T59" s="44"/>
      <c r="U59" s="43">
        <v>11</v>
      </c>
      <c r="V59" s="43">
        <v>1166.1929061763865</v>
      </c>
      <c r="W59" s="43">
        <v>595.5783827042668</v>
      </c>
      <c r="X59" s="43"/>
      <c r="Y59" s="43">
        <v>11</v>
      </c>
      <c r="Z59" s="43">
        <v>1078.8009929479445</v>
      </c>
      <c r="AA59" s="43">
        <v>640.48598594156454</v>
      </c>
      <c r="AB59" s="43"/>
      <c r="AC59" s="4"/>
      <c r="AD59" s="1"/>
      <c r="AF59" s="1"/>
      <c r="AG59" s="1"/>
      <c r="AH59" s="1"/>
      <c r="AI59" s="1"/>
      <c r="AO59" s="4"/>
      <c r="AP59" s="4"/>
      <c r="AQ59" s="4"/>
      <c r="AR59" s="4"/>
      <c r="AS59" s="4"/>
    </row>
    <row r="60" spans="1:45" ht="15.75" customHeight="1">
      <c r="K60" s="4">
        <v>12</v>
      </c>
      <c r="L60" s="43">
        <v>1145.6610000000001</v>
      </c>
      <c r="M60" s="43">
        <v>572.05790000000002</v>
      </c>
      <c r="N60" s="44"/>
      <c r="O60" s="43">
        <v>12</v>
      </c>
      <c r="P60" s="43">
        <v>1026.4780000000001</v>
      </c>
      <c r="Q60" s="43">
        <v>591.97329999999999</v>
      </c>
      <c r="R60" s="44"/>
      <c r="S60" s="44"/>
      <c r="T60" s="44"/>
      <c r="U60" s="43">
        <v>12</v>
      </c>
      <c r="V60" s="43">
        <v>983.01850448832101</v>
      </c>
      <c r="W60" s="43">
        <v>509.01899526841231</v>
      </c>
      <c r="X60" s="43"/>
      <c r="Y60" s="43">
        <v>12</v>
      </c>
      <c r="Z60" s="43">
        <v>1039.5648129687922</v>
      </c>
      <c r="AA60" s="43">
        <v>484.20938846343927</v>
      </c>
      <c r="AB60" s="43"/>
      <c r="AC60" s="4"/>
      <c r="AD60" s="1"/>
      <c r="AF60" s="1"/>
      <c r="AG60" s="1"/>
      <c r="AH60" s="1"/>
      <c r="AI60" s="1"/>
      <c r="AO60" s="4"/>
      <c r="AP60" s="4"/>
      <c r="AQ60" s="4"/>
      <c r="AR60" s="4"/>
      <c r="AS60" s="4"/>
    </row>
    <row r="61" spans="1:45" ht="15.75" customHeight="1">
      <c r="K61" s="4">
        <v>13</v>
      </c>
      <c r="L61" s="43">
        <v>1028.5329999999999</v>
      </c>
      <c r="M61" s="43">
        <v>511.13659999999999</v>
      </c>
      <c r="N61" s="44"/>
      <c r="O61" s="43">
        <v>13</v>
      </c>
      <c r="P61" s="43">
        <v>969.03520000000003</v>
      </c>
      <c r="Q61" s="43">
        <v>512.32299999999998</v>
      </c>
      <c r="R61" s="44"/>
      <c r="S61" s="44"/>
      <c r="T61" s="44"/>
      <c r="U61" s="43">
        <v>13</v>
      </c>
      <c r="V61" s="43">
        <v>1303.7797071437662</v>
      </c>
      <c r="W61" s="43">
        <v>527.61081875430659</v>
      </c>
      <c r="X61" s="43"/>
      <c r="Y61" s="43">
        <v>13</v>
      </c>
      <c r="Z61" s="43">
        <v>1349.9713718506257</v>
      </c>
      <c r="AA61" s="43">
        <v>630.96243922644203</v>
      </c>
      <c r="AB61" s="43"/>
      <c r="AC61" s="4"/>
      <c r="AD61" s="1"/>
      <c r="AF61" s="1"/>
      <c r="AG61" s="1"/>
      <c r="AH61" s="1"/>
      <c r="AI61" s="1"/>
      <c r="AO61" s="4"/>
      <c r="AP61" s="4"/>
      <c r="AQ61" s="4"/>
      <c r="AR61" s="4"/>
      <c r="AS61" s="4"/>
    </row>
    <row r="62" spans="1:45" ht="15.75" customHeight="1">
      <c r="C62" s="1"/>
      <c r="D62" s="1"/>
      <c r="K62" s="4">
        <v>14</v>
      </c>
      <c r="L62" s="43">
        <v>1248.2750000000001</v>
      </c>
      <c r="M62" s="43">
        <v>679.64390000000003</v>
      </c>
      <c r="N62" s="44"/>
      <c r="O62" s="43">
        <v>14</v>
      </c>
      <c r="P62" s="43">
        <v>1170.578</v>
      </c>
      <c r="Q62" s="43">
        <v>704.17690000000005</v>
      </c>
      <c r="R62" s="44"/>
      <c r="S62" s="44"/>
      <c r="T62" s="44"/>
      <c r="U62" s="43">
        <v>14</v>
      </c>
      <c r="V62" s="43">
        <v>934.8928078583258</v>
      </c>
      <c r="W62" s="43">
        <v>424.73623447967157</v>
      </c>
      <c r="X62" s="43"/>
      <c r="Y62" s="43">
        <v>14</v>
      </c>
      <c r="Z62" s="43">
        <v>945.66807285686377</v>
      </c>
      <c r="AA62" s="43">
        <v>515.33191113783823</v>
      </c>
      <c r="AB62" s="43"/>
      <c r="AC62" s="4"/>
      <c r="AD62" s="1"/>
      <c r="AF62" s="1"/>
      <c r="AG62" s="1"/>
      <c r="AH62" s="1"/>
      <c r="AI62" s="1"/>
      <c r="AO62" s="4"/>
      <c r="AP62" s="4"/>
      <c r="AQ62" s="4"/>
      <c r="AR62" s="4"/>
      <c r="AS62" s="4"/>
    </row>
    <row r="63" spans="1:45" ht="15.75" customHeight="1">
      <c r="C63" s="1"/>
      <c r="K63" s="4">
        <v>15</v>
      </c>
      <c r="L63" s="43">
        <v>927.7826</v>
      </c>
      <c r="M63" s="43">
        <v>625.73270000000002</v>
      </c>
      <c r="N63" s="44"/>
      <c r="O63" s="43">
        <v>15</v>
      </c>
      <c r="P63" s="43">
        <v>863.92269999999996</v>
      </c>
      <c r="Q63" s="43">
        <v>681.30070000000001</v>
      </c>
      <c r="R63" s="44"/>
      <c r="S63" s="44"/>
      <c r="T63" s="44"/>
      <c r="U63" s="43">
        <v>15</v>
      </c>
      <c r="V63" s="43">
        <v>830.07614839145799</v>
      </c>
      <c r="W63" s="43">
        <v>394.31760563567929</v>
      </c>
      <c r="X63" s="43"/>
      <c r="Y63" s="43">
        <v>15</v>
      </c>
      <c r="Z63" s="43">
        <v>1030.9060358859608</v>
      </c>
      <c r="AA63" s="43">
        <v>629.7281813623996</v>
      </c>
      <c r="AB63" s="43"/>
      <c r="AC63" s="4"/>
      <c r="AD63" s="1"/>
      <c r="AF63" s="1"/>
      <c r="AG63" s="1"/>
      <c r="AH63" s="1"/>
      <c r="AI63" s="1"/>
      <c r="AO63" s="4"/>
      <c r="AP63" s="4"/>
      <c r="AQ63" s="4"/>
      <c r="AR63" s="4"/>
      <c r="AS63" s="4"/>
    </row>
    <row r="64" spans="1:45" ht="15.75" customHeight="1">
      <c r="K64" s="4">
        <v>16</v>
      </c>
      <c r="L64" s="43">
        <v>1153.1400000000001</v>
      </c>
      <c r="M64" s="43">
        <v>691.71820000000002</v>
      </c>
      <c r="N64" s="44"/>
      <c r="O64" s="43">
        <v>16</v>
      </c>
      <c r="P64" s="43">
        <v>1125.482</v>
      </c>
      <c r="Q64" s="43">
        <v>658.66070000000002</v>
      </c>
      <c r="R64" s="44"/>
      <c r="S64" s="44"/>
      <c r="T64" s="44"/>
      <c r="U64" s="43">
        <v>16</v>
      </c>
      <c r="V64" s="43">
        <v>1065.8887357483559</v>
      </c>
      <c r="W64" s="43">
        <v>673.05119935165646</v>
      </c>
      <c r="X64" s="43"/>
      <c r="Y64" s="43">
        <v>16</v>
      </c>
      <c r="Z64" s="43">
        <v>983.59810847719541</v>
      </c>
      <c r="AA64" s="43">
        <v>619.46978242345813</v>
      </c>
      <c r="AB64" s="43"/>
      <c r="AC64" s="4"/>
      <c r="AD64" s="1"/>
      <c r="AF64" s="1"/>
      <c r="AG64" s="1"/>
      <c r="AH64" s="1"/>
      <c r="AI64" s="1"/>
      <c r="AO64" s="4"/>
      <c r="AP64" s="4"/>
      <c r="AQ64" s="4"/>
      <c r="AR64" s="4"/>
      <c r="AS64" s="4"/>
    </row>
    <row r="65" spans="1:45" ht="15.75" customHeight="1">
      <c r="K65" s="4">
        <v>17</v>
      </c>
      <c r="L65" s="43">
        <v>1130.7159999999999</v>
      </c>
      <c r="M65" s="43">
        <v>681.18399999999997</v>
      </c>
      <c r="N65" s="44"/>
      <c r="O65" s="43">
        <v>17</v>
      </c>
      <c r="P65" s="43">
        <v>1090.6199999999999</v>
      </c>
      <c r="Q65" s="43">
        <v>820.90430000000003</v>
      </c>
      <c r="R65" s="44"/>
      <c r="S65" s="44"/>
      <c r="T65" s="44"/>
      <c r="U65" s="43">
        <v>17</v>
      </c>
      <c r="V65" s="43">
        <v>1110.9738487101463</v>
      </c>
      <c r="W65" s="43">
        <v>815.50534105817792</v>
      </c>
      <c r="X65" s="43"/>
      <c r="Y65" s="43">
        <v>17</v>
      </c>
      <c r="Z65" s="43">
        <v>1099.5468691873966</v>
      </c>
      <c r="AA65" s="43">
        <v>606.07041175104462</v>
      </c>
      <c r="AB65" s="43"/>
      <c r="AC65" s="4"/>
      <c r="AD65" s="1"/>
      <c r="AF65" s="1"/>
      <c r="AG65" s="1"/>
      <c r="AH65" s="1"/>
      <c r="AI65" s="1"/>
      <c r="AO65" s="4"/>
      <c r="AP65" s="4"/>
      <c r="AQ65" s="4"/>
      <c r="AR65" s="4"/>
      <c r="AS65" s="4"/>
    </row>
    <row r="66" spans="1:45" ht="15.75" customHeight="1">
      <c r="K66" s="4">
        <v>18</v>
      </c>
      <c r="L66" s="43">
        <v>1101.817</v>
      </c>
      <c r="M66" s="43">
        <v>662.45550000000003</v>
      </c>
      <c r="N66" s="44"/>
      <c r="O66" s="43">
        <v>18</v>
      </c>
      <c r="P66" s="43">
        <v>1124.08</v>
      </c>
      <c r="Q66" s="43">
        <v>710.92319999999995</v>
      </c>
      <c r="R66" s="44"/>
      <c r="S66" s="44"/>
      <c r="T66" s="44"/>
      <c r="U66" s="43">
        <v>18</v>
      </c>
      <c r="V66" s="43">
        <v>1267.3101557757277</v>
      </c>
      <c r="W66" s="43">
        <v>488.875139508426</v>
      </c>
      <c r="X66" s="43"/>
      <c r="Y66" s="43">
        <v>18</v>
      </c>
      <c r="Z66" s="43">
        <v>889.83356518992446</v>
      </c>
      <c r="AA66" s="43">
        <v>670.64978596414232</v>
      </c>
      <c r="AB66" s="43"/>
      <c r="AC66" s="4"/>
      <c r="AD66" s="1"/>
      <c r="AF66" s="1"/>
      <c r="AG66" s="1"/>
      <c r="AH66" s="1"/>
      <c r="AI66" s="1"/>
      <c r="AO66" s="4"/>
      <c r="AP66" s="4"/>
      <c r="AQ66" s="4"/>
      <c r="AR66" s="4"/>
      <c r="AS66" s="4"/>
    </row>
    <row r="67" spans="1:45" ht="15.75" customHeight="1">
      <c r="K67" s="4">
        <v>19</v>
      </c>
      <c r="L67" s="43">
        <v>1206.414</v>
      </c>
      <c r="M67" s="43">
        <v>682.86329999999998</v>
      </c>
      <c r="N67" s="44"/>
      <c r="O67" s="43">
        <v>19</v>
      </c>
      <c r="P67" s="43">
        <v>1415.9939999999999</v>
      </c>
      <c r="Q67" s="43">
        <v>688.64769999999999</v>
      </c>
      <c r="R67" s="44"/>
      <c r="S67" s="44"/>
      <c r="T67" s="44"/>
      <c r="U67" s="43">
        <v>19</v>
      </c>
      <c r="V67" s="43">
        <v>1197.1889478229357</v>
      </c>
      <c r="W67" s="43">
        <v>354.52826841240642</v>
      </c>
      <c r="X67" s="43"/>
      <c r="Y67" s="43">
        <v>19</v>
      </c>
      <c r="Z67" s="43">
        <v>1385.118975887377</v>
      </c>
      <c r="AA67" s="43">
        <v>597.39653453283995</v>
      </c>
      <c r="AB67" s="43"/>
      <c r="AC67" s="4"/>
      <c r="AD67" s="1"/>
      <c r="AF67" s="1"/>
      <c r="AG67" s="1"/>
      <c r="AH67" s="1"/>
      <c r="AI67" s="1"/>
      <c r="AO67" s="4"/>
      <c r="AP67" s="4"/>
      <c r="AQ67" s="4"/>
      <c r="AR67" s="4"/>
      <c r="AS67" s="4"/>
    </row>
    <row r="68" spans="1:45" ht="15.75" customHeight="1">
      <c r="K68" s="4">
        <v>20</v>
      </c>
      <c r="L68" s="43">
        <v>1152.9079999999999</v>
      </c>
      <c r="M68" s="43">
        <v>770.0462</v>
      </c>
      <c r="N68" s="44"/>
      <c r="O68" s="43">
        <v>20</v>
      </c>
      <c r="P68" s="43">
        <v>912.82320000000004</v>
      </c>
      <c r="Q68" s="43">
        <v>637.66930000000002</v>
      </c>
      <c r="R68" s="44"/>
      <c r="S68" s="44"/>
      <c r="T68" s="44"/>
      <c r="U68" s="43">
        <v>20</v>
      </c>
      <c r="V68" s="43">
        <v>1278.9804521171097</v>
      </c>
      <c r="W68" s="43">
        <v>704.67815280600553</v>
      </c>
      <c r="X68" s="43"/>
      <c r="Y68" s="43">
        <v>20</v>
      </c>
      <c r="Z68" s="43">
        <v>855.03832697947644</v>
      </c>
      <c r="AA68" s="43">
        <v>800</v>
      </c>
      <c r="AB68" s="43"/>
      <c r="AC68" s="4"/>
      <c r="AD68" s="1"/>
      <c r="AF68" s="1"/>
      <c r="AG68" s="1"/>
      <c r="AH68" s="1"/>
      <c r="AI68" s="1"/>
      <c r="AO68" s="4"/>
      <c r="AP68" s="4"/>
      <c r="AQ68" s="4"/>
      <c r="AR68" s="4"/>
      <c r="AS68" s="4"/>
    </row>
    <row r="69" spans="1:45" ht="15.75" customHeight="1">
      <c r="K69" s="4">
        <v>21</v>
      </c>
      <c r="L69" s="43">
        <v>1217.7249999999999</v>
      </c>
      <c r="M69" s="43">
        <v>637.10469999999998</v>
      </c>
      <c r="N69" s="44"/>
      <c r="O69" s="43">
        <v>21</v>
      </c>
      <c r="P69" s="43">
        <v>967.6019</v>
      </c>
      <c r="Q69" s="43">
        <v>854.80200000000002</v>
      </c>
      <c r="R69" s="44"/>
      <c r="S69" s="44"/>
      <c r="T69" s="44"/>
      <c r="U69" s="43">
        <v>21</v>
      </c>
      <c r="V69" s="43">
        <v>1100.5951164259295</v>
      </c>
      <c r="W69" s="43">
        <v>590.33807739724887</v>
      </c>
      <c r="X69" s="43"/>
      <c r="Y69" s="43">
        <v>21</v>
      </c>
      <c r="Z69" s="43">
        <v>962.04210904948809</v>
      </c>
      <c r="AA69" s="43">
        <v>513.72051787219687</v>
      </c>
      <c r="AB69" s="43"/>
      <c r="AC69" s="4"/>
      <c r="AD69" s="1"/>
      <c r="AF69" s="1"/>
      <c r="AG69" s="1"/>
      <c r="AH69" s="1"/>
      <c r="AI69" s="1"/>
      <c r="AO69" s="4"/>
      <c r="AP69" s="4"/>
      <c r="AQ69" s="4"/>
      <c r="AR69" s="4"/>
      <c r="AS69" s="4"/>
    </row>
    <row r="70" spans="1:45" ht="15.75" customHeight="1">
      <c r="A70" s="3"/>
      <c r="B70" s="3"/>
      <c r="C70" s="3"/>
      <c r="D70" s="2"/>
      <c r="E70" s="2"/>
      <c r="F70" s="2"/>
      <c r="G70" s="2"/>
      <c r="H70" s="2"/>
      <c r="I70" s="2"/>
      <c r="J70" s="2"/>
      <c r="K70" s="4">
        <v>22</v>
      </c>
      <c r="L70" s="43">
        <v>1275.877</v>
      </c>
      <c r="M70" s="43">
        <v>850.18349999999998</v>
      </c>
      <c r="N70" s="45"/>
      <c r="O70" s="43">
        <v>22</v>
      </c>
      <c r="P70" s="43">
        <v>965.07150000000001</v>
      </c>
      <c r="Q70" s="43">
        <v>659.67539999999997</v>
      </c>
      <c r="R70" s="44"/>
      <c r="S70" s="44"/>
      <c r="T70" s="44"/>
      <c r="U70" s="43">
        <v>22</v>
      </c>
      <c r="V70" s="43">
        <v>1043.285702273545</v>
      </c>
      <c r="W70" s="43">
        <v>418.63857409474122</v>
      </c>
      <c r="X70" s="43"/>
      <c r="Y70" s="43">
        <v>22</v>
      </c>
      <c r="Z70" s="43">
        <v>1237.2679758561046</v>
      </c>
      <c r="AA70" s="43">
        <v>772.12455991150227</v>
      </c>
      <c r="AB70" s="43"/>
      <c r="AC70" s="4"/>
      <c r="AD70" s="1"/>
      <c r="AF70" s="1"/>
      <c r="AG70" s="1"/>
      <c r="AH70" s="1"/>
      <c r="AI70" s="1"/>
      <c r="AO70" s="4"/>
      <c r="AP70" s="4"/>
      <c r="AQ70" s="4"/>
      <c r="AR70" s="4"/>
      <c r="AS70" s="4"/>
    </row>
    <row r="71" spans="1:45" ht="15.75" customHeight="1">
      <c r="D71" s="2"/>
      <c r="E71" s="4"/>
      <c r="F71" s="4"/>
      <c r="G71" s="4"/>
      <c r="H71" s="4"/>
      <c r="I71" s="4"/>
      <c r="J71" s="4"/>
      <c r="K71" s="4">
        <v>23</v>
      </c>
      <c r="L71" s="43">
        <v>1129.5070000000001</v>
      </c>
      <c r="M71" s="43">
        <v>723.94389999999999</v>
      </c>
      <c r="N71" s="43"/>
      <c r="O71" s="43">
        <v>23</v>
      </c>
      <c r="P71" s="43">
        <v>1053.5809999999999</v>
      </c>
      <c r="Q71" s="43">
        <v>738.92899999999997</v>
      </c>
      <c r="R71" s="44"/>
      <c r="S71" s="44"/>
      <c r="T71" s="44"/>
      <c r="U71" s="43">
        <v>23</v>
      </c>
      <c r="V71" s="43">
        <v>1196.2788010545632</v>
      </c>
      <c r="W71" s="43">
        <v>440.52835473840122</v>
      </c>
      <c r="X71" s="43"/>
      <c r="Y71" s="43">
        <v>23</v>
      </c>
      <c r="Z71" s="43">
        <v>961.64038125823254</v>
      </c>
      <c r="AA71" s="43">
        <v>515.84114621997333</v>
      </c>
      <c r="AB71" s="43"/>
      <c r="AC71" s="4"/>
      <c r="AD71" s="1"/>
      <c r="AF71" s="1"/>
      <c r="AG71" s="1"/>
      <c r="AH71" s="1"/>
      <c r="AI71" s="1"/>
      <c r="AO71" s="4"/>
      <c r="AP71" s="4"/>
      <c r="AQ71" s="4"/>
      <c r="AR71" s="4"/>
      <c r="AS71" s="4"/>
    </row>
    <row r="72" spans="1:45" ht="15.75" customHeight="1">
      <c r="D72" s="2"/>
      <c r="E72" s="4"/>
      <c r="F72" s="4"/>
      <c r="G72" s="4"/>
      <c r="H72" s="4"/>
      <c r="I72" s="4"/>
      <c r="J72" s="4"/>
      <c r="K72" s="4">
        <v>24</v>
      </c>
      <c r="L72" s="43">
        <v>1147.598</v>
      </c>
      <c r="M72" s="43">
        <v>829.85739999999998</v>
      </c>
      <c r="N72" s="43"/>
      <c r="O72" s="43">
        <v>24</v>
      </c>
      <c r="P72" s="43">
        <v>1129.0650000000001</v>
      </c>
      <c r="Q72" s="43">
        <v>686.11969999999997</v>
      </c>
      <c r="R72" s="44"/>
      <c r="S72" s="44"/>
      <c r="T72" s="44"/>
      <c r="U72" s="43">
        <v>24</v>
      </c>
      <c r="V72" s="43">
        <v>785.17372099422653</v>
      </c>
      <c r="W72" s="43">
        <v>355.66613696318234</v>
      </c>
      <c r="X72" s="43"/>
      <c r="Y72" s="43">
        <v>24</v>
      </c>
      <c r="Z72" s="43">
        <v>952.17258878721418</v>
      </c>
      <c r="AA72" s="43">
        <v>727.25741367923524</v>
      </c>
      <c r="AB72" s="43"/>
      <c r="AC72" s="4"/>
      <c r="AD72" s="1"/>
      <c r="AF72" s="1"/>
      <c r="AG72" s="1"/>
      <c r="AH72" s="1"/>
      <c r="AI72" s="1"/>
      <c r="AO72" s="4"/>
      <c r="AP72" s="4"/>
      <c r="AQ72" s="4"/>
      <c r="AR72" s="4"/>
      <c r="AS72" s="4"/>
    </row>
    <row r="73" spans="1:45" ht="15.75" customHeight="1">
      <c r="D73" s="2"/>
      <c r="E73" s="4"/>
      <c r="F73" s="4"/>
      <c r="G73" s="4"/>
      <c r="H73" s="4"/>
      <c r="I73" s="4"/>
      <c r="J73" s="4"/>
      <c r="K73" s="4">
        <v>25</v>
      </c>
      <c r="L73" s="43">
        <v>1358.162</v>
      </c>
      <c r="M73" s="43">
        <v>615.56420000000003</v>
      </c>
      <c r="N73" s="43"/>
      <c r="O73" s="43">
        <v>25</v>
      </c>
      <c r="P73" s="43">
        <v>869.23879999999997</v>
      </c>
      <c r="Q73" s="43">
        <v>879.29190000000006</v>
      </c>
      <c r="R73" s="44"/>
      <c r="S73" s="44"/>
      <c r="T73" s="44"/>
      <c r="U73" s="43">
        <v>25</v>
      </c>
      <c r="V73" s="43">
        <v>1130.9254409272808</v>
      </c>
      <c r="W73" s="43">
        <v>545.91389904446316</v>
      </c>
      <c r="X73" s="43"/>
      <c r="Y73" s="43">
        <v>25</v>
      </c>
      <c r="Z73" s="43">
        <v>1363.4884851102277</v>
      </c>
      <c r="AA73" s="43">
        <v>583.9831081373319</v>
      </c>
      <c r="AB73" s="43"/>
      <c r="AC73" s="4"/>
      <c r="AD73" s="1"/>
      <c r="AF73" s="1"/>
      <c r="AG73" s="1"/>
      <c r="AH73" s="1"/>
      <c r="AI73" s="1"/>
      <c r="AO73" s="4"/>
      <c r="AP73" s="4"/>
      <c r="AQ73" s="4"/>
      <c r="AR73" s="4"/>
      <c r="AS73" s="4"/>
    </row>
    <row r="74" spans="1:45" ht="15.75" customHeight="1">
      <c r="D74" s="2"/>
      <c r="E74" s="4"/>
      <c r="F74" s="4"/>
      <c r="G74" s="4"/>
      <c r="H74" s="4"/>
      <c r="I74" s="4"/>
      <c r="J74" s="4"/>
      <c r="K74" s="4">
        <v>26</v>
      </c>
      <c r="L74" s="43">
        <v>932.16269999999997</v>
      </c>
      <c r="M74" s="43">
        <v>725.5752</v>
      </c>
      <c r="N74" s="43"/>
      <c r="O74" s="43">
        <v>26</v>
      </c>
      <c r="P74" s="43">
        <v>1352.8209999999999</v>
      </c>
      <c r="Q74" s="43">
        <v>795.81740000000002</v>
      </c>
      <c r="R74" s="44"/>
      <c r="S74" s="44"/>
      <c r="T74" s="44"/>
      <c r="U74" s="43">
        <v>26</v>
      </c>
      <c r="V74" s="43">
        <v>1281.275347816344</v>
      </c>
      <c r="W74" s="43">
        <v>297.75016533636335</v>
      </c>
      <c r="X74" s="43"/>
      <c r="Y74" s="43">
        <v>26</v>
      </c>
      <c r="Z74" s="43">
        <v>1154.5513406884004</v>
      </c>
      <c r="AA74" s="43">
        <v>755.70115948160344</v>
      </c>
      <c r="AB74" s="43"/>
      <c r="AC74" s="4"/>
      <c r="AD74" s="1"/>
      <c r="AF74" s="1"/>
      <c r="AG74" s="1"/>
      <c r="AH74" s="1"/>
      <c r="AI74" s="1"/>
      <c r="AO74" s="4"/>
      <c r="AP74" s="4"/>
      <c r="AQ74" s="4"/>
      <c r="AR74" s="4"/>
      <c r="AS74" s="4"/>
    </row>
    <row r="75" spans="1:45" ht="15.75" customHeight="1">
      <c r="D75" s="2"/>
      <c r="E75" s="4"/>
      <c r="F75" s="4"/>
      <c r="G75" s="4"/>
      <c r="H75" s="4"/>
      <c r="I75" s="4"/>
      <c r="J75" s="4"/>
      <c r="K75" s="4">
        <v>27</v>
      </c>
      <c r="L75" s="43">
        <v>1424.925</v>
      </c>
      <c r="M75" s="43">
        <v>583.47260000000006</v>
      </c>
      <c r="N75" s="43"/>
      <c r="O75" s="43">
        <v>27</v>
      </c>
      <c r="P75" s="43">
        <v>1266.74</v>
      </c>
      <c r="Q75" s="43">
        <v>641.25130000000001</v>
      </c>
      <c r="R75" s="44"/>
      <c r="S75" s="44"/>
      <c r="T75" s="44"/>
      <c r="U75" s="43">
        <v>27</v>
      </c>
      <c r="V75" s="43">
        <v>1314.2407781407117</v>
      </c>
      <c r="W75" s="43">
        <v>645.22240834796492</v>
      </c>
      <c r="X75" s="43"/>
      <c r="Y75" s="43">
        <v>27</v>
      </c>
      <c r="Z75" s="43">
        <v>992.93763868391216</v>
      </c>
      <c r="AA75" s="43">
        <v>900</v>
      </c>
      <c r="AB75" s="43"/>
      <c r="AC75" s="4"/>
      <c r="AD75" s="1"/>
      <c r="AF75" s="1"/>
      <c r="AG75" s="1"/>
      <c r="AH75" s="1"/>
      <c r="AI75" s="1"/>
      <c r="AO75" s="4"/>
      <c r="AP75" s="4"/>
      <c r="AQ75" s="4"/>
      <c r="AR75" s="4"/>
      <c r="AS75" s="4"/>
    </row>
    <row r="76" spans="1:45" ht="15.75" customHeight="1">
      <c r="D76" s="2"/>
      <c r="E76" s="4"/>
      <c r="F76" s="4"/>
      <c r="G76" s="4"/>
      <c r="H76" s="4"/>
      <c r="I76" s="4"/>
      <c r="J76" s="4"/>
      <c r="K76" s="4">
        <v>28</v>
      </c>
      <c r="L76" s="43">
        <v>1275.5</v>
      </c>
      <c r="M76" s="43">
        <v>579.9905</v>
      </c>
      <c r="N76" s="43"/>
      <c r="O76" s="43">
        <v>28</v>
      </c>
      <c r="P76" s="43">
        <v>1228.8979999999999</v>
      </c>
      <c r="Q76" s="43">
        <v>671.54679999999996</v>
      </c>
      <c r="R76" s="44"/>
      <c r="S76" s="44"/>
      <c r="T76" s="44"/>
      <c r="U76" s="43">
        <v>28</v>
      </c>
      <c r="V76" s="43">
        <v>1370.1594968076813</v>
      </c>
      <c r="W76" s="43">
        <v>552.39749053231549</v>
      </c>
      <c r="X76" s="43"/>
      <c r="Y76" s="43">
        <v>28</v>
      </c>
      <c r="Z76" s="43">
        <v>905.92651777020046</v>
      </c>
      <c r="AA76" s="43">
        <v>610.61627375451621</v>
      </c>
      <c r="AB76" s="43"/>
      <c r="AC76" s="4"/>
      <c r="AD76" s="1"/>
      <c r="AF76" s="1"/>
      <c r="AG76" s="1"/>
      <c r="AH76" s="1"/>
      <c r="AI76" s="1"/>
      <c r="AO76" s="4"/>
      <c r="AP76" s="4"/>
      <c r="AQ76" s="4"/>
      <c r="AR76" s="4"/>
      <c r="AS76" s="4"/>
    </row>
    <row r="77" spans="1:45" ht="15.75" customHeight="1">
      <c r="D77" s="2"/>
      <c r="E77" s="4"/>
      <c r="F77" s="4"/>
      <c r="G77" s="4"/>
      <c r="H77" s="4"/>
      <c r="I77" s="4"/>
      <c r="J77" s="4"/>
      <c r="K77" s="4">
        <v>29</v>
      </c>
      <c r="L77" s="43">
        <v>1067.21</v>
      </c>
      <c r="M77" s="43">
        <v>509.22949999999997</v>
      </c>
      <c r="N77" s="43"/>
      <c r="O77" s="43">
        <v>29</v>
      </c>
      <c r="P77" s="43">
        <v>918.79300000000001</v>
      </c>
      <c r="Q77" s="43">
        <v>736.88670000000002</v>
      </c>
      <c r="R77" s="44"/>
      <c r="S77" s="44"/>
      <c r="T77" s="44"/>
      <c r="U77" s="43">
        <v>29</v>
      </c>
      <c r="V77" s="43">
        <v>1034.0204132545528</v>
      </c>
      <c r="W77" s="43">
        <v>432.9284321096863</v>
      </c>
      <c r="X77" s="43"/>
      <c r="Y77" s="43">
        <v>29</v>
      </c>
      <c r="Z77" s="43">
        <v>1294.9993694906273</v>
      </c>
      <c r="AA77" s="43">
        <v>900</v>
      </c>
      <c r="AB77" s="43"/>
      <c r="AC77" s="4"/>
      <c r="AD77" s="1"/>
      <c r="AF77" s="1"/>
      <c r="AG77" s="1"/>
      <c r="AH77" s="1"/>
      <c r="AI77" s="1"/>
      <c r="AO77" s="4"/>
      <c r="AP77" s="4"/>
      <c r="AQ77" s="4"/>
      <c r="AR77" s="4"/>
      <c r="AS77" s="4"/>
    </row>
    <row r="78" spans="1:45" ht="15.75" customHeight="1">
      <c r="D78" s="2"/>
      <c r="E78" s="4"/>
      <c r="F78" s="4"/>
      <c r="G78" s="4"/>
      <c r="H78" s="4"/>
      <c r="I78" s="4"/>
      <c r="J78" s="4"/>
      <c r="K78" s="4">
        <v>30</v>
      </c>
      <c r="L78" s="43">
        <v>1246.0640000000001</v>
      </c>
      <c r="M78" s="43">
        <v>531.21550000000002</v>
      </c>
      <c r="N78" s="43"/>
      <c r="O78" s="43">
        <v>30</v>
      </c>
      <c r="P78" s="43">
        <v>867.48929999999996</v>
      </c>
      <c r="Q78" s="43">
        <v>672.51959999999997</v>
      </c>
      <c r="R78" s="44"/>
      <c r="S78" s="44"/>
      <c r="T78" s="44"/>
      <c r="U78" s="43">
        <v>30</v>
      </c>
      <c r="V78" s="43">
        <v>1256.2167902760536</v>
      </c>
      <c r="W78" s="43">
        <v>544.67605510065141</v>
      </c>
      <c r="X78" s="43"/>
      <c r="Y78" s="43">
        <v>30</v>
      </c>
      <c r="Z78" s="43">
        <v>1137.4637576758348</v>
      </c>
      <c r="AA78" s="43">
        <v>900</v>
      </c>
      <c r="AB78" s="43"/>
      <c r="AC78" s="4"/>
      <c r="AD78" s="1"/>
      <c r="AF78" s="1"/>
      <c r="AG78" s="1"/>
      <c r="AH78" s="1"/>
      <c r="AI78" s="1"/>
      <c r="AO78" s="4"/>
      <c r="AP78" s="4"/>
      <c r="AQ78" s="4"/>
      <c r="AR78" s="4"/>
      <c r="AS78" s="4"/>
    </row>
    <row r="79" spans="1:45" ht="15.75" customHeight="1">
      <c r="D79" s="2"/>
      <c r="E79" s="4"/>
      <c r="F79" s="4"/>
      <c r="G79" s="4"/>
      <c r="H79" s="4"/>
      <c r="I79" s="4"/>
      <c r="J79" s="4"/>
      <c r="K79" s="4">
        <v>31</v>
      </c>
      <c r="L79" s="43">
        <v>1023.222</v>
      </c>
      <c r="M79" s="43">
        <v>715.58370000000002</v>
      </c>
      <c r="N79" s="43"/>
      <c r="O79" s="43">
        <v>31</v>
      </c>
      <c r="P79" s="43">
        <v>989.32309999999995</v>
      </c>
      <c r="Q79" s="43">
        <v>625.86009999999999</v>
      </c>
      <c r="R79" s="44"/>
      <c r="S79" s="44"/>
      <c r="T79" s="44"/>
      <c r="U79" s="43">
        <v>31</v>
      </c>
      <c r="V79" s="43">
        <v>1265.786481536114</v>
      </c>
      <c r="W79" s="43">
        <v>687.94611664045397</v>
      </c>
      <c r="X79" s="43"/>
      <c r="Y79" s="43">
        <v>31</v>
      </c>
      <c r="Z79" s="43">
        <v>1268.9524658672367</v>
      </c>
      <c r="AA79" s="43">
        <v>700</v>
      </c>
      <c r="AB79" s="43"/>
      <c r="AC79" s="4"/>
      <c r="AD79" s="1"/>
      <c r="AF79" s="1"/>
      <c r="AG79" s="1"/>
      <c r="AH79" s="1"/>
      <c r="AI79" s="1"/>
      <c r="AO79" s="4"/>
      <c r="AP79" s="4"/>
      <c r="AQ79" s="4"/>
      <c r="AR79" s="4"/>
      <c r="AS79" s="4"/>
    </row>
    <row r="80" spans="1:45" ht="15.75" customHeight="1">
      <c r="D80" s="2"/>
      <c r="E80" s="4"/>
      <c r="F80" s="4"/>
      <c r="G80" s="4"/>
      <c r="H80" s="4"/>
      <c r="I80" s="4"/>
      <c r="J80" s="4"/>
      <c r="K80" s="4">
        <v>32</v>
      </c>
      <c r="L80" s="43">
        <v>1152.4090000000001</v>
      </c>
      <c r="M80" s="43">
        <v>651.71100000000001</v>
      </c>
      <c r="N80" s="43"/>
      <c r="O80" s="43">
        <v>32</v>
      </c>
      <c r="P80" s="43">
        <v>1319.277</v>
      </c>
      <c r="Q80" s="43">
        <v>809.86180000000002</v>
      </c>
      <c r="R80" s="44"/>
      <c r="S80" s="44"/>
      <c r="T80" s="44"/>
      <c r="U80" s="43">
        <v>32</v>
      </c>
      <c r="V80" s="43">
        <v>1174.504898315864</v>
      </c>
      <c r="W80" s="43">
        <v>620.62878315401565</v>
      </c>
      <c r="X80" s="43"/>
      <c r="Y80" s="43">
        <v>32</v>
      </c>
      <c r="Z80" s="43">
        <v>1245.3863661044809</v>
      </c>
      <c r="AA80" s="43">
        <v>800</v>
      </c>
      <c r="AB80" s="43"/>
      <c r="AC80" s="4"/>
      <c r="AD80" s="1"/>
      <c r="AF80" s="1"/>
      <c r="AG80" s="1"/>
      <c r="AH80" s="1"/>
      <c r="AI80" s="1"/>
      <c r="AO80" s="4"/>
      <c r="AP80" s="4"/>
      <c r="AQ80" s="4"/>
      <c r="AR80" s="4"/>
      <c r="AS80" s="4"/>
    </row>
    <row r="81" spans="4:45" ht="15.75" customHeight="1">
      <c r="D81" s="2"/>
      <c r="E81" s="4"/>
      <c r="F81" s="4"/>
      <c r="G81" s="4"/>
      <c r="H81" s="4"/>
      <c r="I81" s="4"/>
      <c r="J81" s="4"/>
      <c r="K81" s="4">
        <v>33</v>
      </c>
      <c r="L81" s="43">
        <v>918.70230000000004</v>
      </c>
      <c r="M81" s="43">
        <v>688.58079999999995</v>
      </c>
      <c r="N81" s="43"/>
      <c r="O81" s="43">
        <v>33</v>
      </c>
      <c r="P81" s="43">
        <v>1043.8030000000001</v>
      </c>
      <c r="Q81" s="43">
        <v>504.52879999999999</v>
      </c>
      <c r="R81" s="44"/>
      <c r="S81" s="44"/>
      <c r="T81" s="44"/>
      <c r="U81" s="43">
        <v>33</v>
      </c>
      <c r="V81" s="43">
        <v>1062.4205418239228</v>
      </c>
      <c r="W81" s="43">
        <v>476.2226046438426</v>
      </c>
      <c r="X81" s="43"/>
      <c r="Y81" s="43">
        <v>33</v>
      </c>
      <c r="Z81" s="43">
        <v>1103.9300226060823</v>
      </c>
      <c r="AA81" s="43">
        <v>513.47710975066457</v>
      </c>
      <c r="AB81" s="43"/>
      <c r="AC81" s="4"/>
      <c r="AD81" s="1"/>
      <c r="AF81" s="1"/>
      <c r="AG81" s="1"/>
      <c r="AH81" s="1"/>
      <c r="AI81" s="1"/>
      <c r="AO81" s="4"/>
      <c r="AP81" s="4"/>
      <c r="AQ81" s="4"/>
      <c r="AR81" s="4"/>
      <c r="AS81" s="4"/>
    </row>
    <row r="82" spans="4:45" ht="15.75" customHeight="1">
      <c r="D82" s="2"/>
      <c r="E82" s="4"/>
      <c r="F82" s="4"/>
      <c r="G82" s="4"/>
      <c r="H82" s="4"/>
      <c r="I82" s="4"/>
      <c r="J82" s="4"/>
      <c r="K82" s="4">
        <v>34</v>
      </c>
      <c r="L82" s="43">
        <v>1193.0809999999999</v>
      </c>
      <c r="M82" s="43">
        <v>894.63480000000004</v>
      </c>
      <c r="N82" s="43"/>
      <c r="O82" s="43">
        <v>34</v>
      </c>
      <c r="P82" s="43">
        <v>967.72739999999999</v>
      </c>
      <c r="Q82" s="43">
        <v>673.76030000000003</v>
      </c>
      <c r="R82" s="44"/>
      <c r="S82" s="44"/>
      <c r="T82" s="44"/>
      <c r="U82" s="43">
        <v>34</v>
      </c>
      <c r="V82" s="43">
        <v>1114.9210089918886</v>
      </c>
      <c r="W82" s="43">
        <v>616.17837946128805</v>
      </c>
      <c r="X82" s="43"/>
      <c r="Y82" s="43">
        <v>34</v>
      </c>
      <c r="Z82" s="43">
        <v>1391.8186634733181</v>
      </c>
      <c r="AA82" s="43">
        <v>773.04363963765604</v>
      </c>
      <c r="AB82" s="43"/>
      <c r="AC82" s="4"/>
      <c r="AD82" s="1"/>
      <c r="AF82" s="1"/>
      <c r="AG82" s="1"/>
      <c r="AH82" s="1"/>
      <c r="AI82" s="1"/>
      <c r="AO82" s="4"/>
      <c r="AP82" s="4"/>
      <c r="AQ82" s="4"/>
      <c r="AR82" s="4"/>
      <c r="AS82" s="4"/>
    </row>
    <row r="83" spans="4:45" ht="15.75" customHeight="1">
      <c r="D83" s="2"/>
      <c r="E83" s="4"/>
      <c r="F83" s="4"/>
      <c r="G83" s="4"/>
      <c r="H83" s="4"/>
      <c r="I83" s="4"/>
      <c r="J83" s="4"/>
      <c r="K83" s="4">
        <v>35</v>
      </c>
      <c r="L83" s="43">
        <v>934.03369999999995</v>
      </c>
      <c r="M83" s="43">
        <v>770.37149999999997</v>
      </c>
      <c r="N83" s="43"/>
      <c r="O83" s="43">
        <v>35</v>
      </c>
      <c r="P83" s="43">
        <v>1191.6220000000001</v>
      </c>
      <c r="Q83" s="43">
        <v>771.47820000000002</v>
      </c>
      <c r="R83" s="44"/>
      <c r="S83" s="44"/>
      <c r="T83" s="44"/>
      <c r="U83" s="43">
        <v>35</v>
      </c>
      <c r="V83" s="43">
        <v>783.52119362847793</v>
      </c>
      <c r="W83" s="43">
        <v>643.62681503446129</v>
      </c>
      <c r="X83" s="43"/>
      <c r="Y83" s="43">
        <v>35</v>
      </c>
      <c r="Z83" s="43">
        <v>1341.8776056549959</v>
      </c>
      <c r="AA83" s="43">
        <v>442.10523051890112</v>
      </c>
      <c r="AB83" s="43"/>
      <c r="AC83" s="4"/>
      <c r="AD83" s="1"/>
      <c r="AF83" s="1"/>
      <c r="AG83" s="1"/>
      <c r="AH83" s="1"/>
      <c r="AI83" s="1"/>
      <c r="AO83" s="4"/>
      <c r="AP83" s="4"/>
      <c r="AQ83" s="4"/>
      <c r="AR83" s="4"/>
      <c r="AS83" s="4"/>
    </row>
    <row r="84" spans="4:45" ht="15.75" customHeight="1">
      <c r="D84" s="2"/>
      <c r="E84" s="4"/>
      <c r="F84" s="4"/>
      <c r="G84" s="4"/>
      <c r="H84" s="4"/>
      <c r="I84" s="4"/>
      <c r="J84" s="4"/>
      <c r="K84" s="4">
        <v>36</v>
      </c>
      <c r="L84" s="43">
        <v>1172.508</v>
      </c>
      <c r="M84" s="43">
        <v>589.26689999999996</v>
      </c>
      <c r="N84" s="43"/>
      <c r="O84" s="43">
        <v>36</v>
      </c>
      <c r="P84" s="43">
        <v>997.1069</v>
      </c>
      <c r="Q84" s="43">
        <v>881.95339999999999</v>
      </c>
      <c r="R84" s="44"/>
      <c r="S84" s="44"/>
      <c r="T84" s="44"/>
      <c r="U84" s="43">
        <v>36</v>
      </c>
      <c r="V84" s="43">
        <v>881.98627429398891</v>
      </c>
      <c r="W84" s="43">
        <v>777.06333649705618</v>
      </c>
      <c r="X84" s="43"/>
      <c r="Y84" s="43">
        <v>36</v>
      </c>
      <c r="Z84" s="43">
        <v>949.24150851368711</v>
      </c>
      <c r="AA84" s="43">
        <v>800</v>
      </c>
      <c r="AB84" s="43"/>
      <c r="AC84" s="4"/>
      <c r="AD84" s="1"/>
      <c r="AF84" s="1"/>
      <c r="AG84" s="1"/>
      <c r="AH84" s="1"/>
      <c r="AI84" s="1"/>
      <c r="AO84" s="4"/>
      <c r="AP84" s="4"/>
      <c r="AQ84" s="4"/>
      <c r="AR84" s="4"/>
      <c r="AS84" s="4"/>
    </row>
    <row r="85" spans="4:45" ht="15.75" customHeight="1">
      <c r="D85" s="2"/>
      <c r="E85" s="4"/>
      <c r="F85" s="4"/>
      <c r="G85" s="4"/>
      <c r="H85" s="4"/>
      <c r="I85" s="4"/>
      <c r="J85" s="4"/>
      <c r="K85" s="4">
        <v>37</v>
      </c>
      <c r="L85" s="43">
        <v>1157.3979999999999</v>
      </c>
      <c r="M85" s="43">
        <v>714.02089999999998</v>
      </c>
      <c r="N85" s="43"/>
      <c r="O85" s="43">
        <v>37</v>
      </c>
      <c r="P85" s="43">
        <v>982.96960000000001</v>
      </c>
      <c r="Q85" s="43">
        <v>691.33069999999998</v>
      </c>
      <c r="R85" s="44"/>
      <c r="S85" s="44"/>
      <c r="T85" s="44"/>
      <c r="U85" s="43">
        <v>37</v>
      </c>
      <c r="V85" s="43">
        <v>863.85272455721702</v>
      </c>
      <c r="W85" s="43">
        <v>605.54297789522684</v>
      </c>
      <c r="X85" s="43"/>
      <c r="Y85" s="43">
        <v>37</v>
      </c>
      <c r="Z85" s="43">
        <v>1099.2135702236137</v>
      </c>
      <c r="AA85" s="43">
        <v>550.44147814064604</v>
      </c>
      <c r="AB85" s="43"/>
      <c r="AC85" s="4"/>
      <c r="AD85" s="1"/>
      <c r="AF85" s="1"/>
      <c r="AG85" s="1"/>
      <c r="AH85" s="1"/>
      <c r="AI85" s="1"/>
      <c r="AO85" s="4"/>
      <c r="AP85" s="4"/>
      <c r="AQ85" s="4"/>
      <c r="AR85" s="4"/>
      <c r="AS85" s="4"/>
    </row>
    <row r="86" spans="4:45" ht="15.75" customHeight="1">
      <c r="D86" s="2"/>
      <c r="E86" s="4"/>
      <c r="F86" s="4"/>
      <c r="G86" s="4"/>
      <c r="H86" s="4"/>
      <c r="I86" s="4"/>
      <c r="J86" s="4"/>
      <c r="K86" s="4">
        <v>38</v>
      </c>
      <c r="L86" s="43">
        <v>973.23810000000003</v>
      </c>
      <c r="M86" s="43">
        <v>594.45640000000003</v>
      </c>
      <c r="N86" s="43"/>
      <c r="O86" s="43">
        <v>38</v>
      </c>
      <c r="P86" s="43">
        <v>1087.614</v>
      </c>
      <c r="Q86" s="43">
        <v>610.27530000000002</v>
      </c>
      <c r="R86" s="44"/>
      <c r="S86" s="44"/>
      <c r="T86" s="44"/>
      <c r="U86" s="43">
        <v>38</v>
      </c>
      <c r="V86" s="43">
        <v>1150.1367883515693</v>
      </c>
      <c r="W86" s="43">
        <v>586.83246154595793</v>
      </c>
      <c r="X86" s="43"/>
      <c r="Y86" s="43">
        <v>38</v>
      </c>
      <c r="Z86" s="43">
        <v>1243.6132859720642</v>
      </c>
      <c r="AA86" s="43">
        <v>700</v>
      </c>
      <c r="AB86" s="43"/>
      <c r="AC86" s="4"/>
      <c r="AD86" s="1"/>
      <c r="AF86" s="1"/>
      <c r="AG86" s="1"/>
      <c r="AH86" s="1"/>
      <c r="AI86" s="1"/>
      <c r="AS86" s="4"/>
    </row>
    <row r="87" spans="4:45" ht="15.75" customHeight="1">
      <c r="D87" s="2"/>
      <c r="E87" s="4"/>
      <c r="F87" s="4"/>
      <c r="G87" s="4"/>
      <c r="H87" s="4"/>
      <c r="I87" s="4"/>
      <c r="J87" s="4"/>
      <c r="K87" s="4">
        <v>39</v>
      </c>
      <c r="L87" s="43">
        <v>1260.6510000000001</v>
      </c>
      <c r="M87" s="43">
        <v>885.25120000000004</v>
      </c>
      <c r="N87" s="43"/>
      <c r="O87" s="43">
        <v>39</v>
      </c>
      <c r="P87" s="43">
        <v>1191.318</v>
      </c>
      <c r="Q87" s="43">
        <v>774.69489999999996</v>
      </c>
      <c r="R87" s="44"/>
      <c r="S87" s="44"/>
      <c r="T87" s="44"/>
      <c r="U87" s="43">
        <v>39</v>
      </c>
      <c r="V87" s="43">
        <v>1337.923631788266</v>
      </c>
      <c r="W87" s="43">
        <v>534.86110489750968</v>
      </c>
      <c r="X87" s="43"/>
      <c r="Y87" s="43">
        <v>39</v>
      </c>
      <c r="Z87" s="43">
        <v>848.77960273358826</v>
      </c>
      <c r="AA87" s="43">
        <v>452.73143933171576</v>
      </c>
      <c r="AB87" s="43"/>
      <c r="AC87" s="4"/>
      <c r="AD87" s="1"/>
      <c r="AF87" s="1"/>
      <c r="AG87" s="1"/>
      <c r="AH87" s="1"/>
      <c r="AI87" s="1"/>
      <c r="AS87" s="4"/>
    </row>
    <row r="88" spans="4:45" ht="15.75" customHeight="1">
      <c r="D88" s="2"/>
      <c r="E88" s="4"/>
      <c r="F88" s="4"/>
      <c r="G88" s="4"/>
      <c r="H88" s="4"/>
      <c r="I88" s="4"/>
      <c r="J88" s="4"/>
      <c r="K88" s="4">
        <v>40</v>
      </c>
      <c r="L88" s="43">
        <v>1116.07</v>
      </c>
      <c r="M88" s="43">
        <v>511.09789999999998</v>
      </c>
      <c r="N88" s="43"/>
      <c r="O88" s="43">
        <v>40</v>
      </c>
      <c r="P88" s="43">
        <v>1007.551</v>
      </c>
      <c r="Q88" s="43">
        <v>682.3134</v>
      </c>
      <c r="R88" s="44"/>
      <c r="S88" s="44"/>
      <c r="T88" s="44"/>
      <c r="U88" s="43">
        <v>40</v>
      </c>
      <c r="V88" s="43">
        <v>1015.5258002536123</v>
      </c>
      <c r="W88" s="43">
        <v>418.01897223182738</v>
      </c>
      <c r="X88" s="43"/>
      <c r="Y88" s="43">
        <v>40</v>
      </c>
      <c r="Z88" s="43">
        <v>1284.5341533242436</v>
      </c>
      <c r="AA88" s="43">
        <v>790</v>
      </c>
      <c r="AB88" s="43"/>
      <c r="AC88" s="4"/>
      <c r="AD88" s="1"/>
      <c r="AF88" s="1"/>
      <c r="AG88" s="1"/>
      <c r="AH88" s="1"/>
      <c r="AI88" s="1"/>
      <c r="AN88" s="1"/>
      <c r="AO88" s="5"/>
      <c r="AP88" s="5"/>
      <c r="AQ88" s="5"/>
      <c r="AS88" s="4"/>
    </row>
    <row r="89" spans="4:45" ht="15.75" customHeight="1">
      <c r="D89" s="2"/>
      <c r="E89" s="4"/>
      <c r="F89" s="4"/>
      <c r="G89" s="4"/>
      <c r="H89" s="4"/>
      <c r="I89" s="4"/>
      <c r="J89" s="4"/>
      <c r="K89" s="4">
        <v>41</v>
      </c>
      <c r="L89" s="43">
        <v>1209.4549999999999</v>
      </c>
      <c r="M89" s="43">
        <v>540.06610000000001</v>
      </c>
      <c r="N89" s="43"/>
      <c r="O89" s="43">
        <v>41</v>
      </c>
      <c r="P89" s="43">
        <v>1001.8920000000001</v>
      </c>
      <c r="Q89" s="43">
        <v>659.11069999999995</v>
      </c>
      <c r="R89" s="44"/>
      <c r="S89" s="44"/>
      <c r="T89" s="44"/>
      <c r="U89" s="43">
        <v>41</v>
      </c>
      <c r="V89" s="43">
        <v>1019.2272051814156</v>
      </c>
      <c r="W89" s="43">
        <v>454.84598975920062</v>
      </c>
      <c r="X89" s="43"/>
      <c r="Y89" s="43">
        <v>41</v>
      </c>
      <c r="Z89" s="43">
        <v>934.22655088387944</v>
      </c>
      <c r="AA89" s="43">
        <v>630.71564005438154</v>
      </c>
      <c r="AB89" s="43"/>
      <c r="AC89" s="4"/>
      <c r="AD89" s="1"/>
      <c r="AF89" s="1"/>
      <c r="AG89" s="1"/>
      <c r="AH89" s="1"/>
      <c r="AI89" s="1"/>
      <c r="AL89" s="1"/>
      <c r="AN89" s="1"/>
      <c r="AO89" s="3"/>
      <c r="AP89" s="4"/>
      <c r="AQ89" s="4"/>
      <c r="AS89" s="4"/>
    </row>
    <row r="90" spans="4:45" ht="15.75" customHeight="1">
      <c r="D90" s="2"/>
      <c r="E90" s="4"/>
      <c r="F90" s="4"/>
      <c r="G90" s="4"/>
      <c r="H90" s="4"/>
      <c r="I90" s="4"/>
      <c r="J90" s="4"/>
      <c r="K90" s="4">
        <v>42</v>
      </c>
      <c r="L90" s="43">
        <v>1107.7629999999999</v>
      </c>
      <c r="M90" s="43">
        <v>384.2115</v>
      </c>
      <c r="N90" s="43"/>
      <c r="O90" s="43">
        <v>42</v>
      </c>
      <c r="P90" s="43">
        <v>1208.0409999999999</v>
      </c>
      <c r="Q90" s="43">
        <v>810.50829999999996</v>
      </c>
      <c r="R90" s="44"/>
      <c r="S90" s="44"/>
      <c r="T90" s="44"/>
      <c r="U90" s="43">
        <v>42</v>
      </c>
      <c r="V90" s="43">
        <v>1164.2139735312451</v>
      </c>
      <c r="W90" s="43">
        <v>564.13827345510526</v>
      </c>
      <c r="X90" s="43"/>
      <c r="Y90" s="43">
        <v>42</v>
      </c>
      <c r="Z90" s="43">
        <v>1218.9740951277488</v>
      </c>
      <c r="AA90" s="43">
        <v>554.79707637460342</v>
      </c>
      <c r="AB90" s="43"/>
      <c r="AC90" s="4"/>
      <c r="AD90" s="1"/>
      <c r="AF90" s="1"/>
      <c r="AG90" s="1"/>
      <c r="AH90" s="1"/>
      <c r="AI90" s="1"/>
      <c r="AL90" s="1"/>
      <c r="AN90" s="1"/>
      <c r="AO90" s="1"/>
      <c r="AP90" s="1"/>
      <c r="AQ90" s="1"/>
      <c r="AS90" s="4"/>
    </row>
    <row r="91" spans="4:45" ht="15.75" customHeight="1">
      <c r="D91" s="2"/>
      <c r="E91" s="4"/>
      <c r="F91" s="4"/>
      <c r="G91" s="4"/>
      <c r="H91" s="4"/>
      <c r="I91" s="4"/>
      <c r="J91" s="4"/>
      <c r="K91" s="4">
        <v>43</v>
      </c>
      <c r="L91" s="43">
        <v>1084.441</v>
      </c>
      <c r="M91" s="43">
        <v>699.94060000000002</v>
      </c>
      <c r="N91" s="43"/>
      <c r="O91" s="43">
        <v>43</v>
      </c>
      <c r="P91" s="43">
        <v>1318</v>
      </c>
      <c r="Q91" s="43">
        <v>505.77780000000001</v>
      </c>
      <c r="R91" s="44"/>
      <c r="S91" s="44"/>
      <c r="T91" s="44"/>
      <c r="U91" s="43">
        <v>43</v>
      </c>
      <c r="V91" s="43">
        <v>1061.9669093305461</v>
      </c>
      <c r="W91" s="43">
        <v>779.00398110542108</v>
      </c>
      <c r="X91" s="43"/>
      <c r="Y91" s="43">
        <v>43</v>
      </c>
      <c r="Z91" s="43">
        <v>1294.0280118777475</v>
      </c>
      <c r="AA91" s="43">
        <v>850</v>
      </c>
      <c r="AB91" s="43"/>
      <c r="AC91" s="4"/>
      <c r="AD91" s="1"/>
      <c r="AF91" s="1"/>
      <c r="AG91" s="1"/>
      <c r="AH91" s="1"/>
      <c r="AI91" s="1"/>
      <c r="AS91" s="4"/>
    </row>
    <row r="92" spans="4:45" ht="15.75" customHeight="1">
      <c r="D92" s="2"/>
      <c r="E92" s="4"/>
      <c r="F92" s="4"/>
      <c r="G92" s="4"/>
      <c r="H92" s="4"/>
      <c r="I92" s="4"/>
      <c r="J92" s="4"/>
      <c r="K92" s="4">
        <v>44</v>
      </c>
      <c r="L92" s="43">
        <v>981.15750000000003</v>
      </c>
      <c r="M92" s="43">
        <v>458.06450000000001</v>
      </c>
      <c r="N92" s="43"/>
      <c r="O92" s="43">
        <v>44</v>
      </c>
      <c r="P92" s="43">
        <v>1030.8789999999999</v>
      </c>
      <c r="Q92" s="43">
        <v>567.01990000000001</v>
      </c>
      <c r="R92" s="44"/>
      <c r="S92" s="44"/>
      <c r="T92" s="44"/>
      <c r="U92" s="43">
        <v>44</v>
      </c>
      <c r="V92" s="43">
        <v>1057.3705889832095</v>
      </c>
      <c r="W92" s="43">
        <v>411.0162557427775</v>
      </c>
      <c r="X92" s="43"/>
      <c r="Y92" s="43">
        <v>44</v>
      </c>
      <c r="Z92" s="43">
        <v>1152.3161500021913</v>
      </c>
      <c r="AA92" s="43">
        <v>450</v>
      </c>
      <c r="AB92" s="43"/>
      <c r="AC92" s="4"/>
      <c r="AD92" s="1"/>
      <c r="AF92" s="1"/>
      <c r="AG92" s="1"/>
      <c r="AH92" s="1"/>
      <c r="AI92" s="1"/>
      <c r="AM92" s="1"/>
      <c r="AS92" s="4"/>
    </row>
    <row r="93" spans="4:45" ht="15.75" customHeight="1">
      <c r="D93" s="2"/>
      <c r="E93" s="4"/>
      <c r="F93" s="4"/>
      <c r="G93" s="4"/>
      <c r="H93" s="4"/>
      <c r="I93" s="4"/>
      <c r="J93" s="4"/>
      <c r="K93" s="4">
        <v>45</v>
      </c>
      <c r="L93" s="43">
        <v>1043.922</v>
      </c>
      <c r="M93" s="43">
        <v>744.89930000000004</v>
      </c>
      <c r="N93" s="43"/>
      <c r="O93" s="43">
        <v>45</v>
      </c>
      <c r="P93" s="43">
        <v>1004.026</v>
      </c>
      <c r="Q93" s="43">
        <v>633.93859999999995</v>
      </c>
      <c r="R93" s="44"/>
      <c r="S93" s="44"/>
      <c r="T93" s="44"/>
      <c r="U93" s="43">
        <v>45</v>
      </c>
      <c r="V93" s="43">
        <v>1090.7506213518175</v>
      </c>
      <c r="W93" s="43">
        <v>322.34739607266584</v>
      </c>
      <c r="X93" s="43"/>
      <c r="Y93" s="43">
        <v>45</v>
      </c>
      <c r="Z93" s="43">
        <v>1178.8321021018214</v>
      </c>
      <c r="AA93" s="43">
        <v>700</v>
      </c>
      <c r="AB93" s="43"/>
      <c r="AC93" s="4"/>
      <c r="AD93" s="1"/>
      <c r="AF93" s="1"/>
      <c r="AG93" s="1"/>
      <c r="AH93" s="1"/>
      <c r="AI93" s="1"/>
      <c r="AS93" s="4"/>
    </row>
    <row r="94" spans="4:45" ht="15.75" customHeight="1">
      <c r="D94" s="2"/>
      <c r="E94" s="4"/>
      <c r="F94" s="4"/>
      <c r="G94" s="4"/>
      <c r="H94" s="4"/>
      <c r="I94" s="4"/>
      <c r="J94" s="4"/>
      <c r="K94" s="4">
        <v>46</v>
      </c>
      <c r="L94" s="43">
        <v>1095.9090000000001</v>
      </c>
      <c r="M94" s="43">
        <v>705.40769999999998</v>
      </c>
      <c r="N94" s="43"/>
      <c r="O94" s="43">
        <v>46</v>
      </c>
      <c r="P94" s="43">
        <v>1263.624</v>
      </c>
      <c r="Q94" s="43">
        <v>589.19920000000002</v>
      </c>
      <c r="R94" s="44"/>
      <c r="S94" s="44"/>
      <c r="T94" s="44"/>
      <c r="U94" s="43">
        <v>46</v>
      </c>
      <c r="V94" s="43">
        <v>1385.7917008208058</v>
      </c>
      <c r="W94" s="43">
        <v>653.92077457504331</v>
      </c>
      <c r="X94" s="43"/>
      <c r="Y94" s="43">
        <v>46</v>
      </c>
      <c r="Z94" s="43">
        <v>1200.299981984803</v>
      </c>
      <c r="AA94" s="43">
        <v>630.90035273257422</v>
      </c>
      <c r="AB94" s="43"/>
      <c r="AC94" s="4"/>
      <c r="AD94" s="1"/>
      <c r="AF94" s="1"/>
      <c r="AG94" s="1"/>
      <c r="AH94" s="1"/>
      <c r="AI94" s="1"/>
      <c r="AS94" s="4"/>
    </row>
    <row r="95" spans="4:45" ht="15.75" customHeight="1">
      <c r="D95" s="2"/>
      <c r="E95" s="4"/>
      <c r="F95" s="4"/>
      <c r="G95" s="4"/>
      <c r="H95" s="4"/>
      <c r="I95" s="4"/>
      <c r="J95" s="4"/>
      <c r="K95" s="4">
        <v>47</v>
      </c>
      <c r="L95" s="43">
        <v>1170.146</v>
      </c>
      <c r="M95" s="43">
        <v>512.25059999999996</v>
      </c>
      <c r="N95" s="43"/>
      <c r="O95" s="43">
        <v>47</v>
      </c>
      <c r="P95" s="43">
        <v>946.65620000000001</v>
      </c>
      <c r="Q95" s="43">
        <v>643.47730000000001</v>
      </c>
      <c r="R95" s="44"/>
      <c r="S95" s="44"/>
      <c r="T95" s="44"/>
      <c r="U95" s="43">
        <v>47</v>
      </c>
      <c r="V95" s="43">
        <v>1337.6188562642819</v>
      </c>
      <c r="W95" s="43">
        <v>416.44716919601854</v>
      </c>
      <c r="X95" s="43"/>
      <c r="Y95" s="43">
        <v>47</v>
      </c>
      <c r="Z95" s="43">
        <v>1200</v>
      </c>
      <c r="AA95" s="43">
        <v>700</v>
      </c>
      <c r="AB95" s="43"/>
      <c r="AC95" s="4"/>
      <c r="AD95" s="1"/>
      <c r="AF95" s="1"/>
      <c r="AG95" s="1"/>
      <c r="AH95" s="1"/>
      <c r="AI95" s="1"/>
      <c r="AS95" s="4"/>
    </row>
    <row r="96" spans="4:45" ht="15.75" customHeight="1">
      <c r="D96" s="2"/>
      <c r="E96" s="4"/>
      <c r="F96" s="4"/>
      <c r="G96" s="4"/>
      <c r="H96" s="4"/>
      <c r="I96" s="4"/>
      <c r="J96" s="4"/>
      <c r="K96" s="4">
        <v>48</v>
      </c>
      <c r="L96" s="43">
        <v>1216.548</v>
      </c>
      <c r="M96" s="43">
        <v>767.5104</v>
      </c>
      <c r="N96" s="43"/>
      <c r="O96" s="43">
        <v>48</v>
      </c>
      <c r="P96" s="43">
        <v>1015.981</v>
      </c>
      <c r="Q96" s="43">
        <v>660.33510000000001</v>
      </c>
      <c r="R96" s="44"/>
      <c r="S96" s="44"/>
      <c r="T96" s="44"/>
      <c r="U96" s="43">
        <v>48</v>
      </c>
      <c r="V96" s="43">
        <v>1294.4005130254095</v>
      </c>
      <c r="W96" s="43">
        <v>148.64708394281246</v>
      </c>
      <c r="X96" s="43"/>
      <c r="Y96" s="43">
        <v>48</v>
      </c>
      <c r="Z96" s="43">
        <v>1354.7173790997965</v>
      </c>
      <c r="AA96" s="43">
        <v>400</v>
      </c>
      <c r="AB96" s="43"/>
      <c r="AC96" s="4"/>
      <c r="AD96" s="1"/>
      <c r="AF96" s="1"/>
      <c r="AG96" s="1"/>
      <c r="AH96" s="1"/>
      <c r="AI96" s="1"/>
      <c r="AM96" s="1"/>
      <c r="AS96" s="4"/>
    </row>
    <row r="97" spans="4:45" ht="15.75" customHeight="1">
      <c r="D97" s="2"/>
      <c r="E97" s="4"/>
      <c r="F97" s="4"/>
      <c r="G97" s="4"/>
      <c r="H97" s="4"/>
      <c r="I97" s="4"/>
      <c r="J97" s="4"/>
      <c r="K97" s="4">
        <v>49</v>
      </c>
      <c r="L97" s="43">
        <v>945.75360000000001</v>
      </c>
      <c r="M97" s="43">
        <v>995.42139999999995</v>
      </c>
      <c r="N97" s="43"/>
      <c r="O97" s="43">
        <v>49</v>
      </c>
      <c r="P97" s="43">
        <v>786.36440000000005</v>
      </c>
      <c r="Q97" s="43">
        <v>621.54200000000003</v>
      </c>
      <c r="R97" s="44"/>
      <c r="S97" s="44"/>
      <c r="T97" s="44"/>
      <c r="U97" s="43">
        <v>49</v>
      </c>
      <c r="V97" s="43">
        <v>1199.2738660819673</v>
      </c>
      <c r="W97" s="43">
        <v>724.15477781125674</v>
      </c>
      <c r="X97" s="43"/>
      <c r="Y97" s="43">
        <v>49</v>
      </c>
      <c r="Z97" s="43">
        <v>1136.3488278865293</v>
      </c>
      <c r="AA97" s="43">
        <v>506.5968450761074</v>
      </c>
      <c r="AB97" s="43"/>
      <c r="AC97" s="4"/>
      <c r="AD97" s="1"/>
      <c r="AF97" s="1"/>
      <c r="AG97" s="1"/>
      <c r="AH97" s="1"/>
      <c r="AI97" s="1"/>
      <c r="AM97" s="1"/>
      <c r="AP97" s="5"/>
      <c r="AS97" s="4"/>
    </row>
    <row r="98" spans="4:45" ht="15.75" customHeight="1">
      <c r="D98" s="2"/>
      <c r="E98" s="4"/>
      <c r="F98" s="4"/>
      <c r="G98" s="4"/>
      <c r="H98" s="4"/>
      <c r="I98" s="4"/>
      <c r="J98" s="4"/>
      <c r="K98" s="4">
        <v>50</v>
      </c>
      <c r="L98" s="43">
        <v>1249.818</v>
      </c>
      <c r="M98" s="43">
        <v>742.81140000000005</v>
      </c>
      <c r="N98" s="43"/>
      <c r="O98" s="43">
        <v>50</v>
      </c>
      <c r="P98" s="43">
        <v>1099.396</v>
      </c>
      <c r="Q98" s="43">
        <v>672.45569999999998</v>
      </c>
      <c r="R98" s="44"/>
      <c r="S98" s="44"/>
      <c r="T98" s="46"/>
      <c r="U98" s="47">
        <v>50</v>
      </c>
      <c r="V98" s="47">
        <v>1084.1891068743669</v>
      </c>
      <c r="W98" s="47">
        <v>636.46837826154797</v>
      </c>
      <c r="X98" s="44"/>
      <c r="Y98" s="43">
        <v>50</v>
      </c>
      <c r="Z98" s="43">
        <v>900</v>
      </c>
      <c r="AA98" s="43">
        <v>585.69206082725884</v>
      </c>
      <c r="AB98" s="43"/>
      <c r="AC98" s="4"/>
      <c r="AD98" s="1"/>
      <c r="AF98" s="4"/>
      <c r="AG98" s="4"/>
      <c r="AH98" s="4"/>
      <c r="AI98" s="4"/>
      <c r="AM98" s="1"/>
      <c r="AN98" s="1"/>
    </row>
    <row r="99" spans="4:45" ht="15.75" customHeight="1">
      <c r="D99" s="2"/>
      <c r="E99" s="4"/>
      <c r="F99" s="4"/>
      <c r="G99" s="4"/>
      <c r="H99" s="4"/>
      <c r="I99" s="4"/>
      <c r="K99" s="4" t="s">
        <v>13</v>
      </c>
      <c r="L99" s="5">
        <f t="shared" ref="L99:M99" si="0">AVERAGE(L49:L98)</f>
        <v>1129.8609099999999</v>
      </c>
      <c r="M99" s="5">
        <f t="shared" si="0"/>
        <v>670.20782199999985</v>
      </c>
      <c r="O99" s="18" t="s">
        <v>13</v>
      </c>
      <c r="P99" s="5">
        <f t="shared" ref="P99:Q99" si="1">AVERAGE(P49:P98)</f>
        <v>1074.2735519999999</v>
      </c>
      <c r="Q99" s="5">
        <f t="shared" si="1"/>
        <v>684.57074599999987</v>
      </c>
      <c r="U99" s="18" t="s">
        <v>13</v>
      </c>
      <c r="V99" s="5">
        <f t="shared" ref="V99:W99" si="2">AVERAGE(V49:V98)</f>
        <v>1113.4310740822966</v>
      </c>
      <c r="W99" s="5">
        <f t="shared" si="2"/>
        <v>531.62975459050824</v>
      </c>
      <c r="Y99" s="18" t="s">
        <v>13</v>
      </c>
      <c r="Z99" s="5">
        <f t="shared" ref="Z99:AA99" si="3">AVERAGE(Z49:Z98)</f>
        <v>1121.7936213628795</v>
      </c>
      <c r="AA99" s="5">
        <f t="shared" si="3"/>
        <v>640.23514072747423</v>
      </c>
      <c r="AB99" s="1"/>
      <c r="AC99" s="1"/>
      <c r="AF99" s="1"/>
      <c r="AG99" s="1"/>
      <c r="AH99" s="1"/>
      <c r="AI99" s="1"/>
      <c r="AM99" s="1"/>
      <c r="AN99" s="1"/>
      <c r="AP99" s="1"/>
      <c r="AQ99" s="1"/>
    </row>
    <row r="100" spans="4:45" ht="15.75" customHeight="1">
      <c r="D100" s="2"/>
      <c r="E100" s="4"/>
      <c r="F100" s="4"/>
      <c r="G100" s="4"/>
      <c r="H100" s="4"/>
      <c r="I100" s="4"/>
      <c r="K100" s="4" t="s">
        <v>14</v>
      </c>
      <c r="L100" s="4">
        <f t="shared" ref="L100:M100" si="4">STDEV(L49:L98)</f>
        <v>119.3805950484053</v>
      </c>
      <c r="M100" s="4">
        <f t="shared" si="4"/>
        <v>128.37595139901251</v>
      </c>
      <c r="N100" s="4"/>
      <c r="O100" s="18" t="s">
        <v>14</v>
      </c>
      <c r="P100" s="4">
        <f t="shared" ref="P100:Q100" si="5">STDEV(P49:P98)</f>
        <v>153.27190712498782</v>
      </c>
      <c r="Q100" s="4">
        <f t="shared" si="5"/>
        <v>97.590133251097569</v>
      </c>
      <c r="T100" s="4"/>
      <c r="U100" s="18" t="s">
        <v>14</v>
      </c>
      <c r="V100" s="4">
        <f t="shared" ref="V100:W100" si="6">STDEV(V49:V98)</f>
        <v>159.11456483197395</v>
      </c>
      <c r="W100" s="4">
        <f t="shared" si="6"/>
        <v>137.61994929504428</v>
      </c>
      <c r="X100" s="4"/>
      <c r="Y100" s="18" t="s">
        <v>14</v>
      </c>
      <c r="Z100" s="4">
        <f t="shared" ref="Z100:AA100" si="7">STDEV(Z49:Z98)</f>
        <v>164.45322303718891</v>
      </c>
      <c r="AA100" s="4">
        <f t="shared" si="7"/>
        <v>132.42097514734866</v>
      </c>
      <c r="AB100" s="1"/>
      <c r="AC100" s="1"/>
      <c r="AF100" s="1"/>
      <c r="AG100" s="1"/>
      <c r="AH100" s="1"/>
      <c r="AI100" s="1"/>
    </row>
    <row r="101" spans="4:45" ht="15.75" customHeight="1">
      <c r="D101" s="2"/>
      <c r="E101" s="4"/>
      <c r="F101" s="4"/>
      <c r="G101" s="4"/>
      <c r="H101" s="4"/>
      <c r="I101" s="4"/>
      <c r="K101" s="6" t="s">
        <v>12</v>
      </c>
      <c r="L101" s="6">
        <v>1145</v>
      </c>
      <c r="M101" s="6">
        <v>657</v>
      </c>
      <c r="N101" s="4"/>
      <c r="O101" s="18" t="s">
        <v>12</v>
      </c>
      <c r="P101" s="7">
        <v>1145</v>
      </c>
      <c r="Q101" s="7">
        <v>657</v>
      </c>
      <c r="U101" s="18" t="s">
        <v>12</v>
      </c>
      <c r="V101" s="7">
        <v>1145</v>
      </c>
      <c r="W101" s="7">
        <v>657</v>
      </c>
      <c r="X101" s="1"/>
      <c r="Y101" s="18" t="s">
        <v>12</v>
      </c>
      <c r="Z101" s="7">
        <v>1145</v>
      </c>
      <c r="AA101" s="7">
        <v>657</v>
      </c>
      <c r="AB101" s="1"/>
      <c r="AC101" s="1"/>
    </row>
    <row r="102" spans="4:45" ht="15.75" customHeight="1">
      <c r="D102" s="2"/>
      <c r="E102" s="4"/>
      <c r="F102" s="4"/>
      <c r="G102" s="4"/>
      <c r="H102" s="4"/>
      <c r="I102" s="6"/>
      <c r="K102" s="6" t="s">
        <v>15</v>
      </c>
      <c r="L102" s="4">
        <f t="shared" ref="L102:M102" si="8">SQRT(25)</f>
        <v>5</v>
      </c>
      <c r="M102" s="4">
        <f t="shared" si="8"/>
        <v>5</v>
      </c>
      <c r="N102" s="4"/>
      <c r="O102" s="18" t="s">
        <v>15</v>
      </c>
      <c r="P102" s="4">
        <f t="shared" ref="P102:Q102" si="9">SQRT(25)</f>
        <v>5</v>
      </c>
      <c r="Q102" s="4">
        <f t="shared" si="9"/>
        <v>5</v>
      </c>
      <c r="U102" s="18" t="s">
        <v>15</v>
      </c>
      <c r="V102" s="18">
        <f t="shared" ref="V102:W102" si="10">SQRT(25)</f>
        <v>5</v>
      </c>
      <c r="W102" s="18">
        <f t="shared" si="10"/>
        <v>5</v>
      </c>
      <c r="X102" s="1"/>
      <c r="Y102" s="18" t="s">
        <v>15</v>
      </c>
      <c r="Z102" s="18">
        <f t="shared" ref="Z102:AA102" si="11">SQRT(25)</f>
        <v>5</v>
      </c>
      <c r="AA102" s="18">
        <f t="shared" si="11"/>
        <v>5</v>
      </c>
      <c r="AB102" s="1"/>
      <c r="AC102" s="1"/>
    </row>
    <row r="103" spans="4:45" ht="15.75" customHeight="1">
      <c r="D103" s="2"/>
      <c r="E103" s="4"/>
      <c r="F103" s="4"/>
      <c r="G103" s="4"/>
      <c r="H103" s="4"/>
      <c r="I103" s="4"/>
      <c r="K103" s="6" t="s">
        <v>16</v>
      </c>
      <c r="L103" s="4">
        <f t="shared" ref="L103:M103" si="12">L100/L102</f>
        <v>23.876119009681059</v>
      </c>
      <c r="M103" s="4">
        <f t="shared" si="12"/>
        <v>25.6751902798025</v>
      </c>
      <c r="N103" s="4"/>
      <c r="O103" s="18" t="s">
        <v>16</v>
      </c>
      <c r="P103" s="5">
        <f t="shared" ref="P103:Q103" si="13">P100/P102</f>
        <v>30.654381424997563</v>
      </c>
      <c r="Q103" s="5">
        <f t="shared" si="13"/>
        <v>19.518026650219515</v>
      </c>
      <c r="U103" s="18" t="s">
        <v>16</v>
      </c>
      <c r="V103">
        <f>V100/V102</f>
        <v>31.822912966394789</v>
      </c>
      <c r="W103">
        <f>W100/W102</f>
        <v>27.523989859008857</v>
      </c>
      <c r="Y103" s="18" t="s">
        <v>16</v>
      </c>
      <c r="Z103">
        <f>Z100/Z102</f>
        <v>32.890644607437778</v>
      </c>
      <c r="AA103">
        <f>AA100/AA102</f>
        <v>26.484195029469731</v>
      </c>
      <c r="AB103" s="8"/>
    </row>
    <row r="104" spans="4:45" ht="15.75" customHeight="1">
      <c r="D104" s="2"/>
      <c r="E104" s="4"/>
      <c r="F104" s="4"/>
      <c r="G104" s="4"/>
      <c r="H104" s="4"/>
      <c r="I104" s="4"/>
      <c r="J104" s="4"/>
      <c r="K104" s="23" t="s">
        <v>23</v>
      </c>
      <c r="L104" s="4">
        <f>C59</f>
        <v>225</v>
      </c>
      <c r="M104" s="4">
        <f>F59</f>
        <v>125</v>
      </c>
      <c r="N104" s="4"/>
      <c r="O104" s="23" t="s">
        <v>23</v>
      </c>
      <c r="P104">
        <v>225</v>
      </c>
      <c r="Q104">
        <v>125</v>
      </c>
      <c r="U104" s="23" t="s">
        <v>23</v>
      </c>
      <c r="V104">
        <v>225</v>
      </c>
      <c r="W104">
        <v>125</v>
      </c>
      <c r="X104" s="1"/>
      <c r="Y104" s="23" t="s">
        <v>23</v>
      </c>
      <c r="Z104" s="1">
        <v>225</v>
      </c>
      <c r="AA104" s="1">
        <v>125</v>
      </c>
      <c r="AB104" s="1"/>
      <c r="AC104" s="1"/>
      <c r="AQ104" s="1"/>
    </row>
    <row r="105" spans="4:45" ht="15.75" customHeight="1">
      <c r="D105" s="2"/>
      <c r="E105" s="4"/>
      <c r="F105" s="4"/>
      <c r="G105" s="4"/>
      <c r="H105" s="4"/>
      <c r="I105" s="4"/>
      <c r="J105" s="4"/>
      <c r="K105" s="18" t="s">
        <v>24</v>
      </c>
      <c r="L105" s="4">
        <f>C57/C59</f>
        <v>0.1111111111111111</v>
      </c>
      <c r="M105" s="18">
        <f>$C$57/M104</f>
        <v>0.2</v>
      </c>
      <c r="N105" s="18"/>
      <c r="O105" s="18"/>
      <c r="P105" s="18">
        <f t="shared" ref="P105:Q105" si="14">$C$57/P104</f>
        <v>0.1111111111111111</v>
      </c>
      <c r="Q105" s="18">
        <f t="shared" si="14"/>
        <v>0.2</v>
      </c>
      <c r="R105" s="18"/>
      <c r="S105" s="18"/>
      <c r="T105" s="18"/>
      <c r="U105" s="18"/>
      <c r="V105" s="18">
        <f t="shared" ref="V105" si="15">$C$57/V104</f>
        <v>0.1111111111111111</v>
      </c>
      <c r="W105" s="18">
        <f t="shared" ref="W105" si="16">$C$57/W104</f>
        <v>0.2</v>
      </c>
      <c r="X105" s="18"/>
      <c r="Y105" s="18"/>
      <c r="Z105" s="18">
        <f t="shared" ref="Z105" si="17">$C$57/Z104</f>
        <v>0.1111111111111111</v>
      </c>
      <c r="AA105" s="18">
        <f t="shared" ref="AA105" si="18">$C$57/AA104</f>
        <v>0.2</v>
      </c>
    </row>
    <row r="106" spans="4:45" ht="15.75" customHeight="1">
      <c r="D106" s="2"/>
      <c r="E106" s="18"/>
      <c r="F106" s="18"/>
      <c r="G106" s="18"/>
      <c r="H106" s="18"/>
      <c r="I106" s="18"/>
      <c r="J106" s="18"/>
      <c r="K106" s="18" t="s">
        <v>29</v>
      </c>
      <c r="L106" s="18">
        <f>1/L100^2</f>
        <v>7.0166937445545878E-5</v>
      </c>
      <c r="M106" s="18">
        <f>1/M100^2</f>
        <v>6.0678194484737394E-5</v>
      </c>
      <c r="N106" s="18"/>
      <c r="O106" s="18"/>
      <c r="P106" s="18">
        <f t="shared" ref="P106:AA106" si="19">1/P100^2</f>
        <v>4.2567179764308278E-5</v>
      </c>
      <c r="Q106" s="18">
        <f t="shared" si="19"/>
        <v>1.049997289603637E-4</v>
      </c>
      <c r="R106" s="18"/>
      <c r="S106" s="18"/>
      <c r="T106" s="18"/>
      <c r="U106" s="18"/>
      <c r="V106" s="18">
        <f t="shared" si="19"/>
        <v>3.9498456902096473E-5</v>
      </c>
      <c r="W106" s="18">
        <f t="shared" si="19"/>
        <v>5.2800400045312085E-5</v>
      </c>
      <c r="X106" s="18"/>
      <c r="Y106" s="18"/>
      <c r="Z106" s="18">
        <f t="shared" si="19"/>
        <v>3.6975599247761931E-5</v>
      </c>
      <c r="AA106" s="18">
        <f t="shared" si="19"/>
        <v>5.7027776201791231E-5</v>
      </c>
    </row>
    <row r="107" spans="4:45" ht="15.75" customHeight="1">
      <c r="D107" s="2"/>
      <c r="E107" s="18"/>
      <c r="F107" s="18"/>
      <c r="G107" s="18"/>
      <c r="H107" s="18"/>
      <c r="I107" s="18"/>
      <c r="J107" s="18"/>
      <c r="K107" s="18"/>
      <c r="L107" s="41">
        <f>(L99/L100^2)+($C$57*L101/L104)</f>
        <v>127.30150110201636</v>
      </c>
      <c r="M107" s="41">
        <f>(M99/M100^2)+($C$57*M101/M104)</f>
        <v>131.44066700056851</v>
      </c>
      <c r="N107" s="41"/>
      <c r="O107" s="41"/>
      <c r="P107" s="41">
        <f t="shared" ref="N107:AA107" si="20">(P99/P100^2)+($C$57*P101/P104)</f>
        <v>127.26795101762626</v>
      </c>
      <c r="Q107" s="41">
        <f t="shared" si="20"/>
        <v>131.47187974278421</v>
      </c>
      <c r="R107" s="41"/>
      <c r="S107" s="41"/>
      <c r="T107" s="41"/>
      <c r="U107" s="41"/>
      <c r="V107" s="41">
        <f t="shared" si="20"/>
        <v>127.26620103151532</v>
      </c>
      <c r="W107" s="41">
        <f t="shared" si="20"/>
        <v>131.42807026371838</v>
      </c>
      <c r="X107" s="41"/>
      <c r="Y107" s="41"/>
      <c r="Z107" s="41">
        <f t="shared" si="20"/>
        <v>127.26370121360443</v>
      </c>
      <c r="AA107" s="41">
        <f t="shared" si="20"/>
        <v>131.43651118632192</v>
      </c>
    </row>
    <row r="108" spans="4:45" ht="15.75" customHeight="1">
      <c r="D108" s="2"/>
      <c r="E108" s="4"/>
      <c r="F108" s="4"/>
      <c r="G108" s="4"/>
      <c r="H108" s="4"/>
      <c r="K108" s="40" t="s">
        <v>26</v>
      </c>
      <c r="L108">
        <f>L107/(SUM(L105:L106))</f>
        <v>1144.990445661359</v>
      </c>
      <c r="M108" s="41">
        <f>M107/SUM(M105:M106)</f>
        <v>657.00400591860057</v>
      </c>
      <c r="N108" s="41"/>
      <c r="O108" s="41"/>
      <c r="P108" s="41">
        <f>P107/SUM(P105:P106)</f>
        <v>1144.9729147476505</v>
      </c>
      <c r="Q108" s="41">
        <f t="shared" ref="Q108:W108" si="21">Q107/SUM(Q105:Q106)</f>
        <v>657.01446700912607</v>
      </c>
      <c r="R108" s="41"/>
      <c r="S108" s="41"/>
      <c r="T108" s="41"/>
      <c r="U108" s="41"/>
      <c r="V108" s="41">
        <f t="shared" si="21"/>
        <v>1144.9887816732212</v>
      </c>
      <c r="W108" s="41">
        <f t="shared" si="21"/>
        <v>656.96691074007379</v>
      </c>
      <c r="X108" s="41"/>
      <c r="Y108" s="41"/>
      <c r="Z108" s="41">
        <f t="shared" ref="Z108" si="22">Z107/SUM(Z105:Z106)</f>
        <v>1144.9922799412759</v>
      </c>
      <c r="AA108" s="41">
        <f t="shared" ref="AA108" si="23">AA107/SUM(AA105:AA106)</f>
        <v>656.99522104945129</v>
      </c>
    </row>
    <row r="109" spans="4:45" ht="15.75" customHeight="1">
      <c r="D109" s="2"/>
      <c r="E109" s="4"/>
      <c r="F109" s="4"/>
      <c r="G109" s="4"/>
      <c r="H109" s="4"/>
      <c r="K109" s="40" t="s">
        <v>27</v>
      </c>
      <c r="L109" s="41">
        <f>1/(L106+L105)</f>
        <v>8.9943200649597319</v>
      </c>
      <c r="M109" s="41">
        <f>1/(M106+M105)</f>
        <v>4.9984835052287044</v>
      </c>
      <c r="N109" s="41"/>
      <c r="O109" s="41"/>
      <c r="P109" s="41">
        <f>1/(P106+P105)</f>
        <v>8.9965533788555678</v>
      </c>
      <c r="Q109" s="41">
        <f>1/(Q106+Q105)</f>
        <v>4.9973763841707459</v>
      </c>
      <c r="R109" s="41"/>
      <c r="S109" s="41"/>
      <c r="T109" s="41"/>
      <c r="U109" s="41"/>
      <c r="V109" s="41">
        <f>1/(V106+V105)</f>
        <v>8.9968017619201515</v>
      </c>
      <c r="W109" s="41">
        <f>1/(W106+W105)</f>
        <v>4.9986803383921705</v>
      </c>
      <c r="X109" s="41"/>
      <c r="Y109" s="41"/>
      <c r="Z109" s="41">
        <f>1/(Z106+Z105)</f>
        <v>8.9970059728144758</v>
      </c>
      <c r="AA109" s="41">
        <f>1/(AA106+AA105)</f>
        <v>4.9985747119999804</v>
      </c>
    </row>
    <row r="110" spans="4:45" ht="15.75" customHeight="1">
      <c r="D110" s="2"/>
      <c r="E110" s="4"/>
    </row>
    <row r="111" spans="4:45" ht="15.75" customHeight="1">
      <c r="D111" s="2"/>
      <c r="E111" s="4"/>
      <c r="AQ111" s="1"/>
    </row>
    <row r="112" spans="4:45" ht="15.75" customHeight="1">
      <c r="D112" s="2"/>
      <c r="E112" s="4"/>
    </row>
    <row r="113" spans="4:30" ht="15.75" customHeight="1">
      <c r="D113" s="2"/>
      <c r="E113" s="4"/>
    </row>
    <row r="114" spans="4:30" ht="15.75" customHeight="1">
      <c r="D114" s="2"/>
      <c r="E114" s="4"/>
    </row>
    <row r="115" spans="4:30" ht="15.75" customHeight="1">
      <c r="D115" s="2"/>
      <c r="E115" s="4"/>
      <c r="G115" s="1"/>
      <c r="H115" s="1"/>
    </row>
    <row r="116" spans="4:30" ht="15.75" customHeight="1">
      <c r="D116" s="2"/>
      <c r="E116" s="4"/>
      <c r="G116" s="1"/>
      <c r="H116" s="1"/>
      <c r="AC116" s="1"/>
      <c r="AD116" s="1"/>
    </row>
    <row r="117" spans="4:30" ht="15.75" customHeight="1">
      <c r="D117" s="2"/>
      <c r="E117" s="4"/>
      <c r="AC117" s="1"/>
      <c r="AD117" s="1"/>
    </row>
    <row r="118" spans="4:30" ht="15.75" customHeight="1">
      <c r="D118" s="2"/>
      <c r="E118" s="4"/>
      <c r="G118" s="1"/>
      <c r="H118" s="1"/>
      <c r="L118" s="9"/>
      <c r="M118" s="9" t="s">
        <v>17</v>
      </c>
      <c r="N118" s="9" t="s">
        <v>10</v>
      </c>
      <c r="O118" s="10"/>
      <c r="P118" s="10"/>
      <c r="Q118" s="10"/>
      <c r="W118" s="12"/>
      <c r="X118" s="12" t="s">
        <v>17</v>
      </c>
      <c r="Y118" s="12" t="s">
        <v>10</v>
      </c>
      <c r="Z118" s="14"/>
      <c r="AA118" s="14"/>
      <c r="AB118" s="14"/>
      <c r="AC118" s="1"/>
      <c r="AD118" s="1"/>
    </row>
    <row r="119" spans="4:30" ht="15.75" customHeight="1">
      <c r="D119" s="2"/>
      <c r="E119" s="4"/>
      <c r="G119" s="21"/>
      <c r="H119" s="21"/>
      <c r="L119" s="9" t="s">
        <v>0</v>
      </c>
      <c r="M119" s="11">
        <f>(L101-L99)/L103</f>
        <v>0.6340682919976095</v>
      </c>
      <c r="N119" s="11">
        <f>(M101-M99)/M103</f>
        <v>-0.5144196345212616</v>
      </c>
      <c r="O119" s="10"/>
      <c r="P119" s="10"/>
      <c r="Q119" s="10"/>
      <c r="W119" s="12" t="s">
        <v>2</v>
      </c>
      <c r="X119" s="13">
        <f>(V101-V99)/V103</f>
        <v>0.99201873665809226</v>
      </c>
      <c r="Y119" s="13">
        <f>(W101-W99)/W103</f>
        <v>4.5549444703220203</v>
      </c>
      <c r="Z119" s="14"/>
      <c r="AA119" s="14"/>
      <c r="AB119" s="14"/>
      <c r="AC119" s="1"/>
    </row>
    <row r="120" spans="4:30" ht="15.75" customHeight="1">
      <c r="D120" s="2"/>
      <c r="E120" s="4"/>
      <c r="F120" s="22"/>
      <c r="G120" s="1"/>
      <c r="H120" s="1"/>
      <c r="L120" s="12" t="s">
        <v>1</v>
      </c>
      <c r="M120" s="13">
        <f>(P101-P99)/P103</f>
        <v>2.3072215034920003</v>
      </c>
      <c r="N120" s="13">
        <f>(Q101-Q99)/Q103</f>
        <v>-1.412578561044735</v>
      </c>
      <c r="O120" s="14"/>
      <c r="P120" s="14"/>
      <c r="Q120" s="14"/>
      <c r="W120" s="12" t="s">
        <v>3</v>
      </c>
      <c r="X120" s="13">
        <f>(Z101-Z99)/Z103</f>
        <v>0.7055616852177059</v>
      </c>
      <c r="Y120" s="13">
        <f>(AA101-AA99)/AA103</f>
        <v>0.63301373720707854</v>
      </c>
      <c r="Z120" s="14"/>
      <c r="AA120" s="14"/>
      <c r="AB120" s="14"/>
    </row>
    <row r="121" spans="4:30" ht="15.75" customHeight="1">
      <c r="D121" s="2"/>
      <c r="E121" s="4"/>
      <c r="F121" s="22"/>
      <c r="G121" s="1"/>
      <c r="H121" s="1"/>
      <c r="L121" s="12"/>
      <c r="M121" s="15"/>
      <c r="N121" s="12"/>
      <c r="O121" s="14"/>
      <c r="P121" s="14"/>
      <c r="Q121" s="14"/>
      <c r="W121" s="12"/>
      <c r="X121" s="17"/>
      <c r="Y121" s="12"/>
      <c r="Z121" s="14"/>
      <c r="AA121" s="14"/>
      <c r="AB121" s="14"/>
    </row>
    <row r="122" spans="4:30" ht="15.75" customHeight="1">
      <c r="D122" s="2"/>
      <c r="E122" s="4"/>
      <c r="F122" s="22"/>
      <c r="L122" s="33" t="s">
        <v>0</v>
      </c>
      <c r="M122" s="12"/>
      <c r="N122" s="12"/>
      <c r="O122" s="14"/>
      <c r="P122" s="14"/>
      <c r="Q122" s="14"/>
      <c r="S122" s="1"/>
      <c r="W122" s="33" t="s">
        <v>2</v>
      </c>
      <c r="X122" s="12"/>
      <c r="Y122" s="12"/>
      <c r="Z122" s="14"/>
      <c r="AA122" s="14"/>
      <c r="AB122" s="14"/>
    </row>
    <row r="123" spans="4:30" ht="15.75" customHeight="1">
      <c r="L123" s="12"/>
      <c r="M123" s="34" t="s">
        <v>18</v>
      </c>
      <c r="N123" s="34" t="s">
        <v>19</v>
      </c>
      <c r="O123" s="35" t="s">
        <v>20</v>
      </c>
      <c r="P123" s="35" t="s">
        <v>21</v>
      </c>
      <c r="Q123" s="35" t="s">
        <v>22</v>
      </c>
      <c r="R123" s="21"/>
      <c r="S123" s="1"/>
      <c r="W123" s="12"/>
      <c r="X123" s="34" t="s">
        <v>18</v>
      </c>
      <c r="Y123" s="34" t="s">
        <v>19</v>
      </c>
      <c r="Z123" s="35" t="s">
        <v>20</v>
      </c>
      <c r="AA123" s="35" t="s">
        <v>21</v>
      </c>
      <c r="AB123" s="35" t="s">
        <v>22</v>
      </c>
      <c r="AC123" s="3"/>
      <c r="AD123" s="1"/>
    </row>
    <row r="124" spans="4:30" ht="15.75" customHeight="1">
      <c r="L124" s="34" t="s">
        <v>17</v>
      </c>
      <c r="M124" s="16">
        <f>L99</f>
        <v>1129.8609099999999</v>
      </c>
      <c r="N124" s="17">
        <v>0.5</v>
      </c>
      <c r="O124" s="21">
        <f>_xlfn.NORM.DIST(M119,0,1,FALSE)</f>
        <v>0.32629290067670413</v>
      </c>
      <c r="P124" s="11">
        <f t="shared" ref="P124:P125" si="24">O124*N124</f>
        <v>0.16314645033835207</v>
      </c>
      <c r="Q124" s="36">
        <f>P124/P126</f>
        <v>0.48282987426922225</v>
      </c>
      <c r="W124" s="34" t="s">
        <v>17</v>
      </c>
      <c r="X124" s="18">
        <f>V99</f>
        <v>1113.4310740822966</v>
      </c>
      <c r="Y124" s="17">
        <v>0.5</v>
      </c>
      <c r="Z124" s="21">
        <f>_xlfn.NORM.DIST(X119,0,1,FALSE)</f>
        <v>0.24390191550427667</v>
      </c>
      <c r="AA124" s="13">
        <f t="shared" ref="AA124:AA125" si="25">Z124*Y124</f>
        <v>0.12195095775213834</v>
      </c>
      <c r="AB124" s="36">
        <f>AA124/AA126</f>
        <v>0.9999489017381743</v>
      </c>
      <c r="AC124" s="1"/>
      <c r="AD124" s="1"/>
    </row>
    <row r="125" spans="4:30" ht="15.75" customHeight="1">
      <c r="G125" s="19"/>
      <c r="H125" s="19"/>
      <c r="I125" s="19"/>
      <c r="J125" s="19"/>
      <c r="L125" s="34" t="s">
        <v>10</v>
      </c>
      <c r="M125" s="11">
        <f>M99</f>
        <v>670.20782199999985</v>
      </c>
      <c r="N125" s="17">
        <v>0.5</v>
      </c>
      <c r="O125" s="21">
        <f>_xlfn.NORM.DIST(N119,0,1,FALSE)</f>
        <v>0.34949979166769235</v>
      </c>
      <c r="P125" s="11">
        <f t="shared" si="24"/>
        <v>0.17474989583384617</v>
      </c>
      <c r="Q125" s="36">
        <f>P125/P126</f>
        <v>0.51717012573077781</v>
      </c>
      <c r="S125" s="1"/>
      <c r="W125" s="34" t="s">
        <v>10</v>
      </c>
      <c r="X125" s="13">
        <f>W99</f>
        <v>531.62975459050824</v>
      </c>
      <c r="Y125" s="17">
        <v>0.5</v>
      </c>
      <c r="Z125" s="21">
        <f>_xlfn.NORM.DIST(Y119,0,1,FALSE)</f>
        <v>1.2463600806566865E-5</v>
      </c>
      <c r="AA125" s="13">
        <f t="shared" si="25"/>
        <v>6.2318004032834325E-6</v>
      </c>
      <c r="AB125" s="36">
        <f>AA125/AA126</f>
        <v>5.1098261825709318E-5</v>
      </c>
      <c r="AC125" s="1"/>
      <c r="AD125" s="1"/>
    </row>
    <row r="126" spans="4:30" ht="15.75" customHeight="1">
      <c r="K126" s="1"/>
      <c r="L126" s="9"/>
      <c r="M126" s="9"/>
      <c r="N126" s="9"/>
      <c r="O126" s="10"/>
      <c r="P126" s="11">
        <f>SUM(P124:P125)</f>
        <v>0.33789634617219821</v>
      </c>
      <c r="Q126" s="10"/>
      <c r="W126" s="12"/>
      <c r="X126" s="12"/>
      <c r="Y126" s="12"/>
      <c r="Z126" s="14"/>
      <c r="AA126" s="13">
        <f>SUM(AA124:AA125)</f>
        <v>0.12195718955254162</v>
      </c>
      <c r="AB126" s="14"/>
      <c r="AC126" s="1"/>
    </row>
    <row r="127" spans="4:30" ht="15.75" customHeight="1">
      <c r="G127" s="1"/>
      <c r="H127" s="1"/>
      <c r="I127" s="1"/>
      <c r="J127" s="1"/>
      <c r="K127" s="4"/>
      <c r="L127" s="12"/>
      <c r="M127" s="12"/>
      <c r="N127" s="12"/>
      <c r="O127" s="14"/>
      <c r="P127" s="14"/>
      <c r="Q127" s="14"/>
      <c r="S127" s="1"/>
      <c r="W127" s="12"/>
      <c r="X127" s="12"/>
      <c r="Y127" s="12"/>
      <c r="Z127" s="14"/>
      <c r="AA127" s="14"/>
      <c r="AB127" s="14"/>
    </row>
    <row r="128" spans="4:30" ht="15.75" customHeight="1">
      <c r="G128" s="1"/>
      <c r="H128" s="1"/>
      <c r="I128" s="1"/>
      <c r="J128" s="1"/>
      <c r="K128" s="1"/>
      <c r="L128" s="9"/>
      <c r="M128" s="9"/>
      <c r="N128" s="12"/>
      <c r="O128" s="14"/>
      <c r="P128" s="14"/>
      <c r="Q128" s="14"/>
      <c r="S128" s="1"/>
      <c r="W128" s="12"/>
      <c r="X128" s="12"/>
      <c r="Y128" s="12"/>
      <c r="Z128" s="14"/>
      <c r="AA128" s="14"/>
      <c r="AB128" s="14"/>
    </row>
    <row r="129" spans="3:29" ht="15.75" customHeight="1">
      <c r="L129" s="33" t="s">
        <v>1</v>
      </c>
      <c r="M129" s="12"/>
      <c r="N129" s="9"/>
      <c r="O129" s="9"/>
      <c r="P129" s="10"/>
      <c r="Q129" s="10"/>
      <c r="W129" s="33" t="s">
        <v>3</v>
      </c>
      <c r="X129" s="12"/>
      <c r="Y129" s="12"/>
      <c r="Z129" s="12"/>
      <c r="AA129" s="14"/>
      <c r="AB129" s="14"/>
    </row>
    <row r="130" spans="3:29" ht="15.75" customHeight="1">
      <c r="L130" s="9"/>
      <c r="M130" s="34" t="s">
        <v>18</v>
      </c>
      <c r="N130" s="34" t="s">
        <v>19</v>
      </c>
      <c r="O130" s="34" t="s">
        <v>20</v>
      </c>
      <c r="P130" s="35" t="s">
        <v>21</v>
      </c>
      <c r="Q130" s="35" t="s">
        <v>22</v>
      </c>
      <c r="R130" s="21"/>
      <c r="W130" s="12"/>
      <c r="X130" s="34" t="s">
        <v>18</v>
      </c>
      <c r="Y130" s="34" t="s">
        <v>19</v>
      </c>
      <c r="Z130" s="34" t="s">
        <v>20</v>
      </c>
      <c r="AA130" s="35" t="s">
        <v>21</v>
      </c>
      <c r="AB130" s="35" t="s">
        <v>22</v>
      </c>
    </row>
    <row r="131" spans="3:29" ht="15.75" customHeight="1">
      <c r="L131" s="34" t="s">
        <v>17</v>
      </c>
      <c r="M131" s="18">
        <f>P99</f>
        <v>1074.2735519999999</v>
      </c>
      <c r="N131" s="17">
        <v>0.5</v>
      </c>
      <c r="O131" s="21">
        <f>_xlfn.NORM.DIST(M120,0,1,FALSE)</f>
        <v>2.7859700348864303E-2</v>
      </c>
      <c r="P131" s="11">
        <f t="shared" ref="P131:P132" si="26">O131*N131</f>
        <v>1.3929850174432152E-2</v>
      </c>
      <c r="Q131" s="36">
        <f>P131/P133</f>
        <v>0.15923294572186603</v>
      </c>
      <c r="W131" s="34" t="s">
        <v>17</v>
      </c>
      <c r="X131" s="18">
        <f>Z99</f>
        <v>1121.7936213628795</v>
      </c>
      <c r="Y131" s="17">
        <v>0.5</v>
      </c>
      <c r="Z131" s="21">
        <f>_xlfn.NORM.DIST(X120,0,1,FALSE)</f>
        <v>0.31103582546119035</v>
      </c>
      <c r="AA131" s="13">
        <f t="shared" ref="AA131:AA132" si="27">Z131*Y131</f>
        <v>0.15551791273059518</v>
      </c>
      <c r="AB131" s="36">
        <f>AA131/AA133</f>
        <v>0.4878635218325178</v>
      </c>
    </row>
    <row r="132" spans="3:29" ht="15.75" customHeight="1">
      <c r="H132" s="1"/>
      <c r="I132" s="1"/>
      <c r="J132" s="1"/>
      <c r="K132" s="1"/>
      <c r="L132" s="34" t="s">
        <v>10</v>
      </c>
      <c r="M132" s="13">
        <f>Q99</f>
        <v>684.57074599999987</v>
      </c>
      <c r="N132" s="15">
        <v>0.5</v>
      </c>
      <c r="O132" s="21">
        <f>_xlfn.NORM.DIST(N120,0,1,FALSE)</f>
        <v>0.14710220984230402</v>
      </c>
      <c r="P132" s="13">
        <f t="shared" si="26"/>
        <v>7.3551104921152008E-2</v>
      </c>
      <c r="Q132" s="36">
        <f>P132/P133</f>
        <v>0.84076705427813392</v>
      </c>
      <c r="S132" s="3"/>
      <c r="W132" s="34" t="s">
        <v>10</v>
      </c>
      <c r="X132" s="13">
        <f>AA99</f>
        <v>640.23514072747423</v>
      </c>
      <c r="Y132" s="17">
        <v>0.5</v>
      </c>
      <c r="Z132" s="21">
        <f>_xlfn.NORM.DIST(Y120,0,1,FALSE)</f>
        <v>0.32651097101351734</v>
      </c>
      <c r="AA132" s="13">
        <f t="shared" si="27"/>
        <v>0.16325548550675867</v>
      </c>
      <c r="AB132" s="36">
        <f>AA132/AA133</f>
        <v>0.5121364781674822</v>
      </c>
    </row>
    <row r="133" spans="3:29" ht="15.75" customHeight="1">
      <c r="H133" s="1"/>
      <c r="I133" s="1"/>
      <c r="J133" s="1"/>
      <c r="K133" s="1"/>
      <c r="L133" s="12"/>
      <c r="M133" s="12"/>
      <c r="N133" s="12"/>
      <c r="O133" s="14"/>
      <c r="P133" s="13">
        <f>SUM(P131:P132)</f>
        <v>8.7480955095584165E-2</v>
      </c>
      <c r="Q133" s="14"/>
      <c r="W133" s="12"/>
      <c r="X133" s="12"/>
      <c r="Y133" s="12"/>
      <c r="Z133" s="14"/>
      <c r="AA133" s="13">
        <f>SUM(AA131:AA132)</f>
        <v>0.31877339823735384</v>
      </c>
      <c r="AB133" s="14"/>
    </row>
    <row r="134" spans="3:29" ht="15.75" customHeight="1">
      <c r="Q134" s="17"/>
    </row>
    <row r="135" spans="3:29" ht="15.75" customHeight="1">
      <c r="Q135" s="17"/>
    </row>
    <row r="136" spans="3:29" ht="15.75" customHeight="1">
      <c r="Q136" s="17"/>
    </row>
    <row r="137" spans="3:29" ht="15.75" customHeight="1">
      <c r="P137" s="22"/>
      <c r="Q137" s="24"/>
    </row>
    <row r="138" spans="3:29" ht="15.75" customHeight="1">
      <c r="P138" s="22"/>
    </row>
    <row r="139" spans="3:29" ht="15.75" customHeight="1"/>
    <row r="140" spans="3:29" ht="15.75" customHeight="1"/>
    <row r="141" spans="3:29" ht="15.75" customHeight="1">
      <c r="C141" s="20"/>
    </row>
    <row r="142" spans="3:29" ht="15.75" customHeight="1"/>
    <row r="143" spans="3:29" ht="15.75" customHeight="1">
      <c r="Y143" s="3"/>
    </row>
    <row r="144" spans="3:29" ht="15.75" customHeight="1">
      <c r="AA144" s="3"/>
      <c r="AC144" s="3"/>
    </row>
    <row r="145" spans="12:30" ht="15.75" customHeight="1">
      <c r="O145" s="37"/>
      <c r="Y145" s="1"/>
      <c r="AA145" s="5"/>
      <c r="AB145" s="5"/>
      <c r="AC145" s="5"/>
      <c r="AD145" s="5"/>
    </row>
    <row r="146" spans="12:30" ht="15.75" customHeight="1">
      <c r="L146" s="1"/>
    </row>
    <row r="147" spans="12:30" ht="15.75" customHeight="1">
      <c r="X147" s="1"/>
      <c r="Y147" s="1"/>
      <c r="AA147" s="1"/>
    </row>
    <row r="148" spans="12:30" ht="15.75" customHeight="1">
      <c r="Y148" s="1"/>
      <c r="AA148" s="1"/>
    </row>
    <row r="149" spans="12:30" ht="15.75" customHeight="1">
      <c r="Y149" s="1"/>
      <c r="AA149" s="1"/>
    </row>
    <row r="150" spans="12:30" ht="15.75" customHeight="1">
      <c r="X150" s="1"/>
      <c r="Y150" s="1"/>
      <c r="AA150" s="1"/>
    </row>
    <row r="151" spans="12:30" ht="15.75" customHeight="1">
      <c r="S151" s="1"/>
      <c r="U151" s="1"/>
    </row>
    <row r="152" spans="12:30" ht="15.75" customHeight="1">
      <c r="S152" s="1"/>
      <c r="U152" s="1"/>
    </row>
    <row r="153" spans="12:30" ht="15.75" customHeight="1">
      <c r="S153" s="1"/>
      <c r="U153" s="1"/>
    </row>
    <row r="154" spans="12:30" ht="15.75" customHeight="1">
      <c r="L154" s="37"/>
      <c r="S154" s="1"/>
      <c r="U154" s="1"/>
    </row>
    <row r="155" spans="12:30" ht="15.75" customHeight="1">
      <c r="L155" s="37"/>
    </row>
    <row r="156" spans="12:30" ht="15.75" customHeight="1">
      <c r="L156" s="42"/>
    </row>
    <row r="157" spans="12:30" ht="15.75" customHeight="1"/>
    <row r="158" spans="12:30" ht="15.75" customHeight="1"/>
    <row r="159" spans="12:30" ht="15.75" customHeight="1"/>
    <row r="160" spans="12:3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sheetData>
  <pageMargins left="0.7" right="0.7" top="0.75" bottom="0.75" header="0" footer="0"/>
  <pageSetup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Midterm</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2020-10-09T22:33:46Z</dcterms:created>
  <dcterms:modified xsi:type="dcterms:W3CDTF">2020-10-09T22:33:49Z</dcterms:modified>
</cp:coreProperties>
</file>