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\01 项目支持\201706 Mexico ALTAN\Designer\"/>
    </mc:Choice>
  </mc:AlternateContent>
  <bookViews>
    <workbookView xWindow="0" yWindow="0" windowWidth="23040" windowHeight="9405" activeTab="2"/>
  </bookViews>
  <sheets>
    <sheet name="Change Log" sheetId="13" r:id="rId1"/>
    <sheet name="Summary" sheetId="8" r:id="rId2"/>
    <sheet name="Technical Info" sheetId="2" r:id="rId3"/>
    <sheet name="Design topology" sheetId="9" r:id="rId4"/>
    <sheet name="RedIT BBH" sheetId="11" state="hidden" r:id="rId5"/>
    <sheet name="MW Topology" sheetId="12" r:id="rId6"/>
    <sheet name="Configuracion Transmitter" sheetId="3" state="hidden" r:id="rId7"/>
  </sheets>
  <externalReferences>
    <externalReference r:id="rId8"/>
  </externalReferences>
  <definedNames>
    <definedName name="_xlnm._FilterDatabase" localSheetId="6" hidden="1">'Configuracion Transmitter'!$A$1:$W$169</definedName>
    <definedName name="_xlnm._FilterDatabase" localSheetId="4" hidden="1">'RedIT BBH'!$A$6:$T$6</definedName>
    <definedName name="_xlnm._FilterDatabase" localSheetId="2" hidden="1">'Technical Info'!$A$3:$AC$71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9" i="2" l="1"/>
  <c r="S65" i="2"/>
  <c r="S59" i="2"/>
  <c r="S48" i="2"/>
  <c r="S42" i="2"/>
  <c r="S38" i="2"/>
  <c r="S34" i="2"/>
  <c r="S18" i="2"/>
  <c r="S11" i="2"/>
  <c r="S10" i="2"/>
  <c r="S9" i="2"/>
  <c r="S4" i="2"/>
  <c r="Q18" i="2" l="1"/>
  <c r="Z18" i="2" l="1"/>
  <c r="V18" i="2"/>
  <c r="Y18" i="2"/>
  <c r="U18" i="2"/>
  <c r="X18" i="2"/>
  <c r="T18" i="2"/>
  <c r="AC18" i="2"/>
  <c r="W18" i="2"/>
  <c r="N40" i="2" l="1"/>
  <c r="N37" i="2"/>
  <c r="N22" i="2"/>
  <c r="G17" i="8" l="1"/>
  <c r="G18" i="8"/>
  <c r="G19" i="8"/>
  <c r="G20" i="8"/>
  <c r="G21" i="8"/>
  <c r="G16" i="8"/>
  <c r="G22" i="8" l="1"/>
  <c r="B1" i="2"/>
  <c r="C1" i="2"/>
  <c r="D1" i="2"/>
  <c r="E1" i="2"/>
  <c r="F1" i="2"/>
  <c r="G1" i="2"/>
  <c r="H1" i="2"/>
  <c r="I1" i="2"/>
  <c r="J1" i="2"/>
  <c r="K1" i="2"/>
  <c r="L1" i="2"/>
  <c r="M1" i="2"/>
  <c r="O1" i="2"/>
  <c r="S1" i="2"/>
  <c r="A1" i="2"/>
  <c r="N1" i="2" l="1"/>
  <c r="P59" i="2" l="1"/>
  <c r="P34" i="2"/>
  <c r="R34" i="2" s="1"/>
  <c r="Q34" i="2" s="1"/>
  <c r="P38" i="2"/>
  <c r="R38" i="2" s="1"/>
  <c r="Q38" i="2" s="1"/>
  <c r="P4" i="2"/>
  <c r="R4" i="2" s="1"/>
  <c r="Q4" i="2" s="1"/>
  <c r="P42" i="2"/>
  <c r="R42" i="2" s="1"/>
  <c r="Q42" i="2" s="1"/>
  <c r="P48" i="2"/>
  <c r="R48" i="2" s="1"/>
  <c r="Q48" i="2" s="1"/>
  <c r="P65" i="2"/>
  <c r="R65" i="2" s="1"/>
  <c r="Q65" i="2" s="1"/>
  <c r="P10" i="2"/>
  <c r="R10" i="2" s="1"/>
  <c r="Q10" i="2" s="1"/>
  <c r="P11" i="2"/>
  <c r="R11" i="2" s="1"/>
  <c r="Q11" i="2" s="1"/>
  <c r="P69" i="2"/>
  <c r="R69" i="2" s="1"/>
  <c r="Q69" i="2" s="1"/>
  <c r="P9" i="2"/>
  <c r="R9" i="2" s="1"/>
  <c r="Q9" i="2" s="1"/>
  <c r="AC9" i="2" l="1"/>
  <c r="Y9" i="2"/>
  <c r="W9" i="2"/>
  <c r="U9" i="2"/>
  <c r="Z9" i="2"/>
  <c r="X9" i="2"/>
  <c r="V9" i="2"/>
  <c r="T9" i="2"/>
  <c r="AC11" i="2"/>
  <c r="Y11" i="2"/>
  <c r="W11" i="2"/>
  <c r="U11" i="2"/>
  <c r="Z11" i="2"/>
  <c r="X11" i="2"/>
  <c r="V11" i="2"/>
  <c r="T11" i="2"/>
  <c r="Z48" i="2"/>
  <c r="X48" i="2"/>
  <c r="V48" i="2"/>
  <c r="T48" i="2"/>
  <c r="Y48" i="2"/>
  <c r="AC48" i="2"/>
  <c r="U48" i="2"/>
  <c r="W48" i="2"/>
  <c r="Z4" i="2"/>
  <c r="X4" i="2"/>
  <c r="V4" i="2"/>
  <c r="T4" i="2"/>
  <c r="Y4" i="2"/>
  <c r="AC4" i="2"/>
  <c r="U4" i="2"/>
  <c r="W4" i="2"/>
  <c r="Y34" i="2"/>
  <c r="AC34" i="2"/>
  <c r="U34" i="2"/>
  <c r="W34" i="2"/>
  <c r="X34" i="2"/>
  <c r="Z34" i="2"/>
  <c r="T34" i="2"/>
  <c r="V34" i="2"/>
  <c r="AC69" i="2"/>
  <c r="Y69" i="2"/>
  <c r="W69" i="2"/>
  <c r="U69" i="2"/>
  <c r="Z69" i="2"/>
  <c r="X69" i="2"/>
  <c r="V69" i="2"/>
  <c r="T69" i="2"/>
  <c r="AC10" i="2"/>
  <c r="Y10" i="2"/>
  <c r="W10" i="2"/>
  <c r="Z10" i="2"/>
  <c r="X10" i="2"/>
  <c r="V10" i="2"/>
  <c r="T10" i="2"/>
  <c r="U10" i="2"/>
  <c r="X65" i="2"/>
  <c r="Z65" i="2"/>
  <c r="T65" i="2"/>
  <c r="AC65" i="2"/>
  <c r="Y65" i="2"/>
  <c r="W65" i="2"/>
  <c r="U65" i="2"/>
  <c r="V65" i="2"/>
  <c r="AC42" i="2"/>
  <c r="Y42" i="2"/>
  <c r="W42" i="2"/>
  <c r="Z42" i="2"/>
  <c r="X42" i="2"/>
  <c r="V42" i="2"/>
  <c r="T42" i="2"/>
  <c r="U42" i="2"/>
  <c r="X38" i="2"/>
  <c r="Z38" i="2"/>
  <c r="T38" i="2"/>
  <c r="V38" i="2"/>
  <c r="AC38" i="2"/>
  <c r="Y38" i="2"/>
  <c r="W38" i="2"/>
  <c r="U38" i="2"/>
  <c r="R59" i="2"/>
  <c r="P1" i="2"/>
  <c r="Q59" i="2" l="1"/>
  <c r="R1" i="2"/>
  <c r="Y59" i="2" l="1"/>
  <c r="AC59" i="2"/>
  <c r="U59" i="2"/>
  <c r="U1" i="2" s="1"/>
  <c r="W59" i="2"/>
  <c r="W1" i="2" s="1"/>
  <c r="X59" i="2"/>
  <c r="X1" i="2" s="1"/>
  <c r="Z59" i="2"/>
  <c r="T59" i="2"/>
  <c r="T1" i="2" s="1"/>
  <c r="V59" i="2"/>
  <c r="V1" i="2" s="1"/>
  <c r="Q1" i="2"/>
</calcChain>
</file>

<file path=xl/sharedStrings.xml><?xml version="1.0" encoding="utf-8"?>
<sst xmlns="http://schemas.openxmlformats.org/spreadsheetml/2006/main" count="2278" uniqueCount="464">
  <si>
    <t>Tower ID</t>
  </si>
  <si>
    <t>MX-AGU-5073</t>
  </si>
  <si>
    <t>MX-AGU-5072</t>
  </si>
  <si>
    <t>CTAGU0036</t>
  </si>
  <si>
    <t>06-04561-01-04</t>
  </si>
  <si>
    <t>06-04550-01-06</t>
  </si>
  <si>
    <t>06-04521-01-12</t>
  </si>
  <si>
    <t>06-04495-01-00</t>
  </si>
  <si>
    <t>06-04476-01-08</t>
  </si>
  <si>
    <t>Longitud</t>
  </si>
  <si>
    <t>Lattitude</t>
  </si>
  <si>
    <t>06-04506-01-02</t>
  </si>
  <si>
    <t>06-04512-01-11</t>
  </si>
  <si>
    <t>MX-AGU-5004</t>
  </si>
  <si>
    <t>MX-AGU-5011</t>
  </si>
  <si>
    <t>01-03471</t>
  </si>
  <si>
    <t>06-12768-01-15</t>
  </si>
  <si>
    <t>CTAGU0007</t>
  </si>
  <si>
    <t>Tower owner</t>
  </si>
  <si>
    <t>ATC</t>
  </si>
  <si>
    <t>MTP</t>
  </si>
  <si>
    <t>CTWR</t>
  </si>
  <si>
    <t>Telesites</t>
  </si>
  <si>
    <t>TEMM</t>
  </si>
  <si>
    <t>CENTENNIAL</t>
  </si>
  <si>
    <t>Phase</t>
  </si>
  <si>
    <t>Site status</t>
  </si>
  <si>
    <t>Site</t>
  </si>
  <si>
    <t>Transmitter</t>
  </si>
  <si>
    <t>Active</t>
  </si>
  <si>
    <t>Transmitter Type</t>
  </si>
  <si>
    <t>Antenna</t>
  </si>
  <si>
    <t>Height (m)</t>
  </si>
  <si>
    <t>Azimuth (°)</t>
  </si>
  <si>
    <t>Mechanical Downtilt (°)</t>
  </si>
  <si>
    <t>Additional Electrical Downtilt (°)</t>
  </si>
  <si>
    <t>Number of Transmission Antenna Ports</t>
  </si>
  <si>
    <t>Number of Reception Antenna Ports</t>
  </si>
  <si>
    <t>Transmission losses (dB)</t>
  </si>
  <si>
    <t>Reception losses (dB)</t>
  </si>
  <si>
    <t>Noise Figure (dB)</t>
  </si>
  <si>
    <t>Main Propagation Model</t>
  </si>
  <si>
    <t>Main Calculation Radius (m)</t>
  </si>
  <si>
    <t>Main Resolution (m)</t>
  </si>
  <si>
    <t>Comments</t>
  </si>
  <si>
    <t>Mopology</t>
  </si>
  <si>
    <t>Owner</t>
  </si>
  <si>
    <t>City</t>
  </si>
  <si>
    <t>State</t>
  </si>
  <si>
    <t>86006_3</t>
  </si>
  <si>
    <t>Intra-network (Server and Interferer)</t>
  </si>
  <si>
    <t>HUAWEI ADU4516R6v06_0737_X_CO_M45_02T_Lr1</t>
  </si>
  <si>
    <t>HW Okumura-Hata</t>
  </si>
  <si>
    <t>Urban</t>
  </si>
  <si>
    <t>86006_2</t>
  </si>
  <si>
    <t>HUAWEI ADU4516R6v06_0737_X_CO_M45_03T_Lr1</t>
  </si>
  <si>
    <t>86006_1</t>
  </si>
  <si>
    <t>HUAWEI ADU4516R6v06_0737_X_CO_M45_06T_Lr1</t>
  </si>
  <si>
    <t>MX-AGU-5073_3</t>
  </si>
  <si>
    <t>MX-AGU-5073_2</t>
  </si>
  <si>
    <t>HUAWEI ADU4516R6v06_0737_X_CO_M45_04T_Lr1</t>
  </si>
  <si>
    <t>MX-AGU-5073_1</t>
  </si>
  <si>
    <t>MX-AGU-5072_3</t>
  </si>
  <si>
    <t>MX-AGU-5072_2</t>
  </si>
  <si>
    <t>MX-AGU-5072_1</t>
  </si>
  <si>
    <t>CTAGU0036_3</t>
  </si>
  <si>
    <t>CTAGU0036_2</t>
  </si>
  <si>
    <t>CTAGU0036_1</t>
  </si>
  <si>
    <t>06-04561-01-04_3</t>
  </si>
  <si>
    <t>06-04561-01-04_2</t>
  </si>
  <si>
    <t>06-04561-01-04_1</t>
  </si>
  <si>
    <t>06-04550-01-06_3</t>
  </si>
  <si>
    <t>06-04550-01-06_2</t>
  </si>
  <si>
    <t>06-04550-01-06_1</t>
  </si>
  <si>
    <t>06-04521-01-12_3</t>
  </si>
  <si>
    <t>06-04521-01-12_2</t>
  </si>
  <si>
    <t>06-04521-01-12_1</t>
  </si>
  <si>
    <t>06-04495-01-00_3</t>
  </si>
  <si>
    <t>HUAWEI ADU4516R6v06_0737_X_CO_M45_05T_Lr1</t>
  </si>
  <si>
    <t>06-04495-01-00_2</t>
  </si>
  <si>
    <t>06-04495-01-00_1</t>
  </si>
  <si>
    <t>06-04476-01-08_3</t>
  </si>
  <si>
    <t>06-04476-01-08_2</t>
  </si>
  <si>
    <t>06-04476-01-08_1</t>
  </si>
  <si>
    <t>175259_3</t>
  </si>
  <si>
    <t>175259_2</t>
  </si>
  <si>
    <t>175259_1</t>
  </si>
  <si>
    <t>146882_3</t>
  </si>
  <si>
    <t>146882_2</t>
  </si>
  <si>
    <t>146882_1</t>
  </si>
  <si>
    <t>146867_3</t>
  </si>
  <si>
    <t>146867_2</t>
  </si>
  <si>
    <t>HUAWEI ADU4516R6v06_0737_X_CO_M45_01T_Lr1</t>
  </si>
  <si>
    <t>146867_1</t>
  </si>
  <si>
    <t>146864_3</t>
  </si>
  <si>
    <t>146864_2</t>
  </si>
  <si>
    <t>146864_1</t>
  </si>
  <si>
    <t>145524_3</t>
  </si>
  <si>
    <t>145524_2</t>
  </si>
  <si>
    <t>145524_1</t>
  </si>
  <si>
    <t>145515_3</t>
  </si>
  <si>
    <t>145515_2</t>
  </si>
  <si>
    <t>145515_1</t>
  </si>
  <si>
    <t>145514_3</t>
  </si>
  <si>
    <t>145514_2</t>
  </si>
  <si>
    <t>145514_1</t>
  </si>
  <si>
    <t>145511_3</t>
  </si>
  <si>
    <t>145511_2</t>
  </si>
  <si>
    <t>145511_1</t>
  </si>
  <si>
    <t>144048_3</t>
  </si>
  <si>
    <t>144048_2</t>
  </si>
  <si>
    <t>144048_1</t>
  </si>
  <si>
    <t>143980_3</t>
  </si>
  <si>
    <t>143980_2</t>
  </si>
  <si>
    <t>143980_1</t>
  </si>
  <si>
    <t>143415_3</t>
  </si>
  <si>
    <t>143415_2</t>
  </si>
  <si>
    <t>143415_1</t>
  </si>
  <si>
    <t>140020_3</t>
  </si>
  <si>
    <t>140020_2</t>
  </si>
  <si>
    <t>140020_1</t>
  </si>
  <si>
    <t>140019_3</t>
  </si>
  <si>
    <t>140019_2</t>
  </si>
  <si>
    <t>140019_1</t>
  </si>
  <si>
    <t>140017_3</t>
  </si>
  <si>
    <t>140017_2</t>
  </si>
  <si>
    <t>140017_1</t>
  </si>
  <si>
    <t>140014_3</t>
  </si>
  <si>
    <t>140014_2</t>
  </si>
  <si>
    <t>140014_1</t>
  </si>
  <si>
    <t>134242_3</t>
  </si>
  <si>
    <t>134242_2</t>
  </si>
  <si>
    <t>134242_1</t>
  </si>
  <si>
    <t>134126_3</t>
  </si>
  <si>
    <t>134126_2</t>
  </si>
  <si>
    <t>134126_1</t>
  </si>
  <si>
    <t>132129_3</t>
  </si>
  <si>
    <t>132129_2</t>
  </si>
  <si>
    <t>132129_1</t>
  </si>
  <si>
    <t>131020_3</t>
  </si>
  <si>
    <t>131020_2</t>
  </si>
  <si>
    <t>131020_1</t>
  </si>
  <si>
    <t>86488_3</t>
  </si>
  <si>
    <t>86488_2</t>
  </si>
  <si>
    <t>86488_1</t>
  </si>
  <si>
    <t>86003_3</t>
  </si>
  <si>
    <t>86003_2</t>
  </si>
  <si>
    <t>86003_1</t>
  </si>
  <si>
    <t>86002_3</t>
  </si>
  <si>
    <t>86002_2</t>
  </si>
  <si>
    <t>86002_1</t>
  </si>
  <si>
    <t>86000_3</t>
  </si>
  <si>
    <t>86000_2</t>
  </si>
  <si>
    <t>86000_1</t>
  </si>
  <si>
    <t>86273_1</t>
  </si>
  <si>
    <t>HUAWEI ADU4516R6v06_0737_X_CO_M45_07T_Lr1</t>
  </si>
  <si>
    <t>86273_2</t>
  </si>
  <si>
    <t>86273_3</t>
  </si>
  <si>
    <t>HUAWEI ADU4516R6v06_0737_X_CO_M45_08T_Lr1</t>
  </si>
  <si>
    <t>131003_1</t>
  </si>
  <si>
    <t>131003_2</t>
  </si>
  <si>
    <t>131003_3</t>
  </si>
  <si>
    <t>131877_1</t>
  </si>
  <si>
    <t>131877_2</t>
  </si>
  <si>
    <t>131877_3</t>
  </si>
  <si>
    <t>134158_1</t>
  </si>
  <si>
    <t>134158_2</t>
  </si>
  <si>
    <t>134158_3</t>
  </si>
  <si>
    <t>140013_1</t>
  </si>
  <si>
    <t>140013_2</t>
  </si>
  <si>
    <t>140013_3</t>
  </si>
  <si>
    <t>140022_1</t>
  </si>
  <si>
    <t>140022_2</t>
  </si>
  <si>
    <t>140022_3</t>
  </si>
  <si>
    <t>01-03446</t>
  </si>
  <si>
    <t>01-03446_1</t>
  </si>
  <si>
    <t>01-03446_2</t>
  </si>
  <si>
    <t>01-03446_3</t>
  </si>
  <si>
    <t>144944_1</t>
  </si>
  <si>
    <t>144944_2</t>
  </si>
  <si>
    <t>144944_3</t>
  </si>
  <si>
    <t>144961_1</t>
  </si>
  <si>
    <t>144961_2</t>
  </si>
  <si>
    <t>144961_3</t>
  </si>
  <si>
    <t>145438_1</t>
  </si>
  <si>
    <t>145438_2</t>
  </si>
  <si>
    <t>145438_3</t>
  </si>
  <si>
    <t>145508_1</t>
  </si>
  <si>
    <t>145508_2</t>
  </si>
  <si>
    <t>145508_3</t>
  </si>
  <si>
    <t>145520_1</t>
  </si>
  <si>
    <t>145520_2</t>
  </si>
  <si>
    <t>145520_3</t>
  </si>
  <si>
    <t>145526_1</t>
  </si>
  <si>
    <t>145526_2</t>
  </si>
  <si>
    <t>145526_3</t>
  </si>
  <si>
    <t>MX-AGU-5013</t>
  </si>
  <si>
    <t>MX-AGU-5013_1</t>
  </si>
  <si>
    <t>MX-AGU-5013_2</t>
  </si>
  <si>
    <t>MX-AGU-5013_3</t>
  </si>
  <si>
    <t>146869_1</t>
  </si>
  <si>
    <t>146869_2</t>
  </si>
  <si>
    <t>146869_3</t>
  </si>
  <si>
    <t>146879_1</t>
  </si>
  <si>
    <t>146879_2</t>
  </si>
  <si>
    <t>146879_3</t>
  </si>
  <si>
    <t>01-03471_1</t>
  </si>
  <si>
    <t>01-03471_2</t>
  </si>
  <si>
    <t>01-03471_3</t>
  </si>
  <si>
    <t>06-04506-01-02_1</t>
  </si>
  <si>
    <t>06-04506-01-02_2</t>
  </si>
  <si>
    <t>06-04506-01-02_3</t>
  </si>
  <si>
    <t>06-04512-01-11_1</t>
  </si>
  <si>
    <t>06-04512-01-11_2</t>
  </si>
  <si>
    <t>06-04512-01-11_3</t>
  </si>
  <si>
    <t>06-12768-01-15_1</t>
  </si>
  <si>
    <t>06-12768-01-15_2</t>
  </si>
  <si>
    <t>06-12768-01-15_3</t>
  </si>
  <si>
    <t>CTAGU0007_1</t>
  </si>
  <si>
    <t>CTAGU0007_2</t>
  </si>
  <si>
    <t>CTAGU0007_3</t>
  </si>
  <si>
    <t>MX-AGU-5004_1</t>
  </si>
  <si>
    <t>MX-AGU-5004_2</t>
  </si>
  <si>
    <t>MX-AGU-5004_3</t>
  </si>
  <si>
    <t>MX-AGU-5011_1</t>
  </si>
  <si>
    <t>MX-AGU-5011_2</t>
  </si>
  <si>
    <t>MX-AGU-5011_3</t>
  </si>
  <si>
    <t>06-04569-01-05</t>
  </si>
  <si>
    <t>06-04569-01-05_1</t>
  </si>
  <si>
    <t>06-04569-01-05_2</t>
  </si>
  <si>
    <t>06-04569-01-05_3</t>
  </si>
  <si>
    <t>Telefonica</t>
  </si>
  <si>
    <t>BTS1</t>
  </si>
  <si>
    <t>BTS1_3</t>
  </si>
  <si>
    <t>BTS1_2</t>
  </si>
  <si>
    <t>BTS1_1</t>
  </si>
  <si>
    <t>Tower Owner</t>
  </si>
  <si>
    <t>BTS</t>
  </si>
  <si>
    <t>RedIT</t>
  </si>
  <si>
    <t>Axtel</t>
  </si>
  <si>
    <t>FO</t>
  </si>
  <si>
    <t>MW</t>
  </si>
  <si>
    <t>Sites with MW Solution</t>
  </si>
  <si>
    <t>Sites with FO Solution</t>
  </si>
  <si>
    <t>FiberCos</t>
  </si>
  <si>
    <t>NOTES:</t>
  </si>
  <si>
    <t>GREEN LINE: Proposed fiber to connect Node</t>
  </si>
  <si>
    <t>ORANGE LINE - Current REDIT network</t>
  </si>
  <si>
    <t>RAN</t>
  </si>
  <si>
    <t>CRAN</t>
  </si>
  <si>
    <t>Aguascalientes</t>
  </si>
  <si>
    <t>Long</t>
  </si>
  <si>
    <t>Lat</t>
  </si>
  <si>
    <t>ID ALTAN</t>
  </si>
  <si>
    <t>NAME</t>
  </si>
  <si>
    <t>HUB 1</t>
  </si>
  <si>
    <t>000040-HUB-1</t>
  </si>
  <si>
    <t>HUB 2</t>
  </si>
  <si>
    <t>000041-HUB-2</t>
  </si>
  <si>
    <t>site ID(Altan)</t>
  </si>
  <si>
    <t>Latest Site ID</t>
  </si>
  <si>
    <t>Latest Longitude</t>
  </si>
  <si>
    <t>Latest Latitude</t>
  </si>
  <si>
    <t>Site Status</t>
  </si>
  <si>
    <t>Indoor / Outdoor</t>
  </si>
  <si>
    <t xml:space="preserve">Región </t>
  </si>
  <si>
    <t>Ciudad</t>
  </si>
  <si>
    <t>Pueblo Magico</t>
  </si>
  <si>
    <t>RAN Inicial</t>
  </si>
  <si>
    <t>RAN Final</t>
  </si>
  <si>
    <t>AWARD</t>
  </si>
  <si>
    <t>Award Detail</t>
  </si>
  <si>
    <t>FiberCos/OFF MW</t>
  </si>
  <si>
    <t xml:space="preserve">Current Design </t>
  </si>
  <si>
    <t>Fase</t>
  </si>
  <si>
    <t>Sitios  en Rediseño</t>
  </si>
  <si>
    <t>Firmado Altan</t>
  </si>
  <si>
    <t>BBH Hotel</t>
  </si>
  <si>
    <t>BBH FiberCos</t>
  </si>
  <si>
    <t>000007</t>
    <phoneticPr fontId="3" type="noConversion"/>
  </si>
  <si>
    <t>000008</t>
  </si>
  <si>
    <t>000009</t>
  </si>
  <si>
    <t>000010</t>
  </si>
  <si>
    <t>000011</t>
  </si>
  <si>
    <t>000012</t>
  </si>
  <si>
    <t>000013</t>
  </si>
  <si>
    <t>000014</t>
  </si>
  <si>
    <t>000015</t>
  </si>
  <si>
    <t>000016</t>
  </si>
  <si>
    <t>000017</t>
  </si>
  <si>
    <t>000018</t>
  </si>
  <si>
    <t>000019</t>
  </si>
  <si>
    <t>000020</t>
  </si>
  <si>
    <t>000021</t>
  </si>
  <si>
    <t>000022</t>
  </si>
  <si>
    <t>000023</t>
  </si>
  <si>
    <t>000024</t>
  </si>
  <si>
    <t>000025</t>
  </si>
  <si>
    <t>000026</t>
  </si>
  <si>
    <t>000027</t>
  </si>
  <si>
    <t>000028</t>
  </si>
  <si>
    <t>000029</t>
  </si>
  <si>
    <t>000030</t>
  </si>
  <si>
    <t>000031</t>
  </si>
  <si>
    <t>000032</t>
  </si>
  <si>
    <t>000033</t>
  </si>
  <si>
    <t>000034</t>
  </si>
  <si>
    <t>000035</t>
  </si>
  <si>
    <t>000036</t>
  </si>
  <si>
    <t>000037</t>
  </si>
  <si>
    <t>000038</t>
  </si>
  <si>
    <t>Outdoor</t>
  </si>
  <si>
    <t>R6</t>
  </si>
  <si>
    <t>AGUASCALIENTES</t>
  </si>
  <si>
    <t>No</t>
  </si>
  <si>
    <t>Award</t>
  </si>
  <si>
    <t>Award 1RedIT</t>
  </si>
  <si>
    <t>SI FIRMA</t>
  </si>
  <si>
    <t>POP_SEC_HH2</t>
  </si>
  <si>
    <t>POP_PRIM_HH1</t>
  </si>
  <si>
    <t>TELESITES</t>
  </si>
  <si>
    <t>Rediseño Radio</t>
  </si>
  <si>
    <t>HUB site ID</t>
  </si>
  <si>
    <t>Link Name</t>
  </si>
  <si>
    <t>Distance [Km]</t>
  </si>
  <si>
    <t>Freq [GHz]</t>
  </si>
  <si>
    <t>Capacity [Mbps]</t>
  </si>
  <si>
    <t>Antenna Diam [m]</t>
  </si>
  <si>
    <t>Site A Antenna Height [m]</t>
  </si>
  <si>
    <t>Site B Antenna Height [m]</t>
  </si>
  <si>
    <t>BBH/DBR</t>
  </si>
  <si>
    <t>Distance BBH to CRAN Site [Km]</t>
  </si>
  <si>
    <t>Distance to Built for FiberCo [Km]</t>
  </si>
  <si>
    <t>Fiber Information</t>
  </si>
  <si>
    <t>Microwave Information</t>
  </si>
  <si>
    <t>TX Type</t>
  </si>
  <si>
    <t>BB</t>
  </si>
  <si>
    <t>BLUE DOT - CRAN SITE</t>
  </si>
  <si>
    <t>TURQUOISE DOT - DRAN SITE</t>
  </si>
  <si>
    <t>RED DOT - SRAN SITE</t>
  </si>
  <si>
    <t>Frequency</t>
  </si>
  <si>
    <t>0.3m</t>
  </si>
  <si>
    <t>0.6m</t>
  </si>
  <si>
    <t>0.9m</t>
  </si>
  <si>
    <t>1.2m</t>
  </si>
  <si>
    <t>1.8m</t>
  </si>
  <si>
    <t>Total</t>
  </si>
  <si>
    <t>Pre Feasibility RF &amp; MW Site A</t>
  </si>
  <si>
    <t>Pre Feasibility RF &amp; MW Site B</t>
  </si>
  <si>
    <t>Site A</t>
  </si>
  <si>
    <t>Site B</t>
  </si>
  <si>
    <t>Configuration</t>
  </si>
  <si>
    <t>Version</t>
  </si>
  <si>
    <t>Changes</t>
  </si>
  <si>
    <t>V0</t>
  </si>
  <si>
    <t>First Design</t>
  </si>
  <si>
    <t>BBH 2</t>
  </si>
  <si>
    <t>BBH 1</t>
  </si>
  <si>
    <t>Bestel</t>
  </si>
  <si>
    <t>NA</t>
  </si>
  <si>
    <t>Unknown</t>
  </si>
  <si>
    <t>BBH</t>
  </si>
  <si>
    <t>RED FOOTPRINT - Bestel coverage</t>
  </si>
  <si>
    <t>Annual Availability (%)</t>
  </si>
  <si>
    <t>7 GHz (1+0) XPIC</t>
  </si>
  <si>
    <t xml:space="preserve">7 GHz (1+0) </t>
  </si>
  <si>
    <t>15 GHz (1+0) XPIC</t>
  </si>
  <si>
    <t>15 GHz (1+0)</t>
  </si>
  <si>
    <t>23 GHz (1+0) XPIC</t>
  </si>
  <si>
    <t xml:space="preserve">23 GHz (1+0) </t>
  </si>
  <si>
    <t>V1</t>
  </si>
  <si>
    <t>BB/DBR</t>
  </si>
  <si>
    <t>Fix KMZ file for OF</t>
  </si>
  <si>
    <t>SRAN</t>
    <phoneticPr fontId="5" type="noConversion"/>
  </si>
  <si>
    <t>MW</t>
    <phoneticPr fontId="5" type="noConversion"/>
  </si>
  <si>
    <t>DRAN</t>
    <phoneticPr fontId="5" type="noConversion"/>
  </si>
  <si>
    <t>Yes</t>
    <phoneticPr fontId="5" type="noConversion"/>
  </si>
  <si>
    <t>No</t>
    <phoneticPr fontId="5" type="noConversion"/>
  </si>
  <si>
    <t>FO</t>
    <phoneticPr fontId="5" type="noConversion"/>
  </si>
  <si>
    <t>RF Design Height [m]</t>
    <phoneticPr fontId="5" type="noConversion"/>
  </si>
  <si>
    <t>CRAN</t>
    <phoneticPr fontId="5" type="noConversion"/>
  </si>
  <si>
    <t>Yes</t>
    <phoneticPr fontId="5" type="noConversion"/>
  </si>
  <si>
    <t>FO</t>
    <phoneticPr fontId="5" type="noConversion"/>
  </si>
  <si>
    <t>No</t>
    <phoneticPr fontId="5" type="noConversion"/>
  </si>
  <si>
    <t>Metrocarrier</t>
  </si>
  <si>
    <t>INTELLISITE</t>
  </si>
  <si>
    <t>CFE</t>
  </si>
  <si>
    <t>Pending</t>
  </si>
  <si>
    <t>ATC_146573</t>
    <phoneticPr fontId="5" type="noConversion"/>
  </si>
  <si>
    <t>ATC_146067</t>
    <phoneticPr fontId="5" type="noConversion"/>
  </si>
  <si>
    <t>MX-ROO-5027</t>
    <phoneticPr fontId="5" type="noConversion"/>
  </si>
  <si>
    <t>08-07722-23-09</t>
    <phoneticPr fontId="5" type="noConversion"/>
  </si>
  <si>
    <t>ATC_147710</t>
    <phoneticPr fontId="5" type="noConversion"/>
  </si>
  <si>
    <t>SRAN</t>
    <phoneticPr fontId="5" type="noConversion"/>
  </si>
  <si>
    <t>DRAN</t>
    <phoneticPr fontId="5" type="noConversion"/>
  </si>
  <si>
    <t>BBH1</t>
    <phoneticPr fontId="5" type="noConversion"/>
  </si>
  <si>
    <t>C7 - Delta Gas</t>
    <phoneticPr fontId="5" type="noConversion"/>
  </si>
  <si>
    <t>CTQUI0190</t>
    <phoneticPr fontId="5" type="noConversion"/>
  </si>
  <si>
    <t>C6 - ABC</t>
    <phoneticPr fontId="5" type="noConversion"/>
  </si>
  <si>
    <t>ATC_144033</t>
    <phoneticPr fontId="5" type="noConversion"/>
  </si>
  <si>
    <t>ATC_131977</t>
    <phoneticPr fontId="5" type="noConversion"/>
  </si>
  <si>
    <t>BBH2</t>
    <phoneticPr fontId="5" type="noConversion"/>
  </si>
  <si>
    <t>BBH3</t>
    <phoneticPr fontId="5" type="noConversion"/>
  </si>
  <si>
    <t>ATC_147546</t>
    <phoneticPr fontId="5" type="noConversion"/>
  </si>
  <si>
    <t>ATC_146523</t>
    <phoneticPr fontId="5" type="noConversion"/>
  </si>
  <si>
    <t>08-07830-23-09</t>
    <phoneticPr fontId="5" type="noConversion"/>
  </si>
  <si>
    <t>08-07923-23-07</t>
    <phoneticPr fontId="5" type="noConversion"/>
  </si>
  <si>
    <t>08-13183-23-15</t>
    <phoneticPr fontId="5" type="noConversion"/>
  </si>
  <si>
    <t>08-13390-23-15</t>
    <phoneticPr fontId="5" type="noConversion"/>
  </si>
  <si>
    <t>23-03003</t>
    <phoneticPr fontId="5" type="noConversion"/>
  </si>
  <si>
    <t>23-03020</t>
    <phoneticPr fontId="5" type="noConversion"/>
  </si>
  <si>
    <t>23-03417</t>
    <phoneticPr fontId="5" type="noConversion"/>
  </si>
  <si>
    <t>23-03460</t>
    <phoneticPr fontId="5" type="noConversion"/>
  </si>
  <si>
    <t>ATC_131257</t>
    <phoneticPr fontId="5" type="noConversion"/>
  </si>
  <si>
    <t>ATC_132856</t>
    <phoneticPr fontId="5" type="noConversion"/>
  </si>
  <si>
    <t>ATC_134247</t>
    <phoneticPr fontId="5" type="noConversion"/>
  </si>
  <si>
    <t>ATC_134249</t>
    <phoneticPr fontId="5" type="noConversion"/>
  </si>
  <si>
    <t>ATC_134252</t>
    <phoneticPr fontId="5" type="noConversion"/>
  </si>
  <si>
    <t>ATC_134886</t>
    <phoneticPr fontId="5" type="noConversion"/>
  </si>
  <si>
    <t>ATC_142337</t>
    <phoneticPr fontId="5" type="noConversion"/>
  </si>
  <si>
    <t>ATC_142344</t>
    <phoneticPr fontId="5" type="noConversion"/>
  </si>
  <si>
    <t>ATC_144505</t>
    <phoneticPr fontId="5" type="noConversion"/>
  </si>
  <si>
    <t>ATC_145029</t>
    <phoneticPr fontId="5" type="noConversion"/>
  </si>
  <si>
    <t>ATC_146056</t>
    <phoneticPr fontId="5" type="noConversion"/>
  </si>
  <si>
    <t>ATC_146059</t>
    <phoneticPr fontId="5" type="noConversion"/>
  </si>
  <si>
    <t>ATC_146070</t>
    <phoneticPr fontId="5" type="noConversion"/>
  </si>
  <si>
    <t>ATC_146088</t>
    <phoneticPr fontId="5" type="noConversion"/>
  </si>
  <si>
    <t>ATC_146437</t>
    <phoneticPr fontId="5" type="noConversion"/>
  </si>
  <si>
    <t>ATC_146453</t>
    <phoneticPr fontId="5" type="noConversion"/>
  </si>
  <si>
    <t>ATC_146536</t>
    <phoneticPr fontId="5" type="noConversion"/>
  </si>
  <si>
    <t>ATC_146912</t>
    <phoneticPr fontId="5" type="noConversion"/>
  </si>
  <si>
    <t>ATC_147369</t>
    <phoneticPr fontId="5" type="noConversion"/>
  </si>
  <si>
    <t>ATC_175146</t>
    <phoneticPr fontId="5" type="noConversion"/>
  </si>
  <si>
    <t>ATC_85625</t>
    <phoneticPr fontId="5" type="noConversion"/>
  </si>
  <si>
    <t>C8 - Pablo chan</t>
    <phoneticPr fontId="5" type="noConversion"/>
  </si>
  <si>
    <t>CANCUN - CIUDAD</t>
    <phoneticPr fontId="5" type="noConversion"/>
  </si>
  <si>
    <t>CFE_1</t>
    <phoneticPr fontId="5" type="noConversion"/>
  </si>
  <si>
    <t>CTQUI0196</t>
    <phoneticPr fontId="5" type="noConversion"/>
  </si>
  <si>
    <t>MX-ROO-5026</t>
    <phoneticPr fontId="5" type="noConversion"/>
  </si>
  <si>
    <t>BBH 3</t>
    <phoneticPr fontId="5" type="noConversion"/>
  </si>
  <si>
    <t>ATC_134887</t>
    <phoneticPr fontId="5" type="noConversion"/>
  </si>
  <si>
    <t>08-14467-23-16</t>
    <phoneticPr fontId="5" type="noConversion"/>
  </si>
  <si>
    <t>ATC_142340</t>
    <phoneticPr fontId="5" type="noConversion"/>
  </si>
  <si>
    <t>08-07771-23-12</t>
    <phoneticPr fontId="5" type="noConversion"/>
  </si>
  <si>
    <t>ATC_131256</t>
    <phoneticPr fontId="5" type="noConversion"/>
  </si>
  <si>
    <t>ATC_147668</t>
    <phoneticPr fontId="5" type="noConversion"/>
  </si>
  <si>
    <t>ATC_131969</t>
    <phoneticPr fontId="5" type="noConversion"/>
  </si>
  <si>
    <t>ATC_143442</t>
    <phoneticPr fontId="5" type="noConversion"/>
  </si>
  <si>
    <t>ATC_146914</t>
    <phoneticPr fontId="5" type="noConversion"/>
  </si>
  <si>
    <t>ATC_146074</t>
    <phoneticPr fontId="5" type="noConversion"/>
  </si>
  <si>
    <t>ATC_148414</t>
    <phoneticPr fontId="5" type="noConversion"/>
  </si>
  <si>
    <t>ATC_134253</t>
    <phoneticPr fontId="5" type="noConversion"/>
  </si>
  <si>
    <t>C11 - Plaza Colibri</t>
    <phoneticPr fontId="5" type="noConversion"/>
  </si>
  <si>
    <t>ATC_146918</t>
    <phoneticPr fontId="5" type="noConversion"/>
  </si>
  <si>
    <t>23-03472</t>
    <phoneticPr fontId="5" type="noConversion"/>
  </si>
  <si>
    <t>08-07758-23-00</t>
    <phoneticPr fontId="5" type="noConversion"/>
  </si>
  <si>
    <t>23-03029</t>
    <phoneticPr fontId="5" type="noConversion"/>
  </si>
  <si>
    <t>23-03413</t>
    <phoneticPr fontId="5" type="noConversion"/>
  </si>
  <si>
    <t>ATC_146917</t>
    <phoneticPr fontId="5" type="noConversion"/>
  </si>
  <si>
    <t>23-03027</t>
    <phoneticPr fontId="5" type="noConversion"/>
  </si>
  <si>
    <t>08-07763-23-02</t>
    <phoneticPr fontId="5" type="noConversion"/>
  </si>
  <si>
    <t>BTS_1_CANCUN</t>
  </si>
  <si>
    <t>ATC_175146</t>
  </si>
  <si>
    <t>ATC_131969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</si>
</sst>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0.000000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0"/>
      <name val="Verdana"/>
      <family val="2"/>
    </font>
    <font>
      <sz val="12"/>
      <name val="宋体"/>
      <family val="3"/>
      <charset val="134"/>
    </font>
    <font>
      <sz val="10"/>
      <color rgb="FF000000"/>
      <name val="Verdana"/>
      <family val="2"/>
    </font>
    <font>
      <sz val="9"/>
      <name val="Calibri"/>
      <family val="3"/>
      <charset val="134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theme="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name val="Verdana"/>
      <family val="2"/>
    </font>
    <font>
      <sz val="11"/>
      <color theme="1"/>
      <name val="Calibri"/>
      <family val="2"/>
    </font>
    <font>
      <b/>
      <sz val="10"/>
      <color rgb="FFFF0000"/>
      <name val="Arial"/>
      <family val="2"/>
    </font>
    <font>
      <sz val="8"/>
      <name val="Arial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3" fillId="0" borderId="0">
      <alignment vertical="center"/>
    </xf>
    <xf numFmtId="0" fontId="6" fillId="0" borderId="0"/>
  </cellStyleXfs>
  <cellXfs count="6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vertical="center"/>
    </xf>
    <xf numFmtId="0" fontId="8" fillId="0" borderId="5" xfId="0" applyFont="1" applyBorder="1" applyAlignment="1">
      <alignment horizontal="right" vertical="center"/>
    </xf>
    <xf numFmtId="0" fontId="7" fillId="0" borderId="5" xfId="0" applyFont="1" applyBorder="1" applyAlignment="1">
      <alignment vertical="center"/>
    </xf>
    <xf numFmtId="0" fontId="9" fillId="2" borderId="1" xfId="0" applyFont="1" applyFill="1" applyBorder="1" applyAlignment="1" applyProtection="1">
      <alignment horizontal="center" vertical="center" wrapText="1"/>
    </xf>
    <xf numFmtId="0" fontId="9" fillId="2" borderId="1" xfId="0" applyFont="1" applyFill="1" applyBorder="1" applyAlignment="1" applyProtection="1">
      <alignment horizontal="right" vertical="center" wrapText="1"/>
    </xf>
    <xf numFmtId="0" fontId="9" fillId="2" borderId="6" xfId="0" applyFont="1" applyFill="1" applyBorder="1" applyAlignment="1" applyProtection="1">
      <alignment horizontal="center" vertical="center" wrapText="1"/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  <xf numFmtId="0" fontId="9" fillId="3" borderId="3" xfId="0" applyFont="1" applyFill="1" applyBorder="1" applyAlignment="1" applyProtection="1">
      <alignment horizontal="center" vertical="center" wrapText="1"/>
      <protection locked="0"/>
    </xf>
    <xf numFmtId="0" fontId="9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10" fillId="4" borderId="1" xfId="0" applyFont="1" applyFill="1" applyBorder="1" applyAlignment="1">
      <alignment horizontal="center" wrapText="1"/>
    </xf>
    <xf numFmtId="49" fontId="10" fillId="4" borderId="1" xfId="0" applyNumberFormat="1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 wrapText="1"/>
    </xf>
    <xf numFmtId="165" fontId="11" fillId="5" borderId="1" xfId="0" applyNumberFormat="1" applyFont="1" applyFill="1" applyBorder="1" applyAlignment="1" applyProtection="1">
      <alignment horizontal="center" vertical="center"/>
      <protection locked="0"/>
    </xf>
    <xf numFmtId="0" fontId="11" fillId="0" borderId="1" xfId="0" applyFont="1" applyFill="1" applyBorder="1" applyAlignment="1" applyProtection="1">
      <alignment horizontal="center" vertical="center"/>
      <protection locked="0"/>
    </xf>
    <xf numFmtId="0" fontId="12" fillId="5" borderId="1" xfId="2" applyFont="1" applyFill="1" applyBorder="1" applyAlignment="1" applyProtection="1">
      <alignment horizontal="center" vertical="center"/>
      <protection locked="0"/>
    </xf>
    <xf numFmtId="0" fontId="11" fillId="5" borderId="1" xfId="0" applyFont="1" applyFill="1" applyBorder="1" applyAlignment="1" applyProtection="1">
      <alignment horizontal="center" vertical="center"/>
      <protection locked="0"/>
    </xf>
    <xf numFmtId="0" fontId="11" fillId="5" borderId="1" xfId="0" applyFont="1" applyFill="1" applyBorder="1" applyAlignment="1" applyProtection="1">
      <alignment horizontal="center"/>
      <protection locked="0"/>
    </xf>
    <xf numFmtId="9" fontId="11" fillId="5" borderId="1" xfId="0" applyNumberFormat="1" applyFont="1" applyFill="1" applyBorder="1" applyAlignment="1" applyProtection="1">
      <alignment horizontal="center" vertical="center"/>
      <protection locked="0"/>
    </xf>
    <xf numFmtId="0" fontId="11" fillId="0" borderId="1" xfId="0" applyFont="1" applyFill="1" applyBorder="1" applyProtection="1">
      <protection locked="0"/>
    </xf>
    <xf numFmtId="0" fontId="11" fillId="0" borderId="1" xfId="0" applyFont="1" applyFill="1" applyBorder="1" applyAlignment="1" applyProtection="1">
      <alignment horizontal="center"/>
      <protection locked="0"/>
    </xf>
    <xf numFmtId="0" fontId="4" fillId="6" borderId="1" xfId="0" applyFont="1" applyFill="1" applyBorder="1" applyAlignment="1">
      <alignment horizontal="center" wrapText="1"/>
    </xf>
    <xf numFmtId="0" fontId="11" fillId="0" borderId="1" xfId="0" applyFont="1" applyBorder="1" applyAlignment="1" applyProtection="1">
      <alignment horizontal="center"/>
      <protection locked="0"/>
    </xf>
    <xf numFmtId="0" fontId="11" fillId="5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left"/>
    </xf>
    <xf numFmtId="0" fontId="0" fillId="0" borderId="1" xfId="0" applyBorder="1"/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horizontal="right" vertical="center"/>
    </xf>
    <xf numFmtId="0" fontId="6" fillId="0" borderId="0" xfId="3"/>
    <xf numFmtId="0" fontId="0" fillId="0" borderId="0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/>
    </xf>
    <xf numFmtId="0" fontId="13" fillId="0" borderId="1" xfId="0" applyFont="1" applyFill="1" applyBorder="1"/>
    <xf numFmtId="9" fontId="13" fillId="0" borderId="1" xfId="0" applyNumberFormat="1" applyFont="1" applyFill="1" applyBorder="1"/>
    <xf numFmtId="0" fontId="2" fillId="2" borderId="1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7" fillId="0" borderId="1" xfId="0" applyFont="1" applyFill="1" applyBorder="1" applyAlignment="1">
      <alignment vertical="center"/>
    </xf>
    <xf numFmtId="0" fontId="14" fillId="0" borderId="0" xfId="3" applyFont="1"/>
    <xf numFmtId="0" fontId="2" fillId="2" borderId="3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15" fillId="0" borderId="1" xfId="0" applyFont="1" applyFill="1" applyBorder="1" applyAlignment="1">
      <alignment horizontal="center" vertical="center"/>
    </xf>
    <xf numFmtId="2" fontId="15" fillId="0" borderId="1" xfId="0" applyNumberFormat="1" applyFont="1" applyFill="1" applyBorder="1" applyAlignment="1">
      <alignment horizontal="center" vertical="center"/>
    </xf>
    <xf numFmtId="1" fontId="15" fillId="0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2" fontId="0" fillId="0" borderId="1" xfId="0" applyNumberFormat="1" applyBorder="1"/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wrapText="1"/>
    </xf>
  </cellXfs>
  <cellStyles count="4">
    <cellStyle name="Comma 2" xfId="1"/>
    <cellStyle name="Normal 2" xfId="3"/>
    <cellStyle name="常规" xfId="0" builtinId="0"/>
    <cellStyle name="常规 2" xfId="2"/>
  </cellStyles>
  <dxfs count="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78441</xdr:colOff>
      <xdr:row>0</xdr:row>
      <xdr:rowOff>78441</xdr:rowOff>
    </xdr:from>
    <xdr:to>
      <xdr:col>13</xdr:col>
      <xdr:colOff>236789</xdr:colOff>
      <xdr:row>57</xdr:row>
      <xdr:rowOff>155195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794" y="78441"/>
          <a:ext cx="6209524" cy="901904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3</xdr:row>
          <xdr:rowOff>0</xdr:rowOff>
        </xdr:from>
        <xdr:to>
          <xdr:col>21</xdr:col>
          <xdr:colOff>400050</xdr:colOff>
          <xdr:row>6</xdr:row>
          <xdr:rowOff>47625</xdr:rowOff>
        </xdr:to>
        <xdr:sp macro="" textlink="">
          <xdr:nvSpPr>
            <xdr:cNvPr id="9219" name="Object 3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10</xdr:row>
          <xdr:rowOff>0</xdr:rowOff>
        </xdr:from>
        <xdr:to>
          <xdr:col>22</xdr:col>
          <xdr:colOff>219075</xdr:colOff>
          <xdr:row>13</xdr:row>
          <xdr:rowOff>47625</xdr:rowOff>
        </xdr:to>
        <xdr:sp macro="" textlink="">
          <xdr:nvSpPr>
            <xdr:cNvPr id="9220" name="Object 4" hidden="1">
              <a:extLst>
                <a:ext uri="{63B3BB69-23CF-44E3-9099-C40C66FF867C}">
                  <a14:compatExt spid="_x0000_s9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nk%20Information_Cancu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k"/>
      <sheetName val="help"/>
      <sheetName val="Sence"/>
      <sheetName val="Version Description"/>
    </sheetNames>
    <sheetDataSet>
      <sheetData sheetId="0">
        <row r="1">
          <cell r="A1" t="str">
            <v>Link Name</v>
          </cell>
          <cell r="B1" t="str">
            <v>Logic Link Name</v>
          </cell>
          <cell r="C1" t="str">
            <v>Site 1 ID</v>
          </cell>
          <cell r="D1" t="str">
            <v>Site 2 ID</v>
          </cell>
          <cell r="E1" t="str">
            <v>Site 1 Name</v>
          </cell>
          <cell r="F1" t="str">
            <v>Site 2 Name</v>
          </cell>
          <cell r="G1" t="str">
            <v>Site 1 Latitude</v>
          </cell>
          <cell r="H1" t="str">
            <v>Site 2 Latitude</v>
          </cell>
          <cell r="I1" t="str">
            <v>Site 1 Longitude</v>
          </cell>
          <cell r="J1" t="str">
            <v>Site 2 Longitude</v>
          </cell>
          <cell r="K1" t="str">
            <v>Distance (km)</v>
          </cell>
          <cell r="L1" t="str">
            <v>Frequency Band (G)</v>
          </cell>
          <cell r="M1" t="str">
            <v>Protection</v>
          </cell>
          <cell r="N1" t="str">
            <v>XPIC</v>
          </cell>
          <cell r="O1" t="str">
            <v>Planned Capacity</v>
          </cell>
          <cell r="P1" t="str">
            <v>Site 2 Antenna Diameter</v>
          </cell>
          <cell r="Q1" t="str">
            <v>Site 1 Antenna Height</v>
          </cell>
          <cell r="R1" t="str">
            <v>Site 2 Antenna Height</v>
          </cell>
          <cell r="S1" t="str">
            <v>Annual Availability(%)</v>
          </cell>
        </row>
        <row r="2">
          <cell r="A2" t="str">
            <v>ATC_131969_08-07923-23-07</v>
          </cell>
          <cell r="B2" t="str">
            <v/>
          </cell>
          <cell r="C2" t="str">
            <v>ATC_131969</v>
          </cell>
          <cell r="D2" t="str">
            <v>08-07923-23-07</v>
          </cell>
          <cell r="E2" t="str">
            <v>ATC_131969</v>
          </cell>
          <cell r="F2" t="str">
            <v>08-07923-23-07</v>
          </cell>
          <cell r="G2" t="str">
            <v>21°2′40.16″N</v>
          </cell>
          <cell r="H2" t="str">
            <v>21°1′22.37″N</v>
          </cell>
          <cell r="I2" t="str">
            <v>86°51′7.64″W</v>
          </cell>
          <cell r="J2" t="str">
            <v>86°48′48.28″W</v>
          </cell>
          <cell r="K2">
            <v>4.6813370225580604</v>
          </cell>
          <cell r="L2">
            <v>15</v>
          </cell>
          <cell r="M2" t="str">
            <v>1+0</v>
          </cell>
          <cell r="N2" t="str">
            <v>No</v>
          </cell>
          <cell r="O2" t="str">
            <v>161M</v>
          </cell>
          <cell r="P2">
            <v>0.6</v>
          </cell>
          <cell r="Q2">
            <v>15.1</v>
          </cell>
          <cell r="R2">
            <v>21.5</v>
          </cell>
          <cell r="S2">
            <v>99.997642999999997</v>
          </cell>
        </row>
        <row r="3">
          <cell r="A3" t="str">
            <v>ATC_131969_ATC_175146</v>
          </cell>
          <cell r="B3" t="str">
            <v/>
          </cell>
          <cell r="C3" t="str">
            <v>ATC_131969</v>
          </cell>
          <cell r="D3" t="str">
            <v>ATC_175146</v>
          </cell>
          <cell r="E3" t="str">
            <v>ATC_131969</v>
          </cell>
          <cell r="F3" t="str">
            <v>ATC_175146</v>
          </cell>
          <cell r="G3" t="str">
            <v>21°2′40.16″N</v>
          </cell>
          <cell r="H3" t="str">
            <v>20°59′19.76″N</v>
          </cell>
          <cell r="I3" t="str">
            <v>86°51′7.64″W</v>
          </cell>
          <cell r="J3" t="str">
            <v>86°49′41.34″W</v>
          </cell>
          <cell r="K3">
            <v>6.6480672891369901</v>
          </cell>
          <cell r="L3">
            <v>7</v>
          </cell>
          <cell r="M3" t="str">
            <v>1+0 XPIC</v>
          </cell>
          <cell r="N3" t="str">
            <v>Yes</v>
          </cell>
          <cell r="O3" t="str">
            <v>322M</v>
          </cell>
          <cell r="P3">
            <v>0.6</v>
          </cell>
          <cell r="Q3">
            <v>24</v>
          </cell>
          <cell r="R3">
            <v>18.600000000000001</v>
          </cell>
          <cell r="S3">
            <v>99.999527</v>
          </cell>
        </row>
        <row r="4">
          <cell r="A4" t="str">
            <v>ATC_142344_ATC_131969</v>
          </cell>
          <cell r="B4" t="str">
            <v/>
          </cell>
          <cell r="C4" t="str">
            <v>ATC_131969</v>
          </cell>
          <cell r="D4" t="str">
            <v>ATC_142344</v>
          </cell>
          <cell r="E4" t="str">
            <v>ATC_131969</v>
          </cell>
          <cell r="F4" t="str">
            <v>ATC_142344</v>
          </cell>
          <cell r="G4" t="str">
            <v>21°2′40.16″N</v>
          </cell>
          <cell r="H4" t="str">
            <v>21°2′19.33″N</v>
          </cell>
          <cell r="I4" t="str">
            <v>86°51′7.64″W</v>
          </cell>
          <cell r="J4" t="str">
            <v>86°53′12.35″W</v>
          </cell>
          <cell r="K4">
            <v>3.6572858145193106</v>
          </cell>
          <cell r="L4">
            <v>15</v>
          </cell>
          <cell r="M4" t="str">
            <v>1+0</v>
          </cell>
          <cell r="N4" t="str">
            <v>No</v>
          </cell>
          <cell r="O4" t="str">
            <v>161M</v>
          </cell>
          <cell r="P4">
            <v>0.6</v>
          </cell>
          <cell r="Q4">
            <v>23.8</v>
          </cell>
          <cell r="R4">
            <v>23.2</v>
          </cell>
          <cell r="S4">
            <v>99.998845000000003</v>
          </cell>
        </row>
        <row r="5">
          <cell r="A5" t="str">
            <v>ATC_145029_ATC_131969</v>
          </cell>
          <cell r="B5" t="str">
            <v/>
          </cell>
          <cell r="C5" t="str">
            <v>ATC_131969</v>
          </cell>
          <cell r="D5" t="str">
            <v>ATC_145029</v>
          </cell>
          <cell r="E5" t="str">
            <v>ATC_131969</v>
          </cell>
          <cell r="F5" t="str">
            <v>ATC_145029</v>
          </cell>
          <cell r="G5" t="str">
            <v>21°2′40.16″N</v>
          </cell>
          <cell r="H5" t="str">
            <v>20°59′35.61″N</v>
          </cell>
          <cell r="I5" t="str">
            <v>86°51′7.64″W</v>
          </cell>
          <cell r="J5" t="str">
            <v>86°51′19.28″W</v>
          </cell>
          <cell r="K5">
            <v>5.6857586344925002</v>
          </cell>
          <cell r="L5">
            <v>15</v>
          </cell>
          <cell r="M5" t="str">
            <v>1+0</v>
          </cell>
          <cell r="N5" t="str">
            <v>No</v>
          </cell>
          <cell r="O5" t="str">
            <v>161M</v>
          </cell>
          <cell r="P5">
            <v>0.6</v>
          </cell>
          <cell r="Q5">
            <v>26.7</v>
          </cell>
          <cell r="R5">
            <v>27.2</v>
          </cell>
          <cell r="S5">
            <v>99.996116000000001</v>
          </cell>
        </row>
        <row r="6">
          <cell r="A6" t="str">
            <v>ATC_146074_08-07722-23-09</v>
          </cell>
          <cell r="B6" t="str">
            <v/>
          </cell>
          <cell r="C6" t="str">
            <v>ATC_146074</v>
          </cell>
          <cell r="D6" t="str">
            <v>08-07722-23-09</v>
          </cell>
          <cell r="E6" t="str">
            <v>ATC_146074</v>
          </cell>
          <cell r="F6" t="str">
            <v>08-07722-23-09</v>
          </cell>
          <cell r="G6" t="str">
            <v>21°11′32.04″N</v>
          </cell>
          <cell r="H6" t="str">
            <v>21°12′38.09″N</v>
          </cell>
          <cell r="I6" t="str">
            <v>86°51′45.4″W</v>
          </cell>
          <cell r="J6" t="str">
            <v>86°50′25.9″W</v>
          </cell>
          <cell r="K6">
            <v>3.0634494095023599</v>
          </cell>
          <cell r="L6">
            <v>15</v>
          </cell>
          <cell r="M6" t="str">
            <v>1+0</v>
          </cell>
          <cell r="N6" t="str">
            <v>No</v>
          </cell>
          <cell r="O6" t="str">
            <v>161M</v>
          </cell>
          <cell r="P6">
            <v>0.3</v>
          </cell>
          <cell r="Q6">
            <v>19.600000000000001</v>
          </cell>
          <cell r="R6">
            <v>25.7</v>
          </cell>
          <cell r="S6">
            <v>99.998395000000002</v>
          </cell>
        </row>
        <row r="7">
          <cell r="A7" t="str">
            <v>ATC_146074_ATC_146070</v>
          </cell>
          <cell r="B7" t="str">
            <v/>
          </cell>
          <cell r="C7" t="str">
            <v>ATC_146074</v>
          </cell>
          <cell r="D7" t="str">
            <v>ATC_146070</v>
          </cell>
          <cell r="E7" t="str">
            <v>ATC_146074</v>
          </cell>
          <cell r="F7" t="str">
            <v>ATC_146070</v>
          </cell>
          <cell r="G7" t="str">
            <v>21°11′32.04″N</v>
          </cell>
          <cell r="H7" t="str">
            <v>21°10′55.91″N</v>
          </cell>
          <cell r="I7" t="str">
            <v>86°51′45.4″W</v>
          </cell>
          <cell r="J7" t="str">
            <v>86°53′13.18″W</v>
          </cell>
          <cell r="K7">
            <v>2.7650353200122701</v>
          </cell>
          <cell r="L7">
            <v>15</v>
          </cell>
          <cell r="M7" t="str">
            <v>1+0</v>
          </cell>
          <cell r="N7" t="str">
            <v>No</v>
          </cell>
          <cell r="O7" t="str">
            <v>161M</v>
          </cell>
          <cell r="P7">
            <v>0.3</v>
          </cell>
          <cell r="Q7">
            <v>21.9</v>
          </cell>
          <cell r="R7">
            <v>22</v>
          </cell>
          <cell r="S7">
            <v>99.998861000000005</v>
          </cell>
        </row>
        <row r="8">
          <cell r="A8" t="str">
            <v>ATC_146074_ATC_146536</v>
          </cell>
          <cell r="B8" t="str">
            <v/>
          </cell>
          <cell r="C8" t="str">
            <v>ATC_146074</v>
          </cell>
          <cell r="D8" t="str">
            <v>ATC_146536</v>
          </cell>
          <cell r="E8" t="str">
            <v>ATC_146074</v>
          </cell>
          <cell r="F8" t="str">
            <v>ATC_146536</v>
          </cell>
          <cell r="G8" t="str">
            <v>21°11′32.04″N</v>
          </cell>
          <cell r="H8" t="str">
            <v>21°11′48.5″N</v>
          </cell>
          <cell r="I8" t="str">
            <v>86°51′45.4″W</v>
          </cell>
          <cell r="J8" t="str">
            <v>86°50′51.7″W</v>
          </cell>
          <cell r="K8">
            <v>1.62956345251774</v>
          </cell>
          <cell r="L8">
            <v>23</v>
          </cell>
          <cell r="M8" t="str">
            <v>1+0</v>
          </cell>
          <cell r="N8" t="str">
            <v>No</v>
          </cell>
          <cell r="O8" t="str">
            <v>161M</v>
          </cell>
          <cell r="P8">
            <v>0.3</v>
          </cell>
          <cell r="Q8">
            <v>19.2</v>
          </cell>
          <cell r="R8">
            <v>22.1</v>
          </cell>
          <cell r="S8">
            <v>99.999065999999999</v>
          </cell>
        </row>
        <row r="9">
          <cell r="A9" t="str">
            <v>ATC_146074_C8 - Pablo chan</v>
          </cell>
          <cell r="B9" t="str">
            <v/>
          </cell>
          <cell r="C9" t="str">
            <v>ATC_146074</v>
          </cell>
          <cell r="D9" t="str">
            <v>C8 - Pablo chan</v>
          </cell>
          <cell r="E9" t="str">
            <v>ATC_146074</v>
          </cell>
          <cell r="F9" t="str">
            <v>C8 - Pablo chan</v>
          </cell>
          <cell r="G9" t="str">
            <v>21°11′32.04″N</v>
          </cell>
          <cell r="H9" t="str">
            <v>21°13′18.2″N</v>
          </cell>
          <cell r="I9" t="str">
            <v>86°51′45.4″W</v>
          </cell>
          <cell r="J9" t="str">
            <v>86°51′0.87″W</v>
          </cell>
          <cell r="K9">
            <v>3.5084982515299998</v>
          </cell>
          <cell r="L9">
            <v>15</v>
          </cell>
          <cell r="M9" t="str">
            <v>1+0</v>
          </cell>
          <cell r="N9" t="str">
            <v>No</v>
          </cell>
          <cell r="O9" t="str">
            <v>161M</v>
          </cell>
          <cell r="P9">
            <v>0.3</v>
          </cell>
          <cell r="Q9">
            <v>25.9</v>
          </cell>
          <cell r="R9">
            <v>25.3</v>
          </cell>
          <cell r="S9">
            <v>99.997530999999995</v>
          </cell>
        </row>
        <row r="10">
          <cell r="A10" t="str">
            <v>ATC_175146_23-03417</v>
          </cell>
          <cell r="B10" t="str">
            <v/>
          </cell>
          <cell r="C10" t="str">
            <v>ATC_175146</v>
          </cell>
          <cell r="D10" t="str">
            <v>23-03417</v>
          </cell>
          <cell r="E10" t="str">
            <v>ATC_175146</v>
          </cell>
          <cell r="F10" t="str">
            <v>23-03417</v>
          </cell>
          <cell r="G10" t="str">
            <v>20°59′19.76″N</v>
          </cell>
          <cell r="H10" t="str">
            <v>20°58′42.47″N</v>
          </cell>
          <cell r="I10" t="str">
            <v>86°49′41.34″W</v>
          </cell>
          <cell r="J10" t="str">
            <v>86°50′1.08″W</v>
          </cell>
          <cell r="K10">
            <v>1.2808528301222899</v>
          </cell>
          <cell r="L10">
            <v>23</v>
          </cell>
          <cell r="M10" t="str">
            <v>1+0</v>
          </cell>
          <cell r="N10" t="str">
            <v>No</v>
          </cell>
          <cell r="O10" t="str">
            <v>161M</v>
          </cell>
          <cell r="P10">
            <v>0.3</v>
          </cell>
          <cell r="Q10">
            <v>13.8</v>
          </cell>
          <cell r="R10">
            <v>20.6</v>
          </cell>
          <cell r="S10">
            <v>99.999644000000004</v>
          </cell>
        </row>
        <row r="11">
          <cell r="A11" t="str">
            <v>BTS_1_CANCUN_08-13183-23-15</v>
          </cell>
          <cell r="B11" t="str">
            <v/>
          </cell>
          <cell r="C11" t="str">
            <v>BTS_1_CANCUN</v>
          </cell>
          <cell r="D11" t="str">
            <v>08-13183-23-15</v>
          </cell>
          <cell r="E11" t="str">
            <v>BTS_1_CANCUN</v>
          </cell>
          <cell r="F11" t="str">
            <v>08-13183-23-15</v>
          </cell>
          <cell r="G11" t="str">
            <v>21°7′40.97″N</v>
          </cell>
          <cell r="H11" t="str">
            <v>21°9′12.7″N</v>
          </cell>
          <cell r="I11" t="str">
            <v>86°52′59.85″W</v>
          </cell>
          <cell r="J11" t="str">
            <v>86°55′37.5″W</v>
          </cell>
          <cell r="K11">
            <v>5.3525559877373601</v>
          </cell>
          <cell r="L11">
            <v>15</v>
          </cell>
          <cell r="M11" t="str">
            <v>1+0</v>
          </cell>
          <cell r="N11" t="str">
            <v>No</v>
          </cell>
          <cell r="O11" t="str">
            <v>161M</v>
          </cell>
          <cell r="P11">
            <v>0.6</v>
          </cell>
          <cell r="Q11">
            <v>27.2</v>
          </cell>
          <cell r="R11">
            <v>27.1</v>
          </cell>
          <cell r="S11">
            <v>99.996650000000002</v>
          </cell>
        </row>
        <row r="12">
          <cell r="A12" t="str">
            <v>BTS_1_CANCUN_08-13390-23-15</v>
          </cell>
          <cell r="B12" t="str">
            <v/>
          </cell>
          <cell r="C12" t="str">
            <v>BTS_1_CANCUN</v>
          </cell>
          <cell r="D12" t="str">
            <v>08-13390-23-15</v>
          </cell>
          <cell r="E12" t="str">
            <v>BTS_1_CANCUN</v>
          </cell>
          <cell r="F12" t="str">
            <v>08-13390-23-15</v>
          </cell>
          <cell r="G12" t="str">
            <v>21°7′40.97″N</v>
          </cell>
          <cell r="H12" t="str">
            <v>21°6′26.84″N</v>
          </cell>
          <cell r="I12" t="str">
            <v>86°52′59.85″W</v>
          </cell>
          <cell r="J12" t="str">
            <v>86°54′37.68″W</v>
          </cell>
          <cell r="K12">
            <v>3.6287385178125202</v>
          </cell>
          <cell r="L12">
            <v>23</v>
          </cell>
          <cell r="M12" t="str">
            <v>1+0</v>
          </cell>
          <cell r="N12" t="str">
            <v>No</v>
          </cell>
          <cell r="O12" t="str">
            <v>161M</v>
          </cell>
          <cell r="P12">
            <v>0.6</v>
          </cell>
          <cell r="Q12">
            <v>23.2</v>
          </cell>
          <cell r="R12">
            <v>26.8</v>
          </cell>
          <cell r="S12">
            <v>99.995002999999997</v>
          </cell>
        </row>
        <row r="13">
          <cell r="A13" t="str">
            <v>BTS_1_CANCUN_CTQUI0196</v>
          </cell>
          <cell r="B13" t="str">
            <v/>
          </cell>
          <cell r="C13" t="str">
            <v>BTS_1_CANCUN</v>
          </cell>
          <cell r="D13" t="str">
            <v>CTQUI0196</v>
          </cell>
          <cell r="E13" t="str">
            <v>BTS_1_CANCUN</v>
          </cell>
          <cell r="F13" t="str">
            <v>CTQUI0196</v>
          </cell>
          <cell r="G13" t="str">
            <v>21°7′40.97″N</v>
          </cell>
          <cell r="H13" t="str">
            <v>21°3′34.3″N</v>
          </cell>
          <cell r="I13" t="str">
            <v>86°52′59.85″W</v>
          </cell>
          <cell r="J13" t="str">
            <v>86°55′12.9″W</v>
          </cell>
          <cell r="K13">
            <v>8.5028594738102594</v>
          </cell>
          <cell r="L13">
            <v>7</v>
          </cell>
          <cell r="M13" t="str">
            <v>1+0</v>
          </cell>
          <cell r="N13" t="str">
            <v>No</v>
          </cell>
          <cell r="O13" t="str">
            <v>161M</v>
          </cell>
          <cell r="P13">
            <v>0.6</v>
          </cell>
          <cell r="Q13">
            <v>25.1</v>
          </cell>
          <cell r="R13">
            <v>27.5</v>
          </cell>
          <cell r="S13">
            <v>99.999634999999998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2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image" Target="../media/image1.emf"/><Relationship Id="rId5" Type="http://schemas.openxmlformats.org/officeDocument/2006/relationships/oleObject" Target="../embeddings/oleObject1.bin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24" sqref="B24"/>
    </sheetView>
  </sheetViews>
  <sheetFormatPr defaultRowHeight="15"/>
  <cols>
    <col min="1" max="1" width="10.7109375" customWidth="1"/>
    <col min="2" max="2" width="63.5703125" customWidth="1"/>
  </cols>
  <sheetData>
    <row r="1" spans="1:2">
      <c r="A1" s="46" t="s">
        <v>352</v>
      </c>
      <c r="B1" s="46" t="s">
        <v>353</v>
      </c>
    </row>
    <row r="2" spans="1:2">
      <c r="A2" s="35" t="s">
        <v>354</v>
      </c>
      <c r="B2" s="35" t="s">
        <v>355</v>
      </c>
    </row>
    <row r="3" spans="1:2">
      <c r="A3" s="35" t="s">
        <v>370</v>
      </c>
      <c r="B3" s="35" t="s">
        <v>372</v>
      </c>
    </row>
    <row r="4" spans="1:2">
      <c r="A4" s="35"/>
      <c r="B4" s="35"/>
    </row>
    <row r="5" spans="1:2">
      <c r="A5" s="35"/>
      <c r="B5" s="35"/>
    </row>
    <row r="6" spans="1:2">
      <c r="A6" s="35"/>
      <c r="B6" s="35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E23" sqref="E23"/>
    </sheetView>
  </sheetViews>
  <sheetFormatPr defaultRowHeight="15"/>
  <cols>
    <col min="1" max="1" width="16.28515625" bestFit="1" customWidth="1"/>
    <col min="2" max="7" width="10.7109375" customWidth="1"/>
    <col min="8" max="8" width="14.5703125" customWidth="1"/>
    <col min="12" max="12" width="10.5703125" bestFit="1" customWidth="1"/>
    <col min="13" max="13" width="10.5703125" customWidth="1"/>
    <col min="14" max="14" width="13.140625" bestFit="1" customWidth="1"/>
    <col min="15" max="15" width="18.5703125" customWidth="1"/>
    <col min="16" max="16" width="8" customWidth="1"/>
    <col min="17" max="17" width="11.7109375" bestFit="1" customWidth="1"/>
  </cols>
  <sheetData>
    <row r="1" spans="1:8">
      <c r="A1" t="s">
        <v>240</v>
      </c>
    </row>
    <row r="2" spans="1:8" ht="31.5">
      <c r="A2" s="5" t="s">
        <v>244</v>
      </c>
      <c r="B2" s="42" t="s">
        <v>243</v>
      </c>
      <c r="C2" s="42" t="s">
        <v>242</v>
      </c>
    </row>
    <row r="3" spans="1:8">
      <c r="A3" s="35" t="s">
        <v>238</v>
      </c>
      <c r="B3" s="35"/>
      <c r="C3" s="35"/>
    </row>
    <row r="4" spans="1:8">
      <c r="A4" s="35" t="s">
        <v>358</v>
      </c>
      <c r="B4" s="35">
        <v>10</v>
      </c>
      <c r="C4" s="35"/>
    </row>
    <row r="5" spans="1:8">
      <c r="A5" s="35" t="s">
        <v>239</v>
      </c>
      <c r="B5" s="35">
        <v>46</v>
      </c>
      <c r="C5" s="35"/>
    </row>
    <row r="6" spans="1:8">
      <c r="A6" s="36"/>
      <c r="B6" s="36"/>
      <c r="C6" s="36"/>
    </row>
    <row r="7" spans="1:8">
      <c r="A7" s="34" t="s">
        <v>336</v>
      </c>
    </row>
    <row r="8" spans="1:8">
      <c r="A8" s="48" t="s">
        <v>361</v>
      </c>
      <c r="B8" s="48" t="s">
        <v>251</v>
      </c>
      <c r="C8" s="48" t="s">
        <v>252</v>
      </c>
      <c r="D8" s="37"/>
    </row>
    <row r="9" spans="1:8">
      <c r="A9" s="31" t="s">
        <v>357</v>
      </c>
      <c r="B9" s="32">
        <v>-86.898307000000003</v>
      </c>
      <c r="C9" s="32">
        <v>21.138213</v>
      </c>
      <c r="D9" s="38"/>
    </row>
    <row r="10" spans="1:8">
      <c r="A10" s="31" t="s">
        <v>356</v>
      </c>
      <c r="B10" s="32">
        <v>-86.830613999999997</v>
      </c>
      <c r="C10" s="32">
        <v>21.154116999999999</v>
      </c>
      <c r="D10" s="38"/>
      <c r="E10" s="38"/>
      <c r="F10" s="38"/>
      <c r="G10" s="38"/>
      <c r="H10" s="38"/>
    </row>
    <row r="11" spans="1:8">
      <c r="A11" s="31" t="s">
        <v>439</v>
      </c>
      <c r="B11" s="32">
        <v>-86.760481999999996</v>
      </c>
      <c r="C11" s="32">
        <v>21.113185000000001</v>
      </c>
      <c r="D11" s="38"/>
      <c r="E11" s="38"/>
      <c r="F11" s="38"/>
      <c r="G11" s="38"/>
      <c r="H11" s="38"/>
    </row>
    <row r="12" spans="1:8">
      <c r="A12" s="31" t="s">
        <v>371</v>
      </c>
      <c r="B12" s="32">
        <v>-86.839285000000004</v>
      </c>
      <c r="C12" s="32">
        <v>21.155203</v>
      </c>
      <c r="D12" s="38"/>
      <c r="E12" s="38"/>
      <c r="F12" s="38"/>
      <c r="G12" s="38"/>
      <c r="H12" s="38"/>
    </row>
    <row r="14" spans="1:8">
      <c r="A14" t="s">
        <v>241</v>
      </c>
    </row>
    <row r="15" spans="1:8">
      <c r="A15" s="4" t="s">
        <v>340</v>
      </c>
      <c r="B15" s="4" t="s">
        <v>341</v>
      </c>
      <c r="C15" s="4" t="s">
        <v>342</v>
      </c>
      <c r="D15" s="4" t="s">
        <v>343</v>
      </c>
      <c r="E15" s="4" t="s">
        <v>344</v>
      </c>
      <c r="F15" s="4" t="s">
        <v>345</v>
      </c>
      <c r="G15" s="4" t="s">
        <v>346</v>
      </c>
    </row>
    <row r="16" spans="1:8">
      <c r="A16" s="31" t="s">
        <v>364</v>
      </c>
      <c r="B16" s="31"/>
      <c r="C16" s="31">
        <v>1</v>
      </c>
      <c r="D16" s="31"/>
      <c r="E16" s="31"/>
      <c r="F16" s="31"/>
      <c r="G16" s="31">
        <f>SUM(B16:F16)</f>
        <v>1</v>
      </c>
    </row>
    <row r="17" spans="1:7">
      <c r="A17" s="31" t="s">
        <v>365</v>
      </c>
      <c r="B17" s="31"/>
      <c r="C17" s="31">
        <v>1</v>
      </c>
      <c r="D17" s="31"/>
      <c r="E17" s="31"/>
      <c r="F17" s="31"/>
      <c r="G17" s="31">
        <f t="shared" ref="G17:G21" si="0">SUM(B17:F17)</f>
        <v>1</v>
      </c>
    </row>
    <row r="18" spans="1:7">
      <c r="A18" s="31" t="s">
        <v>366</v>
      </c>
      <c r="B18" s="31"/>
      <c r="C18" s="31"/>
      <c r="D18" s="31"/>
      <c r="E18" s="31"/>
      <c r="F18" s="31"/>
      <c r="G18" s="31">
        <f t="shared" si="0"/>
        <v>0</v>
      </c>
    </row>
    <row r="19" spans="1:7">
      <c r="A19" s="31" t="s">
        <v>367</v>
      </c>
      <c r="B19" s="31">
        <v>3</v>
      </c>
      <c r="C19" s="31">
        <v>4</v>
      </c>
      <c r="D19" s="31"/>
      <c r="E19" s="31"/>
      <c r="F19" s="31"/>
      <c r="G19" s="31">
        <f t="shared" si="0"/>
        <v>7</v>
      </c>
    </row>
    <row r="20" spans="1:7">
      <c r="A20" s="31" t="s">
        <v>368</v>
      </c>
      <c r="B20" s="31"/>
      <c r="C20" s="31"/>
      <c r="D20" s="31"/>
      <c r="E20" s="31"/>
      <c r="F20" s="31"/>
      <c r="G20" s="31">
        <f t="shared" si="0"/>
        <v>0</v>
      </c>
    </row>
    <row r="21" spans="1:7">
      <c r="A21" s="31" t="s">
        <v>369</v>
      </c>
      <c r="B21" s="31">
        <v>2</v>
      </c>
      <c r="C21" s="31">
        <v>1</v>
      </c>
      <c r="D21" s="31"/>
      <c r="E21" s="31"/>
      <c r="F21" s="31"/>
      <c r="G21" s="31">
        <f t="shared" si="0"/>
        <v>3</v>
      </c>
    </row>
    <row r="22" spans="1:7">
      <c r="G22" s="44">
        <f>SUM(G16:G21)</f>
        <v>12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C132"/>
  <sheetViews>
    <sheetView tabSelected="1" zoomScaleNormal="100" workbookViewId="0">
      <selection activeCell="F59" sqref="F59"/>
    </sheetView>
  </sheetViews>
  <sheetFormatPr defaultRowHeight="15"/>
  <cols>
    <col min="1" max="1" width="17" bestFit="1" customWidth="1"/>
    <col min="2" max="2" width="19.140625" style="2" customWidth="1"/>
    <col min="3" max="3" width="13.5703125" style="2" bestFit="1" customWidth="1"/>
    <col min="4" max="4" width="11.42578125" bestFit="1" customWidth="1"/>
    <col min="5" max="5" width="12.140625" bestFit="1" customWidth="1"/>
    <col min="6" max="6" width="12.140625" customWidth="1"/>
    <col min="7" max="7" width="9" style="2"/>
    <col min="8" max="8" width="11" style="2" bestFit="1" customWidth="1"/>
    <col min="9" max="9" width="13" bestFit="1" customWidth="1"/>
    <col min="14" max="14" width="13.140625" style="57" customWidth="1"/>
    <col min="15" max="15" width="14.140625" style="57" customWidth="1"/>
    <col min="16" max="16" width="13.28515625" bestFit="1" customWidth="1"/>
    <col min="17" max="17" width="33.5703125" bestFit="1" customWidth="1"/>
    <col min="18" max="19" width="11.7109375" customWidth="1"/>
    <col min="24" max="24" width="14.85546875" customWidth="1"/>
  </cols>
  <sheetData>
    <row r="1" spans="1:29">
      <c r="A1" s="1">
        <f>SUBTOTAL(3,A4:A90)</f>
        <v>12</v>
      </c>
      <c r="B1" s="2">
        <f t="shared" ref="B1:X1" si="0">SUBTOTAL(3,B4:B90)</f>
        <v>12</v>
      </c>
      <c r="C1" s="2">
        <f t="shared" si="0"/>
        <v>12</v>
      </c>
      <c r="D1" s="1">
        <f t="shared" si="0"/>
        <v>12</v>
      </c>
      <c r="E1" s="1">
        <f t="shared" si="0"/>
        <v>12</v>
      </c>
      <c r="F1" s="1">
        <f t="shared" si="0"/>
        <v>12</v>
      </c>
      <c r="G1" s="1">
        <f t="shared" si="0"/>
        <v>12</v>
      </c>
      <c r="H1" s="1">
        <f t="shared" si="0"/>
        <v>12</v>
      </c>
      <c r="I1" s="1">
        <f t="shared" si="0"/>
        <v>12</v>
      </c>
      <c r="J1" s="1">
        <f t="shared" si="0"/>
        <v>12</v>
      </c>
      <c r="K1" s="1">
        <f t="shared" si="0"/>
        <v>12</v>
      </c>
      <c r="L1" s="1">
        <f t="shared" si="0"/>
        <v>12</v>
      </c>
      <c r="M1" s="1">
        <f t="shared" si="0"/>
        <v>12</v>
      </c>
      <c r="N1" s="57">
        <f t="shared" si="0"/>
        <v>12</v>
      </c>
      <c r="O1" s="57">
        <f t="shared" si="0"/>
        <v>12</v>
      </c>
      <c r="P1" s="1">
        <f t="shared" si="0"/>
        <v>12</v>
      </c>
      <c r="Q1" s="1">
        <f t="shared" si="0"/>
        <v>12</v>
      </c>
      <c r="R1" s="1">
        <f t="shared" si="0"/>
        <v>12</v>
      </c>
      <c r="S1" s="1">
        <f t="shared" si="0"/>
        <v>12</v>
      </c>
      <c r="T1" s="1">
        <f t="shared" si="0"/>
        <v>12</v>
      </c>
      <c r="U1" s="1">
        <f t="shared" si="0"/>
        <v>12</v>
      </c>
      <c r="V1" s="1">
        <f t="shared" si="0"/>
        <v>12</v>
      </c>
      <c r="W1" s="1">
        <f t="shared" si="0"/>
        <v>12</v>
      </c>
      <c r="X1" s="1">
        <f t="shared" si="0"/>
        <v>12</v>
      </c>
    </row>
    <row r="2" spans="1:29" ht="15" customHeight="1">
      <c r="A2" s="1"/>
      <c r="D2" s="1"/>
      <c r="E2" s="1"/>
      <c r="F2" s="1"/>
      <c r="G2" s="1"/>
      <c r="H2" s="1"/>
      <c r="I2" s="1"/>
      <c r="J2" s="1"/>
      <c r="K2" s="62" t="s">
        <v>333</v>
      </c>
      <c r="L2" s="62"/>
      <c r="M2" s="62"/>
      <c r="N2" s="62"/>
      <c r="O2" s="62"/>
      <c r="P2" s="63" t="s">
        <v>334</v>
      </c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</row>
    <row r="3" spans="1:29" s="29" customFormat="1" ht="52.5">
      <c r="A3" s="41" t="s">
        <v>330</v>
      </c>
      <c r="B3" s="53" t="s">
        <v>0</v>
      </c>
      <c r="C3" s="53" t="s">
        <v>9</v>
      </c>
      <c r="D3" s="41" t="s">
        <v>10</v>
      </c>
      <c r="E3" s="41" t="s">
        <v>18</v>
      </c>
      <c r="F3" s="41" t="s">
        <v>379</v>
      </c>
      <c r="G3" s="41" t="s">
        <v>25</v>
      </c>
      <c r="H3" s="41" t="s">
        <v>248</v>
      </c>
      <c r="I3" s="41" t="s">
        <v>26</v>
      </c>
      <c r="J3" s="41" t="s">
        <v>335</v>
      </c>
      <c r="K3" s="41" t="s">
        <v>238</v>
      </c>
      <c r="L3" s="41" t="s">
        <v>239</v>
      </c>
      <c r="M3" s="41" t="s">
        <v>358</v>
      </c>
      <c r="N3" s="56" t="s">
        <v>331</v>
      </c>
      <c r="O3" s="60" t="s">
        <v>332</v>
      </c>
      <c r="P3" s="4" t="s">
        <v>322</v>
      </c>
      <c r="Q3" s="4" t="s">
        <v>323</v>
      </c>
      <c r="R3" s="4" t="s">
        <v>349</v>
      </c>
      <c r="S3" s="4" t="s">
        <v>350</v>
      </c>
      <c r="T3" s="4" t="s">
        <v>324</v>
      </c>
      <c r="U3" s="4" t="s">
        <v>325</v>
      </c>
      <c r="V3" s="4" t="s">
        <v>351</v>
      </c>
      <c r="W3" s="4" t="s">
        <v>326</v>
      </c>
      <c r="X3" s="4" t="s">
        <v>327</v>
      </c>
      <c r="Y3" s="4" t="s">
        <v>328</v>
      </c>
      <c r="Z3" s="4" t="s">
        <v>329</v>
      </c>
      <c r="AA3" s="4" t="s">
        <v>347</v>
      </c>
      <c r="AB3" s="4" t="s">
        <v>348</v>
      </c>
      <c r="AC3" s="4" t="s">
        <v>363</v>
      </c>
    </row>
    <row r="4" spans="1:29">
      <c r="A4" s="39" t="s">
        <v>393</v>
      </c>
      <c r="B4" s="39" t="s">
        <v>391</v>
      </c>
      <c r="C4" s="39">
        <v>-86.840526999999994</v>
      </c>
      <c r="D4" s="39">
        <v>21.210581000000001</v>
      </c>
      <c r="E4" s="30" t="s">
        <v>22</v>
      </c>
      <c r="F4" s="59">
        <v>20</v>
      </c>
      <c r="G4" s="40">
        <v>0.5</v>
      </c>
      <c r="H4" s="47" t="s">
        <v>373</v>
      </c>
      <c r="I4" s="30" t="s">
        <v>387</v>
      </c>
      <c r="J4" s="39" t="s">
        <v>374</v>
      </c>
      <c r="K4" s="39" t="s">
        <v>314</v>
      </c>
      <c r="L4" s="39" t="s">
        <v>314</v>
      </c>
      <c r="M4" s="39" t="s">
        <v>377</v>
      </c>
      <c r="N4" s="58" t="s">
        <v>359</v>
      </c>
      <c r="O4" s="58" t="s">
        <v>359</v>
      </c>
      <c r="P4" s="30" t="str">
        <f>VLOOKUP(B4,[1]Link!$D:$E,2,FALSE)</f>
        <v>ATC_146074</v>
      </c>
      <c r="Q4" s="64" t="str">
        <f>R4&amp;"_"&amp;S4</f>
        <v>ATC_146074_08-07722-23-09</v>
      </c>
      <c r="R4" s="30" t="str">
        <f t="shared" ref="R4" si="1">P4</f>
        <v>ATC_146074</v>
      </c>
      <c r="S4" s="30" t="str">
        <f t="shared" ref="S4" si="2">B4</f>
        <v>08-07722-23-09</v>
      </c>
      <c r="T4" s="61">
        <f>VLOOKUP(Q4,[1]Link!$A:$K,11,FALSE)</f>
        <v>3.0634494095023599</v>
      </c>
      <c r="U4" s="30">
        <f>VLOOKUP(Q4,[1]Link!$A:$L,12,FALSE)</f>
        <v>15</v>
      </c>
      <c r="V4" s="30" t="str">
        <f>VLOOKUP(Q4,[1]Link!$A:$M,13,FALSE)</f>
        <v>1+0</v>
      </c>
      <c r="W4" s="30" t="str">
        <f>VLOOKUP(Q4,[1]Link!$A:$O,15,FALSE)</f>
        <v>161M</v>
      </c>
      <c r="X4" s="30">
        <f>VLOOKUP(Q4,[1]Link!$A:$P,16,FALSE)</f>
        <v>0.3</v>
      </c>
      <c r="Y4" s="30">
        <f>VLOOKUP(Q4,[1]Link!$A:$Q,17,FALSE)</f>
        <v>19.600000000000001</v>
      </c>
      <c r="Z4" s="30">
        <f>VLOOKUP(Q4,[1]Link!$A:$R,18,FALSE)</f>
        <v>25.7</v>
      </c>
      <c r="AA4" s="30"/>
      <c r="AB4" s="30"/>
      <c r="AC4" s="30">
        <f>VLOOKUP(Q4,[1]Link!$A:$S,19,FALSE)</f>
        <v>99.998395000000002</v>
      </c>
    </row>
    <row r="5" spans="1:29" hidden="1">
      <c r="A5" s="39" t="s">
        <v>402</v>
      </c>
      <c r="B5" s="39" t="s">
        <v>455</v>
      </c>
      <c r="C5" s="39">
        <v>-86.757750000000001</v>
      </c>
      <c r="D5" s="39">
        <v>21.116942000000002</v>
      </c>
      <c r="E5" s="30" t="s">
        <v>22</v>
      </c>
      <c r="F5" s="59">
        <v>15</v>
      </c>
      <c r="G5" s="40">
        <v>0.5</v>
      </c>
      <c r="H5" s="47" t="s">
        <v>380</v>
      </c>
      <c r="I5" s="30" t="s">
        <v>387</v>
      </c>
      <c r="J5" s="39" t="s">
        <v>382</v>
      </c>
      <c r="K5" s="39" t="s">
        <v>314</v>
      </c>
      <c r="L5" s="39" t="s">
        <v>376</v>
      </c>
      <c r="M5" s="39" t="s">
        <v>376</v>
      </c>
      <c r="N5" s="58"/>
      <c r="O5" s="58"/>
      <c r="P5" s="30"/>
      <c r="Q5" s="43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</row>
    <row r="6" spans="1:29" hidden="1">
      <c r="A6" s="39" t="s">
        <v>402</v>
      </c>
      <c r="B6" s="39" t="s">
        <v>460</v>
      </c>
      <c r="C6" s="39">
        <v>-86.781543999999997</v>
      </c>
      <c r="D6" s="39">
        <v>21.037780999999999</v>
      </c>
      <c r="E6" s="30" t="s">
        <v>22</v>
      </c>
      <c r="F6" s="59">
        <v>30</v>
      </c>
      <c r="G6" s="40">
        <v>0.5</v>
      </c>
      <c r="H6" s="47" t="s">
        <v>380</v>
      </c>
      <c r="I6" s="30" t="s">
        <v>387</v>
      </c>
      <c r="J6" s="39" t="s">
        <v>378</v>
      </c>
      <c r="K6" s="39" t="s">
        <v>314</v>
      </c>
      <c r="L6" s="39" t="s">
        <v>376</v>
      </c>
      <c r="M6" s="39" t="s">
        <v>376</v>
      </c>
      <c r="N6" s="58">
        <v>8.6</v>
      </c>
      <c r="O6" s="58">
        <v>0.35</v>
      </c>
      <c r="P6" s="30"/>
      <c r="Q6" s="43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</row>
    <row r="7" spans="1:29" hidden="1">
      <c r="A7" s="39" t="s">
        <v>395</v>
      </c>
      <c r="B7" s="39" t="s">
        <v>443</v>
      </c>
      <c r="C7" s="39">
        <v>-86.895538999999999</v>
      </c>
      <c r="D7" s="39">
        <v>21.166492999999999</v>
      </c>
      <c r="E7" s="30" t="s">
        <v>22</v>
      </c>
      <c r="F7" s="59">
        <v>22</v>
      </c>
      <c r="G7" s="40">
        <v>0.5</v>
      </c>
      <c r="H7" s="47" t="s">
        <v>380</v>
      </c>
      <c r="I7" s="30" t="s">
        <v>387</v>
      </c>
      <c r="J7" s="39" t="s">
        <v>378</v>
      </c>
      <c r="K7" s="39" t="s">
        <v>383</v>
      </c>
      <c r="L7" s="39" t="s">
        <v>381</v>
      </c>
      <c r="M7" s="39" t="s">
        <v>377</v>
      </c>
      <c r="N7" s="58">
        <v>5.5259999999999998</v>
      </c>
      <c r="O7" s="58">
        <v>1.6519999999999999</v>
      </c>
      <c r="P7" s="30"/>
      <c r="Q7" s="43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</row>
    <row r="8" spans="1:29" hidden="1">
      <c r="A8" s="39" t="s">
        <v>395</v>
      </c>
      <c r="B8" s="39" t="s">
        <v>405</v>
      </c>
      <c r="C8" s="39">
        <v>-86.875556000000003</v>
      </c>
      <c r="D8" s="39">
        <v>21.185555999999998</v>
      </c>
      <c r="E8" s="30" t="s">
        <v>22</v>
      </c>
      <c r="F8" s="59">
        <v>15</v>
      </c>
      <c r="G8" s="40">
        <v>0.5</v>
      </c>
      <c r="H8" s="47" t="s">
        <v>380</v>
      </c>
      <c r="I8" s="30" t="s">
        <v>387</v>
      </c>
      <c r="J8" s="39" t="s">
        <v>378</v>
      </c>
      <c r="K8" s="39" t="s">
        <v>314</v>
      </c>
      <c r="L8" s="39" t="s">
        <v>376</v>
      </c>
      <c r="M8" s="39" t="s">
        <v>377</v>
      </c>
      <c r="N8" s="58">
        <v>6.7349999999999994</v>
      </c>
      <c r="O8" s="58">
        <v>1.554</v>
      </c>
      <c r="P8" s="30"/>
      <c r="Q8" s="43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</row>
    <row r="9" spans="1:29">
      <c r="A9" s="39" t="s">
        <v>393</v>
      </c>
      <c r="B9" s="39" t="s">
        <v>406</v>
      </c>
      <c r="C9" s="39">
        <v>-86.813412</v>
      </c>
      <c r="D9" s="39">
        <v>21.022880000000001</v>
      </c>
      <c r="E9" s="30" t="s">
        <v>22</v>
      </c>
      <c r="F9" s="59">
        <v>25</v>
      </c>
      <c r="G9" s="40">
        <v>0.5</v>
      </c>
      <c r="H9" s="47" t="s">
        <v>373</v>
      </c>
      <c r="I9" s="30" t="s">
        <v>387</v>
      </c>
      <c r="J9" s="39" t="s">
        <v>374</v>
      </c>
      <c r="K9" s="39" t="s">
        <v>314</v>
      </c>
      <c r="L9" s="39" t="s">
        <v>314</v>
      </c>
      <c r="M9" s="39" t="s">
        <v>377</v>
      </c>
      <c r="N9" s="58" t="s">
        <v>359</v>
      </c>
      <c r="O9" s="58" t="s">
        <v>359</v>
      </c>
      <c r="P9" s="30" t="str">
        <f>VLOOKUP(B9,[1]Link!$D:$E,2,FALSE)</f>
        <v>ATC_131969</v>
      </c>
      <c r="Q9" s="64" t="str">
        <f t="shared" ref="Q9:Q11" si="3">R9&amp;"_"&amp;S9</f>
        <v>ATC_131969_08-07923-23-07</v>
      </c>
      <c r="R9" s="30" t="str">
        <f t="shared" ref="R9:R11" si="4">P9</f>
        <v>ATC_131969</v>
      </c>
      <c r="S9" s="30" t="str">
        <f t="shared" ref="S9:S11" si="5">B9</f>
        <v>08-07923-23-07</v>
      </c>
      <c r="T9" s="61">
        <f>VLOOKUP(Q9,[1]Link!$A:$K,11,FALSE)</f>
        <v>4.6813370225580604</v>
      </c>
      <c r="U9" s="30">
        <f>VLOOKUP(Q9,[1]Link!$A:$L,12,FALSE)</f>
        <v>15</v>
      </c>
      <c r="V9" s="30" t="str">
        <f>VLOOKUP(Q9,[1]Link!$A:$M,13,FALSE)</f>
        <v>1+0</v>
      </c>
      <c r="W9" s="30" t="str">
        <f>VLOOKUP(Q9,[1]Link!$A:$O,15,FALSE)</f>
        <v>161M</v>
      </c>
      <c r="X9" s="30">
        <f>VLOOKUP(Q9,[1]Link!$A:$P,16,FALSE)</f>
        <v>0.6</v>
      </c>
      <c r="Y9" s="30">
        <f>VLOOKUP(Q9,[1]Link!$A:$Q,17,FALSE)</f>
        <v>15.1</v>
      </c>
      <c r="Z9" s="30">
        <f>VLOOKUP(Q9,[1]Link!$A:$R,18,FALSE)</f>
        <v>21.5</v>
      </c>
      <c r="AA9" s="30"/>
      <c r="AB9" s="30"/>
      <c r="AC9" s="30">
        <f>VLOOKUP(Q9,[1]Link!$A:$S,19,FALSE)</f>
        <v>99.997642999999997</v>
      </c>
    </row>
    <row r="10" spans="1:29">
      <c r="A10" s="39" t="s">
        <v>393</v>
      </c>
      <c r="B10" s="39" t="s">
        <v>407</v>
      </c>
      <c r="C10" s="39">
        <v>-86.927082999999996</v>
      </c>
      <c r="D10" s="39">
        <v>21.153528000000001</v>
      </c>
      <c r="E10" s="30" t="s">
        <v>22</v>
      </c>
      <c r="F10" s="59">
        <v>18</v>
      </c>
      <c r="G10" s="40">
        <v>0.5</v>
      </c>
      <c r="H10" s="47" t="s">
        <v>373</v>
      </c>
      <c r="I10" s="30" t="s">
        <v>387</v>
      </c>
      <c r="J10" s="39" t="s">
        <v>374</v>
      </c>
      <c r="K10" s="39" t="s">
        <v>314</v>
      </c>
      <c r="L10" s="39" t="s">
        <v>314</v>
      </c>
      <c r="M10" s="39" t="s">
        <v>377</v>
      </c>
      <c r="N10" s="58" t="s">
        <v>359</v>
      </c>
      <c r="O10" s="58" t="s">
        <v>359</v>
      </c>
      <c r="P10" s="30" t="str">
        <f>VLOOKUP(B10,[1]Link!$D:$E,2,FALSE)</f>
        <v>BTS_1_CANCUN</v>
      </c>
      <c r="Q10" s="64" t="str">
        <f t="shared" si="3"/>
        <v>BTS_1_CANCUN_08-13183-23-15</v>
      </c>
      <c r="R10" s="30" t="str">
        <f t="shared" si="4"/>
        <v>BTS_1_CANCUN</v>
      </c>
      <c r="S10" s="30" t="str">
        <f t="shared" si="5"/>
        <v>08-13183-23-15</v>
      </c>
      <c r="T10" s="61">
        <f>VLOOKUP(Q10,[1]Link!$A:$K,11,FALSE)</f>
        <v>5.3525559877373601</v>
      </c>
      <c r="U10" s="30">
        <f>VLOOKUP(Q10,[1]Link!$A:$L,12,FALSE)</f>
        <v>15</v>
      </c>
      <c r="V10" s="30" t="str">
        <f>VLOOKUP(Q10,[1]Link!$A:$M,13,FALSE)</f>
        <v>1+0</v>
      </c>
      <c r="W10" s="30" t="str">
        <f>VLOOKUP(Q10,[1]Link!$A:$O,15,FALSE)</f>
        <v>161M</v>
      </c>
      <c r="X10" s="30">
        <f>VLOOKUP(Q10,[1]Link!$A:$P,16,FALSE)</f>
        <v>0.6</v>
      </c>
      <c r="Y10" s="30">
        <f>VLOOKUP(Q10,[1]Link!$A:$Q,17,FALSE)</f>
        <v>27.2</v>
      </c>
      <c r="Z10" s="30">
        <f>VLOOKUP(Q10,[1]Link!$A:$R,18,FALSE)</f>
        <v>27.1</v>
      </c>
      <c r="AA10" s="30"/>
      <c r="AB10" s="30"/>
      <c r="AC10" s="30">
        <f>VLOOKUP(Q10,[1]Link!$A:$S,19,FALSE)</f>
        <v>99.996650000000002</v>
      </c>
    </row>
    <row r="11" spans="1:29">
      <c r="A11" s="39" t="s">
        <v>393</v>
      </c>
      <c r="B11" s="39" t="s">
        <v>408</v>
      </c>
      <c r="C11" s="39">
        <v>-86.910466</v>
      </c>
      <c r="D11" s="39">
        <v>21.107455000000002</v>
      </c>
      <c r="E11" s="30" t="s">
        <v>22</v>
      </c>
      <c r="F11" s="59">
        <v>25</v>
      </c>
      <c r="G11" s="40">
        <v>0.5</v>
      </c>
      <c r="H11" s="47" t="s">
        <v>373</v>
      </c>
      <c r="I11" s="30" t="s">
        <v>387</v>
      </c>
      <c r="J11" s="39" t="s">
        <v>374</v>
      </c>
      <c r="K11" s="39" t="s">
        <v>314</v>
      </c>
      <c r="L11" s="39" t="s">
        <v>314</v>
      </c>
      <c r="M11" s="39" t="s">
        <v>377</v>
      </c>
      <c r="N11" s="58" t="s">
        <v>359</v>
      </c>
      <c r="O11" s="58" t="s">
        <v>359</v>
      </c>
      <c r="P11" s="30" t="str">
        <f>VLOOKUP(B11,[1]Link!$D:$E,2,FALSE)</f>
        <v>BTS_1_CANCUN</v>
      </c>
      <c r="Q11" s="64" t="str">
        <f t="shared" si="3"/>
        <v>BTS_1_CANCUN_08-13390-23-15</v>
      </c>
      <c r="R11" s="30" t="str">
        <f t="shared" si="4"/>
        <v>BTS_1_CANCUN</v>
      </c>
      <c r="S11" s="30" t="str">
        <f t="shared" si="5"/>
        <v>08-13390-23-15</v>
      </c>
      <c r="T11" s="61">
        <f>VLOOKUP(Q11,[1]Link!$A:$K,11,FALSE)</f>
        <v>3.6287385178125202</v>
      </c>
      <c r="U11" s="30">
        <f>VLOOKUP(Q11,[1]Link!$A:$L,12,FALSE)</f>
        <v>23</v>
      </c>
      <c r="V11" s="30" t="str">
        <f>VLOOKUP(Q11,[1]Link!$A:$M,13,FALSE)</f>
        <v>1+0</v>
      </c>
      <c r="W11" s="30" t="str">
        <f>VLOOKUP(Q11,[1]Link!$A:$O,15,FALSE)</f>
        <v>161M</v>
      </c>
      <c r="X11" s="30">
        <f>VLOOKUP(Q11,[1]Link!$A:$P,16,FALSE)</f>
        <v>0.6</v>
      </c>
      <c r="Y11" s="30">
        <f>VLOOKUP(Q11,[1]Link!$A:$Q,17,FALSE)</f>
        <v>23.2</v>
      </c>
      <c r="Z11" s="30">
        <f>VLOOKUP(Q11,[1]Link!$A:$R,18,FALSE)</f>
        <v>26.8</v>
      </c>
      <c r="AA11" s="30"/>
      <c r="AB11" s="30"/>
      <c r="AC11" s="30">
        <f>VLOOKUP(Q11,[1]Link!$A:$S,19,FALSE)</f>
        <v>99.995002999999997</v>
      </c>
    </row>
    <row r="12" spans="1:29" hidden="1">
      <c r="A12" s="39" t="s">
        <v>395</v>
      </c>
      <c r="B12" s="39" t="s">
        <v>441</v>
      </c>
      <c r="C12" s="39">
        <v>-86.905113999999998</v>
      </c>
      <c r="D12" s="39">
        <v>21.146497</v>
      </c>
      <c r="E12" s="30" t="s">
        <v>22</v>
      </c>
      <c r="F12" s="59">
        <v>18</v>
      </c>
      <c r="G12" s="40">
        <v>0.5</v>
      </c>
      <c r="H12" s="47" t="s">
        <v>380</v>
      </c>
      <c r="I12" s="30" t="s">
        <v>387</v>
      </c>
      <c r="J12" s="39" t="s">
        <v>378</v>
      </c>
      <c r="K12" s="39" t="s">
        <v>314</v>
      </c>
      <c r="L12" s="39" t="s">
        <v>376</v>
      </c>
      <c r="M12" s="39" t="s">
        <v>377</v>
      </c>
      <c r="N12" s="58">
        <v>0.35</v>
      </c>
      <c r="O12" s="58">
        <v>1.2749999999999999</v>
      </c>
      <c r="P12" s="30"/>
      <c r="Q12" s="43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</row>
    <row r="13" spans="1:29" hidden="1">
      <c r="A13" s="39" t="s">
        <v>401</v>
      </c>
      <c r="B13" s="39" t="s">
        <v>409</v>
      </c>
      <c r="C13" s="39">
        <v>-86.825024999999997</v>
      </c>
      <c r="D13" s="39">
        <v>21.145475000000001</v>
      </c>
      <c r="E13" s="30" t="s">
        <v>23</v>
      </c>
      <c r="F13" s="59">
        <v>21</v>
      </c>
      <c r="G13" s="40">
        <v>0.5</v>
      </c>
      <c r="H13" s="47" t="s">
        <v>380</v>
      </c>
      <c r="I13" s="30" t="s">
        <v>387</v>
      </c>
      <c r="J13" s="39" t="s">
        <v>378</v>
      </c>
      <c r="K13" s="39" t="s">
        <v>314</v>
      </c>
      <c r="L13" s="39" t="s">
        <v>376</v>
      </c>
      <c r="M13" s="39" t="s">
        <v>376</v>
      </c>
      <c r="N13" s="58">
        <v>5.1219999999999999</v>
      </c>
      <c r="O13" s="58">
        <v>0.1</v>
      </c>
      <c r="P13" s="30"/>
      <c r="Q13" s="43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</row>
    <row r="14" spans="1:29" hidden="1">
      <c r="A14" s="39" t="s">
        <v>401</v>
      </c>
      <c r="B14" s="39" t="s">
        <v>410</v>
      </c>
      <c r="C14" s="39">
        <v>-86.833241999999998</v>
      </c>
      <c r="D14" s="39">
        <v>21.131938999999999</v>
      </c>
      <c r="E14" s="30" t="s">
        <v>23</v>
      </c>
      <c r="F14" s="59">
        <v>25</v>
      </c>
      <c r="G14" s="40">
        <v>0.5</v>
      </c>
      <c r="H14" s="47" t="s">
        <v>380</v>
      </c>
      <c r="I14" s="30" t="s">
        <v>387</v>
      </c>
      <c r="J14" s="39" t="s">
        <v>378</v>
      </c>
      <c r="K14" s="39" t="s">
        <v>314</v>
      </c>
      <c r="L14" s="39" t="s">
        <v>376</v>
      </c>
      <c r="M14" s="39" t="s">
        <v>376</v>
      </c>
      <c r="N14" s="58">
        <v>3.18</v>
      </c>
      <c r="O14" s="58">
        <v>0</v>
      </c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</row>
    <row r="15" spans="1:29" hidden="1">
      <c r="A15" s="39" t="s">
        <v>402</v>
      </c>
      <c r="B15" s="39" t="s">
        <v>459</v>
      </c>
      <c r="C15" s="39">
        <v>-86.782719</v>
      </c>
      <c r="D15" s="39">
        <v>21.045680999999998</v>
      </c>
      <c r="E15" s="30" t="s">
        <v>23</v>
      </c>
      <c r="F15" s="59">
        <v>36</v>
      </c>
      <c r="G15" s="40">
        <v>0.5</v>
      </c>
      <c r="H15" s="47" t="s">
        <v>380</v>
      </c>
      <c r="I15" s="30" t="s">
        <v>387</v>
      </c>
      <c r="J15" s="39" t="s">
        <v>378</v>
      </c>
      <c r="K15" s="39" t="s">
        <v>314</v>
      </c>
      <c r="L15" s="39" t="s">
        <v>376</v>
      </c>
      <c r="M15" s="39" t="s">
        <v>376</v>
      </c>
      <c r="N15" s="58"/>
      <c r="O15" s="58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</row>
    <row r="16" spans="1:29" hidden="1">
      <c r="A16" s="39" t="s">
        <v>402</v>
      </c>
      <c r="B16" s="39" t="s">
        <v>456</v>
      </c>
      <c r="C16" s="39">
        <v>-86.773387999999997</v>
      </c>
      <c r="D16" s="39">
        <v>21.081337000000001</v>
      </c>
      <c r="E16" s="30" t="s">
        <v>23</v>
      </c>
      <c r="F16" s="59">
        <v>33</v>
      </c>
      <c r="G16" s="40">
        <v>0.5</v>
      </c>
      <c r="H16" s="47" t="s">
        <v>380</v>
      </c>
      <c r="I16" s="30" t="s">
        <v>387</v>
      </c>
      <c r="J16" s="39" t="s">
        <v>378</v>
      </c>
      <c r="K16" s="39" t="s">
        <v>314</v>
      </c>
      <c r="L16" s="39" t="s">
        <v>376</v>
      </c>
      <c r="M16" s="39" t="s">
        <v>376</v>
      </c>
      <c r="N16" s="58"/>
      <c r="O16" s="58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</row>
    <row r="17" spans="1:29" hidden="1">
      <c r="A17" s="39" t="s">
        <v>402</v>
      </c>
      <c r="B17" s="39" t="s">
        <v>457</v>
      </c>
      <c r="C17" s="39">
        <v>-86.778696999999994</v>
      </c>
      <c r="D17" s="39">
        <v>21.069029</v>
      </c>
      <c r="E17" s="30" t="s">
        <v>23</v>
      </c>
      <c r="F17" s="59">
        <v>40</v>
      </c>
      <c r="G17" s="40">
        <v>0.5</v>
      </c>
      <c r="H17" s="47" t="s">
        <v>380</v>
      </c>
      <c r="I17" s="30" t="s">
        <v>387</v>
      </c>
      <c r="J17" s="39" t="s">
        <v>378</v>
      </c>
      <c r="K17" s="39" t="s">
        <v>314</v>
      </c>
      <c r="L17" s="39" t="s">
        <v>376</v>
      </c>
      <c r="M17" s="39" t="s">
        <v>376</v>
      </c>
      <c r="N17" s="58"/>
      <c r="O17" s="58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</row>
    <row r="18" spans="1:29">
      <c r="A18" s="39" t="s">
        <v>393</v>
      </c>
      <c r="B18" s="39" t="s">
        <v>411</v>
      </c>
      <c r="C18" s="39">
        <v>-86.833634000000004</v>
      </c>
      <c r="D18" s="39">
        <v>20.978463000000001</v>
      </c>
      <c r="E18" s="30" t="s">
        <v>23</v>
      </c>
      <c r="F18" s="59">
        <v>15</v>
      </c>
      <c r="G18" s="40">
        <v>0.5</v>
      </c>
      <c r="H18" s="47" t="s">
        <v>373</v>
      </c>
      <c r="I18" s="30" t="s">
        <v>387</v>
      </c>
      <c r="J18" s="39" t="s">
        <v>374</v>
      </c>
      <c r="K18" s="39" t="s">
        <v>314</v>
      </c>
      <c r="L18" s="39" t="s">
        <v>314</v>
      </c>
      <c r="M18" s="39" t="s">
        <v>377</v>
      </c>
      <c r="N18" s="58" t="s">
        <v>359</v>
      </c>
      <c r="O18" s="58" t="s">
        <v>359</v>
      </c>
      <c r="P18" s="30" t="s">
        <v>463</v>
      </c>
      <c r="Q18" s="64" t="str">
        <f>R18&amp;"_"&amp;S18</f>
        <v>ATC_175146_23-03417</v>
      </c>
      <c r="R18" s="30" t="s">
        <v>462</v>
      </c>
      <c r="S18" s="30" t="str">
        <f t="shared" ref="S18" si="6">B18</f>
        <v>23-03417</v>
      </c>
      <c r="T18" s="61">
        <f>VLOOKUP(Q18,[1]Link!$A:$K,11,FALSE)</f>
        <v>1.2808528301222899</v>
      </c>
      <c r="U18" s="30">
        <f>VLOOKUP(Q18,[1]Link!$A:$L,12,FALSE)</f>
        <v>23</v>
      </c>
      <c r="V18" s="30" t="str">
        <f>VLOOKUP(Q18,[1]Link!$A:$M,13,FALSE)</f>
        <v>1+0</v>
      </c>
      <c r="W18" s="30" t="str">
        <f>VLOOKUP(Q18,[1]Link!$A:$O,15,FALSE)</f>
        <v>161M</v>
      </c>
      <c r="X18" s="30">
        <f>VLOOKUP(Q18,[1]Link!$A:$P,16,FALSE)</f>
        <v>0.3</v>
      </c>
      <c r="Y18" s="30">
        <f>VLOOKUP(Q18,[1]Link!$A:$Q,17,FALSE)</f>
        <v>13.8</v>
      </c>
      <c r="Z18" s="30">
        <f>VLOOKUP(Q18,[1]Link!$A:$R,18,FALSE)</f>
        <v>20.6</v>
      </c>
      <c r="AA18" s="30"/>
      <c r="AB18" s="30"/>
      <c r="AC18" s="30">
        <f>VLOOKUP(Q18,[1]Link!$A:$S,19,FALSE)</f>
        <v>99.999644000000004</v>
      </c>
    </row>
    <row r="19" spans="1:29" hidden="1">
      <c r="A19" s="39" t="s">
        <v>402</v>
      </c>
      <c r="B19" s="39" t="s">
        <v>412</v>
      </c>
      <c r="C19" s="39">
        <v>-86.762701000000007</v>
      </c>
      <c r="D19" s="39">
        <v>21.107717000000001</v>
      </c>
      <c r="E19" s="30" t="s">
        <v>23</v>
      </c>
      <c r="F19" s="59">
        <v>30</v>
      </c>
      <c r="G19" s="40">
        <v>0.5</v>
      </c>
      <c r="H19" s="47" t="s">
        <v>380</v>
      </c>
      <c r="I19" s="30" t="s">
        <v>387</v>
      </c>
      <c r="J19" s="39" t="s">
        <v>378</v>
      </c>
      <c r="K19" s="39" t="s">
        <v>314</v>
      </c>
      <c r="L19" s="39" t="s">
        <v>376</v>
      </c>
      <c r="M19" s="39" t="s">
        <v>376</v>
      </c>
      <c r="N19" s="58"/>
      <c r="O19" s="58"/>
      <c r="P19" s="30"/>
      <c r="Q19" s="43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</row>
    <row r="20" spans="1:29" hidden="1">
      <c r="A20" s="39" t="s">
        <v>402</v>
      </c>
      <c r="B20" s="39" t="s">
        <v>454</v>
      </c>
      <c r="C20" s="39">
        <v>-86.752733000000006</v>
      </c>
      <c r="D20" s="39">
        <v>21.125436000000001</v>
      </c>
      <c r="E20" s="30" t="s">
        <v>23</v>
      </c>
      <c r="F20" s="59">
        <v>30</v>
      </c>
      <c r="G20" s="40">
        <v>0.5</v>
      </c>
      <c r="H20" s="47" t="s">
        <v>380</v>
      </c>
      <c r="I20" s="30" t="s">
        <v>387</v>
      </c>
      <c r="J20" s="39" t="s">
        <v>378</v>
      </c>
      <c r="K20" s="39" t="s">
        <v>314</v>
      </c>
      <c r="L20" s="39" t="s">
        <v>376</v>
      </c>
      <c r="M20" s="39" t="s">
        <v>376</v>
      </c>
      <c r="N20" s="58"/>
      <c r="O20" s="58"/>
      <c r="P20" s="30"/>
      <c r="Q20" s="43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</row>
    <row r="21" spans="1:29" hidden="1">
      <c r="A21" s="39" t="s">
        <v>402</v>
      </c>
      <c r="B21" s="39" t="s">
        <v>444</v>
      </c>
      <c r="C21" s="39">
        <v>-86.791211000000004</v>
      </c>
      <c r="D21" s="39">
        <v>21.146944000000001</v>
      </c>
      <c r="E21" s="30" t="s">
        <v>19</v>
      </c>
      <c r="F21" s="59">
        <v>20</v>
      </c>
      <c r="G21" s="40">
        <v>0.5</v>
      </c>
      <c r="H21" s="47" t="s">
        <v>380</v>
      </c>
      <c r="I21" s="30" t="s">
        <v>387</v>
      </c>
      <c r="J21" s="39" t="s">
        <v>378</v>
      </c>
      <c r="K21" s="39" t="s">
        <v>314</v>
      </c>
      <c r="L21" s="39" t="s">
        <v>376</v>
      </c>
      <c r="M21" s="39" t="s">
        <v>376</v>
      </c>
      <c r="N21" s="58">
        <v>0.97</v>
      </c>
      <c r="O21" s="58">
        <v>4.1200000000000001E-2</v>
      </c>
      <c r="P21" s="30"/>
      <c r="Q21" s="43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</row>
    <row r="22" spans="1:29" hidden="1">
      <c r="A22" s="39" t="s">
        <v>401</v>
      </c>
      <c r="B22" s="39" t="s">
        <v>413</v>
      </c>
      <c r="C22" s="39">
        <v>-86.840138999999994</v>
      </c>
      <c r="D22" s="39">
        <v>21.1145</v>
      </c>
      <c r="E22" s="30" t="s">
        <v>19</v>
      </c>
      <c r="F22" s="59">
        <v>33</v>
      </c>
      <c r="G22" s="40">
        <v>0.5</v>
      </c>
      <c r="H22" s="47" t="s">
        <v>380</v>
      </c>
      <c r="I22" s="30" t="s">
        <v>387</v>
      </c>
      <c r="J22" s="39" t="s">
        <v>378</v>
      </c>
      <c r="K22" s="39" t="s">
        <v>314</v>
      </c>
      <c r="L22" s="39" t="s">
        <v>376</v>
      </c>
      <c r="M22" s="39" t="s">
        <v>377</v>
      </c>
      <c r="N22" s="58">
        <f>3.09+N50</f>
        <v>11.27</v>
      </c>
      <c r="O22" s="58">
        <v>0.26</v>
      </c>
      <c r="P22" s="30"/>
      <c r="Q22" s="43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</row>
    <row r="23" spans="1:29" hidden="1">
      <c r="A23" s="39" t="s">
        <v>394</v>
      </c>
      <c r="B23" s="39" t="s">
        <v>446</v>
      </c>
      <c r="C23" s="39">
        <v>-86.852121999999994</v>
      </c>
      <c r="D23" s="39">
        <v>21.044488999999999</v>
      </c>
      <c r="E23" s="30" t="s">
        <v>19</v>
      </c>
      <c r="F23" s="59">
        <v>33</v>
      </c>
      <c r="G23" s="40">
        <v>0.5</v>
      </c>
      <c r="H23" s="47" t="s">
        <v>375</v>
      </c>
      <c r="I23" s="30" t="s">
        <v>387</v>
      </c>
      <c r="J23" s="39" t="s">
        <v>378</v>
      </c>
      <c r="K23" s="39" t="s">
        <v>314</v>
      </c>
      <c r="L23" s="39" t="s">
        <v>314</v>
      </c>
      <c r="M23" s="39" t="s">
        <v>376</v>
      </c>
      <c r="N23" s="58" t="s">
        <v>359</v>
      </c>
      <c r="O23" s="58" t="s">
        <v>360</v>
      </c>
      <c r="P23" s="30"/>
      <c r="Q23" s="43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</row>
    <row r="24" spans="1:29" hidden="1">
      <c r="A24" s="39" t="s">
        <v>395</v>
      </c>
      <c r="B24" s="39" t="s">
        <v>400</v>
      </c>
      <c r="C24" s="39">
        <v>-86.857500000000002</v>
      </c>
      <c r="D24" s="39">
        <v>21.1525</v>
      </c>
      <c r="E24" s="30" t="s">
        <v>19</v>
      </c>
      <c r="F24" s="59">
        <v>30</v>
      </c>
      <c r="G24" s="40">
        <v>0.5</v>
      </c>
      <c r="H24" s="47" t="s">
        <v>380</v>
      </c>
      <c r="I24" s="30" t="s">
        <v>387</v>
      </c>
      <c r="J24" s="39" t="s">
        <v>378</v>
      </c>
      <c r="K24" s="39" t="s">
        <v>314</v>
      </c>
      <c r="L24" s="39" t="s">
        <v>376</v>
      </c>
      <c r="M24" s="39" t="s">
        <v>376</v>
      </c>
      <c r="N24" s="58">
        <v>5.1210000000000004</v>
      </c>
      <c r="O24" s="58">
        <v>4.4999999999999998E-2</v>
      </c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</row>
    <row r="25" spans="1:29" hidden="1">
      <c r="A25" s="39" t="s">
        <v>401</v>
      </c>
      <c r="B25" s="39" t="s">
        <v>414</v>
      </c>
      <c r="C25" s="39">
        <v>-86.843221999999997</v>
      </c>
      <c r="D25" s="39">
        <v>21.154056000000001</v>
      </c>
      <c r="E25" s="30" t="s">
        <v>19</v>
      </c>
      <c r="F25" s="59">
        <v>30</v>
      </c>
      <c r="G25" s="40">
        <v>0.5</v>
      </c>
      <c r="H25" s="47" t="s">
        <v>380</v>
      </c>
      <c r="I25" s="30" t="s">
        <v>387</v>
      </c>
      <c r="J25" s="39" t="s">
        <v>378</v>
      </c>
      <c r="K25" s="39" t="s">
        <v>314</v>
      </c>
      <c r="L25" s="39" t="s">
        <v>376</v>
      </c>
      <c r="M25" s="39" t="s">
        <v>376</v>
      </c>
      <c r="N25" s="58">
        <v>5.4240000000000004</v>
      </c>
      <c r="O25" s="58">
        <v>0.1</v>
      </c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</row>
    <row r="26" spans="1:29" hidden="1">
      <c r="A26" s="39" t="s">
        <v>401</v>
      </c>
      <c r="B26" s="39" t="s">
        <v>415</v>
      </c>
      <c r="C26" s="39">
        <v>-86.836691999999999</v>
      </c>
      <c r="D26" s="39">
        <v>21.186292000000002</v>
      </c>
      <c r="E26" s="30" t="s">
        <v>19</v>
      </c>
      <c r="F26" s="59">
        <v>28</v>
      </c>
      <c r="G26" s="40">
        <v>0.5</v>
      </c>
      <c r="H26" s="47" t="s">
        <v>380</v>
      </c>
      <c r="I26" s="30" t="s">
        <v>387</v>
      </c>
      <c r="J26" s="39" t="s">
        <v>378</v>
      </c>
      <c r="K26" s="39" t="s">
        <v>314</v>
      </c>
      <c r="L26" s="39" t="s">
        <v>376</v>
      </c>
      <c r="M26" s="39" t="s">
        <v>376</v>
      </c>
      <c r="N26" s="58">
        <v>7.9220000000000006</v>
      </c>
      <c r="O26" s="58">
        <v>0</v>
      </c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</row>
    <row r="27" spans="1:29" hidden="1">
      <c r="A27" s="39" t="s">
        <v>402</v>
      </c>
      <c r="B27" s="39" t="s">
        <v>416</v>
      </c>
      <c r="C27" s="39">
        <v>-86.769555999999994</v>
      </c>
      <c r="D27" s="39">
        <v>21.091443999999999</v>
      </c>
      <c r="E27" s="30" t="s">
        <v>19</v>
      </c>
      <c r="F27" s="59">
        <v>33</v>
      </c>
      <c r="G27" s="40">
        <v>0.5</v>
      </c>
      <c r="H27" s="47" t="s">
        <v>380</v>
      </c>
      <c r="I27" s="30" t="s">
        <v>387</v>
      </c>
      <c r="J27" s="39" t="s">
        <v>378</v>
      </c>
      <c r="K27" s="39" t="s">
        <v>314</v>
      </c>
      <c r="L27" s="39" t="s">
        <v>376</v>
      </c>
      <c r="M27" s="39" t="s">
        <v>376</v>
      </c>
      <c r="N27" s="58"/>
      <c r="O27" s="58"/>
      <c r="P27" s="30"/>
      <c r="Q27" s="43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</row>
    <row r="28" spans="1:29" hidden="1">
      <c r="A28" s="39" t="s">
        <v>401</v>
      </c>
      <c r="B28" s="39" t="s">
        <v>417</v>
      </c>
      <c r="C28" s="39">
        <v>-86.799389000000005</v>
      </c>
      <c r="D28" s="39">
        <v>21.155778000000002</v>
      </c>
      <c r="E28" s="30" t="s">
        <v>19</v>
      </c>
      <c r="F28" s="59">
        <v>22</v>
      </c>
      <c r="G28" s="40">
        <v>0.5</v>
      </c>
      <c r="H28" s="47" t="s">
        <v>380</v>
      </c>
      <c r="I28" s="30" t="s">
        <v>387</v>
      </c>
      <c r="J28" s="39" t="s">
        <v>378</v>
      </c>
      <c r="K28" s="39" t="s">
        <v>314</v>
      </c>
      <c r="L28" s="39" t="s">
        <v>376</v>
      </c>
      <c r="M28" s="39" t="s">
        <v>376</v>
      </c>
      <c r="N28" s="58">
        <v>0.34</v>
      </c>
      <c r="O28" s="58">
        <v>0.1</v>
      </c>
      <c r="P28" s="30"/>
      <c r="Q28" s="43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</row>
    <row r="29" spans="1:29" hidden="1">
      <c r="A29" s="39" t="s">
        <v>402</v>
      </c>
      <c r="B29" s="39" t="s">
        <v>451</v>
      </c>
      <c r="C29" s="39">
        <v>-86.776557999999994</v>
      </c>
      <c r="D29" s="39">
        <v>21.142728000000002</v>
      </c>
      <c r="E29" s="30" t="s">
        <v>19</v>
      </c>
      <c r="F29" s="59">
        <v>22</v>
      </c>
      <c r="G29" s="40">
        <v>0.5</v>
      </c>
      <c r="H29" s="47" t="s">
        <v>380</v>
      </c>
      <c r="I29" s="30" t="s">
        <v>387</v>
      </c>
      <c r="J29" s="39" t="s">
        <v>378</v>
      </c>
      <c r="K29" s="39" t="s">
        <v>314</v>
      </c>
      <c r="L29" s="39" t="s">
        <v>376</v>
      </c>
      <c r="M29" s="39" t="s">
        <v>376</v>
      </c>
      <c r="N29" s="58">
        <v>2.7699999999999991</v>
      </c>
      <c r="O29" s="58">
        <v>0.1</v>
      </c>
      <c r="P29" s="30"/>
      <c r="Q29" s="43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</row>
    <row r="30" spans="1:29" hidden="1">
      <c r="A30" s="39" t="s">
        <v>401</v>
      </c>
      <c r="B30" s="39" t="s">
        <v>418</v>
      </c>
      <c r="C30" s="39">
        <v>-86.841194000000002</v>
      </c>
      <c r="D30" s="39">
        <v>21.139582999999998</v>
      </c>
      <c r="E30" s="30" t="s">
        <v>19</v>
      </c>
      <c r="F30" s="59">
        <v>26</v>
      </c>
      <c r="G30" s="40">
        <v>0.5</v>
      </c>
      <c r="H30" s="47" t="s">
        <v>380</v>
      </c>
      <c r="I30" s="30" t="s">
        <v>387</v>
      </c>
      <c r="J30" s="39" t="s">
        <v>378</v>
      </c>
      <c r="K30" s="39" t="s">
        <v>314</v>
      </c>
      <c r="L30" s="39" t="s">
        <v>376</v>
      </c>
      <c r="M30" s="39" t="s">
        <v>376</v>
      </c>
      <c r="N30" s="58">
        <v>4.4400000000000004</v>
      </c>
      <c r="O30" s="58">
        <v>0.9</v>
      </c>
      <c r="P30" s="30"/>
      <c r="Q30" s="43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</row>
    <row r="31" spans="1:29" hidden="1">
      <c r="A31" s="39" t="s">
        <v>395</v>
      </c>
      <c r="B31" s="39" t="s">
        <v>440</v>
      </c>
      <c r="C31" s="39">
        <v>-86.980742000000006</v>
      </c>
      <c r="D31" s="39">
        <v>21.097731</v>
      </c>
      <c r="E31" s="30" t="s">
        <v>19</v>
      </c>
      <c r="F31" s="59">
        <v>36</v>
      </c>
      <c r="G31" s="40">
        <v>0.5</v>
      </c>
      <c r="H31" s="47" t="s">
        <v>380</v>
      </c>
      <c r="I31" s="30" t="s">
        <v>387</v>
      </c>
      <c r="J31" s="39" t="s">
        <v>378</v>
      </c>
      <c r="K31" s="39" t="s">
        <v>314</v>
      </c>
      <c r="L31" s="39" t="s">
        <v>376</v>
      </c>
      <c r="M31" s="39" t="s">
        <v>377</v>
      </c>
      <c r="N31" s="58">
        <v>9.67</v>
      </c>
      <c r="O31" s="58">
        <v>4.1000000000000002E-2</v>
      </c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</row>
    <row r="32" spans="1:29" hidden="1">
      <c r="A32" s="39" t="s">
        <v>401</v>
      </c>
      <c r="B32" s="39" t="s">
        <v>419</v>
      </c>
      <c r="C32" s="39">
        <v>-86.820724999999996</v>
      </c>
      <c r="D32" s="39">
        <v>21.176119</v>
      </c>
      <c r="E32" s="30" t="s">
        <v>19</v>
      </c>
      <c r="F32" s="59">
        <v>23</v>
      </c>
      <c r="G32" s="40">
        <v>0.5</v>
      </c>
      <c r="H32" s="47" t="s">
        <v>380</v>
      </c>
      <c r="I32" s="30" t="s">
        <v>387</v>
      </c>
      <c r="J32" s="39" t="s">
        <v>378</v>
      </c>
      <c r="K32" s="39" t="s">
        <v>314</v>
      </c>
      <c r="L32" s="39" t="s">
        <v>376</v>
      </c>
      <c r="M32" s="39" t="s">
        <v>376</v>
      </c>
      <c r="N32" s="58">
        <v>4.742</v>
      </c>
      <c r="O32" s="58">
        <v>0.31</v>
      </c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</row>
    <row r="33" spans="1:29" hidden="1">
      <c r="A33" s="39" t="s">
        <v>395</v>
      </c>
      <c r="B33" s="39" t="s">
        <v>442</v>
      </c>
      <c r="C33" s="39">
        <v>-86.896074999999996</v>
      </c>
      <c r="D33" s="39">
        <v>21.138856000000001</v>
      </c>
      <c r="E33" s="30" t="s">
        <v>19</v>
      </c>
      <c r="F33" s="59">
        <v>25</v>
      </c>
      <c r="G33" s="40">
        <v>0.5</v>
      </c>
      <c r="H33" s="47" t="s">
        <v>380</v>
      </c>
      <c r="I33" s="30" t="s">
        <v>387</v>
      </c>
      <c r="J33" s="39" t="s">
        <v>378</v>
      </c>
      <c r="K33" s="39" t="s">
        <v>314</v>
      </c>
      <c r="L33" s="39" t="s">
        <v>376</v>
      </c>
      <c r="M33" s="39" t="s">
        <v>377</v>
      </c>
      <c r="N33" s="58">
        <v>0.25</v>
      </c>
      <c r="O33" s="58">
        <v>7.0000000000000007E-2</v>
      </c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</row>
    <row r="34" spans="1:29">
      <c r="A34" s="39" t="s">
        <v>393</v>
      </c>
      <c r="B34" s="39" t="s">
        <v>420</v>
      </c>
      <c r="C34" s="39">
        <v>-86.886763999999999</v>
      </c>
      <c r="D34" s="39">
        <v>21.038703000000002</v>
      </c>
      <c r="E34" s="30" t="s">
        <v>19</v>
      </c>
      <c r="F34" s="59">
        <v>20</v>
      </c>
      <c r="G34" s="40">
        <v>0.5</v>
      </c>
      <c r="H34" s="47" t="s">
        <v>373</v>
      </c>
      <c r="I34" s="30" t="s">
        <v>387</v>
      </c>
      <c r="J34" s="39" t="s">
        <v>374</v>
      </c>
      <c r="K34" s="39" t="s">
        <v>314</v>
      </c>
      <c r="L34" s="39" t="s">
        <v>314</v>
      </c>
      <c r="M34" s="39" t="s">
        <v>377</v>
      </c>
      <c r="N34" s="58" t="s">
        <v>359</v>
      </c>
      <c r="O34" s="58" t="s">
        <v>359</v>
      </c>
      <c r="P34" s="30" t="str">
        <f>VLOOKUP(B34,[1]Link!$D:$E,2,FALSE)</f>
        <v>ATC_131969</v>
      </c>
      <c r="Q34" s="64" t="str">
        <f t="shared" ref="Q34" si="7">S34&amp;"_"&amp;R34</f>
        <v>ATC_142344_ATC_131969</v>
      </c>
      <c r="R34" s="30" t="str">
        <f t="shared" ref="R34" si="8">P34</f>
        <v>ATC_131969</v>
      </c>
      <c r="S34" s="30" t="str">
        <f t="shared" ref="S34" si="9">B34</f>
        <v>ATC_142344</v>
      </c>
      <c r="T34" s="61">
        <f>VLOOKUP(Q34,[1]Link!$A:$K,11,FALSE)</f>
        <v>3.6572858145193106</v>
      </c>
      <c r="U34" s="30">
        <f>VLOOKUP(Q34,[1]Link!$A:$L,12,FALSE)</f>
        <v>15</v>
      </c>
      <c r="V34" s="30" t="str">
        <f>VLOOKUP(Q34,[1]Link!$A:$M,13,FALSE)</f>
        <v>1+0</v>
      </c>
      <c r="W34" s="30" t="str">
        <f>VLOOKUP(Q34,[1]Link!$A:$O,15,FALSE)</f>
        <v>161M</v>
      </c>
      <c r="X34" s="30">
        <f>VLOOKUP(Q34,[1]Link!$A:$P,16,FALSE)</f>
        <v>0.6</v>
      </c>
      <c r="Y34" s="30">
        <f>VLOOKUP(Q34,[1]Link!$A:$Q,17,FALSE)</f>
        <v>23.8</v>
      </c>
      <c r="Z34" s="30">
        <f>VLOOKUP(Q34,[1]Link!$A:$R,18,FALSE)</f>
        <v>23.2</v>
      </c>
      <c r="AA34" s="30"/>
      <c r="AB34" s="30"/>
      <c r="AC34" s="30">
        <f>VLOOKUP(Q34,[1]Link!$A:$S,19,FALSE)</f>
        <v>99.998845000000003</v>
      </c>
    </row>
    <row r="35" spans="1:29" hidden="1">
      <c r="A35" s="39" t="s">
        <v>394</v>
      </c>
      <c r="B35" s="39" t="s">
        <v>447</v>
      </c>
      <c r="C35" s="39">
        <v>-86.914777999999998</v>
      </c>
      <c r="D35" s="39">
        <v>21.161193999999998</v>
      </c>
      <c r="E35" s="30" t="s">
        <v>19</v>
      </c>
      <c r="F35" s="59">
        <v>20</v>
      </c>
      <c r="G35" s="40">
        <v>0.5</v>
      </c>
      <c r="H35" s="47" t="s">
        <v>375</v>
      </c>
      <c r="I35" s="30" t="s">
        <v>387</v>
      </c>
      <c r="J35" s="39" t="s">
        <v>378</v>
      </c>
      <c r="K35" s="39" t="s">
        <v>314</v>
      </c>
      <c r="L35" s="39" t="s">
        <v>314</v>
      </c>
      <c r="M35" s="39" t="s">
        <v>376</v>
      </c>
      <c r="N35" s="58" t="s">
        <v>359</v>
      </c>
      <c r="O35" s="58" t="s">
        <v>360</v>
      </c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</row>
    <row r="36" spans="1:29" hidden="1">
      <c r="A36" s="39" t="s">
        <v>395</v>
      </c>
      <c r="B36" s="39" t="s">
        <v>399</v>
      </c>
      <c r="C36" s="39">
        <v>-86.872214</v>
      </c>
      <c r="D36" s="39">
        <v>21.152166999999999</v>
      </c>
      <c r="E36" s="30" t="s">
        <v>19</v>
      </c>
      <c r="F36" s="59">
        <v>22</v>
      </c>
      <c r="G36" s="40">
        <v>0.5</v>
      </c>
      <c r="H36" s="47" t="s">
        <v>380</v>
      </c>
      <c r="I36" s="30" t="s">
        <v>387</v>
      </c>
      <c r="J36" s="39" t="s">
        <v>378</v>
      </c>
      <c r="K36" s="39" t="s">
        <v>314</v>
      </c>
      <c r="L36" s="39" t="s">
        <v>376</v>
      </c>
      <c r="M36" s="39" t="s">
        <v>376</v>
      </c>
      <c r="N36" s="58">
        <v>3.2090000000000001</v>
      </c>
      <c r="O36" s="58">
        <v>0.10299999999999999</v>
      </c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</row>
    <row r="37" spans="1:29" hidden="1">
      <c r="A37" s="39" t="s">
        <v>401</v>
      </c>
      <c r="B37" s="39" t="s">
        <v>421</v>
      </c>
      <c r="C37" s="39">
        <v>-86.861011000000005</v>
      </c>
      <c r="D37" s="39">
        <v>21.119467</v>
      </c>
      <c r="E37" s="30" t="s">
        <v>19</v>
      </c>
      <c r="F37" s="59">
        <v>28</v>
      </c>
      <c r="G37" s="40">
        <v>0.5</v>
      </c>
      <c r="H37" s="47" t="s">
        <v>380</v>
      </c>
      <c r="I37" s="30" t="s">
        <v>387</v>
      </c>
      <c r="J37" s="39" t="s">
        <v>378</v>
      </c>
      <c r="K37" s="39" t="s">
        <v>314</v>
      </c>
      <c r="L37" s="39" t="s">
        <v>376</v>
      </c>
      <c r="M37" s="39" t="s">
        <v>377</v>
      </c>
      <c r="N37" s="58">
        <f>1.97</f>
        <v>1.97</v>
      </c>
      <c r="O37" s="58">
        <v>0.7</v>
      </c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</row>
    <row r="38" spans="1:29">
      <c r="A38" s="39" t="s">
        <v>393</v>
      </c>
      <c r="B38" s="39" t="s">
        <v>422</v>
      </c>
      <c r="C38" s="39">
        <v>-86.855356</v>
      </c>
      <c r="D38" s="39">
        <v>20.993224999999999</v>
      </c>
      <c r="E38" s="30" t="s">
        <v>19</v>
      </c>
      <c r="F38" s="59">
        <v>25</v>
      </c>
      <c r="G38" s="40">
        <v>0.5</v>
      </c>
      <c r="H38" s="47" t="s">
        <v>373</v>
      </c>
      <c r="I38" s="30" t="s">
        <v>387</v>
      </c>
      <c r="J38" s="39" t="s">
        <v>374</v>
      </c>
      <c r="K38" s="39" t="s">
        <v>314</v>
      </c>
      <c r="L38" s="39" t="s">
        <v>314</v>
      </c>
      <c r="M38" s="39" t="s">
        <v>377</v>
      </c>
      <c r="N38" s="58" t="s">
        <v>359</v>
      </c>
      <c r="O38" s="58" t="s">
        <v>359</v>
      </c>
      <c r="P38" s="30" t="str">
        <f>VLOOKUP(B38,[1]Link!$D:$E,2,FALSE)</f>
        <v>ATC_131969</v>
      </c>
      <c r="Q38" s="64" t="str">
        <f t="shared" ref="Q38" si="10">S38&amp;"_"&amp;R38</f>
        <v>ATC_145029_ATC_131969</v>
      </c>
      <c r="R38" s="30" t="str">
        <f t="shared" ref="R38" si="11">P38</f>
        <v>ATC_131969</v>
      </c>
      <c r="S38" s="30" t="str">
        <f t="shared" ref="S38" si="12">B38</f>
        <v>ATC_145029</v>
      </c>
      <c r="T38" s="61">
        <f>VLOOKUP(Q38,[1]Link!$A:$K,11,FALSE)</f>
        <v>5.6857586344925002</v>
      </c>
      <c r="U38" s="30">
        <f>VLOOKUP(Q38,[1]Link!$A:$L,12,FALSE)</f>
        <v>15</v>
      </c>
      <c r="V38" s="30" t="str">
        <f>VLOOKUP(Q38,[1]Link!$A:$M,13,FALSE)</f>
        <v>1+0</v>
      </c>
      <c r="W38" s="30" t="str">
        <f>VLOOKUP(Q38,[1]Link!$A:$O,15,FALSE)</f>
        <v>161M</v>
      </c>
      <c r="X38" s="30">
        <f>VLOOKUP(Q38,[1]Link!$A:$P,16,FALSE)</f>
        <v>0.6</v>
      </c>
      <c r="Y38" s="30">
        <f>VLOOKUP(Q38,[1]Link!$A:$Q,17,FALSE)</f>
        <v>26.7</v>
      </c>
      <c r="Z38" s="30">
        <f>VLOOKUP(Q38,[1]Link!$A:$R,18,FALSE)</f>
        <v>27.2</v>
      </c>
      <c r="AA38" s="30"/>
      <c r="AB38" s="30"/>
      <c r="AC38" s="30">
        <f>VLOOKUP(Q38,[1]Link!$A:$S,19,FALSE)</f>
        <v>99.996116000000001</v>
      </c>
    </row>
    <row r="39" spans="1:29" hidden="1">
      <c r="A39" s="39" t="s">
        <v>395</v>
      </c>
      <c r="B39" s="39" t="s">
        <v>423</v>
      </c>
      <c r="C39" s="39">
        <v>-86.879350000000002</v>
      </c>
      <c r="D39" s="39">
        <v>21.162194</v>
      </c>
      <c r="E39" s="30" t="s">
        <v>19</v>
      </c>
      <c r="F39" s="59">
        <v>30</v>
      </c>
      <c r="G39" s="40">
        <v>0.5</v>
      </c>
      <c r="H39" s="47" t="s">
        <v>380</v>
      </c>
      <c r="I39" s="30" t="s">
        <v>387</v>
      </c>
      <c r="J39" s="39" t="s">
        <v>378</v>
      </c>
      <c r="K39" s="39" t="s">
        <v>314</v>
      </c>
      <c r="L39" s="39" t="s">
        <v>376</v>
      </c>
      <c r="M39" s="39" t="s">
        <v>376</v>
      </c>
      <c r="N39" s="58">
        <v>4.5039999999999996</v>
      </c>
      <c r="O39" s="58">
        <v>0</v>
      </c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</row>
    <row r="40" spans="1:29" hidden="1">
      <c r="A40" s="39" t="s">
        <v>401</v>
      </c>
      <c r="B40" s="39" t="s">
        <v>424</v>
      </c>
      <c r="C40" s="39">
        <v>-86.855889000000005</v>
      </c>
      <c r="D40" s="39">
        <v>21.133749999999999</v>
      </c>
      <c r="E40" s="30" t="s">
        <v>19</v>
      </c>
      <c r="F40" s="59">
        <v>30</v>
      </c>
      <c r="G40" s="40">
        <v>0.5</v>
      </c>
      <c r="H40" s="47" t="s">
        <v>380</v>
      </c>
      <c r="I40" s="30" t="s">
        <v>387</v>
      </c>
      <c r="J40" s="39" t="s">
        <v>378</v>
      </c>
      <c r="K40" s="39" t="s">
        <v>314</v>
      </c>
      <c r="L40" s="39" t="s">
        <v>376</v>
      </c>
      <c r="M40" s="39" t="s">
        <v>377</v>
      </c>
      <c r="N40" s="58">
        <f>1.88+N37</f>
        <v>3.8499999999999996</v>
      </c>
      <c r="O40" s="58">
        <v>1.7999999999999999E-2</v>
      </c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</row>
    <row r="41" spans="1:29" hidden="1">
      <c r="A41" s="39" t="s">
        <v>395</v>
      </c>
      <c r="B41" s="39" t="s">
        <v>389</v>
      </c>
      <c r="C41" s="39">
        <v>-86.894861000000006</v>
      </c>
      <c r="D41" s="39">
        <v>21.154933</v>
      </c>
      <c r="E41" s="30" t="s">
        <v>19</v>
      </c>
      <c r="F41" s="59">
        <v>27</v>
      </c>
      <c r="G41" s="40">
        <v>0.5</v>
      </c>
      <c r="H41" s="47" t="s">
        <v>380</v>
      </c>
      <c r="I41" s="30" t="s">
        <v>387</v>
      </c>
      <c r="J41" s="39" t="s">
        <v>378</v>
      </c>
      <c r="K41" s="39" t="s">
        <v>314</v>
      </c>
      <c r="L41" s="39" t="s">
        <v>376</v>
      </c>
      <c r="M41" s="39" t="s">
        <v>377</v>
      </c>
      <c r="N41" s="58">
        <v>1.56</v>
      </c>
      <c r="O41" s="58">
        <v>1.881</v>
      </c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</row>
    <row r="42" spans="1:29">
      <c r="A42" s="39" t="s">
        <v>393</v>
      </c>
      <c r="B42" s="39" t="s">
        <v>425</v>
      </c>
      <c r="C42" s="39">
        <v>-86.886994000000001</v>
      </c>
      <c r="D42" s="39">
        <v>21.182196999999999</v>
      </c>
      <c r="E42" s="30" t="s">
        <v>19</v>
      </c>
      <c r="F42" s="59">
        <v>21</v>
      </c>
      <c r="G42" s="40">
        <v>0.5</v>
      </c>
      <c r="H42" s="47" t="s">
        <v>373</v>
      </c>
      <c r="I42" s="30" t="s">
        <v>387</v>
      </c>
      <c r="J42" s="39" t="s">
        <v>374</v>
      </c>
      <c r="K42" s="39" t="s">
        <v>314</v>
      </c>
      <c r="L42" s="39" t="s">
        <v>314</v>
      </c>
      <c r="M42" s="39" t="s">
        <v>377</v>
      </c>
      <c r="N42" s="58" t="s">
        <v>359</v>
      </c>
      <c r="O42" s="58" t="s">
        <v>359</v>
      </c>
      <c r="P42" s="30" t="str">
        <f>VLOOKUP(B42,[1]Link!$D:$E,2,FALSE)</f>
        <v>ATC_146074</v>
      </c>
      <c r="Q42" s="64" t="str">
        <f>R42&amp;"_"&amp;S42</f>
        <v>ATC_146074_ATC_146070</v>
      </c>
      <c r="R42" s="30" t="str">
        <f t="shared" ref="R42" si="13">P42</f>
        <v>ATC_146074</v>
      </c>
      <c r="S42" s="30" t="str">
        <f t="shared" ref="S42" si="14">B42</f>
        <v>ATC_146070</v>
      </c>
      <c r="T42" s="61">
        <f>VLOOKUP(Q42,[1]Link!$A:$K,11,FALSE)</f>
        <v>2.7650353200122701</v>
      </c>
      <c r="U42" s="30">
        <f>VLOOKUP(Q42,[1]Link!$A:$L,12,FALSE)</f>
        <v>15</v>
      </c>
      <c r="V42" s="30" t="str">
        <f>VLOOKUP(Q42,[1]Link!$A:$M,13,FALSE)</f>
        <v>1+0</v>
      </c>
      <c r="W42" s="30" t="str">
        <f>VLOOKUP(Q42,[1]Link!$A:$O,15,FALSE)</f>
        <v>161M</v>
      </c>
      <c r="X42" s="30">
        <f>VLOOKUP(Q42,[1]Link!$A:$P,16,FALSE)</f>
        <v>0.3</v>
      </c>
      <c r="Y42" s="30">
        <f>VLOOKUP(Q42,[1]Link!$A:$Q,17,FALSE)</f>
        <v>21.9</v>
      </c>
      <c r="Z42" s="30">
        <f>VLOOKUP(Q42,[1]Link!$A:$R,18,FALSE)</f>
        <v>22</v>
      </c>
      <c r="AA42" s="30"/>
      <c r="AB42" s="30"/>
      <c r="AC42" s="30">
        <f>VLOOKUP(Q42,[1]Link!$A:$S,19,FALSE)</f>
        <v>99.998861000000005</v>
      </c>
    </row>
    <row r="43" spans="1:29" hidden="1">
      <c r="A43" s="39" t="s">
        <v>394</v>
      </c>
      <c r="B43" s="39" t="s">
        <v>449</v>
      </c>
      <c r="C43" s="39">
        <v>-86.862611000000001</v>
      </c>
      <c r="D43" s="39">
        <v>21.192233000000002</v>
      </c>
      <c r="E43" s="30" t="s">
        <v>19</v>
      </c>
      <c r="F43" s="59">
        <v>20</v>
      </c>
      <c r="G43" s="40">
        <v>0.5</v>
      </c>
      <c r="H43" s="47" t="s">
        <v>375</v>
      </c>
      <c r="I43" s="30" t="s">
        <v>387</v>
      </c>
      <c r="J43" s="39" t="s">
        <v>378</v>
      </c>
      <c r="K43" s="39" t="s">
        <v>314</v>
      </c>
      <c r="L43" s="39" t="s">
        <v>314</v>
      </c>
      <c r="M43" s="39" t="s">
        <v>376</v>
      </c>
      <c r="N43" s="58" t="s">
        <v>359</v>
      </c>
      <c r="O43" s="58" t="s">
        <v>360</v>
      </c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</row>
    <row r="44" spans="1:29" hidden="1">
      <c r="A44" s="39" t="s">
        <v>394</v>
      </c>
      <c r="B44" s="39" t="s">
        <v>426</v>
      </c>
      <c r="C44" s="39">
        <v>-86.833133000000004</v>
      </c>
      <c r="D44" s="39">
        <v>21.197461000000001</v>
      </c>
      <c r="E44" s="30" t="s">
        <v>19</v>
      </c>
      <c r="F44" s="59">
        <v>18</v>
      </c>
      <c r="G44" s="40">
        <v>0.5</v>
      </c>
      <c r="H44" s="47" t="s">
        <v>375</v>
      </c>
      <c r="I44" s="30" t="s">
        <v>387</v>
      </c>
      <c r="J44" s="39" t="s">
        <v>378</v>
      </c>
      <c r="K44" s="39" t="s">
        <v>314</v>
      </c>
      <c r="L44" s="39" t="s">
        <v>314</v>
      </c>
      <c r="M44" s="39" t="s">
        <v>376</v>
      </c>
      <c r="N44" s="58" t="s">
        <v>359</v>
      </c>
      <c r="O44" s="58" t="s">
        <v>360</v>
      </c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</row>
    <row r="45" spans="1:29" hidden="1">
      <c r="A45" s="39" t="s">
        <v>394</v>
      </c>
      <c r="B45" s="39" t="s">
        <v>427</v>
      </c>
      <c r="C45" s="39">
        <v>-86.821911</v>
      </c>
      <c r="D45" s="39">
        <v>21.191986</v>
      </c>
      <c r="E45" s="30" t="s">
        <v>19</v>
      </c>
      <c r="F45" s="59">
        <v>28</v>
      </c>
      <c r="G45" s="40">
        <v>0.5</v>
      </c>
      <c r="H45" s="47" t="s">
        <v>375</v>
      </c>
      <c r="I45" s="30" t="s">
        <v>387</v>
      </c>
      <c r="J45" s="39" t="s">
        <v>378</v>
      </c>
      <c r="K45" s="39" t="s">
        <v>314</v>
      </c>
      <c r="L45" s="39" t="s">
        <v>314</v>
      </c>
      <c r="M45" s="39" t="s">
        <v>376</v>
      </c>
      <c r="N45" s="58" t="s">
        <v>359</v>
      </c>
      <c r="O45" s="58" t="s">
        <v>360</v>
      </c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</row>
    <row r="46" spans="1:29" hidden="1">
      <c r="A46" s="39" t="s">
        <v>401</v>
      </c>
      <c r="B46" s="39" t="s">
        <v>428</v>
      </c>
      <c r="C46" s="39">
        <v>-86.829642000000007</v>
      </c>
      <c r="D46" s="39">
        <v>21.158867000000001</v>
      </c>
      <c r="E46" s="30" t="s">
        <v>19</v>
      </c>
      <c r="F46" s="59">
        <v>20</v>
      </c>
      <c r="G46" s="40">
        <v>0.5</v>
      </c>
      <c r="H46" s="47" t="s">
        <v>380</v>
      </c>
      <c r="I46" s="30" t="s">
        <v>387</v>
      </c>
      <c r="J46" s="39" t="s">
        <v>378</v>
      </c>
      <c r="K46" s="39" t="s">
        <v>314</v>
      </c>
      <c r="L46" s="39" t="s">
        <v>376</v>
      </c>
      <c r="M46" s="39" t="s">
        <v>376</v>
      </c>
      <c r="N46" s="58">
        <v>3.9239999999999999</v>
      </c>
      <c r="O46" s="58">
        <v>0.185</v>
      </c>
      <c r="P46" s="30"/>
      <c r="Q46" s="43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</row>
    <row r="47" spans="1:29" hidden="1">
      <c r="A47" s="39" t="s">
        <v>401</v>
      </c>
      <c r="B47" s="39" t="s">
        <v>404</v>
      </c>
      <c r="C47" s="39">
        <v>-86.853350000000006</v>
      </c>
      <c r="D47" s="39">
        <v>21.161439000000001</v>
      </c>
      <c r="E47" s="30" t="s">
        <v>19</v>
      </c>
      <c r="F47" s="59">
        <v>24</v>
      </c>
      <c r="G47" s="40">
        <v>0.5</v>
      </c>
      <c r="H47" s="47" t="s">
        <v>380</v>
      </c>
      <c r="I47" s="30" t="s">
        <v>387</v>
      </c>
      <c r="J47" s="39" t="s">
        <v>378</v>
      </c>
      <c r="K47" s="39" t="s">
        <v>314</v>
      </c>
      <c r="L47" s="39" t="s">
        <v>376</v>
      </c>
      <c r="M47" s="39" t="s">
        <v>376</v>
      </c>
      <c r="N47" s="58">
        <v>5.4240000000000004</v>
      </c>
      <c r="O47" s="58">
        <v>1.54</v>
      </c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</row>
    <row r="48" spans="1:29">
      <c r="A48" s="39" t="s">
        <v>373</v>
      </c>
      <c r="B48" s="39" t="s">
        <v>429</v>
      </c>
      <c r="C48" s="39">
        <v>-86.847694000000004</v>
      </c>
      <c r="D48" s="39">
        <v>21.196805999999999</v>
      </c>
      <c r="E48" s="30" t="s">
        <v>19</v>
      </c>
      <c r="F48" s="59">
        <v>25</v>
      </c>
      <c r="G48" s="40">
        <v>0.5</v>
      </c>
      <c r="H48" s="47" t="s">
        <v>373</v>
      </c>
      <c r="I48" s="30" t="s">
        <v>387</v>
      </c>
      <c r="J48" s="39" t="s">
        <v>378</v>
      </c>
      <c r="K48" s="39" t="s">
        <v>314</v>
      </c>
      <c r="L48" s="39" t="s">
        <v>314</v>
      </c>
      <c r="M48" s="39" t="s">
        <v>377</v>
      </c>
      <c r="N48" s="58" t="s">
        <v>359</v>
      </c>
      <c r="O48" s="58" t="s">
        <v>359</v>
      </c>
      <c r="P48" s="30" t="str">
        <f>VLOOKUP(B48,[1]Link!$D:$E,2,FALSE)</f>
        <v>ATC_146074</v>
      </c>
      <c r="Q48" s="64" t="str">
        <f>R48&amp;"_"&amp;S48</f>
        <v>ATC_146074_ATC_146536</v>
      </c>
      <c r="R48" s="30" t="str">
        <f t="shared" ref="R48" si="15">P48</f>
        <v>ATC_146074</v>
      </c>
      <c r="S48" s="30" t="str">
        <f t="shared" ref="S48" si="16">B48</f>
        <v>ATC_146536</v>
      </c>
      <c r="T48" s="61">
        <f>VLOOKUP(Q48,[1]Link!$A:$K,11,FALSE)</f>
        <v>1.62956345251774</v>
      </c>
      <c r="U48" s="30">
        <f>VLOOKUP(Q48,[1]Link!$A:$L,12,FALSE)</f>
        <v>23</v>
      </c>
      <c r="V48" s="30" t="str">
        <f>VLOOKUP(Q48,[1]Link!$A:$M,13,FALSE)</f>
        <v>1+0</v>
      </c>
      <c r="W48" s="30" t="str">
        <f>VLOOKUP(Q48,[1]Link!$A:$O,15,FALSE)</f>
        <v>161M</v>
      </c>
      <c r="X48" s="30">
        <f>VLOOKUP(Q48,[1]Link!$A:$P,16,FALSE)</f>
        <v>0.3</v>
      </c>
      <c r="Y48" s="30">
        <f>VLOOKUP(Q48,[1]Link!$A:$Q,17,FALSE)</f>
        <v>19.2</v>
      </c>
      <c r="Z48" s="30">
        <f>VLOOKUP(Q48,[1]Link!$A:$R,18,FALSE)</f>
        <v>22.1</v>
      </c>
      <c r="AA48" s="30"/>
      <c r="AB48" s="30"/>
      <c r="AC48" s="30">
        <f>VLOOKUP(Q48,[1]Link!$A:$S,19,FALSE)</f>
        <v>99.999065999999999</v>
      </c>
    </row>
    <row r="49" spans="1:29" hidden="1">
      <c r="A49" s="39" t="s">
        <v>395</v>
      </c>
      <c r="B49" s="39" t="s">
        <v>388</v>
      </c>
      <c r="C49" s="39">
        <v>-86.876778000000002</v>
      </c>
      <c r="D49" s="39">
        <v>21.139306000000001</v>
      </c>
      <c r="E49" s="30" t="s">
        <v>19</v>
      </c>
      <c r="F49" s="59">
        <v>25</v>
      </c>
      <c r="G49" s="40">
        <v>0.5</v>
      </c>
      <c r="H49" s="47" t="s">
        <v>380</v>
      </c>
      <c r="I49" s="30" t="s">
        <v>387</v>
      </c>
      <c r="J49" s="39" t="s">
        <v>378</v>
      </c>
      <c r="K49" s="39" t="s">
        <v>314</v>
      </c>
      <c r="L49" s="39" t="s">
        <v>376</v>
      </c>
      <c r="M49" s="39" t="s">
        <v>376</v>
      </c>
      <c r="N49" s="58">
        <v>1.98</v>
      </c>
      <c r="O49" s="58">
        <v>1.2030000000000001</v>
      </c>
      <c r="P49" s="30"/>
      <c r="Q49" s="43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</row>
    <row r="50" spans="1:29" hidden="1">
      <c r="A50" s="39" t="s">
        <v>401</v>
      </c>
      <c r="B50" s="39" t="s">
        <v>430</v>
      </c>
      <c r="C50" s="39">
        <v>-86.843166999999994</v>
      </c>
      <c r="D50" s="39">
        <v>21.088332999999999</v>
      </c>
      <c r="E50" s="30" t="s">
        <v>19</v>
      </c>
      <c r="F50" s="59">
        <v>33</v>
      </c>
      <c r="G50" s="40">
        <v>0.5</v>
      </c>
      <c r="H50" s="47" t="s">
        <v>380</v>
      </c>
      <c r="I50" s="30" t="s">
        <v>387</v>
      </c>
      <c r="J50" s="39" t="s">
        <v>378</v>
      </c>
      <c r="K50" s="39" t="s">
        <v>314</v>
      </c>
      <c r="L50" s="39" t="s">
        <v>376</v>
      </c>
      <c r="M50" s="39" t="s">
        <v>376</v>
      </c>
      <c r="N50" s="58">
        <v>8.18</v>
      </c>
      <c r="O50" s="58">
        <v>2.6599999999999999E-2</v>
      </c>
      <c r="P50" s="30"/>
      <c r="Q50" s="43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</row>
    <row r="51" spans="1:29" hidden="1">
      <c r="A51" s="39" t="s">
        <v>394</v>
      </c>
      <c r="B51" s="39" t="s">
        <v>448</v>
      </c>
      <c r="C51" s="39">
        <v>-86.806027999999998</v>
      </c>
      <c r="D51" s="39">
        <v>21.198333000000002</v>
      </c>
      <c r="E51" s="30" t="s">
        <v>19</v>
      </c>
      <c r="F51" s="59">
        <v>33</v>
      </c>
      <c r="G51" s="40">
        <v>0.5</v>
      </c>
      <c r="H51" s="47" t="s">
        <v>375</v>
      </c>
      <c r="I51" s="30" t="s">
        <v>387</v>
      </c>
      <c r="J51" s="39" t="s">
        <v>378</v>
      </c>
      <c r="K51" s="39" t="s">
        <v>314</v>
      </c>
      <c r="L51" s="39" t="s">
        <v>314</v>
      </c>
      <c r="M51" s="39" t="s">
        <v>376</v>
      </c>
      <c r="N51" s="58" t="s">
        <v>359</v>
      </c>
      <c r="O51" s="58" t="s">
        <v>360</v>
      </c>
      <c r="P51" s="30"/>
      <c r="Q51" s="43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</row>
    <row r="52" spans="1:29" hidden="1">
      <c r="A52" s="39" t="s">
        <v>402</v>
      </c>
      <c r="B52" s="39" t="s">
        <v>458</v>
      </c>
      <c r="C52" s="39">
        <v>-86.781666999999999</v>
      </c>
      <c r="D52" s="39">
        <v>21.055833</v>
      </c>
      <c r="E52" s="30" t="s">
        <v>19</v>
      </c>
      <c r="F52" s="59">
        <v>40</v>
      </c>
      <c r="G52" s="40">
        <v>0.5</v>
      </c>
      <c r="H52" s="47" t="s">
        <v>380</v>
      </c>
      <c r="I52" s="30" t="s">
        <v>387</v>
      </c>
      <c r="J52" s="39" t="s">
        <v>378</v>
      </c>
      <c r="K52" s="39" t="s">
        <v>314</v>
      </c>
      <c r="L52" s="39" t="s">
        <v>376</v>
      </c>
      <c r="M52" s="39" t="s">
        <v>376</v>
      </c>
      <c r="N52" s="58"/>
      <c r="O52" s="58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</row>
    <row r="53" spans="1:29" hidden="1">
      <c r="A53" s="39" t="s">
        <v>402</v>
      </c>
      <c r="B53" s="39" t="s">
        <v>453</v>
      </c>
      <c r="C53" s="39">
        <v>-86.746778000000006</v>
      </c>
      <c r="D53" s="39">
        <v>21.134528</v>
      </c>
      <c r="E53" s="30" t="s">
        <v>19</v>
      </c>
      <c r="F53" s="59">
        <v>25</v>
      </c>
      <c r="G53" s="40">
        <v>0.5</v>
      </c>
      <c r="H53" s="47" t="s">
        <v>380</v>
      </c>
      <c r="I53" s="30" t="s">
        <v>387</v>
      </c>
      <c r="J53" s="39" t="s">
        <v>378</v>
      </c>
      <c r="K53" s="39" t="s">
        <v>377</v>
      </c>
      <c r="L53" s="39" t="s">
        <v>376</v>
      </c>
      <c r="M53" s="39" t="s">
        <v>376</v>
      </c>
      <c r="N53" s="58">
        <v>5.8999999999999995</v>
      </c>
      <c r="O53" s="58">
        <v>0.64</v>
      </c>
      <c r="P53" s="30"/>
      <c r="Q53" s="43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</row>
    <row r="54" spans="1:29" hidden="1">
      <c r="A54" s="39" t="s">
        <v>394</v>
      </c>
      <c r="B54" s="39" t="s">
        <v>431</v>
      </c>
      <c r="C54" s="39">
        <v>-86.847860999999995</v>
      </c>
      <c r="D54" s="39">
        <v>21.059971999999998</v>
      </c>
      <c r="E54" s="30" t="s">
        <v>19</v>
      </c>
      <c r="F54" s="59">
        <v>33</v>
      </c>
      <c r="G54" s="40">
        <v>0.5</v>
      </c>
      <c r="H54" s="47" t="s">
        <v>375</v>
      </c>
      <c r="I54" s="30" t="s">
        <v>387</v>
      </c>
      <c r="J54" s="39" t="s">
        <v>378</v>
      </c>
      <c r="K54" s="39" t="s">
        <v>314</v>
      </c>
      <c r="L54" s="39" t="s">
        <v>314</v>
      </c>
      <c r="M54" s="39" t="s">
        <v>376</v>
      </c>
      <c r="N54" s="58" t="s">
        <v>359</v>
      </c>
      <c r="O54" s="58" t="s">
        <v>360</v>
      </c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</row>
    <row r="55" spans="1:29" hidden="1">
      <c r="A55" s="39" t="s">
        <v>395</v>
      </c>
      <c r="B55" s="39" t="s">
        <v>403</v>
      </c>
      <c r="C55" s="39">
        <v>-86.870216999999997</v>
      </c>
      <c r="D55" s="39">
        <v>21.170349999999999</v>
      </c>
      <c r="E55" s="30" t="s">
        <v>19</v>
      </c>
      <c r="F55" s="59">
        <v>30</v>
      </c>
      <c r="G55" s="40">
        <v>0.5</v>
      </c>
      <c r="H55" s="47" t="s">
        <v>380</v>
      </c>
      <c r="I55" s="30" t="s">
        <v>387</v>
      </c>
      <c r="J55" s="39" t="s">
        <v>378</v>
      </c>
      <c r="K55" s="39" t="s">
        <v>377</v>
      </c>
      <c r="L55" s="39" t="s">
        <v>376</v>
      </c>
      <c r="M55" s="39" t="s">
        <v>376</v>
      </c>
      <c r="N55" s="58">
        <v>6.8049999999999997</v>
      </c>
      <c r="O55" s="58">
        <v>0.61</v>
      </c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</row>
    <row r="56" spans="1:29" hidden="1">
      <c r="A56" s="39" t="s">
        <v>401</v>
      </c>
      <c r="B56" s="39" t="s">
        <v>445</v>
      </c>
      <c r="C56" s="39">
        <v>-86.839539000000002</v>
      </c>
      <c r="D56" s="39">
        <v>21.167258</v>
      </c>
      <c r="E56" s="30" t="s">
        <v>19</v>
      </c>
      <c r="F56" s="59">
        <v>33</v>
      </c>
      <c r="G56" s="40">
        <v>0.5</v>
      </c>
      <c r="H56" s="47" t="s">
        <v>380</v>
      </c>
      <c r="I56" s="30" t="s">
        <v>387</v>
      </c>
      <c r="J56" s="39" t="s">
        <v>378</v>
      </c>
      <c r="K56" s="39" t="s">
        <v>377</v>
      </c>
      <c r="L56" s="39" t="s">
        <v>376</v>
      </c>
      <c r="M56" s="39" t="s">
        <v>376</v>
      </c>
      <c r="N56" s="58">
        <v>6.9539999999999997</v>
      </c>
      <c r="O56" s="58">
        <v>2.46E-2</v>
      </c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</row>
    <row r="57" spans="1:29" hidden="1">
      <c r="A57" s="39" t="s">
        <v>395</v>
      </c>
      <c r="B57" s="39" t="s">
        <v>392</v>
      </c>
      <c r="C57" s="39">
        <v>-86.851232999999993</v>
      </c>
      <c r="D57" s="39">
        <v>21.179583000000001</v>
      </c>
      <c r="E57" s="30" t="s">
        <v>19</v>
      </c>
      <c r="F57" s="59">
        <v>25</v>
      </c>
      <c r="G57" s="40">
        <v>0.5</v>
      </c>
      <c r="H57" s="47" t="s">
        <v>380</v>
      </c>
      <c r="I57" s="30" t="s">
        <v>387</v>
      </c>
      <c r="J57" s="39" t="s">
        <v>378</v>
      </c>
      <c r="K57" s="39" t="s">
        <v>377</v>
      </c>
      <c r="L57" s="39" t="s">
        <v>376</v>
      </c>
      <c r="M57" s="39" t="s">
        <v>376</v>
      </c>
      <c r="N57" s="58">
        <v>8.9149999999999991</v>
      </c>
      <c r="O57" s="58">
        <v>0.54600000000000004</v>
      </c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</row>
    <row r="58" spans="1:29" hidden="1">
      <c r="A58" s="39" t="s">
        <v>394</v>
      </c>
      <c r="B58" s="39" t="s">
        <v>450</v>
      </c>
      <c r="C58" s="39">
        <v>-86.807705999999996</v>
      </c>
      <c r="D58" s="39">
        <v>21.183658000000001</v>
      </c>
      <c r="E58" s="30" t="s">
        <v>19</v>
      </c>
      <c r="F58" s="59">
        <v>20</v>
      </c>
      <c r="G58" s="40">
        <v>0.5</v>
      </c>
      <c r="H58" s="47" t="s">
        <v>375</v>
      </c>
      <c r="I58" s="30" t="s">
        <v>387</v>
      </c>
      <c r="J58" s="39" t="s">
        <v>378</v>
      </c>
      <c r="K58" s="39" t="s">
        <v>314</v>
      </c>
      <c r="L58" s="39" t="s">
        <v>314</v>
      </c>
      <c r="M58" s="39" t="s">
        <v>376</v>
      </c>
      <c r="N58" s="58" t="s">
        <v>359</v>
      </c>
      <c r="O58" s="58" t="s">
        <v>360</v>
      </c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</row>
    <row r="59" spans="1:29">
      <c r="A59" s="39" t="s">
        <v>393</v>
      </c>
      <c r="B59" s="39" t="s">
        <v>432</v>
      </c>
      <c r="C59" s="39">
        <v>-86.828149999999994</v>
      </c>
      <c r="D59" s="39">
        <v>20.988821999999999</v>
      </c>
      <c r="E59" s="30" t="s">
        <v>19</v>
      </c>
      <c r="F59" s="59">
        <v>25</v>
      </c>
      <c r="G59" s="40">
        <v>0.5</v>
      </c>
      <c r="H59" s="47" t="s">
        <v>373</v>
      </c>
      <c r="I59" s="30" t="s">
        <v>387</v>
      </c>
      <c r="J59" s="39" t="s">
        <v>374</v>
      </c>
      <c r="K59" s="39" t="s">
        <v>314</v>
      </c>
      <c r="L59" s="39" t="s">
        <v>314</v>
      </c>
      <c r="M59" s="39" t="s">
        <v>377</v>
      </c>
      <c r="N59" s="58" t="s">
        <v>359</v>
      </c>
      <c r="O59" s="58" t="s">
        <v>359</v>
      </c>
      <c r="P59" s="30" t="str">
        <f>VLOOKUP(B59,[1]Link!$D:$E,2,FALSE)</f>
        <v>ATC_131969</v>
      </c>
      <c r="Q59" s="64" t="str">
        <f>R59&amp;"_"&amp;S59</f>
        <v>ATC_131969_ATC_175146</v>
      </c>
      <c r="R59" s="30" t="str">
        <f t="shared" ref="R59" si="17">P59</f>
        <v>ATC_131969</v>
      </c>
      <c r="S59" s="30" t="str">
        <f t="shared" ref="S59" si="18">B59</f>
        <v>ATC_175146</v>
      </c>
      <c r="T59" s="61">
        <f>VLOOKUP(Q59,[1]Link!$A:$K,11,FALSE)</f>
        <v>6.6480672891369901</v>
      </c>
      <c r="U59" s="30">
        <f>VLOOKUP(Q59,[1]Link!$A:$L,12,FALSE)</f>
        <v>7</v>
      </c>
      <c r="V59" s="30" t="str">
        <f>VLOOKUP(Q59,[1]Link!$A:$M,13,FALSE)</f>
        <v>1+0 XPIC</v>
      </c>
      <c r="W59" s="30" t="str">
        <f>VLOOKUP(Q59,[1]Link!$A:$O,15,FALSE)</f>
        <v>322M</v>
      </c>
      <c r="X59" s="30">
        <f>VLOOKUP(Q59,[1]Link!$A:$P,16,FALSE)</f>
        <v>0.6</v>
      </c>
      <c r="Y59" s="30">
        <f>VLOOKUP(Q59,[1]Link!$A:$Q,17,FALSE)</f>
        <v>24</v>
      </c>
      <c r="Z59" s="30">
        <f>VLOOKUP(Q59,[1]Link!$A:$R,18,FALSE)</f>
        <v>18.600000000000001</v>
      </c>
      <c r="AA59" s="30"/>
      <c r="AB59" s="30"/>
      <c r="AC59" s="30">
        <f>VLOOKUP(Q59,[1]Link!$A:$S,19,FALSE)</f>
        <v>99.999527</v>
      </c>
    </row>
    <row r="60" spans="1:29" hidden="1">
      <c r="A60" s="39" t="s">
        <v>401</v>
      </c>
      <c r="B60" s="39" t="s">
        <v>433</v>
      </c>
      <c r="C60" s="39">
        <v>-86.821091999999993</v>
      </c>
      <c r="D60" s="39">
        <v>21.153880999999998</v>
      </c>
      <c r="E60" s="30" t="s">
        <v>19</v>
      </c>
      <c r="F60" s="59">
        <v>33</v>
      </c>
      <c r="G60" s="40">
        <v>0.5</v>
      </c>
      <c r="H60" s="47" t="s">
        <v>380</v>
      </c>
      <c r="I60" s="30" t="s">
        <v>387</v>
      </c>
      <c r="J60" s="39" t="s">
        <v>378</v>
      </c>
      <c r="K60" s="39" t="s">
        <v>377</v>
      </c>
      <c r="L60" s="39" t="s">
        <v>376</v>
      </c>
      <c r="M60" s="39" t="s">
        <v>377</v>
      </c>
      <c r="N60" s="58">
        <v>2.992</v>
      </c>
      <c r="O60" s="58">
        <v>3.4700000000000002E-2</v>
      </c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</row>
    <row r="61" spans="1:29" hidden="1">
      <c r="A61" s="39" t="s">
        <v>394</v>
      </c>
      <c r="B61" s="39" t="s">
        <v>461</v>
      </c>
      <c r="C61" s="39">
        <v>-86.883291999999997</v>
      </c>
      <c r="D61" s="39">
        <v>21.128046999999999</v>
      </c>
      <c r="E61" s="30" t="s">
        <v>237</v>
      </c>
      <c r="F61" s="59">
        <v>25</v>
      </c>
      <c r="G61" s="40">
        <v>0.5</v>
      </c>
      <c r="H61" s="47" t="s">
        <v>375</v>
      </c>
      <c r="I61" s="30" t="s">
        <v>387</v>
      </c>
      <c r="J61" s="39" t="s">
        <v>378</v>
      </c>
      <c r="K61" s="39" t="s">
        <v>314</v>
      </c>
      <c r="L61" s="39" t="s">
        <v>314</v>
      </c>
      <c r="M61" s="39" t="s">
        <v>376</v>
      </c>
      <c r="N61" s="58" t="s">
        <v>359</v>
      </c>
      <c r="O61" s="58" t="s">
        <v>360</v>
      </c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</row>
    <row r="62" spans="1:29" hidden="1">
      <c r="A62" s="39" t="s">
        <v>402</v>
      </c>
      <c r="B62" s="39" t="s">
        <v>452</v>
      </c>
      <c r="C62" s="39">
        <v>-86.763833000000005</v>
      </c>
      <c r="D62" s="39">
        <v>21.135269000000001</v>
      </c>
      <c r="E62" s="30" t="s">
        <v>384</v>
      </c>
      <c r="F62" s="59">
        <v>25</v>
      </c>
      <c r="G62" s="40">
        <v>0.5</v>
      </c>
      <c r="H62" s="47" t="s">
        <v>380</v>
      </c>
      <c r="I62" s="30" t="s">
        <v>387</v>
      </c>
      <c r="J62" s="39" t="s">
        <v>378</v>
      </c>
      <c r="K62" s="39" t="s">
        <v>377</v>
      </c>
      <c r="L62" s="39" t="s">
        <v>376</v>
      </c>
      <c r="M62" s="39" t="s">
        <v>376</v>
      </c>
      <c r="N62" s="58">
        <v>4.3299999999999992</v>
      </c>
      <c r="O62" s="58">
        <v>4.7699999999999999E-2</v>
      </c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</row>
    <row r="63" spans="1:29" hidden="1">
      <c r="A63" s="39" t="s">
        <v>395</v>
      </c>
      <c r="B63" s="39" t="s">
        <v>398</v>
      </c>
      <c r="C63" s="39">
        <v>-86.906988999999996</v>
      </c>
      <c r="D63" s="39">
        <v>21.131608</v>
      </c>
      <c r="E63" s="30" t="s">
        <v>384</v>
      </c>
      <c r="F63" s="59">
        <v>30</v>
      </c>
      <c r="G63" s="40">
        <v>0.5</v>
      </c>
      <c r="H63" s="47" t="s">
        <v>380</v>
      </c>
      <c r="I63" s="30" t="s">
        <v>387</v>
      </c>
      <c r="J63" s="39" t="s">
        <v>378</v>
      </c>
      <c r="K63" s="39" t="s">
        <v>377</v>
      </c>
      <c r="L63" s="39" t="s">
        <v>376</v>
      </c>
      <c r="M63" s="39" t="s">
        <v>377</v>
      </c>
      <c r="N63" s="58">
        <v>1.1100000000000001</v>
      </c>
      <c r="O63" s="58">
        <v>0.25800000000000001</v>
      </c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</row>
    <row r="64" spans="1:29" hidden="1">
      <c r="A64" s="39" t="s">
        <v>395</v>
      </c>
      <c r="B64" s="39" t="s">
        <v>396</v>
      </c>
      <c r="C64" s="39">
        <v>-86.950489000000005</v>
      </c>
      <c r="D64" s="39">
        <v>21.110552999999999</v>
      </c>
      <c r="E64" s="30" t="s">
        <v>384</v>
      </c>
      <c r="F64" s="59">
        <v>30</v>
      </c>
      <c r="G64" s="40">
        <v>0.5</v>
      </c>
      <c r="H64" s="47" t="s">
        <v>380</v>
      </c>
      <c r="I64" s="30" t="s">
        <v>387</v>
      </c>
      <c r="J64" s="39" t="s">
        <v>378</v>
      </c>
      <c r="K64" s="39" t="s">
        <v>377</v>
      </c>
      <c r="L64" s="39" t="s">
        <v>376</v>
      </c>
      <c r="M64" s="39" t="s">
        <v>377</v>
      </c>
      <c r="N64" s="58">
        <v>6.14</v>
      </c>
      <c r="O64" s="58">
        <v>0.19700000000000001</v>
      </c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</row>
    <row r="65" spans="1:29">
      <c r="A65" s="39" t="s">
        <v>393</v>
      </c>
      <c r="B65" s="39" t="s">
        <v>434</v>
      </c>
      <c r="C65" s="39">
        <v>-86.850241999999994</v>
      </c>
      <c r="D65" s="39">
        <v>21.221722</v>
      </c>
      <c r="E65" s="30" t="s">
        <v>384</v>
      </c>
      <c r="F65" s="59">
        <v>30</v>
      </c>
      <c r="G65" s="40">
        <v>0.5</v>
      </c>
      <c r="H65" s="47" t="s">
        <v>373</v>
      </c>
      <c r="I65" s="30" t="s">
        <v>387</v>
      </c>
      <c r="J65" s="39" t="s">
        <v>374</v>
      </c>
      <c r="K65" s="39" t="s">
        <v>314</v>
      </c>
      <c r="L65" s="39" t="s">
        <v>314</v>
      </c>
      <c r="M65" s="39" t="s">
        <v>377</v>
      </c>
      <c r="N65" s="58" t="s">
        <v>359</v>
      </c>
      <c r="O65" s="58" t="s">
        <v>359</v>
      </c>
      <c r="P65" s="30" t="str">
        <f>VLOOKUP(B65,[1]Link!$D:$E,2,FALSE)</f>
        <v>ATC_146074</v>
      </c>
      <c r="Q65" s="64" t="str">
        <f>R65&amp;"_"&amp;S65</f>
        <v>ATC_146074_C8 - Pablo chan</v>
      </c>
      <c r="R65" s="30" t="str">
        <f t="shared" ref="R65" si="19">P65</f>
        <v>ATC_146074</v>
      </c>
      <c r="S65" s="30" t="str">
        <f t="shared" ref="S65" si="20">B65</f>
        <v>C8 - Pablo chan</v>
      </c>
      <c r="T65" s="61">
        <f>VLOOKUP(Q65,[1]Link!$A:$K,11,FALSE)</f>
        <v>3.5084982515299998</v>
      </c>
      <c r="U65" s="30">
        <f>VLOOKUP(Q65,[1]Link!$A:$L,12,FALSE)</f>
        <v>15</v>
      </c>
      <c r="V65" s="30" t="str">
        <f>VLOOKUP(Q65,[1]Link!$A:$M,13,FALSE)</f>
        <v>1+0</v>
      </c>
      <c r="W65" s="30" t="str">
        <f>VLOOKUP(Q65,[1]Link!$A:$O,15,FALSE)</f>
        <v>161M</v>
      </c>
      <c r="X65" s="30">
        <f>VLOOKUP(Q65,[1]Link!$A:$P,16,FALSE)</f>
        <v>0.3</v>
      </c>
      <c r="Y65" s="30">
        <f>VLOOKUP(Q65,[1]Link!$A:$Q,17,FALSE)</f>
        <v>25.9</v>
      </c>
      <c r="Z65" s="30">
        <f>VLOOKUP(Q65,[1]Link!$A:$R,18,FALSE)</f>
        <v>25.3</v>
      </c>
      <c r="AA65" s="30"/>
      <c r="AB65" s="30"/>
      <c r="AC65" s="30">
        <f>VLOOKUP(Q65,[1]Link!$A:$S,19,FALSE)</f>
        <v>99.997530999999995</v>
      </c>
    </row>
    <row r="66" spans="1:29" hidden="1">
      <c r="A66" s="39" t="s">
        <v>401</v>
      </c>
      <c r="B66" s="39" t="s">
        <v>435</v>
      </c>
      <c r="C66" s="39">
        <v>-86.831111000000007</v>
      </c>
      <c r="D66" s="39">
        <v>21.177222</v>
      </c>
      <c r="E66" s="30" t="s">
        <v>385</v>
      </c>
      <c r="F66" s="59">
        <v>30</v>
      </c>
      <c r="G66" s="40">
        <v>0.5</v>
      </c>
      <c r="H66" s="47" t="s">
        <v>380</v>
      </c>
      <c r="I66" s="30" t="s">
        <v>387</v>
      </c>
      <c r="J66" s="39" t="s">
        <v>378</v>
      </c>
      <c r="K66" s="39" t="s">
        <v>377</v>
      </c>
      <c r="L66" s="39" t="s">
        <v>376</v>
      </c>
      <c r="M66" s="39" t="s">
        <v>376</v>
      </c>
      <c r="N66" s="58">
        <v>6.5620000000000003</v>
      </c>
      <c r="O66" s="58">
        <v>0.3</v>
      </c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</row>
    <row r="67" spans="1:29" hidden="1">
      <c r="A67" s="39" t="s">
        <v>401</v>
      </c>
      <c r="B67" s="39" t="s">
        <v>436</v>
      </c>
      <c r="C67" s="39">
        <v>-86.863371999999998</v>
      </c>
      <c r="D67" s="39">
        <v>21.099913999999998</v>
      </c>
      <c r="E67" s="30" t="s">
        <v>386</v>
      </c>
      <c r="F67" s="59">
        <v>30</v>
      </c>
      <c r="G67" s="40">
        <v>0.5</v>
      </c>
      <c r="H67" s="47" t="s">
        <v>380</v>
      </c>
      <c r="I67" s="30" t="s">
        <v>387</v>
      </c>
      <c r="J67" s="39" t="s">
        <v>378</v>
      </c>
      <c r="K67" s="39" t="s">
        <v>377</v>
      </c>
      <c r="L67" s="39" t="s">
        <v>376</v>
      </c>
      <c r="M67" s="39" t="s">
        <v>377</v>
      </c>
      <c r="N67" s="58">
        <v>1.55</v>
      </c>
      <c r="O67" s="58">
        <v>0.1</v>
      </c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</row>
    <row r="68" spans="1:29" hidden="1">
      <c r="A68" s="39" t="s">
        <v>395</v>
      </c>
      <c r="B68" s="39" t="s">
        <v>397</v>
      </c>
      <c r="C68" s="39">
        <v>-86.921549999999996</v>
      </c>
      <c r="D68" s="39">
        <v>21.124580000000002</v>
      </c>
      <c r="E68" s="30" t="s">
        <v>21</v>
      </c>
      <c r="F68" s="59">
        <v>33</v>
      </c>
      <c r="G68" s="40">
        <v>0.5</v>
      </c>
      <c r="H68" s="47" t="s">
        <v>380</v>
      </c>
      <c r="I68" s="30" t="s">
        <v>387</v>
      </c>
      <c r="J68" s="39" t="s">
        <v>378</v>
      </c>
      <c r="K68" s="39" t="s">
        <v>377</v>
      </c>
      <c r="L68" s="39" t="s">
        <v>376</v>
      </c>
      <c r="M68" s="39" t="s">
        <v>377</v>
      </c>
      <c r="N68" s="58">
        <v>2.83</v>
      </c>
      <c r="O68" s="58">
        <v>0.26200000000000001</v>
      </c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</row>
    <row r="69" spans="1:29">
      <c r="A69" s="39" t="s">
        <v>393</v>
      </c>
      <c r="B69" s="39" t="s">
        <v>437</v>
      </c>
      <c r="C69" s="39">
        <v>-86.920249999999996</v>
      </c>
      <c r="D69" s="39">
        <v>21.059528</v>
      </c>
      <c r="E69" s="30" t="s">
        <v>21</v>
      </c>
      <c r="F69" s="59">
        <v>30</v>
      </c>
      <c r="G69" s="40">
        <v>0.5</v>
      </c>
      <c r="H69" s="47" t="s">
        <v>373</v>
      </c>
      <c r="I69" s="30" t="s">
        <v>387</v>
      </c>
      <c r="J69" s="39" t="s">
        <v>374</v>
      </c>
      <c r="K69" s="39" t="s">
        <v>314</v>
      </c>
      <c r="L69" s="39" t="s">
        <v>314</v>
      </c>
      <c r="M69" s="39" t="s">
        <v>377</v>
      </c>
      <c r="N69" s="58" t="s">
        <v>359</v>
      </c>
      <c r="O69" s="58" t="s">
        <v>359</v>
      </c>
      <c r="P69" s="30" t="str">
        <f>VLOOKUP(B69,[1]Link!$D:$E,2,FALSE)</f>
        <v>BTS_1_CANCUN</v>
      </c>
      <c r="Q69" s="64" t="str">
        <f>R69&amp;"_"&amp;S69</f>
        <v>BTS_1_CANCUN_CTQUI0196</v>
      </c>
      <c r="R69" s="30" t="str">
        <f t="shared" ref="R69" si="21">P69</f>
        <v>BTS_1_CANCUN</v>
      </c>
      <c r="S69" s="30" t="str">
        <f t="shared" ref="S69" si="22">B69</f>
        <v>CTQUI0196</v>
      </c>
      <c r="T69" s="61">
        <f>VLOOKUP(Q69,[1]Link!$A:$K,11,FALSE)</f>
        <v>8.5028594738102594</v>
      </c>
      <c r="U69" s="30">
        <f>VLOOKUP(Q69,[1]Link!$A:$L,12,FALSE)</f>
        <v>7</v>
      </c>
      <c r="V69" s="30" t="str">
        <f>VLOOKUP(Q69,[1]Link!$A:$M,13,FALSE)</f>
        <v>1+0</v>
      </c>
      <c r="W69" s="30" t="str">
        <f>VLOOKUP(Q69,[1]Link!$A:$O,15,FALSE)</f>
        <v>161M</v>
      </c>
      <c r="X69" s="30">
        <f>VLOOKUP(Q69,[1]Link!$A:$P,16,FALSE)</f>
        <v>0.6</v>
      </c>
      <c r="Y69" s="30">
        <f>VLOOKUP(Q69,[1]Link!$A:$Q,17,FALSE)</f>
        <v>25.1</v>
      </c>
      <c r="Z69" s="30">
        <f>VLOOKUP(Q69,[1]Link!$A:$R,18,FALSE)</f>
        <v>27.5</v>
      </c>
      <c r="AA69" s="30"/>
      <c r="AB69" s="30"/>
      <c r="AC69" s="30">
        <f>VLOOKUP(Q69,[1]Link!$A:$S,19,FALSE)</f>
        <v>99.999634999999998</v>
      </c>
    </row>
    <row r="70" spans="1:29" hidden="1">
      <c r="A70" s="39" t="s">
        <v>394</v>
      </c>
      <c r="B70" s="39" t="s">
        <v>438</v>
      </c>
      <c r="C70" s="39">
        <v>-86.881617000000006</v>
      </c>
      <c r="D70" s="39">
        <v>21.116769000000001</v>
      </c>
      <c r="E70" s="30" t="s">
        <v>20</v>
      </c>
      <c r="F70" s="59">
        <v>18</v>
      </c>
      <c r="G70" s="40">
        <v>0.5</v>
      </c>
      <c r="H70" s="47" t="s">
        <v>375</v>
      </c>
      <c r="I70" s="30" t="s">
        <v>387</v>
      </c>
      <c r="J70" s="39" t="s">
        <v>378</v>
      </c>
      <c r="K70" s="39" t="s">
        <v>314</v>
      </c>
      <c r="L70" s="39" t="s">
        <v>314</v>
      </c>
      <c r="M70" s="39" t="s">
        <v>376</v>
      </c>
      <c r="N70" s="58" t="s">
        <v>359</v>
      </c>
      <c r="O70" s="58" t="s">
        <v>360</v>
      </c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</row>
    <row r="71" spans="1:29" hidden="1">
      <c r="A71" s="39" t="s">
        <v>395</v>
      </c>
      <c r="B71" s="39" t="s">
        <v>390</v>
      </c>
      <c r="C71" s="39">
        <v>-86.917721999999998</v>
      </c>
      <c r="D71" s="39">
        <v>21.143028000000001</v>
      </c>
      <c r="E71" s="30" t="s">
        <v>20</v>
      </c>
      <c r="F71" s="59">
        <v>21</v>
      </c>
      <c r="G71" s="40">
        <v>0.5</v>
      </c>
      <c r="H71" s="47" t="s">
        <v>380</v>
      </c>
      <c r="I71" s="30" t="s">
        <v>387</v>
      </c>
      <c r="J71" s="39" t="s">
        <v>378</v>
      </c>
      <c r="K71" s="39" t="s">
        <v>377</v>
      </c>
      <c r="L71" s="39" t="s">
        <v>376</v>
      </c>
      <c r="M71" s="39" t="s">
        <v>377</v>
      </c>
      <c r="N71" s="58">
        <v>2</v>
      </c>
      <c r="O71" s="58">
        <v>1.5009999999999999</v>
      </c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</row>
    <row r="72" spans="1:29">
      <c r="A72" s="39"/>
      <c r="B72" s="55"/>
      <c r="C72" s="54"/>
      <c r="D72" s="30"/>
      <c r="E72" s="30"/>
      <c r="F72" s="50"/>
      <c r="G72" s="40"/>
      <c r="H72" s="47"/>
      <c r="I72" s="51"/>
      <c r="J72" s="39"/>
      <c r="K72" s="39"/>
      <c r="L72" s="39"/>
      <c r="M72" s="39"/>
      <c r="N72" s="58"/>
      <c r="O72" s="35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</row>
    <row r="73" spans="1:29">
      <c r="A73" s="39"/>
      <c r="B73" s="55"/>
      <c r="C73" s="54"/>
      <c r="D73" s="30"/>
      <c r="E73" s="30"/>
      <c r="F73" s="50"/>
      <c r="G73" s="40"/>
      <c r="H73" s="47"/>
      <c r="I73" s="51"/>
      <c r="J73" s="39"/>
      <c r="K73" s="39"/>
      <c r="L73" s="39"/>
      <c r="M73" s="39"/>
      <c r="N73" s="58"/>
      <c r="O73" s="35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</row>
    <row r="74" spans="1:29">
      <c r="A74" s="39"/>
      <c r="B74" s="55"/>
      <c r="C74" s="54"/>
      <c r="D74" s="30"/>
      <c r="E74" s="30"/>
      <c r="F74" s="50"/>
      <c r="G74" s="40"/>
      <c r="H74" s="47"/>
      <c r="I74" s="51"/>
      <c r="J74" s="39"/>
      <c r="K74" s="39"/>
      <c r="L74" s="39"/>
      <c r="M74" s="39"/>
      <c r="N74" s="58"/>
      <c r="O74" s="35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</row>
    <row r="75" spans="1:29">
      <c r="A75" s="39"/>
      <c r="B75" s="55"/>
      <c r="C75" s="54"/>
      <c r="D75" s="30"/>
      <c r="E75" s="30"/>
      <c r="F75" s="50"/>
      <c r="G75" s="40"/>
      <c r="H75" s="47"/>
      <c r="I75" s="51"/>
      <c r="J75" s="39"/>
      <c r="K75" s="39"/>
      <c r="L75" s="39"/>
      <c r="M75" s="39"/>
      <c r="N75" s="58"/>
      <c r="O75" s="35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</row>
    <row r="76" spans="1:29">
      <c r="A76" s="39"/>
      <c r="B76" s="55"/>
      <c r="C76" s="54"/>
      <c r="D76" s="30"/>
      <c r="E76" s="30"/>
      <c r="F76" s="50"/>
      <c r="G76" s="40"/>
      <c r="H76" s="47"/>
      <c r="I76" s="51"/>
      <c r="J76" s="39"/>
      <c r="K76" s="39"/>
      <c r="L76" s="39"/>
      <c r="M76" s="39"/>
      <c r="N76" s="58"/>
      <c r="O76" s="35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</row>
    <row r="77" spans="1:29">
      <c r="A77" s="39"/>
      <c r="B77" s="55"/>
      <c r="C77" s="54"/>
      <c r="D77" s="30"/>
      <c r="E77" s="30"/>
      <c r="F77" s="50"/>
      <c r="G77" s="40"/>
      <c r="H77" s="47"/>
      <c r="I77" s="51"/>
      <c r="J77" s="39"/>
      <c r="K77" s="39"/>
      <c r="L77" s="39"/>
      <c r="M77" s="39"/>
      <c r="N77" s="58"/>
      <c r="O77" s="35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</row>
    <row r="78" spans="1:29">
      <c r="A78" s="39"/>
      <c r="B78" s="55"/>
      <c r="C78" s="54"/>
      <c r="D78" s="30"/>
      <c r="E78" s="30"/>
      <c r="F78" s="50"/>
      <c r="G78" s="40"/>
      <c r="H78" s="47"/>
      <c r="I78" s="51"/>
      <c r="J78" s="39"/>
      <c r="K78" s="39"/>
      <c r="L78" s="39"/>
      <c r="M78" s="39"/>
      <c r="N78" s="58"/>
      <c r="O78" s="35"/>
      <c r="P78" s="30"/>
      <c r="Q78" s="43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</row>
    <row r="79" spans="1:29">
      <c r="A79" s="39"/>
      <c r="B79" s="55"/>
      <c r="C79" s="54"/>
      <c r="D79" s="30"/>
      <c r="E79" s="30"/>
      <c r="F79" s="50"/>
      <c r="G79" s="40"/>
      <c r="H79" s="47"/>
      <c r="I79" s="51"/>
      <c r="J79" s="39"/>
      <c r="K79" s="39"/>
      <c r="L79" s="39"/>
      <c r="M79" s="39"/>
      <c r="N79" s="58"/>
      <c r="O79" s="35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</row>
    <row r="80" spans="1:29">
      <c r="A80" s="39"/>
      <c r="B80" s="55"/>
      <c r="C80" s="54"/>
      <c r="D80" s="30"/>
      <c r="E80" s="30"/>
      <c r="F80" s="50"/>
      <c r="G80" s="40"/>
      <c r="H80" s="47"/>
      <c r="I80" s="51"/>
      <c r="J80" s="39"/>
      <c r="K80" s="39"/>
      <c r="L80" s="39"/>
      <c r="M80" s="39"/>
      <c r="N80" s="58"/>
      <c r="O80" s="35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</row>
    <row r="81" spans="1:29">
      <c r="A81" s="39"/>
      <c r="B81" s="55"/>
      <c r="C81" s="54"/>
      <c r="D81" s="30"/>
      <c r="E81" s="30"/>
      <c r="F81" s="50"/>
      <c r="G81" s="40"/>
      <c r="H81" s="47"/>
      <c r="I81" s="51"/>
      <c r="J81" s="39"/>
      <c r="K81" s="39"/>
      <c r="L81" s="39"/>
      <c r="M81" s="39"/>
      <c r="N81" s="58"/>
      <c r="O81" s="35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</row>
    <row r="82" spans="1:29">
      <c r="A82" s="39"/>
      <c r="B82" s="55"/>
      <c r="C82" s="54"/>
      <c r="D82" s="30"/>
      <c r="E82" s="30"/>
      <c r="F82" s="50"/>
      <c r="G82" s="40"/>
      <c r="H82" s="47"/>
      <c r="I82" s="51"/>
      <c r="J82" s="39"/>
      <c r="K82" s="39"/>
      <c r="L82" s="39"/>
      <c r="M82" s="39"/>
      <c r="N82" s="58"/>
      <c r="O82" s="35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</row>
    <row r="83" spans="1:29">
      <c r="A83" s="39"/>
      <c r="B83" s="55"/>
      <c r="C83" s="54"/>
      <c r="D83" s="30"/>
      <c r="E83" s="30"/>
      <c r="F83" s="50"/>
      <c r="G83" s="40"/>
      <c r="H83" s="47"/>
      <c r="I83" s="51"/>
      <c r="J83" s="39"/>
      <c r="K83" s="39"/>
      <c r="L83" s="39"/>
      <c r="M83" s="39"/>
      <c r="N83" s="58"/>
      <c r="O83" s="35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</row>
    <row r="84" spans="1:29">
      <c r="A84" s="39"/>
      <c r="B84" s="55"/>
      <c r="C84" s="54"/>
      <c r="D84" s="30"/>
      <c r="E84" s="30"/>
      <c r="F84" s="50"/>
      <c r="G84" s="40"/>
      <c r="H84" s="47"/>
      <c r="I84" s="51"/>
      <c r="J84" s="39"/>
      <c r="K84" s="39"/>
      <c r="L84" s="39"/>
      <c r="M84" s="39"/>
      <c r="N84" s="58"/>
      <c r="O84" s="35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</row>
    <row r="85" spans="1:29">
      <c r="A85" s="39"/>
      <c r="B85" s="50"/>
      <c r="C85" s="50"/>
      <c r="D85" s="50"/>
      <c r="E85" s="50"/>
      <c r="F85" s="50"/>
      <c r="G85" s="40"/>
      <c r="H85" s="47"/>
      <c r="I85" s="51"/>
      <c r="J85" s="39"/>
      <c r="K85" s="39"/>
      <c r="L85" s="39"/>
      <c r="M85" s="39"/>
      <c r="N85" s="58"/>
      <c r="O85" s="35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</row>
    <row r="86" spans="1:29">
      <c r="A86" s="39"/>
      <c r="B86" s="50"/>
      <c r="C86" s="50"/>
      <c r="D86" s="50"/>
      <c r="E86" s="50"/>
      <c r="F86" s="50"/>
      <c r="G86" s="40"/>
      <c r="H86" s="47"/>
      <c r="I86" s="51"/>
      <c r="J86" s="39"/>
      <c r="K86" s="39"/>
      <c r="L86" s="39"/>
      <c r="M86" s="39"/>
      <c r="N86" s="58"/>
      <c r="O86" s="35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</row>
    <row r="87" spans="1:29">
      <c r="A87" s="39"/>
      <c r="B87" s="50"/>
      <c r="C87" s="50"/>
      <c r="D87" s="50"/>
      <c r="E87" s="50"/>
      <c r="F87" s="50"/>
      <c r="G87" s="40"/>
      <c r="H87" s="47"/>
      <c r="I87" s="51"/>
      <c r="J87" s="39"/>
      <c r="K87" s="39"/>
      <c r="L87" s="39"/>
      <c r="M87" s="39"/>
      <c r="N87" s="58"/>
      <c r="O87" s="35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</row>
    <row r="88" spans="1:29">
      <c r="A88" s="39"/>
      <c r="B88" s="50"/>
      <c r="C88" s="50"/>
      <c r="D88" s="50"/>
      <c r="E88" s="50"/>
      <c r="F88" s="50"/>
      <c r="G88" s="40"/>
      <c r="H88" s="47"/>
      <c r="I88" s="51"/>
      <c r="J88" s="39"/>
      <c r="K88" s="39"/>
      <c r="L88" s="39"/>
      <c r="M88" s="39"/>
      <c r="N88" s="58"/>
      <c r="O88" s="35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</row>
    <row r="89" spans="1:29">
      <c r="A89" s="39"/>
      <c r="B89" s="50"/>
      <c r="C89" s="50"/>
      <c r="D89" s="50"/>
      <c r="E89" s="50"/>
      <c r="F89" s="50"/>
      <c r="G89" s="40"/>
      <c r="H89" s="47"/>
      <c r="I89" s="51"/>
      <c r="J89" s="39"/>
      <c r="K89" s="39"/>
      <c r="L89" s="39"/>
      <c r="M89" s="39"/>
      <c r="N89" s="58"/>
      <c r="O89" s="35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</row>
    <row r="90" spans="1:29">
      <c r="A90" s="39"/>
      <c r="B90" s="50"/>
      <c r="C90" s="50"/>
      <c r="D90" s="50"/>
      <c r="E90" s="50"/>
      <c r="F90" s="50"/>
      <c r="G90" s="40"/>
      <c r="H90" s="47"/>
      <c r="I90" s="51"/>
      <c r="J90" s="39"/>
      <c r="K90" s="39"/>
      <c r="L90" s="39"/>
      <c r="M90" s="39"/>
      <c r="N90" s="58"/>
      <c r="O90" s="35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</row>
    <row r="91" spans="1:29">
      <c r="A91" s="39"/>
      <c r="B91" s="50"/>
      <c r="C91" s="50"/>
      <c r="D91" s="50"/>
      <c r="E91" s="50"/>
      <c r="F91" s="50"/>
      <c r="G91" s="40"/>
      <c r="H91" s="47"/>
      <c r="I91" s="51"/>
      <c r="J91" s="39"/>
      <c r="K91" s="39"/>
      <c r="L91" s="39"/>
      <c r="M91" s="39"/>
      <c r="N91" s="58"/>
      <c r="O91" s="35"/>
    </row>
    <row r="92" spans="1:29" s="49" customFormat="1">
      <c r="A92" s="39"/>
      <c r="B92" s="50"/>
      <c r="C92" s="50"/>
      <c r="D92" s="50"/>
      <c r="E92" s="50"/>
      <c r="F92" s="50"/>
      <c r="G92" s="40"/>
      <c r="H92" s="47"/>
      <c r="I92" s="51"/>
      <c r="J92" s="39"/>
      <c r="K92" s="39"/>
      <c r="L92" s="39"/>
      <c r="M92" s="39"/>
      <c r="N92" s="58"/>
      <c r="O92" s="35"/>
    </row>
    <row r="93" spans="1:29">
      <c r="A93" s="39"/>
      <c r="B93" s="50"/>
      <c r="C93" s="50"/>
      <c r="D93" s="50"/>
      <c r="E93" s="50"/>
      <c r="F93" s="50"/>
      <c r="G93" s="40"/>
      <c r="H93" s="47"/>
      <c r="I93" s="51"/>
      <c r="J93" s="39"/>
      <c r="K93" s="39"/>
      <c r="L93" s="39"/>
      <c r="M93" s="39"/>
      <c r="N93" s="58"/>
      <c r="O93" s="35"/>
    </row>
    <row r="94" spans="1:29">
      <c r="A94" s="39"/>
      <c r="B94" s="50"/>
      <c r="C94" s="50"/>
      <c r="D94" s="50"/>
      <c r="E94" s="50"/>
      <c r="F94" s="50"/>
      <c r="G94" s="40"/>
      <c r="H94" s="47"/>
      <c r="I94" s="51"/>
      <c r="J94" s="39"/>
      <c r="K94" s="39"/>
      <c r="L94" s="39"/>
      <c r="M94" s="39"/>
      <c r="N94" s="58"/>
      <c r="O94" s="35"/>
    </row>
    <row r="95" spans="1:29">
      <c r="A95" s="39"/>
      <c r="B95" s="50"/>
      <c r="C95" s="50"/>
      <c r="D95" s="50"/>
      <c r="E95" s="50"/>
      <c r="F95" s="50"/>
      <c r="G95" s="40"/>
      <c r="H95" s="47"/>
      <c r="I95" s="51"/>
      <c r="J95" s="39"/>
      <c r="K95" s="39"/>
      <c r="L95" s="39"/>
      <c r="M95" s="39"/>
      <c r="N95" s="58"/>
      <c r="O95" s="35"/>
    </row>
    <row r="96" spans="1:29">
      <c r="A96" s="39"/>
      <c r="B96" s="50"/>
      <c r="C96" s="50"/>
      <c r="D96" s="50"/>
      <c r="E96" s="50"/>
      <c r="F96" s="50"/>
      <c r="G96" s="40"/>
      <c r="H96" s="47"/>
      <c r="I96" s="51"/>
      <c r="J96" s="39"/>
      <c r="K96" s="39"/>
      <c r="L96" s="39"/>
      <c r="M96" s="39"/>
      <c r="N96" s="58"/>
      <c r="O96" s="35"/>
    </row>
    <row r="97" spans="1:15">
      <c r="A97" s="39"/>
      <c r="B97" s="50"/>
      <c r="C97" s="50"/>
      <c r="D97" s="50"/>
      <c r="E97" s="50"/>
      <c r="F97" s="50"/>
      <c r="G97" s="40"/>
      <c r="H97" s="47"/>
      <c r="I97" s="51"/>
      <c r="J97" s="39"/>
      <c r="K97" s="39"/>
      <c r="L97" s="39"/>
      <c r="M97" s="39"/>
      <c r="N97" s="58"/>
      <c r="O97" s="35"/>
    </row>
    <row r="98" spans="1:15">
      <c r="A98" s="39"/>
      <c r="B98" s="50"/>
      <c r="C98" s="50"/>
      <c r="D98" s="50"/>
      <c r="E98" s="50"/>
      <c r="F98" s="50"/>
      <c r="G98" s="40"/>
      <c r="H98" s="47"/>
      <c r="I98" s="51"/>
      <c r="J98" s="39"/>
      <c r="K98" s="39"/>
      <c r="L98" s="39"/>
      <c r="M98" s="39"/>
      <c r="N98" s="58"/>
      <c r="O98" s="35"/>
    </row>
    <row r="99" spans="1:15">
      <c r="A99" s="39"/>
      <c r="B99" s="50"/>
      <c r="C99" s="50"/>
      <c r="D99" s="50"/>
      <c r="E99" s="50"/>
      <c r="F99" s="50"/>
      <c r="G99" s="40"/>
      <c r="H99" s="47"/>
      <c r="I99" s="51"/>
      <c r="J99" s="39"/>
      <c r="K99" s="39"/>
      <c r="L99" s="39"/>
      <c r="M99" s="39"/>
      <c r="N99" s="58"/>
      <c r="O99" s="35"/>
    </row>
    <row r="100" spans="1:15">
      <c r="A100" s="39"/>
      <c r="B100" s="50"/>
      <c r="C100" s="50"/>
      <c r="D100" s="50"/>
      <c r="E100" s="50"/>
      <c r="F100" s="50"/>
      <c r="G100" s="40"/>
      <c r="H100" s="47"/>
      <c r="I100" s="51"/>
      <c r="J100" s="39"/>
      <c r="K100" s="39"/>
      <c r="L100" s="39"/>
      <c r="M100" s="39"/>
      <c r="N100" s="58"/>
      <c r="O100" s="35"/>
    </row>
    <row r="101" spans="1:15">
      <c r="A101" s="39"/>
      <c r="B101" s="50"/>
      <c r="C101" s="50"/>
      <c r="D101" s="50"/>
      <c r="E101" s="50"/>
      <c r="F101" s="50"/>
      <c r="G101" s="40"/>
      <c r="H101" s="47"/>
      <c r="I101" s="51"/>
      <c r="J101" s="39"/>
      <c r="K101" s="39"/>
      <c r="L101" s="39"/>
      <c r="M101" s="39"/>
      <c r="N101" s="58"/>
      <c r="O101" s="35"/>
    </row>
    <row r="102" spans="1:15">
      <c r="A102" s="39"/>
      <c r="B102" s="50"/>
      <c r="C102" s="50"/>
      <c r="D102" s="50"/>
      <c r="E102" s="50"/>
      <c r="F102" s="50"/>
      <c r="G102" s="40"/>
      <c r="H102" s="47"/>
      <c r="I102" s="51"/>
      <c r="J102" s="39"/>
      <c r="K102" s="39"/>
      <c r="L102" s="39"/>
      <c r="M102" s="39"/>
      <c r="N102" s="58"/>
      <c r="O102" s="35"/>
    </row>
    <row r="103" spans="1:15">
      <c r="A103" s="39"/>
      <c r="B103" s="50"/>
      <c r="C103" s="50"/>
      <c r="D103" s="50"/>
      <c r="E103" s="50"/>
      <c r="F103" s="50"/>
      <c r="G103" s="40"/>
      <c r="H103" s="47"/>
      <c r="I103" s="51"/>
      <c r="J103" s="39"/>
      <c r="K103" s="39"/>
      <c r="L103" s="39"/>
      <c r="M103" s="39"/>
      <c r="N103" s="58"/>
      <c r="O103" s="35"/>
    </row>
    <row r="104" spans="1:15">
      <c r="A104" s="39"/>
      <c r="B104" s="50"/>
      <c r="C104" s="50"/>
      <c r="D104" s="50"/>
      <c r="E104" s="50"/>
      <c r="F104" s="50"/>
      <c r="G104" s="40"/>
      <c r="H104" s="47"/>
      <c r="I104" s="51"/>
      <c r="J104" s="39"/>
      <c r="K104" s="39"/>
      <c r="L104" s="39"/>
      <c r="M104" s="39"/>
      <c r="N104" s="58"/>
      <c r="O104" s="35"/>
    </row>
    <row r="105" spans="1:15">
      <c r="A105" s="39"/>
      <c r="B105" s="50"/>
      <c r="C105" s="50"/>
      <c r="D105" s="50"/>
      <c r="E105" s="50"/>
      <c r="F105" s="50"/>
      <c r="G105" s="40"/>
      <c r="H105" s="47"/>
      <c r="I105" s="51"/>
      <c r="J105" s="39"/>
      <c r="K105" s="39"/>
      <c r="L105" s="39"/>
      <c r="M105" s="39"/>
      <c r="N105" s="58"/>
      <c r="O105" s="35"/>
    </row>
    <row r="106" spans="1:15">
      <c r="A106" s="39"/>
      <c r="B106" s="50"/>
      <c r="C106" s="50"/>
      <c r="D106" s="50"/>
      <c r="E106" s="50"/>
      <c r="F106" s="51"/>
      <c r="G106" s="40"/>
      <c r="H106" s="47"/>
      <c r="I106" s="51"/>
      <c r="J106" s="39"/>
      <c r="K106" s="39"/>
      <c r="L106" s="39"/>
      <c r="M106" s="39"/>
      <c r="N106" s="58"/>
      <c r="O106" s="35"/>
    </row>
    <row r="107" spans="1:15">
      <c r="A107" s="39"/>
      <c r="B107" s="50"/>
      <c r="C107" s="50"/>
      <c r="D107" s="50"/>
      <c r="E107" s="50"/>
      <c r="F107" s="50"/>
      <c r="G107" s="40"/>
      <c r="H107" s="47"/>
      <c r="I107" s="51"/>
      <c r="J107" s="39"/>
      <c r="K107" s="39"/>
      <c r="L107" s="39"/>
      <c r="M107" s="39"/>
      <c r="N107" s="58"/>
      <c r="O107" s="35"/>
    </row>
    <row r="108" spans="1:15">
      <c r="A108" s="39"/>
      <c r="B108" s="50"/>
      <c r="C108" s="50"/>
      <c r="D108" s="50"/>
      <c r="E108" s="50"/>
      <c r="F108" s="50"/>
      <c r="G108" s="40"/>
      <c r="H108" s="47"/>
      <c r="I108" s="51"/>
      <c r="J108" s="39"/>
      <c r="K108" s="39"/>
      <c r="L108" s="39"/>
      <c r="M108" s="39"/>
      <c r="N108" s="58"/>
      <c r="O108" s="35"/>
    </row>
    <row r="109" spans="1:15">
      <c r="A109" s="39"/>
      <c r="B109" s="50"/>
      <c r="C109" s="50"/>
      <c r="D109" s="50"/>
      <c r="E109" s="50"/>
      <c r="F109" s="50"/>
      <c r="G109" s="40"/>
      <c r="H109" s="47"/>
      <c r="I109" s="51"/>
      <c r="J109" s="39"/>
      <c r="K109" s="39"/>
      <c r="L109" s="39"/>
      <c r="M109" s="39"/>
      <c r="N109" s="58"/>
      <c r="O109" s="35"/>
    </row>
    <row r="110" spans="1:15">
      <c r="A110" s="39"/>
      <c r="B110" s="50"/>
      <c r="C110" s="50"/>
      <c r="D110" s="50"/>
      <c r="E110" s="50"/>
      <c r="F110" s="50"/>
      <c r="G110" s="40"/>
      <c r="H110" s="47"/>
      <c r="I110" s="51"/>
      <c r="J110" s="39"/>
      <c r="K110" s="39"/>
      <c r="L110" s="39"/>
      <c r="M110" s="39"/>
      <c r="N110" s="58"/>
      <c r="O110" s="35"/>
    </row>
    <row r="111" spans="1:15">
      <c r="A111" s="39"/>
      <c r="B111" s="50"/>
      <c r="C111" s="50"/>
      <c r="D111" s="50"/>
      <c r="E111" s="50"/>
      <c r="F111" s="50"/>
      <c r="G111" s="40"/>
      <c r="H111" s="47"/>
      <c r="I111" s="51"/>
      <c r="J111" s="39"/>
      <c r="K111" s="39"/>
      <c r="L111" s="39"/>
      <c r="M111" s="39"/>
      <c r="N111" s="58"/>
      <c r="O111" s="35"/>
    </row>
    <row r="112" spans="1:15">
      <c r="A112" s="39"/>
      <c r="B112" s="50"/>
      <c r="C112" s="50"/>
      <c r="D112" s="50"/>
      <c r="E112" s="50"/>
      <c r="F112" s="50"/>
      <c r="G112" s="40"/>
      <c r="H112" s="47"/>
      <c r="I112" s="51"/>
      <c r="J112" s="39"/>
      <c r="K112" s="39"/>
      <c r="L112" s="39"/>
      <c r="M112" s="39"/>
      <c r="N112" s="58"/>
      <c r="O112" s="35"/>
    </row>
    <row r="113" spans="1:15">
      <c r="A113" s="39"/>
      <c r="B113" s="50"/>
      <c r="C113" s="50"/>
      <c r="D113" s="50"/>
      <c r="E113" s="50"/>
      <c r="F113" s="50"/>
      <c r="G113" s="40"/>
      <c r="H113" s="47"/>
      <c r="I113" s="51"/>
      <c r="J113" s="39"/>
      <c r="K113" s="39"/>
      <c r="L113" s="39"/>
      <c r="M113" s="39"/>
      <c r="N113" s="58"/>
      <c r="O113" s="35"/>
    </row>
    <row r="114" spans="1:15">
      <c r="A114" s="39"/>
      <c r="B114" s="50"/>
      <c r="C114" s="50"/>
      <c r="D114" s="50"/>
      <c r="E114" s="50"/>
      <c r="F114" s="50"/>
      <c r="G114" s="40"/>
      <c r="H114" s="47"/>
      <c r="I114" s="51"/>
      <c r="J114" s="39"/>
      <c r="K114" s="39"/>
      <c r="L114" s="39"/>
      <c r="M114" s="39"/>
      <c r="N114" s="58"/>
      <c r="O114" s="35"/>
    </row>
    <row r="115" spans="1:15">
      <c r="A115" s="39"/>
      <c r="B115" s="50"/>
      <c r="C115" s="50"/>
      <c r="D115" s="50"/>
      <c r="E115" s="50"/>
      <c r="F115" s="50"/>
      <c r="G115" s="40"/>
      <c r="H115" s="47"/>
      <c r="I115" s="51"/>
      <c r="J115" s="39"/>
      <c r="K115" s="39"/>
      <c r="L115" s="39"/>
      <c r="M115" s="39"/>
      <c r="N115" s="58"/>
      <c r="O115" s="35"/>
    </row>
    <row r="116" spans="1:15">
      <c r="A116" s="39"/>
      <c r="B116" s="50"/>
      <c r="C116" s="50"/>
      <c r="D116" s="50"/>
      <c r="E116" s="50"/>
      <c r="F116" s="51"/>
      <c r="G116" s="40"/>
      <c r="H116" s="47"/>
      <c r="I116" s="51"/>
      <c r="J116" s="39"/>
      <c r="K116" s="39"/>
      <c r="L116" s="39"/>
      <c r="M116" s="39"/>
      <c r="N116" s="58"/>
      <c r="O116" s="35"/>
    </row>
    <row r="117" spans="1:15">
      <c r="A117" s="39"/>
      <c r="B117" s="50"/>
      <c r="C117" s="50"/>
      <c r="D117" s="50"/>
      <c r="E117" s="50"/>
      <c r="F117" s="51"/>
      <c r="G117" s="40"/>
      <c r="H117" s="47"/>
      <c r="I117" s="51"/>
      <c r="J117" s="39"/>
      <c r="K117" s="39"/>
      <c r="L117" s="39"/>
      <c r="M117" s="39"/>
      <c r="N117" s="58"/>
      <c r="O117" s="35"/>
    </row>
    <row r="118" spans="1:15">
      <c r="A118" s="39"/>
      <c r="B118" s="50"/>
      <c r="C118" s="50"/>
      <c r="D118" s="50"/>
      <c r="E118" s="50"/>
      <c r="F118" s="51"/>
      <c r="G118" s="40"/>
      <c r="H118" s="47"/>
      <c r="I118" s="51"/>
      <c r="J118" s="39"/>
      <c r="K118" s="39"/>
      <c r="L118" s="39"/>
      <c r="M118" s="39"/>
      <c r="N118" s="58"/>
      <c r="O118" s="35"/>
    </row>
    <row r="119" spans="1:15">
      <c r="A119" s="39"/>
      <c r="B119" s="50"/>
      <c r="C119" s="50"/>
      <c r="D119" s="50"/>
      <c r="E119" s="50"/>
      <c r="F119" s="51"/>
      <c r="G119" s="40"/>
      <c r="H119" s="47"/>
      <c r="I119" s="51"/>
      <c r="J119" s="39"/>
      <c r="K119" s="39"/>
      <c r="L119" s="39"/>
      <c r="M119" s="39"/>
      <c r="N119" s="58"/>
      <c r="O119" s="35"/>
    </row>
    <row r="120" spans="1:15">
      <c r="A120" s="39"/>
      <c r="B120" s="50"/>
      <c r="C120" s="50"/>
      <c r="D120" s="50"/>
      <c r="E120" s="50"/>
      <c r="F120" s="51"/>
      <c r="G120" s="40"/>
      <c r="H120" s="47"/>
      <c r="I120" s="51"/>
      <c r="J120" s="39"/>
      <c r="K120" s="39"/>
      <c r="L120" s="39"/>
      <c r="M120" s="39"/>
      <c r="N120" s="58"/>
      <c r="O120" s="35"/>
    </row>
    <row r="121" spans="1:15">
      <c r="A121" s="39"/>
      <c r="B121" s="50"/>
      <c r="C121" s="50"/>
      <c r="D121" s="50"/>
      <c r="E121" s="50"/>
      <c r="F121" s="51"/>
      <c r="G121" s="40"/>
      <c r="H121" s="47"/>
      <c r="I121" s="51"/>
      <c r="J121" s="39"/>
      <c r="K121" s="39"/>
      <c r="L121" s="39"/>
      <c r="M121" s="39"/>
      <c r="N121" s="58"/>
      <c r="O121" s="35"/>
    </row>
    <row r="122" spans="1:15">
      <c r="A122" s="39"/>
      <c r="B122" s="50"/>
      <c r="C122" s="50"/>
      <c r="D122" s="50"/>
      <c r="E122" s="50"/>
      <c r="F122" s="51"/>
      <c r="G122" s="40"/>
      <c r="H122" s="47"/>
      <c r="I122" s="51"/>
      <c r="J122" s="39"/>
      <c r="K122" s="39"/>
      <c r="L122" s="39"/>
      <c r="M122" s="39"/>
      <c r="N122" s="58"/>
      <c r="O122" s="35"/>
    </row>
    <row r="123" spans="1:15">
      <c r="A123" s="39"/>
      <c r="B123" s="50"/>
      <c r="C123" s="50"/>
      <c r="D123" s="50"/>
      <c r="E123" s="50"/>
      <c r="F123" s="51"/>
      <c r="G123" s="40"/>
      <c r="H123" s="47"/>
      <c r="I123" s="51"/>
      <c r="J123" s="39"/>
      <c r="K123" s="39"/>
      <c r="L123" s="39"/>
      <c r="M123" s="39"/>
      <c r="N123" s="58"/>
      <c r="O123" s="35"/>
    </row>
    <row r="124" spans="1:15">
      <c r="A124" s="39"/>
      <c r="B124" s="50"/>
      <c r="C124" s="50"/>
      <c r="D124" s="50"/>
      <c r="E124" s="50"/>
      <c r="F124" s="52"/>
      <c r="G124" s="40"/>
      <c r="H124" s="47"/>
      <c r="I124" s="51"/>
      <c r="J124" s="39"/>
      <c r="K124" s="39"/>
      <c r="L124" s="39"/>
      <c r="M124" s="39"/>
      <c r="N124" s="58"/>
      <c r="O124" s="35"/>
    </row>
    <row r="125" spans="1:15">
      <c r="A125" s="39"/>
      <c r="B125" s="50"/>
      <c r="C125" s="50"/>
      <c r="D125" s="50"/>
      <c r="E125" s="50"/>
      <c r="F125" s="52"/>
      <c r="G125" s="40"/>
      <c r="H125" s="47"/>
      <c r="I125" s="51"/>
      <c r="J125" s="39"/>
      <c r="K125" s="39"/>
      <c r="L125" s="39"/>
      <c r="M125" s="39"/>
      <c r="N125" s="58"/>
      <c r="O125" s="35"/>
    </row>
    <row r="126" spans="1:15">
      <c r="A126" s="39"/>
      <c r="B126" s="50"/>
      <c r="C126" s="50"/>
      <c r="D126" s="50"/>
      <c r="E126" s="50"/>
      <c r="F126" s="52"/>
      <c r="G126" s="40"/>
      <c r="H126" s="47"/>
      <c r="I126" s="51"/>
      <c r="J126" s="39"/>
      <c r="K126" s="39"/>
      <c r="L126" s="39"/>
      <c r="M126" s="39"/>
      <c r="N126" s="58"/>
      <c r="O126" s="35"/>
    </row>
    <row r="127" spans="1:15">
      <c r="A127" s="39"/>
      <c r="B127" s="50"/>
      <c r="C127" s="50"/>
      <c r="D127" s="50"/>
      <c r="E127" s="50"/>
      <c r="F127" s="52"/>
      <c r="G127" s="40"/>
      <c r="H127" s="47"/>
      <c r="I127" s="51"/>
      <c r="J127" s="39"/>
      <c r="K127" s="39"/>
      <c r="L127" s="39"/>
      <c r="M127" s="39"/>
      <c r="N127" s="58"/>
      <c r="O127" s="35"/>
    </row>
    <row r="128" spans="1:15">
      <c r="A128" s="39"/>
      <c r="B128" s="50"/>
      <c r="C128" s="50"/>
      <c r="D128" s="50"/>
      <c r="E128" s="50"/>
      <c r="F128" s="52"/>
      <c r="G128" s="40"/>
      <c r="H128" s="47"/>
      <c r="I128" s="51"/>
      <c r="J128" s="39"/>
      <c r="K128" s="39"/>
      <c r="L128" s="39"/>
      <c r="M128" s="39"/>
      <c r="N128" s="58"/>
      <c r="O128" s="35"/>
    </row>
    <row r="129" spans="1:15">
      <c r="A129" s="39"/>
      <c r="B129" s="50"/>
      <c r="C129" s="50"/>
      <c r="D129" s="50"/>
      <c r="E129" s="50"/>
      <c r="F129" s="52"/>
      <c r="G129" s="40"/>
      <c r="H129" s="47"/>
      <c r="I129" s="51"/>
      <c r="J129" s="39"/>
      <c r="K129" s="39"/>
      <c r="L129" s="39"/>
      <c r="M129" s="39"/>
      <c r="N129" s="58"/>
      <c r="O129" s="35"/>
    </row>
    <row r="130" spans="1:15">
      <c r="A130" s="39"/>
      <c r="B130" s="50"/>
      <c r="C130" s="50"/>
      <c r="D130" s="50"/>
      <c r="E130" s="50"/>
      <c r="F130" s="52"/>
      <c r="G130" s="40"/>
      <c r="H130" s="47"/>
      <c r="I130" s="51"/>
      <c r="J130" s="39"/>
      <c r="K130" s="39"/>
      <c r="L130" s="39"/>
      <c r="M130" s="39"/>
      <c r="N130" s="58"/>
      <c r="O130" s="35"/>
    </row>
    <row r="131" spans="1:15">
      <c r="A131" s="39"/>
      <c r="B131" s="50"/>
      <c r="C131" s="50"/>
      <c r="D131" s="50"/>
      <c r="E131" s="50"/>
      <c r="F131" s="51"/>
      <c r="G131" s="40"/>
      <c r="H131" s="47"/>
      <c r="I131" s="51"/>
      <c r="J131" s="39"/>
      <c r="K131" s="39"/>
      <c r="L131" s="39"/>
      <c r="M131" s="39"/>
      <c r="N131" s="58"/>
      <c r="O131" s="35"/>
    </row>
    <row r="132" spans="1:15">
      <c r="A132" s="39"/>
      <c r="B132" s="50"/>
      <c r="C132" s="50"/>
      <c r="D132" s="50"/>
      <c r="E132" s="50"/>
      <c r="F132" s="51"/>
      <c r="G132" s="40"/>
      <c r="H132" s="47"/>
      <c r="I132" s="51"/>
      <c r="J132" s="39"/>
      <c r="K132" s="39"/>
      <c r="L132" s="39"/>
      <c r="M132" s="39"/>
      <c r="N132" s="58"/>
      <c r="O132" s="35"/>
    </row>
  </sheetData>
  <protectedRanges>
    <protectedRange sqref="B4:D52" name="区域1"/>
  </protectedRanges>
  <autoFilter ref="A3:AC71">
    <filterColumn colId="7">
      <filters>
        <filter val="SRAN"/>
      </filters>
    </filterColumn>
  </autoFilter>
  <sortState ref="A3:T61">
    <sortCondition ref="A1"/>
  </sortState>
  <mergeCells count="2">
    <mergeCell ref="K2:O2"/>
    <mergeCell ref="P2:AC2"/>
  </mergeCells>
  <phoneticPr fontId="5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2:A58"/>
  <sheetViews>
    <sheetView zoomScale="85" zoomScaleNormal="85" workbookViewId="0">
      <selection activeCell="J37" sqref="J37"/>
    </sheetView>
  </sheetViews>
  <sheetFormatPr defaultRowHeight="15"/>
  <sheetData>
    <row r="52" spans="1:1">
      <c r="A52" t="s">
        <v>245</v>
      </c>
    </row>
    <row r="53" spans="1:1">
      <c r="A53" t="s">
        <v>247</v>
      </c>
    </row>
    <row r="54" spans="1:1">
      <c r="A54" t="s">
        <v>246</v>
      </c>
    </row>
    <row r="55" spans="1:1">
      <c r="A55" t="s">
        <v>362</v>
      </c>
    </row>
    <row r="56" spans="1:1">
      <c r="A56" t="s">
        <v>337</v>
      </c>
    </row>
    <row r="57" spans="1:1">
      <c r="A57" t="s">
        <v>338</v>
      </c>
    </row>
    <row r="58" spans="1:1">
      <c r="A58" t="s">
        <v>339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opLeftCell="D1" workbookViewId="0">
      <selection sqref="A1:E3"/>
    </sheetView>
  </sheetViews>
  <sheetFormatPr defaultRowHeight="15"/>
  <cols>
    <col min="1" max="1" width="13.140625" bestFit="1" customWidth="1"/>
    <col min="2" max="2" width="31" customWidth="1"/>
    <col min="3" max="3" width="13.7109375" bestFit="1" customWidth="1"/>
    <col min="4" max="4" width="11.42578125" bestFit="1" customWidth="1"/>
    <col min="5" max="5" width="13.140625" bestFit="1" customWidth="1"/>
    <col min="8" max="8" width="18.85546875" bestFit="1" customWidth="1"/>
    <col min="18" max="18" width="10.140625" bestFit="1" customWidth="1"/>
    <col min="19" max="19" width="6.7109375" bestFit="1" customWidth="1"/>
    <col min="20" max="20" width="16.28515625" bestFit="1" customWidth="1"/>
  </cols>
  <sheetData>
    <row r="1" spans="1:20" ht="21">
      <c r="A1" s="5" t="s">
        <v>250</v>
      </c>
      <c r="B1" s="5" t="s">
        <v>251</v>
      </c>
      <c r="C1" s="5" t="s">
        <v>252</v>
      </c>
      <c r="D1" s="5" t="s">
        <v>253</v>
      </c>
      <c r="E1" s="5" t="s">
        <v>254</v>
      </c>
    </row>
    <row r="2" spans="1:20" ht="15.75" thickBot="1">
      <c r="A2" s="6" t="s">
        <v>255</v>
      </c>
      <c r="B2" s="7">
        <v>-102.312803</v>
      </c>
      <c r="C2" s="7">
        <v>21.882317</v>
      </c>
      <c r="D2" s="8">
        <v>40</v>
      </c>
      <c r="E2" s="8" t="s">
        <v>256</v>
      </c>
    </row>
    <row r="3" spans="1:20" ht="15.75" thickBot="1">
      <c r="A3" s="6" t="s">
        <v>257</v>
      </c>
      <c r="B3" s="7">
        <v>-102.27361399999999</v>
      </c>
      <c r="C3" s="7">
        <v>21.891078</v>
      </c>
      <c r="D3" s="8">
        <v>41</v>
      </c>
      <c r="E3" s="8" t="s">
        <v>258</v>
      </c>
    </row>
    <row r="6" spans="1:20" ht="51">
      <c r="A6" s="9" t="s">
        <v>259</v>
      </c>
      <c r="B6" s="10" t="s">
        <v>260</v>
      </c>
      <c r="C6" s="9" t="s">
        <v>261</v>
      </c>
      <c r="D6" s="9" t="s">
        <v>262</v>
      </c>
      <c r="E6" s="11" t="s">
        <v>263</v>
      </c>
      <c r="F6" s="12" t="s">
        <v>264</v>
      </c>
      <c r="G6" s="12" t="s">
        <v>265</v>
      </c>
      <c r="H6" s="12" t="s">
        <v>266</v>
      </c>
      <c r="I6" s="12" t="s">
        <v>267</v>
      </c>
      <c r="J6" s="12" t="s">
        <v>268</v>
      </c>
      <c r="K6" s="13" t="s">
        <v>269</v>
      </c>
      <c r="L6" s="12" t="s">
        <v>270</v>
      </c>
      <c r="M6" s="12" t="s">
        <v>271</v>
      </c>
      <c r="N6" s="12" t="s">
        <v>272</v>
      </c>
      <c r="O6" s="11" t="s">
        <v>273</v>
      </c>
      <c r="P6" s="12" t="s">
        <v>274</v>
      </c>
      <c r="Q6" s="12" t="s">
        <v>275</v>
      </c>
      <c r="R6" s="12" t="s">
        <v>276</v>
      </c>
      <c r="S6" s="14" t="s">
        <v>277</v>
      </c>
      <c r="T6" s="12" t="s">
        <v>278</v>
      </c>
    </row>
    <row r="7" spans="1:20">
      <c r="A7" s="15" t="s">
        <v>279</v>
      </c>
      <c r="B7" s="17">
        <v>145511</v>
      </c>
      <c r="C7" s="18">
        <v>-102.269192</v>
      </c>
      <c r="D7" s="18">
        <v>21.873405999999999</v>
      </c>
      <c r="E7" s="17"/>
      <c r="F7" s="19" t="s">
        <v>311</v>
      </c>
      <c r="G7" s="20" t="s">
        <v>312</v>
      </c>
      <c r="H7" s="21" t="s">
        <v>313</v>
      </c>
      <c r="I7" s="21" t="s">
        <v>314</v>
      </c>
      <c r="J7" s="17" t="s">
        <v>249</v>
      </c>
      <c r="K7" s="21" t="s">
        <v>249</v>
      </c>
      <c r="L7" s="22" t="s">
        <v>315</v>
      </c>
      <c r="M7" s="23" t="s">
        <v>316</v>
      </c>
      <c r="N7" s="23" t="s">
        <v>238</v>
      </c>
      <c r="O7" s="23" t="s">
        <v>19</v>
      </c>
      <c r="P7" s="23">
        <v>0.3</v>
      </c>
      <c r="Q7" s="24"/>
      <c r="R7" s="23" t="s">
        <v>317</v>
      </c>
      <c r="S7" s="24"/>
      <c r="T7" s="25" t="s">
        <v>318</v>
      </c>
    </row>
    <row r="8" spans="1:20">
      <c r="A8" s="16" t="s">
        <v>280</v>
      </c>
      <c r="B8" s="17">
        <v>134126</v>
      </c>
      <c r="C8" s="18">
        <v>-102.28002499999999</v>
      </c>
      <c r="D8" s="18">
        <v>21.860355999999999</v>
      </c>
      <c r="E8" s="26"/>
      <c r="F8" s="26" t="s">
        <v>311</v>
      </c>
      <c r="G8" s="26" t="s">
        <v>312</v>
      </c>
      <c r="H8" s="21" t="s">
        <v>313</v>
      </c>
      <c r="I8" s="19" t="s">
        <v>314</v>
      </c>
      <c r="J8" s="17" t="s">
        <v>249</v>
      </c>
      <c r="K8" s="21" t="s">
        <v>249</v>
      </c>
      <c r="L8" s="22" t="s">
        <v>315</v>
      </c>
      <c r="M8" s="23" t="s">
        <v>316</v>
      </c>
      <c r="N8" s="27" t="s">
        <v>238</v>
      </c>
      <c r="O8" s="23" t="s">
        <v>19</v>
      </c>
      <c r="P8" s="23">
        <v>0.3</v>
      </c>
      <c r="Q8" s="27"/>
      <c r="R8" s="27"/>
      <c r="S8" s="28"/>
      <c r="T8" s="23" t="s">
        <v>318</v>
      </c>
    </row>
    <row r="9" spans="1:20">
      <c r="A9" s="16" t="s">
        <v>281</v>
      </c>
      <c r="B9" s="17">
        <v>145515</v>
      </c>
      <c r="C9" s="18">
        <v>-102.304778</v>
      </c>
      <c r="D9" s="18">
        <v>21.876611</v>
      </c>
      <c r="E9" s="26"/>
      <c r="F9" s="26" t="s">
        <v>311</v>
      </c>
      <c r="G9" s="26" t="s">
        <v>312</v>
      </c>
      <c r="H9" s="21" t="s">
        <v>313</v>
      </c>
      <c r="I9" s="19" t="s">
        <v>314</v>
      </c>
      <c r="J9" s="17" t="s">
        <v>249</v>
      </c>
      <c r="K9" s="21" t="s">
        <v>249</v>
      </c>
      <c r="L9" s="22" t="s">
        <v>315</v>
      </c>
      <c r="M9" s="23" t="s">
        <v>316</v>
      </c>
      <c r="N9" s="27" t="s">
        <v>238</v>
      </c>
      <c r="O9" s="23" t="s">
        <v>19</v>
      </c>
      <c r="P9" s="23">
        <v>0.3</v>
      </c>
      <c r="Q9" s="27"/>
      <c r="R9" s="27"/>
      <c r="S9" s="28"/>
      <c r="T9" s="23" t="s">
        <v>319</v>
      </c>
    </row>
    <row r="10" spans="1:20">
      <c r="A10" s="16" t="s">
        <v>282</v>
      </c>
      <c r="B10" s="17">
        <v>134242</v>
      </c>
      <c r="C10" s="18">
        <v>-102.292058</v>
      </c>
      <c r="D10" s="18">
        <v>21.924807999999999</v>
      </c>
      <c r="E10" s="26"/>
      <c r="F10" s="26" t="s">
        <v>311</v>
      </c>
      <c r="G10" s="26" t="s">
        <v>312</v>
      </c>
      <c r="H10" s="21" t="s">
        <v>313</v>
      </c>
      <c r="I10" s="19" t="s">
        <v>314</v>
      </c>
      <c r="J10" s="17" t="s">
        <v>249</v>
      </c>
      <c r="K10" s="21" t="s">
        <v>249</v>
      </c>
      <c r="L10" s="22" t="s">
        <v>315</v>
      </c>
      <c r="M10" s="23" t="s">
        <v>316</v>
      </c>
      <c r="N10" s="27" t="s">
        <v>238</v>
      </c>
      <c r="O10" s="23" t="s">
        <v>19</v>
      </c>
      <c r="P10" s="23">
        <v>0.3</v>
      </c>
      <c r="Q10" s="27"/>
      <c r="R10" s="23" t="s">
        <v>317</v>
      </c>
      <c r="S10" s="28"/>
      <c r="T10" s="23" t="s">
        <v>319</v>
      </c>
    </row>
    <row r="11" spans="1:20">
      <c r="A11" s="16" t="s">
        <v>283</v>
      </c>
      <c r="B11" s="17">
        <v>175259</v>
      </c>
      <c r="C11" s="18">
        <v>-102.317875</v>
      </c>
      <c r="D11" s="18">
        <v>21.884933</v>
      </c>
      <c r="E11" s="26"/>
      <c r="F11" s="26" t="s">
        <v>311</v>
      </c>
      <c r="G11" s="26" t="s">
        <v>312</v>
      </c>
      <c r="H11" s="21" t="s">
        <v>313</v>
      </c>
      <c r="I11" s="19" t="s">
        <v>314</v>
      </c>
      <c r="J11" s="17" t="s">
        <v>249</v>
      </c>
      <c r="K11" s="21" t="s">
        <v>249</v>
      </c>
      <c r="L11" s="22" t="s">
        <v>315</v>
      </c>
      <c r="M11" s="23" t="s">
        <v>316</v>
      </c>
      <c r="N11" s="27" t="s">
        <v>238</v>
      </c>
      <c r="O11" s="23" t="s">
        <v>19</v>
      </c>
      <c r="P11" s="23">
        <v>0.3</v>
      </c>
      <c r="Q11" s="27"/>
      <c r="R11" s="23" t="s">
        <v>317</v>
      </c>
      <c r="S11" s="28"/>
      <c r="T11" s="23" t="s">
        <v>319</v>
      </c>
    </row>
    <row r="12" spans="1:20">
      <c r="A12" s="16" t="s">
        <v>284</v>
      </c>
      <c r="B12" s="17">
        <v>132129</v>
      </c>
      <c r="C12" s="18">
        <v>-102.294194</v>
      </c>
      <c r="D12" s="18">
        <v>21.901806000000001</v>
      </c>
      <c r="E12" s="26"/>
      <c r="F12" s="26" t="s">
        <v>311</v>
      </c>
      <c r="G12" s="26" t="s">
        <v>312</v>
      </c>
      <c r="H12" s="21" t="s">
        <v>313</v>
      </c>
      <c r="I12" s="19" t="s">
        <v>314</v>
      </c>
      <c r="J12" s="17" t="s">
        <v>249</v>
      </c>
      <c r="K12" s="21" t="s">
        <v>249</v>
      </c>
      <c r="L12" s="22" t="s">
        <v>315</v>
      </c>
      <c r="M12" s="23" t="s">
        <v>316</v>
      </c>
      <c r="N12" s="27" t="s">
        <v>238</v>
      </c>
      <c r="O12" s="23" t="s">
        <v>19</v>
      </c>
      <c r="P12" s="23">
        <v>0.3</v>
      </c>
      <c r="Q12" s="27"/>
      <c r="R12" s="23" t="s">
        <v>317</v>
      </c>
      <c r="S12" s="28"/>
      <c r="T12" s="23" t="s">
        <v>319</v>
      </c>
    </row>
    <row r="13" spans="1:20">
      <c r="A13" s="16" t="s">
        <v>285</v>
      </c>
      <c r="B13" s="17">
        <v>145514</v>
      </c>
      <c r="C13" s="18">
        <v>-102.25041899999999</v>
      </c>
      <c r="D13" s="18">
        <v>21.857903</v>
      </c>
      <c r="E13" s="26"/>
      <c r="F13" s="26" t="s">
        <v>311</v>
      </c>
      <c r="G13" s="26" t="s">
        <v>312</v>
      </c>
      <c r="H13" s="21" t="s">
        <v>313</v>
      </c>
      <c r="I13" s="19" t="s">
        <v>314</v>
      </c>
      <c r="J13" s="17" t="s">
        <v>249</v>
      </c>
      <c r="K13" s="21" t="s">
        <v>249</v>
      </c>
      <c r="L13" s="22" t="s">
        <v>315</v>
      </c>
      <c r="M13" s="23" t="s">
        <v>316</v>
      </c>
      <c r="N13" s="27" t="s">
        <v>238</v>
      </c>
      <c r="O13" s="23" t="s">
        <v>19</v>
      </c>
      <c r="P13" s="23">
        <v>0.3</v>
      </c>
      <c r="Q13" s="27"/>
      <c r="R13" s="23" t="s">
        <v>317</v>
      </c>
      <c r="S13" s="28"/>
      <c r="T13" s="23" t="s">
        <v>318</v>
      </c>
    </row>
    <row r="14" spans="1:20">
      <c r="A14" s="16" t="s">
        <v>286</v>
      </c>
      <c r="B14" s="17">
        <v>86000</v>
      </c>
      <c r="C14" s="18">
        <v>-102.25084699999999</v>
      </c>
      <c r="D14" s="18">
        <v>21.885293999999998</v>
      </c>
      <c r="E14" s="26"/>
      <c r="F14" s="26" t="s">
        <v>311</v>
      </c>
      <c r="G14" s="26" t="s">
        <v>312</v>
      </c>
      <c r="H14" s="21" t="s">
        <v>313</v>
      </c>
      <c r="I14" s="19" t="s">
        <v>314</v>
      </c>
      <c r="J14" s="17" t="s">
        <v>249</v>
      </c>
      <c r="K14" s="21" t="s">
        <v>249</v>
      </c>
      <c r="L14" s="22" t="s">
        <v>315</v>
      </c>
      <c r="M14" s="23" t="s">
        <v>316</v>
      </c>
      <c r="N14" s="27" t="s">
        <v>238</v>
      </c>
      <c r="O14" s="23" t="s">
        <v>19</v>
      </c>
      <c r="P14" s="23">
        <v>0.3</v>
      </c>
      <c r="Q14" s="27"/>
      <c r="R14" s="23" t="s">
        <v>317</v>
      </c>
      <c r="S14" s="28"/>
      <c r="T14" s="23" t="s">
        <v>318</v>
      </c>
    </row>
    <row r="15" spans="1:20">
      <c r="A15" s="16" t="s">
        <v>287</v>
      </c>
      <c r="B15" s="17">
        <v>145524</v>
      </c>
      <c r="C15" s="18">
        <v>-102.306917</v>
      </c>
      <c r="D15" s="18">
        <v>21.851167</v>
      </c>
      <c r="E15" s="26"/>
      <c r="F15" s="26" t="s">
        <v>311</v>
      </c>
      <c r="G15" s="26" t="s">
        <v>312</v>
      </c>
      <c r="H15" s="21" t="s">
        <v>313</v>
      </c>
      <c r="I15" s="19" t="s">
        <v>314</v>
      </c>
      <c r="J15" s="17" t="s">
        <v>249</v>
      </c>
      <c r="K15" s="21" t="s">
        <v>249</v>
      </c>
      <c r="L15" s="22" t="s">
        <v>315</v>
      </c>
      <c r="M15" s="23" t="s">
        <v>316</v>
      </c>
      <c r="N15" s="27" t="s">
        <v>238</v>
      </c>
      <c r="O15" s="23" t="s">
        <v>19</v>
      </c>
      <c r="P15" s="23">
        <v>0.3</v>
      </c>
      <c r="Q15" s="27"/>
      <c r="R15" s="27"/>
      <c r="S15" s="28"/>
      <c r="T15" s="23" t="s">
        <v>319</v>
      </c>
    </row>
    <row r="16" spans="1:20">
      <c r="A16" s="16" t="s">
        <v>288</v>
      </c>
      <c r="B16" s="17">
        <v>146864</v>
      </c>
      <c r="C16" s="18">
        <v>-102.2817</v>
      </c>
      <c r="D16" s="18">
        <v>21.880099999999999</v>
      </c>
      <c r="E16" s="26"/>
      <c r="F16" s="26" t="s">
        <v>311</v>
      </c>
      <c r="G16" s="26" t="s">
        <v>312</v>
      </c>
      <c r="H16" s="21" t="s">
        <v>313</v>
      </c>
      <c r="I16" s="19" t="s">
        <v>314</v>
      </c>
      <c r="J16" s="17" t="s">
        <v>249</v>
      </c>
      <c r="K16" s="21" t="s">
        <v>249</v>
      </c>
      <c r="L16" s="22" t="s">
        <v>315</v>
      </c>
      <c r="M16" s="23" t="s">
        <v>316</v>
      </c>
      <c r="N16" s="27" t="s">
        <v>238</v>
      </c>
      <c r="O16" s="23" t="s">
        <v>19</v>
      </c>
      <c r="P16" s="23">
        <v>0.3</v>
      </c>
      <c r="Q16" s="27"/>
      <c r="R16" s="27"/>
      <c r="S16" s="28"/>
      <c r="T16" s="23" t="s">
        <v>318</v>
      </c>
    </row>
    <row r="17" spans="1:20">
      <c r="A17" s="16" t="s">
        <v>289</v>
      </c>
      <c r="B17" s="17">
        <v>146867</v>
      </c>
      <c r="C17" s="18">
        <v>-102.319228</v>
      </c>
      <c r="D17" s="18">
        <v>21.870994</v>
      </c>
      <c r="E17" s="26"/>
      <c r="F17" s="26" t="s">
        <v>311</v>
      </c>
      <c r="G17" s="26" t="s">
        <v>312</v>
      </c>
      <c r="H17" s="21" t="s">
        <v>313</v>
      </c>
      <c r="I17" s="19" t="s">
        <v>314</v>
      </c>
      <c r="J17" s="17" t="s">
        <v>249</v>
      </c>
      <c r="K17" s="21" t="s">
        <v>249</v>
      </c>
      <c r="L17" s="22" t="s">
        <v>315</v>
      </c>
      <c r="M17" s="23" t="s">
        <v>316</v>
      </c>
      <c r="N17" s="27" t="s">
        <v>238</v>
      </c>
      <c r="O17" s="23" t="s">
        <v>19</v>
      </c>
      <c r="P17" s="23">
        <v>0.3</v>
      </c>
      <c r="Q17" s="27"/>
      <c r="R17" s="27"/>
      <c r="S17" s="28"/>
      <c r="T17" s="23" t="s">
        <v>319</v>
      </c>
    </row>
    <row r="18" spans="1:20">
      <c r="A18" s="16" t="s">
        <v>290</v>
      </c>
      <c r="B18" s="17">
        <v>140020</v>
      </c>
      <c r="C18" s="18">
        <v>-102.24404199999999</v>
      </c>
      <c r="D18" s="18">
        <v>21.868264</v>
      </c>
      <c r="E18" s="26"/>
      <c r="F18" s="26" t="s">
        <v>311</v>
      </c>
      <c r="G18" s="26" t="s">
        <v>312</v>
      </c>
      <c r="H18" s="21" t="s">
        <v>313</v>
      </c>
      <c r="I18" s="19" t="s">
        <v>314</v>
      </c>
      <c r="J18" s="17" t="s">
        <v>249</v>
      </c>
      <c r="K18" s="21" t="s">
        <v>249</v>
      </c>
      <c r="L18" s="22" t="s">
        <v>315</v>
      </c>
      <c r="M18" s="23" t="s">
        <v>316</v>
      </c>
      <c r="N18" s="27" t="s">
        <v>238</v>
      </c>
      <c r="O18" s="23" t="s">
        <v>19</v>
      </c>
      <c r="P18" s="23">
        <v>0.3</v>
      </c>
      <c r="Q18" s="27"/>
      <c r="R18" s="23" t="s">
        <v>317</v>
      </c>
      <c r="S18" s="28"/>
      <c r="T18" s="23" t="s">
        <v>318</v>
      </c>
    </row>
    <row r="19" spans="1:20">
      <c r="A19" s="16" t="s">
        <v>291</v>
      </c>
      <c r="B19" s="17">
        <v>146882</v>
      </c>
      <c r="C19" s="18">
        <v>-102.29486900000001</v>
      </c>
      <c r="D19" s="18">
        <v>21.865190999999999</v>
      </c>
      <c r="E19" s="26"/>
      <c r="F19" s="26" t="s">
        <v>311</v>
      </c>
      <c r="G19" s="26" t="s">
        <v>312</v>
      </c>
      <c r="H19" s="21" t="s">
        <v>313</v>
      </c>
      <c r="I19" s="19" t="s">
        <v>314</v>
      </c>
      <c r="J19" s="17" t="s">
        <v>249</v>
      </c>
      <c r="K19" s="21" t="s">
        <v>249</v>
      </c>
      <c r="L19" s="22" t="s">
        <v>315</v>
      </c>
      <c r="M19" s="23" t="s">
        <v>316</v>
      </c>
      <c r="N19" s="27" t="s">
        <v>238</v>
      </c>
      <c r="O19" s="23" t="s">
        <v>19</v>
      </c>
      <c r="P19" s="23">
        <v>0.3</v>
      </c>
      <c r="Q19" s="27"/>
      <c r="R19" s="27"/>
      <c r="S19" s="28"/>
      <c r="T19" s="23" t="s">
        <v>319</v>
      </c>
    </row>
    <row r="20" spans="1:20">
      <c r="A20" s="16" t="s">
        <v>292</v>
      </c>
      <c r="B20" s="17">
        <v>140017</v>
      </c>
      <c r="C20" s="18">
        <v>-102.262033</v>
      </c>
      <c r="D20" s="18">
        <v>21.921022000000001</v>
      </c>
      <c r="E20" s="26"/>
      <c r="F20" s="26" t="s">
        <v>311</v>
      </c>
      <c r="G20" s="26" t="s">
        <v>312</v>
      </c>
      <c r="H20" s="21" t="s">
        <v>313</v>
      </c>
      <c r="I20" s="19" t="s">
        <v>314</v>
      </c>
      <c r="J20" s="17" t="s">
        <v>249</v>
      </c>
      <c r="K20" s="21" t="s">
        <v>249</v>
      </c>
      <c r="L20" s="22" t="s">
        <v>315</v>
      </c>
      <c r="M20" s="23" t="s">
        <v>316</v>
      </c>
      <c r="N20" s="27" t="s">
        <v>238</v>
      </c>
      <c r="O20" s="23" t="s">
        <v>19</v>
      </c>
      <c r="P20" s="23">
        <v>0.3</v>
      </c>
      <c r="Q20" s="27"/>
      <c r="R20" s="23" t="s">
        <v>317</v>
      </c>
      <c r="S20" s="28"/>
      <c r="T20" s="23" t="s">
        <v>318</v>
      </c>
    </row>
    <row r="21" spans="1:20">
      <c r="A21" s="16" t="s">
        <v>293</v>
      </c>
      <c r="B21" s="17">
        <v>86002</v>
      </c>
      <c r="C21" s="18">
        <v>-102.270278</v>
      </c>
      <c r="D21" s="18">
        <v>21.884889000000001</v>
      </c>
      <c r="E21" s="26"/>
      <c r="F21" s="26" t="s">
        <v>311</v>
      </c>
      <c r="G21" s="26" t="s">
        <v>312</v>
      </c>
      <c r="H21" s="21" t="s">
        <v>313</v>
      </c>
      <c r="I21" s="19" t="s">
        <v>314</v>
      </c>
      <c r="J21" s="17" t="s">
        <v>249</v>
      </c>
      <c r="K21" s="21" t="s">
        <v>249</v>
      </c>
      <c r="L21" s="22" t="s">
        <v>315</v>
      </c>
      <c r="M21" s="23" t="s">
        <v>316</v>
      </c>
      <c r="N21" s="27" t="s">
        <v>238</v>
      </c>
      <c r="O21" s="23" t="s">
        <v>19</v>
      </c>
      <c r="P21" s="23">
        <v>0.3</v>
      </c>
      <c r="Q21" s="27"/>
      <c r="R21" s="23" t="s">
        <v>317</v>
      </c>
      <c r="S21" s="28"/>
      <c r="T21" s="23" t="s">
        <v>318</v>
      </c>
    </row>
    <row r="22" spans="1:20">
      <c r="A22" s="16" t="s">
        <v>294</v>
      </c>
      <c r="B22" s="17">
        <v>131020</v>
      </c>
      <c r="C22" s="18">
        <v>-102.254278</v>
      </c>
      <c r="D22" s="18">
        <v>21.900777999999999</v>
      </c>
      <c r="E22" s="26"/>
      <c r="F22" s="26" t="s">
        <v>311</v>
      </c>
      <c r="G22" s="26" t="s">
        <v>312</v>
      </c>
      <c r="H22" s="21" t="s">
        <v>313</v>
      </c>
      <c r="I22" s="19" t="s">
        <v>314</v>
      </c>
      <c r="J22" s="17" t="s">
        <v>249</v>
      </c>
      <c r="K22" s="21" t="s">
        <v>249</v>
      </c>
      <c r="L22" s="22" t="s">
        <v>315</v>
      </c>
      <c r="M22" s="23" t="s">
        <v>316</v>
      </c>
      <c r="N22" s="27" t="s">
        <v>238</v>
      </c>
      <c r="O22" s="23" t="s">
        <v>19</v>
      </c>
      <c r="P22" s="23">
        <v>0.3</v>
      </c>
      <c r="Q22" s="27"/>
      <c r="R22" s="23" t="s">
        <v>317</v>
      </c>
      <c r="S22" s="28"/>
      <c r="T22" s="23" t="s">
        <v>318</v>
      </c>
    </row>
    <row r="23" spans="1:20">
      <c r="A23" s="16" t="s">
        <v>295</v>
      </c>
      <c r="B23" s="17">
        <v>86488</v>
      </c>
      <c r="C23" s="18">
        <v>-102.317944</v>
      </c>
      <c r="D23" s="18">
        <v>21.926258000000001</v>
      </c>
      <c r="E23" s="26"/>
      <c r="F23" s="26" t="s">
        <v>311</v>
      </c>
      <c r="G23" s="26" t="s">
        <v>312</v>
      </c>
      <c r="H23" s="21" t="s">
        <v>313</v>
      </c>
      <c r="I23" s="19" t="s">
        <v>314</v>
      </c>
      <c r="J23" s="17" t="s">
        <v>249</v>
      </c>
      <c r="K23" s="21" t="s">
        <v>249</v>
      </c>
      <c r="L23" s="22" t="s">
        <v>315</v>
      </c>
      <c r="M23" s="23" t="s">
        <v>316</v>
      </c>
      <c r="N23" s="27" t="s">
        <v>238</v>
      </c>
      <c r="O23" s="23" t="s">
        <v>19</v>
      </c>
      <c r="P23" s="23">
        <v>0.3</v>
      </c>
      <c r="Q23" s="27"/>
      <c r="R23" s="27"/>
      <c r="S23" s="28"/>
      <c r="T23" s="23" t="s">
        <v>319</v>
      </c>
    </row>
    <row r="24" spans="1:20">
      <c r="A24" s="16" t="s">
        <v>296</v>
      </c>
      <c r="B24" s="17">
        <v>140014</v>
      </c>
      <c r="C24" s="18">
        <v>-102.294189</v>
      </c>
      <c r="D24" s="18">
        <v>21.846907999999999</v>
      </c>
      <c r="E24" s="26"/>
      <c r="F24" s="26" t="s">
        <v>311</v>
      </c>
      <c r="G24" s="26" t="s">
        <v>312</v>
      </c>
      <c r="H24" s="21" t="s">
        <v>313</v>
      </c>
      <c r="I24" s="19" t="s">
        <v>314</v>
      </c>
      <c r="J24" s="17" t="s">
        <v>249</v>
      </c>
      <c r="K24" s="21" t="s">
        <v>249</v>
      </c>
      <c r="L24" s="22" t="s">
        <v>315</v>
      </c>
      <c r="M24" s="23" t="s">
        <v>316</v>
      </c>
      <c r="N24" s="27" t="s">
        <v>238</v>
      </c>
      <c r="O24" s="23" t="s">
        <v>19</v>
      </c>
      <c r="P24" s="23">
        <v>0.3</v>
      </c>
      <c r="Q24" s="27"/>
      <c r="R24" s="23" t="s">
        <v>317</v>
      </c>
      <c r="S24" s="28"/>
      <c r="T24" s="23" t="s">
        <v>319</v>
      </c>
    </row>
    <row r="25" spans="1:20">
      <c r="A25" s="16" t="s">
        <v>297</v>
      </c>
      <c r="B25" s="17">
        <v>144048</v>
      </c>
      <c r="C25" s="18">
        <v>-102.324456</v>
      </c>
      <c r="D25" s="18">
        <v>21.841888999999998</v>
      </c>
      <c r="E25" s="26"/>
      <c r="F25" s="26" t="s">
        <v>311</v>
      </c>
      <c r="G25" s="26" t="s">
        <v>312</v>
      </c>
      <c r="H25" s="21" t="s">
        <v>313</v>
      </c>
      <c r="I25" s="19" t="s">
        <v>314</v>
      </c>
      <c r="J25" s="17" t="s">
        <v>249</v>
      </c>
      <c r="K25" s="21" t="s">
        <v>249</v>
      </c>
      <c r="L25" s="22" t="s">
        <v>315</v>
      </c>
      <c r="M25" s="23" t="s">
        <v>316</v>
      </c>
      <c r="N25" s="27" t="s">
        <v>238</v>
      </c>
      <c r="O25" s="23" t="s">
        <v>19</v>
      </c>
      <c r="P25" s="23">
        <v>0.3</v>
      </c>
      <c r="Q25" s="27"/>
      <c r="R25" s="23" t="s">
        <v>317</v>
      </c>
      <c r="S25" s="28"/>
      <c r="T25" s="23" t="s">
        <v>319</v>
      </c>
    </row>
    <row r="26" spans="1:20">
      <c r="A26" s="16" t="s">
        <v>298</v>
      </c>
      <c r="B26" s="17">
        <v>140019</v>
      </c>
      <c r="C26" s="18">
        <v>-102.252944</v>
      </c>
      <c r="D26" s="18">
        <v>21.849764</v>
      </c>
      <c r="E26" s="26"/>
      <c r="F26" s="26" t="s">
        <v>311</v>
      </c>
      <c r="G26" s="26" t="s">
        <v>312</v>
      </c>
      <c r="H26" s="21" t="s">
        <v>313</v>
      </c>
      <c r="I26" s="19" t="s">
        <v>314</v>
      </c>
      <c r="J26" s="17" t="s">
        <v>249</v>
      </c>
      <c r="K26" s="21" t="s">
        <v>249</v>
      </c>
      <c r="L26" s="22" t="s">
        <v>315</v>
      </c>
      <c r="M26" s="23" t="s">
        <v>316</v>
      </c>
      <c r="N26" s="27" t="s">
        <v>238</v>
      </c>
      <c r="O26" s="23" t="s">
        <v>19</v>
      </c>
      <c r="P26" s="23">
        <v>0.3</v>
      </c>
      <c r="Q26" s="27"/>
      <c r="R26" s="27"/>
      <c r="S26" s="28"/>
      <c r="T26" s="23" t="s">
        <v>318</v>
      </c>
    </row>
    <row r="27" spans="1:20">
      <c r="A27" s="16" t="s">
        <v>299</v>
      </c>
      <c r="B27" s="17" t="s">
        <v>8</v>
      </c>
      <c r="C27" s="18">
        <v>-102.281476</v>
      </c>
      <c r="D27" s="18">
        <v>21.822291</v>
      </c>
      <c r="E27" s="26"/>
      <c r="F27" s="26" t="s">
        <v>311</v>
      </c>
      <c r="G27" s="26" t="s">
        <v>312</v>
      </c>
      <c r="H27" s="21" t="s">
        <v>313</v>
      </c>
      <c r="I27" s="19" t="s">
        <v>314</v>
      </c>
      <c r="J27" s="17" t="s">
        <v>249</v>
      </c>
      <c r="K27" s="21" t="s">
        <v>249</v>
      </c>
      <c r="L27" s="22" t="s">
        <v>315</v>
      </c>
      <c r="M27" s="23" t="s">
        <v>316</v>
      </c>
      <c r="N27" s="27" t="s">
        <v>238</v>
      </c>
      <c r="O27" s="22" t="s">
        <v>320</v>
      </c>
      <c r="P27" s="23">
        <v>0.3</v>
      </c>
      <c r="Q27" s="27"/>
      <c r="R27" s="27"/>
      <c r="S27" s="28"/>
      <c r="T27" s="23" t="s">
        <v>319</v>
      </c>
    </row>
    <row r="28" spans="1:20">
      <c r="A28" s="16" t="s">
        <v>300</v>
      </c>
      <c r="B28" s="17" t="s">
        <v>7</v>
      </c>
      <c r="C28" s="18">
        <v>-102.308273</v>
      </c>
      <c r="D28" s="18">
        <v>21.892769999999999</v>
      </c>
      <c r="E28" s="26"/>
      <c r="F28" s="26" t="s">
        <v>311</v>
      </c>
      <c r="G28" s="26" t="s">
        <v>312</v>
      </c>
      <c r="H28" s="21" t="s">
        <v>313</v>
      </c>
      <c r="I28" s="19" t="s">
        <v>314</v>
      </c>
      <c r="J28" s="17" t="s">
        <v>249</v>
      </c>
      <c r="K28" s="21" t="s">
        <v>249</v>
      </c>
      <c r="L28" s="22" t="s">
        <v>315</v>
      </c>
      <c r="M28" s="23" t="s">
        <v>316</v>
      </c>
      <c r="N28" s="27" t="s">
        <v>238</v>
      </c>
      <c r="O28" s="22" t="s">
        <v>320</v>
      </c>
      <c r="P28" s="23">
        <v>0.3</v>
      </c>
      <c r="Q28" s="27"/>
      <c r="R28" s="23" t="s">
        <v>317</v>
      </c>
      <c r="S28" s="28"/>
      <c r="T28" s="23" t="s">
        <v>319</v>
      </c>
    </row>
    <row r="29" spans="1:20">
      <c r="A29" s="16" t="s">
        <v>301</v>
      </c>
      <c r="B29" s="17">
        <v>86006</v>
      </c>
      <c r="C29" s="18">
        <v>-102.296133</v>
      </c>
      <c r="D29" s="18">
        <v>21.875056000000001</v>
      </c>
      <c r="E29" s="26"/>
      <c r="F29" s="26" t="s">
        <v>311</v>
      </c>
      <c r="G29" s="26" t="s">
        <v>312</v>
      </c>
      <c r="H29" s="21" t="s">
        <v>313</v>
      </c>
      <c r="I29" s="19" t="s">
        <v>314</v>
      </c>
      <c r="J29" s="17" t="s">
        <v>249</v>
      </c>
      <c r="K29" s="21" t="s">
        <v>249</v>
      </c>
      <c r="L29" s="22" t="s">
        <v>315</v>
      </c>
      <c r="M29" s="23" t="s">
        <v>316</v>
      </c>
      <c r="N29" s="27" t="s">
        <v>238</v>
      </c>
      <c r="O29" s="23" t="s">
        <v>19</v>
      </c>
      <c r="P29" s="23">
        <v>0.3</v>
      </c>
      <c r="Q29" s="27"/>
      <c r="R29" s="27"/>
      <c r="S29" s="28"/>
      <c r="T29" s="23" t="s">
        <v>318</v>
      </c>
    </row>
    <row r="30" spans="1:20">
      <c r="A30" s="16" t="s">
        <v>302</v>
      </c>
      <c r="B30" s="17" t="s">
        <v>6</v>
      </c>
      <c r="C30" s="18">
        <v>-102.243633</v>
      </c>
      <c r="D30" s="18">
        <v>21.936447999999999</v>
      </c>
      <c r="E30" s="26"/>
      <c r="F30" s="26" t="s">
        <v>311</v>
      </c>
      <c r="G30" s="26" t="s">
        <v>312</v>
      </c>
      <c r="H30" s="21" t="s">
        <v>313</v>
      </c>
      <c r="I30" s="19" t="s">
        <v>314</v>
      </c>
      <c r="J30" s="17" t="s">
        <v>249</v>
      </c>
      <c r="K30" s="21" t="s">
        <v>249</v>
      </c>
      <c r="L30" s="22" t="s">
        <v>315</v>
      </c>
      <c r="M30" s="23" t="s">
        <v>316</v>
      </c>
      <c r="N30" s="27" t="s">
        <v>238</v>
      </c>
      <c r="O30" s="22" t="s">
        <v>320</v>
      </c>
      <c r="P30" s="23">
        <v>0.3</v>
      </c>
      <c r="Q30" s="27"/>
      <c r="R30" s="23" t="s">
        <v>317</v>
      </c>
      <c r="S30" s="28"/>
      <c r="T30" s="23" t="s">
        <v>318</v>
      </c>
    </row>
    <row r="31" spans="1:20">
      <c r="A31" s="16" t="s">
        <v>303</v>
      </c>
      <c r="B31" s="17">
        <v>86003</v>
      </c>
      <c r="C31" s="18">
        <v>-102.304694</v>
      </c>
      <c r="D31" s="18">
        <v>21.915139</v>
      </c>
      <c r="E31" s="26"/>
      <c r="F31" s="26" t="s">
        <v>311</v>
      </c>
      <c r="G31" s="26" t="s">
        <v>312</v>
      </c>
      <c r="H31" s="21" t="s">
        <v>313</v>
      </c>
      <c r="I31" s="19" t="s">
        <v>314</v>
      </c>
      <c r="J31" s="17" t="s">
        <v>249</v>
      </c>
      <c r="K31" s="21" t="s">
        <v>249</v>
      </c>
      <c r="L31" s="22" t="s">
        <v>315</v>
      </c>
      <c r="M31" s="23" t="s">
        <v>316</v>
      </c>
      <c r="N31" s="27" t="s">
        <v>238</v>
      </c>
      <c r="O31" s="23" t="s">
        <v>19</v>
      </c>
      <c r="P31" s="23">
        <v>0.3</v>
      </c>
      <c r="Q31" s="27"/>
      <c r="R31" s="23" t="s">
        <v>317</v>
      </c>
      <c r="S31" s="28"/>
      <c r="T31" s="23" t="s">
        <v>319</v>
      </c>
    </row>
    <row r="32" spans="1:20">
      <c r="A32" s="16" t="s">
        <v>304</v>
      </c>
      <c r="B32" s="17" t="s">
        <v>5</v>
      </c>
      <c r="C32" s="18">
        <v>-102.316428</v>
      </c>
      <c r="D32" s="18">
        <v>21.908757000000001</v>
      </c>
      <c r="E32" s="26"/>
      <c r="F32" s="26" t="s">
        <v>311</v>
      </c>
      <c r="G32" s="26" t="s">
        <v>312</v>
      </c>
      <c r="H32" s="21" t="s">
        <v>313</v>
      </c>
      <c r="I32" s="19" t="s">
        <v>314</v>
      </c>
      <c r="J32" s="17" t="s">
        <v>249</v>
      </c>
      <c r="K32" s="21" t="s">
        <v>249</v>
      </c>
      <c r="L32" s="22" t="s">
        <v>315</v>
      </c>
      <c r="M32" s="23" t="s">
        <v>316</v>
      </c>
      <c r="N32" s="27" t="s">
        <v>238</v>
      </c>
      <c r="O32" s="22" t="s">
        <v>320</v>
      </c>
      <c r="P32" s="23">
        <v>0.3</v>
      </c>
      <c r="Q32" s="27"/>
      <c r="R32" s="23" t="s">
        <v>317</v>
      </c>
      <c r="S32" s="28"/>
      <c r="T32" s="23" t="s">
        <v>319</v>
      </c>
    </row>
    <row r="33" spans="1:20">
      <c r="A33" s="16" t="s">
        <v>305</v>
      </c>
      <c r="B33" s="17" t="s">
        <v>4</v>
      </c>
      <c r="C33" s="18">
        <v>-102.3442</v>
      </c>
      <c r="D33" s="18">
        <v>21.857486000000002</v>
      </c>
      <c r="E33" s="26"/>
      <c r="F33" s="26" t="s">
        <v>311</v>
      </c>
      <c r="G33" s="26" t="s">
        <v>312</v>
      </c>
      <c r="H33" s="21" t="s">
        <v>313</v>
      </c>
      <c r="I33" s="19" t="s">
        <v>314</v>
      </c>
      <c r="J33" s="17" t="s">
        <v>249</v>
      </c>
      <c r="K33" s="21" t="s">
        <v>249</v>
      </c>
      <c r="L33" s="22" t="s">
        <v>315</v>
      </c>
      <c r="M33" s="23" t="s">
        <v>316</v>
      </c>
      <c r="N33" s="27" t="s">
        <v>238</v>
      </c>
      <c r="O33" s="22" t="s">
        <v>320</v>
      </c>
      <c r="P33" s="23">
        <v>0.3</v>
      </c>
      <c r="Q33" s="27" t="s">
        <v>321</v>
      </c>
      <c r="R33" s="27"/>
      <c r="S33" s="28"/>
      <c r="T33" s="23" t="s">
        <v>319</v>
      </c>
    </row>
    <row r="34" spans="1:20">
      <c r="A34" s="16" t="s">
        <v>306</v>
      </c>
      <c r="B34" s="17">
        <v>143980</v>
      </c>
      <c r="C34" s="18">
        <v>-102.2975</v>
      </c>
      <c r="D34" s="18">
        <v>21.88775</v>
      </c>
      <c r="E34" s="26"/>
      <c r="F34" s="26" t="s">
        <v>311</v>
      </c>
      <c r="G34" s="26" t="s">
        <v>312</v>
      </c>
      <c r="H34" s="21" t="s">
        <v>313</v>
      </c>
      <c r="I34" s="19" t="s">
        <v>314</v>
      </c>
      <c r="J34" s="17" t="s">
        <v>249</v>
      </c>
      <c r="K34" s="21" t="s">
        <v>249</v>
      </c>
      <c r="L34" s="22" t="s">
        <v>315</v>
      </c>
      <c r="M34" s="23" t="s">
        <v>316</v>
      </c>
      <c r="N34" s="27" t="s">
        <v>238</v>
      </c>
      <c r="O34" s="23" t="s">
        <v>19</v>
      </c>
      <c r="P34" s="23">
        <v>0.3</v>
      </c>
      <c r="Q34" s="27"/>
      <c r="R34" s="23" t="s">
        <v>317</v>
      </c>
      <c r="S34" s="28"/>
      <c r="T34" s="23" t="s">
        <v>319</v>
      </c>
    </row>
    <row r="35" spans="1:20">
      <c r="A35" s="16" t="s">
        <v>307</v>
      </c>
      <c r="B35" s="17">
        <v>143415</v>
      </c>
      <c r="C35" s="18">
        <v>-102.23699999999999</v>
      </c>
      <c r="D35" s="18">
        <v>21.907778</v>
      </c>
      <c r="E35" s="26"/>
      <c r="F35" s="26" t="s">
        <v>311</v>
      </c>
      <c r="G35" s="26" t="s">
        <v>312</v>
      </c>
      <c r="H35" s="21" t="s">
        <v>313</v>
      </c>
      <c r="I35" s="19" t="s">
        <v>314</v>
      </c>
      <c r="J35" s="17" t="s">
        <v>249</v>
      </c>
      <c r="K35" s="21" t="s">
        <v>249</v>
      </c>
      <c r="L35" s="22" t="s">
        <v>315</v>
      </c>
      <c r="M35" s="23" t="s">
        <v>316</v>
      </c>
      <c r="N35" s="27" t="s">
        <v>238</v>
      </c>
      <c r="O35" s="23" t="s">
        <v>19</v>
      </c>
      <c r="P35" s="23">
        <v>0.3</v>
      </c>
      <c r="Q35" s="27"/>
      <c r="R35" s="27"/>
      <c r="S35" s="28"/>
      <c r="T35" s="23" t="s">
        <v>318</v>
      </c>
    </row>
    <row r="36" spans="1:20">
      <c r="A36" s="16" t="s">
        <v>308</v>
      </c>
      <c r="B36" s="17" t="s">
        <v>2</v>
      </c>
      <c r="C36" s="18">
        <v>-102.282219</v>
      </c>
      <c r="D36" s="18">
        <v>21.9145</v>
      </c>
      <c r="E36" s="26"/>
      <c r="F36" s="26" t="s">
        <v>311</v>
      </c>
      <c r="G36" s="26" t="s">
        <v>312</v>
      </c>
      <c r="H36" s="21" t="s">
        <v>313</v>
      </c>
      <c r="I36" s="19" t="s">
        <v>314</v>
      </c>
      <c r="J36" s="17" t="s">
        <v>249</v>
      </c>
      <c r="K36" s="21" t="s">
        <v>249</v>
      </c>
      <c r="L36" s="22" t="s">
        <v>315</v>
      </c>
      <c r="M36" s="23" t="s">
        <v>316</v>
      </c>
      <c r="N36" s="27" t="s">
        <v>238</v>
      </c>
      <c r="O36" s="23" t="s">
        <v>20</v>
      </c>
      <c r="P36" s="23">
        <v>0.3</v>
      </c>
      <c r="Q36" s="27"/>
      <c r="R36" s="27" t="s">
        <v>317</v>
      </c>
      <c r="S36" s="28"/>
      <c r="T36" s="23" t="s">
        <v>318</v>
      </c>
    </row>
    <row r="37" spans="1:20">
      <c r="A37" s="16" t="s">
        <v>309</v>
      </c>
      <c r="B37" s="17" t="s">
        <v>3</v>
      </c>
      <c r="C37" s="18">
        <v>-102.275477</v>
      </c>
      <c r="D37" s="18">
        <v>21.898520999999999</v>
      </c>
      <c r="E37" s="26"/>
      <c r="F37" s="26" t="s">
        <v>311</v>
      </c>
      <c r="G37" s="26" t="s">
        <v>312</v>
      </c>
      <c r="H37" s="21" t="s">
        <v>313</v>
      </c>
      <c r="I37" s="19" t="s">
        <v>314</v>
      </c>
      <c r="J37" s="17" t="s">
        <v>249</v>
      </c>
      <c r="K37" s="21" t="s">
        <v>249</v>
      </c>
      <c r="L37" s="22" t="s">
        <v>315</v>
      </c>
      <c r="M37" s="23" t="s">
        <v>316</v>
      </c>
      <c r="N37" s="27" t="s">
        <v>238</v>
      </c>
      <c r="O37" s="21" t="s">
        <v>24</v>
      </c>
      <c r="P37" s="23">
        <v>0.3</v>
      </c>
      <c r="Q37" s="27"/>
      <c r="R37" s="27"/>
      <c r="S37" s="28"/>
      <c r="T37" s="23" t="s">
        <v>319</v>
      </c>
    </row>
    <row r="38" spans="1:20">
      <c r="A38" s="16" t="s">
        <v>310</v>
      </c>
      <c r="B38" s="17" t="s">
        <v>1</v>
      </c>
      <c r="C38" s="18">
        <v>-102.31582899999999</v>
      </c>
      <c r="D38" s="18">
        <v>21.860503999999999</v>
      </c>
      <c r="E38" s="26"/>
      <c r="F38" s="26" t="s">
        <v>311</v>
      </c>
      <c r="G38" s="26" t="s">
        <v>312</v>
      </c>
      <c r="H38" s="21" t="s">
        <v>313</v>
      </c>
      <c r="I38" s="19" t="s">
        <v>314</v>
      </c>
      <c r="J38" s="17" t="s">
        <v>249</v>
      </c>
      <c r="K38" s="21" t="s">
        <v>249</v>
      </c>
      <c r="L38" s="22" t="s">
        <v>315</v>
      </c>
      <c r="M38" s="23" t="s">
        <v>316</v>
      </c>
      <c r="N38" s="27" t="s">
        <v>238</v>
      </c>
      <c r="O38" s="23" t="s">
        <v>20</v>
      </c>
      <c r="P38" s="23">
        <v>0.3</v>
      </c>
      <c r="Q38" s="27"/>
      <c r="R38" s="23" t="s">
        <v>317</v>
      </c>
      <c r="S38" s="28"/>
      <c r="T38" s="23" t="s">
        <v>319</v>
      </c>
    </row>
  </sheetData>
  <autoFilter ref="A6:T6"/>
  <phoneticPr fontId="5" type="noConversion"/>
  <conditionalFormatting sqref="A6">
    <cfRule type="duplicateValues" dxfId="6" priority="6"/>
  </conditionalFormatting>
  <conditionalFormatting sqref="A6">
    <cfRule type="duplicateValues" dxfId="5" priority="7"/>
  </conditionalFormatting>
  <conditionalFormatting sqref="E6">
    <cfRule type="duplicateValues" dxfId="4" priority="1"/>
  </conditionalFormatting>
  <conditionalFormatting sqref="J6:K6">
    <cfRule type="duplicateValues" dxfId="3" priority="2"/>
  </conditionalFormatting>
  <conditionalFormatting sqref="L6:M6">
    <cfRule type="duplicateValues" dxfId="2" priority="3"/>
  </conditionalFormatting>
  <conditionalFormatting sqref="N6">
    <cfRule type="duplicateValues" dxfId="1" priority="4"/>
  </conditionalFormatting>
  <conditionalFormatting sqref="B6:D6">
    <cfRule type="duplicateValues" dxfId="0" priority="5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L2:N2"/>
  <sheetViews>
    <sheetView zoomScale="85" zoomScaleNormal="85" workbookViewId="0">
      <selection activeCell="R23" sqref="R23"/>
    </sheetView>
  </sheetViews>
  <sheetFormatPr defaultColWidth="9.140625" defaultRowHeight="12.75"/>
  <cols>
    <col min="1" max="16384" width="9.140625" style="33"/>
  </cols>
  <sheetData>
    <row r="2" spans="12:14">
      <c r="L2" s="45"/>
      <c r="N2" s="45"/>
    </row>
  </sheetData>
  <phoneticPr fontId="5" type="noConversion"/>
  <pageMargins left="0.74803149606299213" right="0.74803149606299213" top="0.98425196850393704" bottom="0.98425196850393704" header="0.51181102362204722" footer="0.51181102362204722"/>
  <pageSetup orientation="portrait" r:id="rId1"/>
  <headerFooter alignWithMargins="0">
    <oddHeader>&amp;L&amp;G&amp;C&amp;F&amp;RSecurity Level</oddHeader>
    <oddFooter>&amp;L&amp;D&amp;CHuawei Proprietary - Restricted Distribution&amp;RPage&amp;Pof&amp;N</oddFooter>
  </headerFooter>
  <drawing r:id="rId2"/>
  <legacyDrawing r:id="rId3"/>
  <legacyDrawingHF r:id="rId4"/>
  <oleObjects>
    <mc:AlternateContent xmlns:mc="http://schemas.openxmlformats.org/markup-compatibility/2006">
      <mc:Choice Requires="x14">
        <oleObject progId="包装程序外壳对象" dvAspect="DVASPECT_ICON" shapeId="9219" r:id="rId5">
          <objectPr defaultSize="0" r:id="rId6">
            <anchor moveWithCells="1">
              <from>
                <xdr:col>19</xdr:col>
                <xdr:colOff>0</xdr:colOff>
                <xdr:row>3</xdr:row>
                <xdr:rowOff>0</xdr:rowOff>
              </from>
              <to>
                <xdr:col>21</xdr:col>
                <xdr:colOff>400050</xdr:colOff>
                <xdr:row>6</xdr:row>
                <xdr:rowOff>47625</xdr:rowOff>
              </to>
            </anchor>
          </objectPr>
        </oleObject>
      </mc:Choice>
      <mc:Fallback>
        <oleObject progId="包装程序外壳对象" dvAspect="DVASPECT_ICON" shapeId="9219" r:id="rId5"/>
      </mc:Fallback>
    </mc:AlternateContent>
    <mc:AlternateContent xmlns:mc="http://schemas.openxmlformats.org/markup-compatibility/2006">
      <mc:Choice Requires="x14">
        <oleObject progId="包装程序外壳对象" dvAspect="DVASPECT_ICON" shapeId="9220" r:id="rId7">
          <objectPr defaultSize="0" r:id="rId8">
            <anchor moveWithCells="1">
              <from>
                <xdr:col>19</xdr:col>
                <xdr:colOff>0</xdr:colOff>
                <xdr:row>10</xdr:row>
                <xdr:rowOff>0</xdr:rowOff>
              </from>
              <to>
                <xdr:col>22</xdr:col>
                <xdr:colOff>219075</xdr:colOff>
                <xdr:row>13</xdr:row>
                <xdr:rowOff>47625</xdr:rowOff>
              </to>
            </anchor>
          </objectPr>
        </oleObject>
      </mc:Choice>
      <mc:Fallback>
        <oleObject progId="包装程序外壳对象" dvAspect="DVASPECT_ICON" shapeId="9220" r:id="rId7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2"/>
  <sheetViews>
    <sheetView workbookViewId="0">
      <selection activeCell="C16" sqref="C16:C17"/>
    </sheetView>
  </sheetViews>
  <sheetFormatPr defaultRowHeight="15"/>
  <cols>
    <col min="2" max="2" width="16.28515625" bestFit="1" customWidth="1"/>
    <col min="3" max="3" width="16.28515625" customWidth="1"/>
  </cols>
  <sheetData>
    <row r="1" spans="1:23">
      <c r="A1" t="s">
        <v>27</v>
      </c>
      <c r="B1" t="s">
        <v>28</v>
      </c>
      <c r="C1" t="s">
        <v>236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</row>
    <row r="2" spans="1:23">
      <c r="A2" t="s">
        <v>232</v>
      </c>
      <c r="B2" t="s">
        <v>233</v>
      </c>
      <c r="C2" t="s">
        <v>237</v>
      </c>
      <c r="D2" t="b">
        <v>1</v>
      </c>
      <c r="E2" t="s">
        <v>50</v>
      </c>
      <c r="F2" t="s">
        <v>60</v>
      </c>
      <c r="G2">
        <v>20</v>
      </c>
      <c r="H2">
        <v>240</v>
      </c>
      <c r="I2">
        <v>0</v>
      </c>
      <c r="J2">
        <v>0</v>
      </c>
      <c r="K2">
        <v>4</v>
      </c>
      <c r="L2">
        <v>4</v>
      </c>
      <c r="M2">
        <v>0.5</v>
      </c>
      <c r="N2">
        <v>0.5</v>
      </c>
      <c r="O2">
        <v>2.5</v>
      </c>
      <c r="P2" t="s">
        <v>52</v>
      </c>
      <c r="Q2" s="3">
        <v>25000</v>
      </c>
      <c r="R2">
        <v>50</v>
      </c>
      <c r="T2" t="s">
        <v>53</v>
      </c>
    </row>
    <row r="3" spans="1:23">
      <c r="A3" t="s">
        <v>232</v>
      </c>
      <c r="B3" t="s">
        <v>234</v>
      </c>
      <c r="C3" t="s">
        <v>237</v>
      </c>
      <c r="D3" t="b">
        <v>1</v>
      </c>
      <c r="E3" t="s">
        <v>50</v>
      </c>
      <c r="F3" t="s">
        <v>60</v>
      </c>
      <c r="G3">
        <v>20</v>
      </c>
      <c r="H3">
        <v>120</v>
      </c>
      <c r="I3">
        <v>0</v>
      </c>
      <c r="J3">
        <v>0</v>
      </c>
      <c r="K3">
        <v>4</v>
      </c>
      <c r="L3">
        <v>4</v>
      </c>
      <c r="M3">
        <v>0.5</v>
      </c>
      <c r="N3">
        <v>0.5</v>
      </c>
      <c r="O3">
        <v>2.5</v>
      </c>
      <c r="P3" t="s">
        <v>52</v>
      </c>
      <c r="Q3" s="3">
        <v>25000</v>
      </c>
      <c r="R3">
        <v>50</v>
      </c>
      <c r="T3" t="s">
        <v>53</v>
      </c>
    </row>
    <row r="4" spans="1:23">
      <c r="A4" t="s">
        <v>232</v>
      </c>
      <c r="B4" t="s">
        <v>235</v>
      </c>
      <c r="C4" t="s">
        <v>237</v>
      </c>
      <c r="D4" t="b">
        <v>1</v>
      </c>
      <c r="E4" t="s">
        <v>50</v>
      </c>
      <c r="F4" t="s">
        <v>60</v>
      </c>
      <c r="G4">
        <v>20</v>
      </c>
      <c r="H4">
        <v>0</v>
      </c>
      <c r="I4">
        <v>0</v>
      </c>
      <c r="J4">
        <v>0</v>
      </c>
      <c r="K4">
        <v>4</v>
      </c>
      <c r="L4">
        <v>4</v>
      </c>
      <c r="M4">
        <v>0.5</v>
      </c>
      <c r="N4">
        <v>0.5</v>
      </c>
      <c r="O4">
        <v>2.5</v>
      </c>
      <c r="P4" t="s">
        <v>52</v>
      </c>
      <c r="Q4" s="3">
        <v>25000</v>
      </c>
      <c r="R4">
        <v>50</v>
      </c>
      <c r="T4" t="s">
        <v>53</v>
      </c>
    </row>
    <row r="5" spans="1:23">
      <c r="A5" t="s">
        <v>227</v>
      </c>
      <c r="B5" t="s">
        <v>230</v>
      </c>
      <c r="C5" t="s">
        <v>22</v>
      </c>
      <c r="D5" t="b">
        <v>1</v>
      </c>
      <c r="E5" t="s">
        <v>50</v>
      </c>
      <c r="F5" t="s">
        <v>60</v>
      </c>
      <c r="G5">
        <v>33</v>
      </c>
      <c r="H5">
        <v>240</v>
      </c>
      <c r="I5">
        <v>0</v>
      </c>
      <c r="J5">
        <v>0</v>
      </c>
      <c r="K5">
        <v>4</v>
      </c>
      <c r="L5">
        <v>4</v>
      </c>
      <c r="M5">
        <v>0.5</v>
      </c>
      <c r="N5">
        <v>0.5</v>
      </c>
      <c r="O5">
        <v>2.5</v>
      </c>
      <c r="P5" t="s">
        <v>52</v>
      </c>
      <c r="Q5" s="3">
        <v>25000</v>
      </c>
      <c r="R5">
        <v>50</v>
      </c>
      <c r="T5" t="s">
        <v>53</v>
      </c>
    </row>
    <row r="6" spans="1:23">
      <c r="A6" t="s">
        <v>227</v>
      </c>
      <c r="B6" t="s">
        <v>229</v>
      </c>
      <c r="C6" t="s">
        <v>22</v>
      </c>
      <c r="D6" t="b">
        <v>1</v>
      </c>
      <c r="E6" t="s">
        <v>50</v>
      </c>
      <c r="F6" t="s">
        <v>60</v>
      </c>
      <c r="G6">
        <v>33</v>
      </c>
      <c r="H6">
        <v>120</v>
      </c>
      <c r="I6">
        <v>0</v>
      </c>
      <c r="J6">
        <v>0</v>
      </c>
      <c r="K6">
        <v>4</v>
      </c>
      <c r="L6">
        <v>4</v>
      </c>
      <c r="M6">
        <v>0.5</v>
      </c>
      <c r="N6">
        <v>0.5</v>
      </c>
      <c r="O6">
        <v>2.5</v>
      </c>
      <c r="P6" t="s">
        <v>52</v>
      </c>
      <c r="Q6" s="3">
        <v>25000</v>
      </c>
      <c r="R6">
        <v>50</v>
      </c>
      <c r="T6" t="s">
        <v>53</v>
      </c>
    </row>
    <row r="7" spans="1:23">
      <c r="A7" t="s">
        <v>227</v>
      </c>
      <c r="B7" t="s">
        <v>228</v>
      </c>
      <c r="C7" t="s">
        <v>22</v>
      </c>
      <c r="D7" t="b">
        <v>1</v>
      </c>
      <c r="E7" t="s">
        <v>50</v>
      </c>
      <c r="F7" t="s">
        <v>60</v>
      </c>
      <c r="G7">
        <v>33</v>
      </c>
      <c r="H7">
        <v>0</v>
      </c>
      <c r="I7">
        <v>0</v>
      </c>
      <c r="J7">
        <v>0</v>
      </c>
      <c r="K7">
        <v>4</v>
      </c>
      <c r="L7">
        <v>4</v>
      </c>
      <c r="M7">
        <v>0.5</v>
      </c>
      <c r="N7">
        <v>0.5</v>
      </c>
      <c r="O7">
        <v>2.5</v>
      </c>
      <c r="P7" t="s">
        <v>52</v>
      </c>
      <c r="Q7" s="3">
        <v>25000</v>
      </c>
      <c r="R7">
        <v>50</v>
      </c>
      <c r="T7" t="s">
        <v>53</v>
      </c>
    </row>
    <row r="8" spans="1:23">
      <c r="A8" t="s">
        <v>14</v>
      </c>
      <c r="B8" t="s">
        <v>226</v>
      </c>
      <c r="C8" t="s">
        <v>20</v>
      </c>
      <c r="D8" t="b">
        <v>1</v>
      </c>
      <c r="E8" t="s">
        <v>50</v>
      </c>
      <c r="F8" t="s">
        <v>60</v>
      </c>
      <c r="G8">
        <v>20</v>
      </c>
      <c r="H8">
        <v>240</v>
      </c>
      <c r="I8">
        <v>0</v>
      </c>
      <c r="J8">
        <v>0</v>
      </c>
      <c r="K8">
        <v>4</v>
      </c>
      <c r="L8">
        <v>4</v>
      </c>
      <c r="M8">
        <v>0.5</v>
      </c>
      <c r="N8">
        <v>0.5</v>
      </c>
      <c r="O8">
        <v>2.5</v>
      </c>
      <c r="P8" t="s">
        <v>52</v>
      </c>
      <c r="Q8" s="3">
        <v>25000</v>
      </c>
      <c r="R8">
        <v>50</v>
      </c>
      <c r="T8" t="s">
        <v>53</v>
      </c>
    </row>
    <row r="9" spans="1:23">
      <c r="A9" t="s">
        <v>14</v>
      </c>
      <c r="B9" t="s">
        <v>225</v>
      </c>
      <c r="C9" t="s">
        <v>20</v>
      </c>
      <c r="D9" t="b">
        <v>1</v>
      </c>
      <c r="E9" t="s">
        <v>50</v>
      </c>
      <c r="F9" t="s">
        <v>60</v>
      </c>
      <c r="G9">
        <v>20</v>
      </c>
      <c r="H9">
        <v>120</v>
      </c>
      <c r="I9">
        <v>0</v>
      </c>
      <c r="J9">
        <v>0</v>
      </c>
      <c r="K9">
        <v>4</v>
      </c>
      <c r="L9">
        <v>4</v>
      </c>
      <c r="M9">
        <v>0.5</v>
      </c>
      <c r="N9">
        <v>0.5</v>
      </c>
      <c r="O9">
        <v>2.5</v>
      </c>
      <c r="P9" t="s">
        <v>52</v>
      </c>
      <c r="Q9" s="3">
        <v>25000</v>
      </c>
      <c r="R9">
        <v>50</v>
      </c>
      <c r="T9" t="s">
        <v>53</v>
      </c>
    </row>
    <row r="10" spans="1:23">
      <c r="A10" t="s">
        <v>14</v>
      </c>
      <c r="B10" t="s">
        <v>224</v>
      </c>
      <c r="C10" t="s">
        <v>20</v>
      </c>
      <c r="D10" t="b">
        <v>1</v>
      </c>
      <c r="E10" t="s">
        <v>50</v>
      </c>
      <c r="F10" t="s">
        <v>60</v>
      </c>
      <c r="G10">
        <v>20</v>
      </c>
      <c r="H10">
        <v>0</v>
      </c>
      <c r="I10">
        <v>0</v>
      </c>
      <c r="J10">
        <v>0</v>
      </c>
      <c r="K10">
        <v>4</v>
      </c>
      <c r="L10">
        <v>4</v>
      </c>
      <c r="M10">
        <v>0.5</v>
      </c>
      <c r="N10">
        <v>0.5</v>
      </c>
      <c r="O10">
        <v>2.5</v>
      </c>
      <c r="P10" t="s">
        <v>52</v>
      </c>
      <c r="Q10" s="3">
        <v>25000</v>
      </c>
      <c r="R10">
        <v>50</v>
      </c>
      <c r="T10" t="s">
        <v>53</v>
      </c>
    </row>
    <row r="11" spans="1:23">
      <c r="A11" t="s">
        <v>13</v>
      </c>
      <c r="B11" t="s">
        <v>223</v>
      </c>
      <c r="C11" t="s">
        <v>20</v>
      </c>
      <c r="D11" t="b">
        <v>1</v>
      </c>
      <c r="E11" t="s">
        <v>50</v>
      </c>
      <c r="F11" t="s">
        <v>60</v>
      </c>
      <c r="G11">
        <v>36</v>
      </c>
      <c r="H11">
        <v>240</v>
      </c>
      <c r="I11">
        <v>0</v>
      </c>
      <c r="J11">
        <v>0</v>
      </c>
      <c r="K11">
        <v>4</v>
      </c>
      <c r="L11">
        <v>4</v>
      </c>
      <c r="M11">
        <v>0.5</v>
      </c>
      <c r="N11">
        <v>0.5</v>
      </c>
      <c r="O11">
        <v>2.5</v>
      </c>
      <c r="P11" t="s">
        <v>52</v>
      </c>
      <c r="Q11" s="3">
        <v>25000</v>
      </c>
      <c r="R11">
        <v>50</v>
      </c>
      <c r="T11" t="s">
        <v>53</v>
      </c>
    </row>
    <row r="12" spans="1:23">
      <c r="A12" t="s">
        <v>13</v>
      </c>
      <c r="B12" t="s">
        <v>222</v>
      </c>
      <c r="C12" t="s">
        <v>20</v>
      </c>
      <c r="D12" t="b">
        <v>1</v>
      </c>
      <c r="E12" t="s">
        <v>50</v>
      </c>
      <c r="F12" t="s">
        <v>60</v>
      </c>
      <c r="G12">
        <v>36</v>
      </c>
      <c r="H12">
        <v>120</v>
      </c>
      <c r="I12">
        <v>0</v>
      </c>
      <c r="J12">
        <v>0</v>
      </c>
      <c r="K12">
        <v>4</v>
      </c>
      <c r="L12">
        <v>4</v>
      </c>
      <c r="M12">
        <v>0.5</v>
      </c>
      <c r="N12">
        <v>0.5</v>
      </c>
      <c r="O12">
        <v>2.5</v>
      </c>
      <c r="P12" t="s">
        <v>52</v>
      </c>
      <c r="Q12" s="3">
        <v>25000</v>
      </c>
      <c r="R12">
        <v>50</v>
      </c>
      <c r="T12" t="s">
        <v>53</v>
      </c>
    </row>
    <row r="13" spans="1:23">
      <c r="A13" t="s">
        <v>13</v>
      </c>
      <c r="B13" t="s">
        <v>221</v>
      </c>
      <c r="C13" t="s">
        <v>20</v>
      </c>
      <c r="D13" t="b">
        <v>1</v>
      </c>
      <c r="E13" t="s">
        <v>50</v>
      </c>
      <c r="F13" t="s">
        <v>60</v>
      </c>
      <c r="G13">
        <v>36</v>
      </c>
      <c r="H13">
        <v>0</v>
      </c>
      <c r="I13">
        <v>0</v>
      </c>
      <c r="J13">
        <v>0</v>
      </c>
      <c r="K13">
        <v>4</v>
      </c>
      <c r="L13">
        <v>4</v>
      </c>
      <c r="M13">
        <v>0.5</v>
      </c>
      <c r="N13">
        <v>0.5</v>
      </c>
      <c r="O13">
        <v>2.5</v>
      </c>
      <c r="P13" t="s">
        <v>52</v>
      </c>
      <c r="Q13" s="3">
        <v>25000</v>
      </c>
      <c r="R13">
        <v>50</v>
      </c>
      <c r="T13" t="s">
        <v>53</v>
      </c>
    </row>
    <row r="14" spans="1:23">
      <c r="A14" t="s">
        <v>17</v>
      </c>
      <c r="B14" t="s">
        <v>220</v>
      </c>
      <c r="C14" t="s">
        <v>24</v>
      </c>
      <c r="D14" t="b">
        <v>1</v>
      </c>
      <c r="E14" t="s">
        <v>50</v>
      </c>
      <c r="F14" t="s">
        <v>60</v>
      </c>
      <c r="G14">
        <v>36</v>
      </c>
      <c r="H14">
        <v>240</v>
      </c>
      <c r="I14">
        <v>0</v>
      </c>
      <c r="J14">
        <v>0</v>
      </c>
      <c r="K14">
        <v>4</v>
      </c>
      <c r="L14">
        <v>4</v>
      </c>
      <c r="M14">
        <v>0.5</v>
      </c>
      <c r="N14">
        <v>0.5</v>
      </c>
      <c r="O14">
        <v>2.5</v>
      </c>
      <c r="P14" t="s">
        <v>52</v>
      </c>
      <c r="Q14" s="3">
        <v>25000</v>
      </c>
      <c r="R14">
        <v>50</v>
      </c>
      <c r="T14" t="s">
        <v>53</v>
      </c>
    </row>
    <row r="15" spans="1:23">
      <c r="A15" t="s">
        <v>17</v>
      </c>
      <c r="B15" t="s">
        <v>219</v>
      </c>
      <c r="C15" t="s">
        <v>24</v>
      </c>
      <c r="D15" t="b">
        <v>1</v>
      </c>
      <c r="E15" t="s">
        <v>50</v>
      </c>
      <c r="F15" t="s">
        <v>60</v>
      </c>
      <c r="G15">
        <v>36</v>
      </c>
      <c r="H15">
        <v>120</v>
      </c>
      <c r="I15">
        <v>0</v>
      </c>
      <c r="J15">
        <v>0</v>
      </c>
      <c r="K15">
        <v>4</v>
      </c>
      <c r="L15">
        <v>4</v>
      </c>
      <c r="M15">
        <v>0.5</v>
      </c>
      <c r="N15">
        <v>0.5</v>
      </c>
      <c r="O15">
        <v>2.5</v>
      </c>
      <c r="P15" t="s">
        <v>52</v>
      </c>
      <c r="Q15" s="3">
        <v>25000</v>
      </c>
      <c r="R15">
        <v>50</v>
      </c>
      <c r="T15" t="s">
        <v>53</v>
      </c>
    </row>
    <row r="16" spans="1:23">
      <c r="A16" t="s">
        <v>17</v>
      </c>
      <c r="B16" t="s">
        <v>218</v>
      </c>
      <c r="C16" t="s">
        <v>24</v>
      </c>
      <c r="D16" t="b">
        <v>1</v>
      </c>
      <c r="E16" t="s">
        <v>50</v>
      </c>
      <c r="F16" t="s">
        <v>60</v>
      </c>
      <c r="G16">
        <v>36</v>
      </c>
      <c r="H16">
        <v>0</v>
      </c>
      <c r="I16">
        <v>0</v>
      </c>
      <c r="J16">
        <v>0</v>
      </c>
      <c r="K16">
        <v>4</v>
      </c>
      <c r="L16">
        <v>4</v>
      </c>
      <c r="M16">
        <v>0.5</v>
      </c>
      <c r="N16">
        <v>0.5</v>
      </c>
      <c r="O16">
        <v>2.5</v>
      </c>
      <c r="P16" t="s">
        <v>52</v>
      </c>
      <c r="Q16" s="3">
        <v>25000</v>
      </c>
      <c r="R16">
        <v>50</v>
      </c>
      <c r="T16" t="s">
        <v>53</v>
      </c>
    </row>
    <row r="17" spans="1:20">
      <c r="A17" t="s">
        <v>16</v>
      </c>
      <c r="B17" t="s">
        <v>217</v>
      </c>
      <c r="C17" t="s">
        <v>22</v>
      </c>
      <c r="D17" t="b">
        <v>1</v>
      </c>
      <c r="E17" t="s">
        <v>50</v>
      </c>
      <c r="F17" t="s">
        <v>60</v>
      </c>
      <c r="G17">
        <v>15</v>
      </c>
      <c r="H17">
        <v>240</v>
      </c>
      <c r="I17">
        <v>0</v>
      </c>
      <c r="J17">
        <v>0</v>
      </c>
      <c r="K17">
        <v>4</v>
      </c>
      <c r="L17">
        <v>4</v>
      </c>
      <c r="M17">
        <v>0.5</v>
      </c>
      <c r="N17">
        <v>0.5</v>
      </c>
      <c r="O17">
        <v>2.5</v>
      </c>
      <c r="P17" t="s">
        <v>52</v>
      </c>
      <c r="Q17" s="3">
        <v>25000</v>
      </c>
      <c r="R17">
        <v>50</v>
      </c>
      <c r="T17" t="s">
        <v>53</v>
      </c>
    </row>
    <row r="18" spans="1:20">
      <c r="A18" t="s">
        <v>16</v>
      </c>
      <c r="B18" t="s">
        <v>216</v>
      </c>
      <c r="C18" t="s">
        <v>22</v>
      </c>
      <c r="D18" t="b">
        <v>1</v>
      </c>
      <c r="E18" t="s">
        <v>50</v>
      </c>
      <c r="F18" t="s">
        <v>60</v>
      </c>
      <c r="G18">
        <v>15</v>
      </c>
      <c r="H18">
        <v>120</v>
      </c>
      <c r="I18">
        <v>0</v>
      </c>
      <c r="J18">
        <v>0</v>
      </c>
      <c r="K18">
        <v>4</v>
      </c>
      <c r="L18">
        <v>4</v>
      </c>
      <c r="M18">
        <v>0.5</v>
      </c>
      <c r="N18">
        <v>0.5</v>
      </c>
      <c r="O18">
        <v>2.5</v>
      </c>
      <c r="P18" t="s">
        <v>52</v>
      </c>
      <c r="Q18" s="3">
        <v>25000</v>
      </c>
      <c r="R18">
        <v>50</v>
      </c>
      <c r="T18" t="s">
        <v>53</v>
      </c>
    </row>
    <row r="19" spans="1:20">
      <c r="A19" t="s">
        <v>16</v>
      </c>
      <c r="B19" t="s">
        <v>215</v>
      </c>
      <c r="C19" t="s">
        <v>22</v>
      </c>
      <c r="D19" t="b">
        <v>1</v>
      </c>
      <c r="E19" t="s">
        <v>50</v>
      </c>
      <c r="F19" t="s">
        <v>60</v>
      </c>
      <c r="G19">
        <v>15</v>
      </c>
      <c r="H19">
        <v>0</v>
      </c>
      <c r="I19">
        <v>0</v>
      </c>
      <c r="J19">
        <v>0</v>
      </c>
      <c r="K19">
        <v>4</v>
      </c>
      <c r="L19">
        <v>4</v>
      </c>
      <c r="M19">
        <v>0.5</v>
      </c>
      <c r="N19">
        <v>0.5</v>
      </c>
      <c r="O19">
        <v>2.5</v>
      </c>
      <c r="P19" t="s">
        <v>52</v>
      </c>
      <c r="Q19" s="3">
        <v>25000</v>
      </c>
      <c r="R19">
        <v>50</v>
      </c>
      <c r="T19" t="s">
        <v>53</v>
      </c>
    </row>
    <row r="20" spans="1:20">
      <c r="A20" t="s">
        <v>12</v>
      </c>
      <c r="B20" t="s">
        <v>214</v>
      </c>
      <c r="C20" t="s">
        <v>22</v>
      </c>
      <c r="D20" t="b">
        <v>1</v>
      </c>
      <c r="E20" t="s">
        <v>50</v>
      </c>
      <c r="F20" t="s">
        <v>60</v>
      </c>
      <c r="G20">
        <v>25</v>
      </c>
      <c r="H20">
        <v>240</v>
      </c>
      <c r="I20">
        <v>0</v>
      </c>
      <c r="J20">
        <v>0</v>
      </c>
      <c r="K20">
        <v>4</v>
      </c>
      <c r="L20">
        <v>4</v>
      </c>
      <c r="M20">
        <v>0.5</v>
      </c>
      <c r="N20">
        <v>0.5</v>
      </c>
      <c r="O20">
        <v>2.5</v>
      </c>
      <c r="P20" t="s">
        <v>52</v>
      </c>
      <c r="Q20" s="3">
        <v>25000</v>
      </c>
      <c r="R20">
        <v>50</v>
      </c>
      <c r="T20" t="s">
        <v>53</v>
      </c>
    </row>
    <row r="21" spans="1:20">
      <c r="A21" t="s">
        <v>12</v>
      </c>
      <c r="B21" t="s">
        <v>213</v>
      </c>
      <c r="C21" t="s">
        <v>22</v>
      </c>
      <c r="D21" t="b">
        <v>1</v>
      </c>
      <c r="E21" t="s">
        <v>50</v>
      </c>
      <c r="F21" t="s">
        <v>60</v>
      </c>
      <c r="G21">
        <v>25</v>
      </c>
      <c r="H21">
        <v>120</v>
      </c>
      <c r="I21">
        <v>0</v>
      </c>
      <c r="J21">
        <v>0</v>
      </c>
      <c r="K21">
        <v>4</v>
      </c>
      <c r="L21">
        <v>4</v>
      </c>
      <c r="M21">
        <v>0.5</v>
      </c>
      <c r="N21">
        <v>0.5</v>
      </c>
      <c r="O21">
        <v>2.5</v>
      </c>
      <c r="P21" t="s">
        <v>52</v>
      </c>
      <c r="Q21" s="3">
        <v>25000</v>
      </c>
      <c r="R21">
        <v>50</v>
      </c>
      <c r="T21" t="s">
        <v>53</v>
      </c>
    </row>
    <row r="22" spans="1:20">
      <c r="A22" t="s">
        <v>12</v>
      </c>
      <c r="B22" t="s">
        <v>212</v>
      </c>
      <c r="C22" t="s">
        <v>22</v>
      </c>
      <c r="D22" t="b">
        <v>1</v>
      </c>
      <c r="E22" t="s">
        <v>50</v>
      </c>
      <c r="F22" t="s">
        <v>60</v>
      </c>
      <c r="G22">
        <v>25</v>
      </c>
      <c r="H22">
        <v>0</v>
      </c>
      <c r="I22">
        <v>0</v>
      </c>
      <c r="J22">
        <v>0</v>
      </c>
      <c r="K22">
        <v>4</v>
      </c>
      <c r="L22">
        <v>4</v>
      </c>
      <c r="M22">
        <v>0.5</v>
      </c>
      <c r="N22">
        <v>0.5</v>
      </c>
      <c r="O22">
        <v>2.5</v>
      </c>
      <c r="P22" t="s">
        <v>52</v>
      </c>
      <c r="Q22" s="3">
        <v>25000</v>
      </c>
      <c r="R22">
        <v>50</v>
      </c>
      <c r="T22" t="s">
        <v>53</v>
      </c>
    </row>
    <row r="23" spans="1:20">
      <c r="A23" t="s">
        <v>11</v>
      </c>
      <c r="B23" t="s">
        <v>211</v>
      </c>
      <c r="C23" t="s">
        <v>22</v>
      </c>
      <c r="D23" t="b">
        <v>1</v>
      </c>
      <c r="E23" t="s">
        <v>50</v>
      </c>
      <c r="F23" t="s">
        <v>60</v>
      </c>
      <c r="G23">
        <v>20</v>
      </c>
      <c r="H23">
        <v>240</v>
      </c>
      <c r="I23">
        <v>0</v>
      </c>
      <c r="J23">
        <v>0</v>
      </c>
      <c r="K23">
        <v>4</v>
      </c>
      <c r="L23">
        <v>4</v>
      </c>
      <c r="M23">
        <v>0.5</v>
      </c>
      <c r="N23">
        <v>0.5</v>
      </c>
      <c r="O23">
        <v>2.5</v>
      </c>
      <c r="P23" t="s">
        <v>52</v>
      </c>
      <c r="Q23" s="3">
        <v>25000</v>
      </c>
      <c r="R23">
        <v>50</v>
      </c>
      <c r="T23" t="s">
        <v>53</v>
      </c>
    </row>
    <row r="24" spans="1:20">
      <c r="A24" t="s">
        <v>11</v>
      </c>
      <c r="B24" t="s">
        <v>210</v>
      </c>
      <c r="C24" t="s">
        <v>22</v>
      </c>
      <c r="D24" t="b">
        <v>1</v>
      </c>
      <c r="E24" t="s">
        <v>50</v>
      </c>
      <c r="F24" t="s">
        <v>60</v>
      </c>
      <c r="G24">
        <v>20</v>
      </c>
      <c r="H24">
        <v>120</v>
      </c>
      <c r="I24">
        <v>0</v>
      </c>
      <c r="J24">
        <v>0</v>
      </c>
      <c r="K24">
        <v>4</v>
      </c>
      <c r="L24">
        <v>4</v>
      </c>
      <c r="M24">
        <v>0.5</v>
      </c>
      <c r="N24">
        <v>0.5</v>
      </c>
      <c r="O24">
        <v>2.5</v>
      </c>
      <c r="P24" t="s">
        <v>52</v>
      </c>
      <c r="Q24" s="3">
        <v>25000</v>
      </c>
      <c r="R24">
        <v>50</v>
      </c>
      <c r="T24" t="s">
        <v>53</v>
      </c>
    </row>
    <row r="25" spans="1:20">
      <c r="A25" t="s">
        <v>11</v>
      </c>
      <c r="B25" t="s">
        <v>209</v>
      </c>
      <c r="C25" t="s">
        <v>22</v>
      </c>
      <c r="D25" t="b">
        <v>1</v>
      </c>
      <c r="E25" t="s">
        <v>50</v>
      </c>
      <c r="F25" t="s">
        <v>60</v>
      </c>
      <c r="G25">
        <v>20</v>
      </c>
      <c r="H25">
        <v>0</v>
      </c>
      <c r="I25">
        <v>0</v>
      </c>
      <c r="J25">
        <v>0</v>
      </c>
      <c r="K25">
        <v>4</v>
      </c>
      <c r="L25">
        <v>4</v>
      </c>
      <c r="M25">
        <v>0.5</v>
      </c>
      <c r="N25">
        <v>0.5</v>
      </c>
      <c r="O25">
        <v>2.5</v>
      </c>
      <c r="P25" t="s">
        <v>52</v>
      </c>
      <c r="Q25" s="3">
        <v>25000</v>
      </c>
      <c r="R25">
        <v>50</v>
      </c>
      <c r="T25" t="s">
        <v>53</v>
      </c>
    </row>
    <row r="26" spans="1:20">
      <c r="A26" t="s">
        <v>15</v>
      </c>
      <c r="B26" t="s">
        <v>208</v>
      </c>
      <c r="C26" t="s">
        <v>23</v>
      </c>
      <c r="D26" t="b">
        <v>1</v>
      </c>
      <c r="E26" t="s">
        <v>50</v>
      </c>
      <c r="F26" t="s">
        <v>60</v>
      </c>
      <c r="G26">
        <v>11</v>
      </c>
      <c r="H26">
        <v>240</v>
      </c>
      <c r="I26">
        <v>0</v>
      </c>
      <c r="J26">
        <v>0</v>
      </c>
      <c r="K26">
        <v>4</v>
      </c>
      <c r="L26">
        <v>4</v>
      </c>
      <c r="M26">
        <v>0.5</v>
      </c>
      <c r="N26">
        <v>0.5</v>
      </c>
      <c r="O26">
        <v>2.5</v>
      </c>
      <c r="P26" t="s">
        <v>52</v>
      </c>
      <c r="Q26" s="3">
        <v>25000</v>
      </c>
      <c r="R26">
        <v>50</v>
      </c>
      <c r="T26" t="s">
        <v>53</v>
      </c>
    </row>
    <row r="27" spans="1:20">
      <c r="A27" t="s">
        <v>15</v>
      </c>
      <c r="B27" t="s">
        <v>207</v>
      </c>
      <c r="C27" t="s">
        <v>23</v>
      </c>
      <c r="D27" t="b">
        <v>1</v>
      </c>
      <c r="E27" t="s">
        <v>50</v>
      </c>
      <c r="F27" t="s">
        <v>60</v>
      </c>
      <c r="G27">
        <v>11</v>
      </c>
      <c r="H27">
        <v>120</v>
      </c>
      <c r="I27">
        <v>0</v>
      </c>
      <c r="J27">
        <v>0</v>
      </c>
      <c r="K27">
        <v>4</v>
      </c>
      <c r="L27">
        <v>4</v>
      </c>
      <c r="M27">
        <v>0.5</v>
      </c>
      <c r="N27">
        <v>0.5</v>
      </c>
      <c r="O27">
        <v>2.5</v>
      </c>
      <c r="P27" t="s">
        <v>52</v>
      </c>
      <c r="Q27" s="3">
        <v>25000</v>
      </c>
      <c r="R27">
        <v>50</v>
      </c>
      <c r="T27" t="s">
        <v>53</v>
      </c>
    </row>
    <row r="28" spans="1:20">
      <c r="A28" t="s">
        <v>15</v>
      </c>
      <c r="B28" t="s">
        <v>206</v>
      </c>
      <c r="C28" t="s">
        <v>23</v>
      </c>
      <c r="D28" t="b">
        <v>1</v>
      </c>
      <c r="E28" t="s">
        <v>50</v>
      </c>
      <c r="F28" t="s">
        <v>60</v>
      </c>
      <c r="G28">
        <v>11</v>
      </c>
      <c r="H28">
        <v>0</v>
      </c>
      <c r="I28">
        <v>0</v>
      </c>
      <c r="J28">
        <v>0</v>
      </c>
      <c r="K28">
        <v>4</v>
      </c>
      <c r="L28">
        <v>4</v>
      </c>
      <c r="M28">
        <v>0.5</v>
      </c>
      <c r="N28">
        <v>0.5</v>
      </c>
      <c r="O28">
        <v>2.5</v>
      </c>
      <c r="P28" t="s">
        <v>52</v>
      </c>
      <c r="Q28" s="3">
        <v>25000</v>
      </c>
      <c r="R28">
        <v>50</v>
      </c>
      <c r="T28" t="s">
        <v>53</v>
      </c>
    </row>
    <row r="29" spans="1:20">
      <c r="A29">
        <v>146879</v>
      </c>
      <c r="B29" t="s">
        <v>205</v>
      </c>
      <c r="C29" t="s">
        <v>19</v>
      </c>
      <c r="D29" t="b">
        <v>1</v>
      </c>
      <c r="E29" t="s">
        <v>50</v>
      </c>
      <c r="F29" t="s">
        <v>60</v>
      </c>
      <c r="G29">
        <v>15</v>
      </c>
      <c r="H29">
        <v>240</v>
      </c>
      <c r="I29">
        <v>0</v>
      </c>
      <c r="J29">
        <v>0</v>
      </c>
      <c r="K29">
        <v>4</v>
      </c>
      <c r="L29">
        <v>4</v>
      </c>
      <c r="M29">
        <v>0.5</v>
      </c>
      <c r="N29">
        <v>0.5</v>
      </c>
      <c r="O29">
        <v>2.5</v>
      </c>
      <c r="P29" t="s">
        <v>52</v>
      </c>
      <c r="Q29" s="3">
        <v>25000</v>
      </c>
      <c r="R29">
        <v>50</v>
      </c>
      <c r="T29" t="s">
        <v>53</v>
      </c>
    </row>
    <row r="30" spans="1:20">
      <c r="A30">
        <v>146879</v>
      </c>
      <c r="B30" t="s">
        <v>204</v>
      </c>
      <c r="C30" t="s">
        <v>19</v>
      </c>
      <c r="D30" t="b">
        <v>1</v>
      </c>
      <c r="E30" t="s">
        <v>50</v>
      </c>
      <c r="F30" t="s">
        <v>60</v>
      </c>
      <c r="G30">
        <v>15</v>
      </c>
      <c r="H30">
        <v>120</v>
      </c>
      <c r="I30">
        <v>0</v>
      </c>
      <c r="J30">
        <v>0</v>
      </c>
      <c r="K30">
        <v>4</v>
      </c>
      <c r="L30">
        <v>4</v>
      </c>
      <c r="M30">
        <v>0.5</v>
      </c>
      <c r="N30">
        <v>0.5</v>
      </c>
      <c r="O30">
        <v>2.5</v>
      </c>
      <c r="P30" t="s">
        <v>52</v>
      </c>
      <c r="Q30" s="3">
        <v>25000</v>
      </c>
      <c r="R30">
        <v>50</v>
      </c>
      <c r="T30" t="s">
        <v>53</v>
      </c>
    </row>
    <row r="31" spans="1:20">
      <c r="A31">
        <v>146879</v>
      </c>
      <c r="B31" t="s">
        <v>203</v>
      </c>
      <c r="C31" t="s">
        <v>19</v>
      </c>
      <c r="D31" t="b">
        <v>1</v>
      </c>
      <c r="E31" t="s">
        <v>50</v>
      </c>
      <c r="F31" t="s">
        <v>60</v>
      </c>
      <c r="G31">
        <v>15</v>
      </c>
      <c r="H31">
        <v>0</v>
      </c>
      <c r="I31">
        <v>0</v>
      </c>
      <c r="J31">
        <v>0</v>
      </c>
      <c r="K31">
        <v>4</v>
      </c>
      <c r="L31">
        <v>4</v>
      </c>
      <c r="M31">
        <v>0.5</v>
      </c>
      <c r="N31">
        <v>0.5</v>
      </c>
      <c r="O31">
        <v>2.5</v>
      </c>
      <c r="P31" t="s">
        <v>52</v>
      </c>
      <c r="Q31" s="3">
        <v>25000</v>
      </c>
      <c r="R31">
        <v>50</v>
      </c>
      <c r="T31" t="s">
        <v>53</v>
      </c>
    </row>
    <row r="32" spans="1:20">
      <c r="A32">
        <v>146869</v>
      </c>
      <c r="B32" t="s">
        <v>202</v>
      </c>
      <c r="C32" t="s">
        <v>19</v>
      </c>
      <c r="D32" t="b">
        <v>1</v>
      </c>
      <c r="E32" t="s">
        <v>50</v>
      </c>
      <c r="F32" t="s">
        <v>60</v>
      </c>
      <c r="G32">
        <v>32</v>
      </c>
      <c r="H32">
        <v>240</v>
      </c>
      <c r="I32">
        <v>0</v>
      </c>
      <c r="J32">
        <v>0</v>
      </c>
      <c r="K32">
        <v>4</v>
      </c>
      <c r="L32">
        <v>4</v>
      </c>
      <c r="M32">
        <v>0.5</v>
      </c>
      <c r="N32">
        <v>0.5</v>
      </c>
      <c r="O32">
        <v>2.5</v>
      </c>
      <c r="P32" t="s">
        <v>52</v>
      </c>
      <c r="Q32" s="3">
        <v>25000</v>
      </c>
      <c r="R32">
        <v>50</v>
      </c>
      <c r="T32" t="s">
        <v>53</v>
      </c>
    </row>
    <row r="33" spans="1:20">
      <c r="A33">
        <v>146869</v>
      </c>
      <c r="B33" t="s">
        <v>201</v>
      </c>
      <c r="C33" t="s">
        <v>19</v>
      </c>
      <c r="D33" t="b">
        <v>1</v>
      </c>
      <c r="E33" t="s">
        <v>50</v>
      </c>
      <c r="F33" t="s">
        <v>60</v>
      </c>
      <c r="G33">
        <v>32</v>
      </c>
      <c r="H33">
        <v>120</v>
      </c>
      <c r="I33">
        <v>0</v>
      </c>
      <c r="J33">
        <v>0</v>
      </c>
      <c r="K33">
        <v>4</v>
      </c>
      <c r="L33">
        <v>4</v>
      </c>
      <c r="M33">
        <v>0.5</v>
      </c>
      <c r="N33">
        <v>0.5</v>
      </c>
      <c r="O33">
        <v>2.5</v>
      </c>
      <c r="P33" t="s">
        <v>52</v>
      </c>
      <c r="Q33" s="3">
        <v>25000</v>
      </c>
      <c r="R33">
        <v>50</v>
      </c>
      <c r="T33" t="s">
        <v>53</v>
      </c>
    </row>
    <row r="34" spans="1:20">
      <c r="A34">
        <v>146869</v>
      </c>
      <c r="B34" t="s">
        <v>200</v>
      </c>
      <c r="C34" t="s">
        <v>19</v>
      </c>
      <c r="D34" t="b">
        <v>1</v>
      </c>
      <c r="E34" t="s">
        <v>50</v>
      </c>
      <c r="F34" t="s">
        <v>60</v>
      </c>
      <c r="G34">
        <v>32</v>
      </c>
      <c r="H34">
        <v>0</v>
      </c>
      <c r="I34">
        <v>0</v>
      </c>
      <c r="J34">
        <v>0</v>
      </c>
      <c r="K34">
        <v>4</v>
      </c>
      <c r="L34">
        <v>4</v>
      </c>
      <c r="M34">
        <v>0.5</v>
      </c>
      <c r="N34">
        <v>0.5</v>
      </c>
      <c r="O34">
        <v>2.5</v>
      </c>
      <c r="P34" t="s">
        <v>52</v>
      </c>
      <c r="Q34" s="3">
        <v>25000</v>
      </c>
      <c r="R34">
        <v>50</v>
      </c>
      <c r="T34" t="s">
        <v>53</v>
      </c>
    </row>
    <row r="35" spans="1:20">
      <c r="A35" t="s">
        <v>196</v>
      </c>
      <c r="B35" t="s">
        <v>199</v>
      </c>
      <c r="C35" t="s">
        <v>20</v>
      </c>
      <c r="D35" t="b">
        <v>1</v>
      </c>
      <c r="E35" t="s">
        <v>50</v>
      </c>
      <c r="F35" t="s">
        <v>60</v>
      </c>
      <c r="G35">
        <v>16</v>
      </c>
      <c r="H35">
        <v>240</v>
      </c>
      <c r="I35">
        <v>0</v>
      </c>
      <c r="J35">
        <v>0</v>
      </c>
      <c r="K35">
        <v>4</v>
      </c>
      <c r="L35">
        <v>4</v>
      </c>
      <c r="M35">
        <v>0.5</v>
      </c>
      <c r="N35">
        <v>0.5</v>
      </c>
      <c r="O35">
        <v>2.5</v>
      </c>
      <c r="P35" t="s">
        <v>52</v>
      </c>
      <c r="Q35" s="3">
        <v>25000</v>
      </c>
      <c r="R35">
        <v>50</v>
      </c>
      <c r="T35" t="s">
        <v>53</v>
      </c>
    </row>
    <row r="36" spans="1:20">
      <c r="A36" t="s">
        <v>196</v>
      </c>
      <c r="B36" t="s">
        <v>198</v>
      </c>
      <c r="C36" t="s">
        <v>20</v>
      </c>
      <c r="D36" t="b">
        <v>1</v>
      </c>
      <c r="E36" t="s">
        <v>50</v>
      </c>
      <c r="F36" t="s">
        <v>60</v>
      </c>
      <c r="G36">
        <v>16</v>
      </c>
      <c r="H36">
        <v>120</v>
      </c>
      <c r="I36">
        <v>0</v>
      </c>
      <c r="J36">
        <v>0</v>
      </c>
      <c r="K36">
        <v>4</v>
      </c>
      <c r="L36">
        <v>4</v>
      </c>
      <c r="M36">
        <v>0.5</v>
      </c>
      <c r="N36">
        <v>0.5</v>
      </c>
      <c r="O36">
        <v>2.5</v>
      </c>
      <c r="P36" t="s">
        <v>52</v>
      </c>
      <c r="Q36" s="3">
        <v>25000</v>
      </c>
      <c r="R36">
        <v>50</v>
      </c>
      <c r="T36" t="s">
        <v>53</v>
      </c>
    </row>
    <row r="37" spans="1:20">
      <c r="A37" t="s">
        <v>196</v>
      </c>
      <c r="B37" t="s">
        <v>197</v>
      </c>
      <c r="C37" t="s">
        <v>20</v>
      </c>
      <c r="D37" t="b">
        <v>1</v>
      </c>
      <c r="E37" t="s">
        <v>50</v>
      </c>
      <c r="F37" t="s">
        <v>60</v>
      </c>
      <c r="G37">
        <v>16</v>
      </c>
      <c r="H37">
        <v>0</v>
      </c>
      <c r="I37">
        <v>0</v>
      </c>
      <c r="J37">
        <v>0</v>
      </c>
      <c r="K37">
        <v>4</v>
      </c>
      <c r="L37">
        <v>4</v>
      </c>
      <c r="M37">
        <v>0.5</v>
      </c>
      <c r="N37">
        <v>0.5</v>
      </c>
      <c r="O37">
        <v>2.5</v>
      </c>
      <c r="P37" t="s">
        <v>52</v>
      </c>
      <c r="Q37" s="3">
        <v>25000</v>
      </c>
      <c r="R37">
        <v>50</v>
      </c>
      <c r="T37" t="s">
        <v>53</v>
      </c>
    </row>
    <row r="38" spans="1:20">
      <c r="A38">
        <v>145526</v>
      </c>
      <c r="B38" t="s">
        <v>195</v>
      </c>
      <c r="C38" t="s">
        <v>19</v>
      </c>
      <c r="D38" t="b">
        <v>1</v>
      </c>
      <c r="E38" t="s">
        <v>50</v>
      </c>
      <c r="F38" t="s">
        <v>60</v>
      </c>
      <c r="G38">
        <v>23</v>
      </c>
      <c r="H38">
        <v>240</v>
      </c>
      <c r="I38">
        <v>0</v>
      </c>
      <c r="J38">
        <v>0</v>
      </c>
      <c r="K38">
        <v>4</v>
      </c>
      <c r="L38">
        <v>4</v>
      </c>
      <c r="M38">
        <v>0.5</v>
      </c>
      <c r="N38">
        <v>0.5</v>
      </c>
      <c r="O38">
        <v>2.5</v>
      </c>
      <c r="P38" t="s">
        <v>52</v>
      </c>
      <c r="Q38" s="3">
        <v>25000</v>
      </c>
      <c r="R38">
        <v>50</v>
      </c>
      <c r="T38" t="s">
        <v>53</v>
      </c>
    </row>
    <row r="39" spans="1:20">
      <c r="A39">
        <v>145526</v>
      </c>
      <c r="B39" t="s">
        <v>194</v>
      </c>
      <c r="C39" t="s">
        <v>19</v>
      </c>
      <c r="D39" t="b">
        <v>1</v>
      </c>
      <c r="E39" t="s">
        <v>50</v>
      </c>
      <c r="F39" t="s">
        <v>60</v>
      </c>
      <c r="G39">
        <v>23</v>
      </c>
      <c r="H39">
        <v>120</v>
      </c>
      <c r="I39">
        <v>0</v>
      </c>
      <c r="J39">
        <v>0</v>
      </c>
      <c r="K39">
        <v>4</v>
      </c>
      <c r="L39">
        <v>4</v>
      </c>
      <c r="M39">
        <v>0.5</v>
      </c>
      <c r="N39">
        <v>0.5</v>
      </c>
      <c r="O39">
        <v>2.5</v>
      </c>
      <c r="P39" t="s">
        <v>52</v>
      </c>
      <c r="Q39" s="3">
        <v>25000</v>
      </c>
      <c r="R39">
        <v>50</v>
      </c>
      <c r="T39" t="s">
        <v>53</v>
      </c>
    </row>
    <row r="40" spans="1:20">
      <c r="A40">
        <v>145526</v>
      </c>
      <c r="B40" t="s">
        <v>193</v>
      </c>
      <c r="C40" t="s">
        <v>19</v>
      </c>
      <c r="D40" t="b">
        <v>1</v>
      </c>
      <c r="E40" t="s">
        <v>50</v>
      </c>
      <c r="F40" t="s">
        <v>60</v>
      </c>
      <c r="G40">
        <v>23</v>
      </c>
      <c r="H40">
        <v>0</v>
      </c>
      <c r="I40">
        <v>0</v>
      </c>
      <c r="J40">
        <v>0</v>
      </c>
      <c r="K40">
        <v>4</v>
      </c>
      <c r="L40">
        <v>4</v>
      </c>
      <c r="M40">
        <v>0.5</v>
      </c>
      <c r="N40">
        <v>0.5</v>
      </c>
      <c r="O40">
        <v>2.5</v>
      </c>
      <c r="P40" t="s">
        <v>52</v>
      </c>
      <c r="Q40" s="3">
        <v>25000</v>
      </c>
      <c r="R40">
        <v>50</v>
      </c>
      <c r="T40" t="s">
        <v>53</v>
      </c>
    </row>
    <row r="41" spans="1:20">
      <c r="A41">
        <v>145520</v>
      </c>
      <c r="B41" t="s">
        <v>192</v>
      </c>
      <c r="C41" t="s">
        <v>19</v>
      </c>
      <c r="D41" t="b">
        <v>1</v>
      </c>
      <c r="E41" t="s">
        <v>50</v>
      </c>
      <c r="F41" t="s">
        <v>60</v>
      </c>
      <c r="G41">
        <v>22</v>
      </c>
      <c r="H41">
        <v>240</v>
      </c>
      <c r="I41">
        <v>0</v>
      </c>
      <c r="J41">
        <v>0</v>
      </c>
      <c r="K41">
        <v>4</v>
      </c>
      <c r="L41">
        <v>4</v>
      </c>
      <c r="M41">
        <v>0.5</v>
      </c>
      <c r="N41">
        <v>0.5</v>
      </c>
      <c r="O41">
        <v>2.5</v>
      </c>
      <c r="P41" t="s">
        <v>52</v>
      </c>
      <c r="Q41" s="3">
        <v>25000</v>
      </c>
      <c r="R41">
        <v>50</v>
      </c>
      <c r="T41" t="s">
        <v>53</v>
      </c>
    </row>
    <row r="42" spans="1:20">
      <c r="A42">
        <v>145520</v>
      </c>
      <c r="B42" t="s">
        <v>191</v>
      </c>
      <c r="C42" t="s">
        <v>19</v>
      </c>
      <c r="D42" t="b">
        <v>1</v>
      </c>
      <c r="E42" t="s">
        <v>50</v>
      </c>
      <c r="F42" t="s">
        <v>60</v>
      </c>
      <c r="G42">
        <v>22</v>
      </c>
      <c r="H42">
        <v>120</v>
      </c>
      <c r="I42">
        <v>0</v>
      </c>
      <c r="J42">
        <v>0</v>
      </c>
      <c r="K42">
        <v>4</v>
      </c>
      <c r="L42">
        <v>4</v>
      </c>
      <c r="M42">
        <v>0.5</v>
      </c>
      <c r="N42">
        <v>0.5</v>
      </c>
      <c r="O42">
        <v>2.5</v>
      </c>
      <c r="P42" t="s">
        <v>52</v>
      </c>
      <c r="Q42" s="3">
        <v>25000</v>
      </c>
      <c r="R42">
        <v>50</v>
      </c>
      <c r="T42" t="s">
        <v>53</v>
      </c>
    </row>
    <row r="43" spans="1:20">
      <c r="A43">
        <v>145520</v>
      </c>
      <c r="B43" t="s">
        <v>190</v>
      </c>
      <c r="C43" t="s">
        <v>19</v>
      </c>
      <c r="D43" t="b">
        <v>1</v>
      </c>
      <c r="E43" t="s">
        <v>50</v>
      </c>
      <c r="F43" t="s">
        <v>60</v>
      </c>
      <c r="G43">
        <v>22</v>
      </c>
      <c r="H43">
        <v>0</v>
      </c>
      <c r="I43">
        <v>0</v>
      </c>
      <c r="J43">
        <v>0</v>
      </c>
      <c r="K43">
        <v>4</v>
      </c>
      <c r="L43">
        <v>4</v>
      </c>
      <c r="M43">
        <v>0.5</v>
      </c>
      <c r="N43">
        <v>0.5</v>
      </c>
      <c r="O43">
        <v>2.5</v>
      </c>
      <c r="P43" t="s">
        <v>52</v>
      </c>
      <c r="Q43" s="3">
        <v>25000</v>
      </c>
      <c r="R43">
        <v>50</v>
      </c>
      <c r="T43" t="s">
        <v>53</v>
      </c>
    </row>
    <row r="44" spans="1:20">
      <c r="A44">
        <v>145508</v>
      </c>
      <c r="B44" t="s">
        <v>189</v>
      </c>
      <c r="C44" t="s">
        <v>19</v>
      </c>
      <c r="D44" t="b">
        <v>1</v>
      </c>
      <c r="E44" t="s">
        <v>50</v>
      </c>
      <c r="F44" t="s">
        <v>60</v>
      </c>
      <c r="G44">
        <v>14</v>
      </c>
      <c r="H44">
        <v>240</v>
      </c>
      <c r="I44">
        <v>0</v>
      </c>
      <c r="J44">
        <v>0</v>
      </c>
      <c r="K44">
        <v>4</v>
      </c>
      <c r="L44">
        <v>4</v>
      </c>
      <c r="M44">
        <v>0.5</v>
      </c>
      <c r="N44">
        <v>0.5</v>
      </c>
      <c r="O44">
        <v>2.5</v>
      </c>
      <c r="P44" t="s">
        <v>52</v>
      </c>
      <c r="Q44" s="3">
        <v>25000</v>
      </c>
      <c r="R44">
        <v>50</v>
      </c>
      <c r="T44" t="s">
        <v>53</v>
      </c>
    </row>
    <row r="45" spans="1:20">
      <c r="A45">
        <v>145508</v>
      </c>
      <c r="B45" t="s">
        <v>188</v>
      </c>
      <c r="C45" t="s">
        <v>19</v>
      </c>
      <c r="D45" t="b">
        <v>1</v>
      </c>
      <c r="E45" t="s">
        <v>50</v>
      </c>
      <c r="F45" t="s">
        <v>60</v>
      </c>
      <c r="G45">
        <v>14</v>
      </c>
      <c r="H45">
        <v>120</v>
      </c>
      <c r="I45">
        <v>0</v>
      </c>
      <c r="J45">
        <v>0</v>
      </c>
      <c r="K45">
        <v>4</v>
      </c>
      <c r="L45">
        <v>4</v>
      </c>
      <c r="M45">
        <v>0.5</v>
      </c>
      <c r="N45">
        <v>0.5</v>
      </c>
      <c r="O45">
        <v>2.5</v>
      </c>
      <c r="P45" t="s">
        <v>52</v>
      </c>
      <c r="Q45" s="3">
        <v>25000</v>
      </c>
      <c r="R45">
        <v>50</v>
      </c>
      <c r="T45" t="s">
        <v>53</v>
      </c>
    </row>
    <row r="46" spans="1:20">
      <c r="A46">
        <v>145508</v>
      </c>
      <c r="B46" t="s">
        <v>187</v>
      </c>
      <c r="C46" t="s">
        <v>19</v>
      </c>
      <c r="D46" t="b">
        <v>1</v>
      </c>
      <c r="E46" t="s">
        <v>50</v>
      </c>
      <c r="F46" t="s">
        <v>60</v>
      </c>
      <c r="G46">
        <v>14</v>
      </c>
      <c r="H46">
        <v>0</v>
      </c>
      <c r="I46">
        <v>0</v>
      </c>
      <c r="J46">
        <v>0</v>
      </c>
      <c r="K46">
        <v>4</v>
      </c>
      <c r="L46">
        <v>4</v>
      </c>
      <c r="M46">
        <v>0.5</v>
      </c>
      <c r="N46">
        <v>0.5</v>
      </c>
      <c r="O46">
        <v>2.5</v>
      </c>
      <c r="P46" t="s">
        <v>52</v>
      </c>
      <c r="Q46" s="3">
        <v>25000</v>
      </c>
      <c r="R46">
        <v>50</v>
      </c>
      <c r="T46" t="s">
        <v>53</v>
      </c>
    </row>
    <row r="47" spans="1:20">
      <c r="A47">
        <v>145438</v>
      </c>
      <c r="B47" t="s">
        <v>186</v>
      </c>
      <c r="C47" t="s">
        <v>19</v>
      </c>
      <c r="D47" t="b">
        <v>1</v>
      </c>
      <c r="E47" t="s">
        <v>50</v>
      </c>
      <c r="F47" t="s">
        <v>60</v>
      </c>
      <c r="G47">
        <v>33</v>
      </c>
      <c r="H47">
        <v>240</v>
      </c>
      <c r="I47">
        <v>0</v>
      </c>
      <c r="J47">
        <v>0</v>
      </c>
      <c r="K47">
        <v>4</v>
      </c>
      <c r="L47">
        <v>4</v>
      </c>
      <c r="M47">
        <v>0.5</v>
      </c>
      <c r="N47">
        <v>0.5</v>
      </c>
      <c r="O47">
        <v>2.5</v>
      </c>
      <c r="P47" t="s">
        <v>52</v>
      </c>
      <c r="Q47" s="3">
        <v>25000</v>
      </c>
      <c r="R47">
        <v>50</v>
      </c>
      <c r="T47" t="s">
        <v>53</v>
      </c>
    </row>
    <row r="48" spans="1:20">
      <c r="A48">
        <v>145438</v>
      </c>
      <c r="B48" t="s">
        <v>185</v>
      </c>
      <c r="C48" t="s">
        <v>19</v>
      </c>
      <c r="D48" t="b">
        <v>1</v>
      </c>
      <c r="E48" t="s">
        <v>50</v>
      </c>
      <c r="F48" t="s">
        <v>60</v>
      </c>
      <c r="G48">
        <v>33</v>
      </c>
      <c r="H48">
        <v>120</v>
      </c>
      <c r="I48">
        <v>0</v>
      </c>
      <c r="J48">
        <v>0</v>
      </c>
      <c r="K48">
        <v>4</v>
      </c>
      <c r="L48">
        <v>4</v>
      </c>
      <c r="M48">
        <v>0.5</v>
      </c>
      <c r="N48">
        <v>0.5</v>
      </c>
      <c r="O48">
        <v>2.5</v>
      </c>
      <c r="P48" t="s">
        <v>52</v>
      </c>
      <c r="Q48" s="3">
        <v>25000</v>
      </c>
      <c r="R48">
        <v>50</v>
      </c>
      <c r="T48" t="s">
        <v>53</v>
      </c>
    </row>
    <row r="49" spans="1:20">
      <c r="A49">
        <v>145438</v>
      </c>
      <c r="B49" t="s">
        <v>184</v>
      </c>
      <c r="C49" t="s">
        <v>19</v>
      </c>
      <c r="D49" t="b">
        <v>1</v>
      </c>
      <c r="E49" t="s">
        <v>50</v>
      </c>
      <c r="F49" t="s">
        <v>60</v>
      </c>
      <c r="G49">
        <v>33</v>
      </c>
      <c r="H49">
        <v>0</v>
      </c>
      <c r="I49">
        <v>0</v>
      </c>
      <c r="J49">
        <v>0</v>
      </c>
      <c r="K49">
        <v>4</v>
      </c>
      <c r="L49">
        <v>4</v>
      </c>
      <c r="M49">
        <v>0.5</v>
      </c>
      <c r="N49">
        <v>0.5</v>
      </c>
      <c r="O49">
        <v>2.5</v>
      </c>
      <c r="P49" t="s">
        <v>52</v>
      </c>
      <c r="Q49" s="3">
        <v>25000</v>
      </c>
      <c r="R49">
        <v>50</v>
      </c>
      <c r="T49" t="s">
        <v>53</v>
      </c>
    </row>
    <row r="50" spans="1:20">
      <c r="A50">
        <v>144961</v>
      </c>
      <c r="B50" t="s">
        <v>183</v>
      </c>
      <c r="C50" t="s">
        <v>19</v>
      </c>
      <c r="D50" t="b">
        <v>1</v>
      </c>
      <c r="E50" t="s">
        <v>50</v>
      </c>
      <c r="F50" t="s">
        <v>60</v>
      </c>
      <c r="G50">
        <v>33</v>
      </c>
      <c r="H50">
        <v>240</v>
      </c>
      <c r="I50">
        <v>0</v>
      </c>
      <c r="J50">
        <v>0</v>
      </c>
      <c r="K50">
        <v>4</v>
      </c>
      <c r="L50">
        <v>4</v>
      </c>
      <c r="M50">
        <v>0.5</v>
      </c>
      <c r="N50">
        <v>0.5</v>
      </c>
      <c r="O50">
        <v>2.5</v>
      </c>
      <c r="P50" t="s">
        <v>52</v>
      </c>
      <c r="Q50" s="3">
        <v>25000</v>
      </c>
      <c r="R50">
        <v>50</v>
      </c>
      <c r="T50" t="s">
        <v>53</v>
      </c>
    </row>
    <row r="51" spans="1:20">
      <c r="A51">
        <v>144961</v>
      </c>
      <c r="B51" t="s">
        <v>182</v>
      </c>
      <c r="C51" t="s">
        <v>19</v>
      </c>
      <c r="D51" t="b">
        <v>1</v>
      </c>
      <c r="E51" t="s">
        <v>50</v>
      </c>
      <c r="F51" t="s">
        <v>60</v>
      </c>
      <c r="G51">
        <v>33</v>
      </c>
      <c r="H51">
        <v>120</v>
      </c>
      <c r="I51">
        <v>0</v>
      </c>
      <c r="J51">
        <v>0</v>
      </c>
      <c r="K51">
        <v>4</v>
      </c>
      <c r="L51">
        <v>4</v>
      </c>
      <c r="M51">
        <v>0.5</v>
      </c>
      <c r="N51">
        <v>0.5</v>
      </c>
      <c r="O51">
        <v>2.5</v>
      </c>
      <c r="P51" t="s">
        <v>52</v>
      </c>
      <c r="Q51" s="3">
        <v>25000</v>
      </c>
      <c r="R51">
        <v>50</v>
      </c>
      <c r="T51" t="s">
        <v>53</v>
      </c>
    </row>
    <row r="52" spans="1:20">
      <c r="A52">
        <v>144961</v>
      </c>
      <c r="B52" t="s">
        <v>181</v>
      </c>
      <c r="C52" t="s">
        <v>19</v>
      </c>
      <c r="D52" t="b">
        <v>1</v>
      </c>
      <c r="E52" t="s">
        <v>50</v>
      </c>
      <c r="F52" t="s">
        <v>60</v>
      </c>
      <c r="G52">
        <v>33</v>
      </c>
      <c r="H52">
        <v>0</v>
      </c>
      <c r="I52">
        <v>0</v>
      </c>
      <c r="J52">
        <v>0</v>
      </c>
      <c r="K52">
        <v>4</v>
      </c>
      <c r="L52">
        <v>4</v>
      </c>
      <c r="M52">
        <v>0.5</v>
      </c>
      <c r="N52">
        <v>0.5</v>
      </c>
      <c r="O52">
        <v>2.5</v>
      </c>
      <c r="P52" t="s">
        <v>52</v>
      </c>
      <c r="Q52" s="3">
        <v>25000</v>
      </c>
      <c r="R52">
        <v>50</v>
      </c>
      <c r="T52" t="s">
        <v>53</v>
      </c>
    </row>
    <row r="53" spans="1:20">
      <c r="A53">
        <v>144944</v>
      </c>
      <c r="B53" t="s">
        <v>180</v>
      </c>
      <c r="C53" t="s">
        <v>19</v>
      </c>
      <c r="D53" t="b">
        <v>1</v>
      </c>
      <c r="E53" t="s">
        <v>50</v>
      </c>
      <c r="F53" t="s">
        <v>60</v>
      </c>
      <c r="G53">
        <v>30</v>
      </c>
      <c r="H53">
        <v>240</v>
      </c>
      <c r="I53">
        <v>0</v>
      </c>
      <c r="J53">
        <v>0</v>
      </c>
      <c r="K53">
        <v>4</v>
      </c>
      <c r="L53">
        <v>4</v>
      </c>
      <c r="M53">
        <v>0.5</v>
      </c>
      <c r="N53">
        <v>0.5</v>
      </c>
      <c r="O53">
        <v>2.5</v>
      </c>
      <c r="P53" t="s">
        <v>52</v>
      </c>
      <c r="Q53" s="3">
        <v>25000</v>
      </c>
      <c r="R53">
        <v>50</v>
      </c>
      <c r="T53" t="s">
        <v>53</v>
      </c>
    </row>
    <row r="54" spans="1:20">
      <c r="A54">
        <v>144944</v>
      </c>
      <c r="B54" t="s">
        <v>179</v>
      </c>
      <c r="C54" t="s">
        <v>19</v>
      </c>
      <c r="D54" t="b">
        <v>1</v>
      </c>
      <c r="E54" t="s">
        <v>50</v>
      </c>
      <c r="F54" t="s">
        <v>60</v>
      </c>
      <c r="G54">
        <v>30</v>
      </c>
      <c r="H54">
        <v>120</v>
      </c>
      <c r="I54">
        <v>0</v>
      </c>
      <c r="J54">
        <v>0</v>
      </c>
      <c r="K54">
        <v>4</v>
      </c>
      <c r="L54">
        <v>4</v>
      </c>
      <c r="M54">
        <v>0.5</v>
      </c>
      <c r="N54">
        <v>0.5</v>
      </c>
      <c r="O54">
        <v>2.5</v>
      </c>
      <c r="P54" t="s">
        <v>52</v>
      </c>
      <c r="Q54" s="3">
        <v>25000</v>
      </c>
      <c r="R54">
        <v>50</v>
      </c>
      <c r="T54" t="s">
        <v>53</v>
      </c>
    </row>
    <row r="55" spans="1:20">
      <c r="A55">
        <v>144944</v>
      </c>
      <c r="B55" t="s">
        <v>178</v>
      </c>
      <c r="C55" t="s">
        <v>19</v>
      </c>
      <c r="D55" t="b">
        <v>1</v>
      </c>
      <c r="E55" t="s">
        <v>50</v>
      </c>
      <c r="F55" t="s">
        <v>60</v>
      </c>
      <c r="G55">
        <v>30</v>
      </c>
      <c r="H55">
        <v>0</v>
      </c>
      <c r="I55">
        <v>0</v>
      </c>
      <c r="J55">
        <v>0</v>
      </c>
      <c r="K55">
        <v>4</v>
      </c>
      <c r="L55">
        <v>4</v>
      </c>
      <c r="M55">
        <v>0.5</v>
      </c>
      <c r="N55">
        <v>0.5</v>
      </c>
      <c r="O55">
        <v>2.5</v>
      </c>
      <c r="P55" t="s">
        <v>52</v>
      </c>
      <c r="Q55" s="3">
        <v>25000</v>
      </c>
      <c r="R55">
        <v>50</v>
      </c>
      <c r="T55" t="s">
        <v>53</v>
      </c>
    </row>
    <row r="56" spans="1:20">
      <c r="A56" t="s">
        <v>174</v>
      </c>
      <c r="B56" t="s">
        <v>177</v>
      </c>
      <c r="C56" t="s">
        <v>231</v>
      </c>
      <c r="D56" t="b">
        <v>1</v>
      </c>
      <c r="E56" t="s">
        <v>50</v>
      </c>
      <c r="F56" t="s">
        <v>60</v>
      </c>
      <c r="G56">
        <v>20</v>
      </c>
      <c r="H56">
        <v>240</v>
      </c>
      <c r="I56">
        <v>0</v>
      </c>
      <c r="J56">
        <v>0</v>
      </c>
      <c r="K56">
        <v>4</v>
      </c>
      <c r="L56">
        <v>4</v>
      </c>
      <c r="M56">
        <v>0.5</v>
      </c>
      <c r="N56">
        <v>0.5</v>
      </c>
      <c r="O56">
        <v>2.5</v>
      </c>
      <c r="P56" t="s">
        <v>52</v>
      </c>
      <c r="Q56" s="3">
        <v>25000</v>
      </c>
      <c r="R56">
        <v>50</v>
      </c>
      <c r="T56" t="s">
        <v>53</v>
      </c>
    </row>
    <row r="57" spans="1:20">
      <c r="A57" t="s">
        <v>174</v>
      </c>
      <c r="B57" t="s">
        <v>176</v>
      </c>
      <c r="C57" t="s">
        <v>231</v>
      </c>
      <c r="D57" t="b">
        <v>1</v>
      </c>
      <c r="E57" t="s">
        <v>50</v>
      </c>
      <c r="F57" t="s">
        <v>60</v>
      </c>
      <c r="G57">
        <v>20</v>
      </c>
      <c r="H57">
        <v>120</v>
      </c>
      <c r="I57">
        <v>0</v>
      </c>
      <c r="J57">
        <v>0</v>
      </c>
      <c r="K57">
        <v>4</v>
      </c>
      <c r="L57">
        <v>4</v>
      </c>
      <c r="M57">
        <v>0.5</v>
      </c>
      <c r="N57">
        <v>0.5</v>
      </c>
      <c r="O57">
        <v>2.5</v>
      </c>
      <c r="P57" t="s">
        <v>52</v>
      </c>
      <c r="Q57" s="3">
        <v>25000</v>
      </c>
      <c r="R57">
        <v>50</v>
      </c>
      <c r="T57" t="s">
        <v>53</v>
      </c>
    </row>
    <row r="58" spans="1:20">
      <c r="A58" t="s">
        <v>174</v>
      </c>
      <c r="B58" t="s">
        <v>175</v>
      </c>
      <c r="C58" t="s">
        <v>231</v>
      </c>
      <c r="D58" t="b">
        <v>1</v>
      </c>
      <c r="E58" t="s">
        <v>50</v>
      </c>
      <c r="F58" t="s">
        <v>60</v>
      </c>
      <c r="G58">
        <v>20</v>
      </c>
      <c r="H58">
        <v>0</v>
      </c>
      <c r="I58">
        <v>0</v>
      </c>
      <c r="J58">
        <v>0</v>
      </c>
      <c r="K58">
        <v>4</v>
      </c>
      <c r="L58">
        <v>4</v>
      </c>
      <c r="M58">
        <v>0.5</v>
      </c>
      <c r="N58">
        <v>0.5</v>
      </c>
      <c r="O58">
        <v>2.5</v>
      </c>
      <c r="P58" t="s">
        <v>52</v>
      </c>
      <c r="Q58" s="3">
        <v>25000</v>
      </c>
      <c r="R58">
        <v>50</v>
      </c>
      <c r="T58" t="s">
        <v>53</v>
      </c>
    </row>
    <row r="59" spans="1:20">
      <c r="A59">
        <v>140022</v>
      </c>
      <c r="B59" t="s">
        <v>173</v>
      </c>
      <c r="C59" t="s">
        <v>19</v>
      </c>
      <c r="D59" t="b">
        <v>1</v>
      </c>
      <c r="E59" t="s">
        <v>50</v>
      </c>
      <c r="F59" t="s">
        <v>60</v>
      </c>
      <c r="G59">
        <v>43</v>
      </c>
      <c r="H59">
        <v>240</v>
      </c>
      <c r="I59">
        <v>0</v>
      </c>
      <c r="J59">
        <v>0</v>
      </c>
      <c r="K59">
        <v>4</v>
      </c>
      <c r="L59">
        <v>4</v>
      </c>
      <c r="M59">
        <v>0.5</v>
      </c>
      <c r="N59">
        <v>0.5</v>
      </c>
      <c r="O59">
        <v>2.5</v>
      </c>
      <c r="P59" t="s">
        <v>52</v>
      </c>
      <c r="Q59" s="3">
        <v>25000</v>
      </c>
      <c r="R59">
        <v>50</v>
      </c>
      <c r="T59" t="s">
        <v>53</v>
      </c>
    </row>
    <row r="60" spans="1:20">
      <c r="A60">
        <v>140022</v>
      </c>
      <c r="B60" t="s">
        <v>172</v>
      </c>
      <c r="C60" t="s">
        <v>19</v>
      </c>
      <c r="D60" t="b">
        <v>1</v>
      </c>
      <c r="E60" t="s">
        <v>50</v>
      </c>
      <c r="F60" t="s">
        <v>60</v>
      </c>
      <c r="G60">
        <v>43</v>
      </c>
      <c r="H60">
        <v>120</v>
      </c>
      <c r="I60">
        <v>0</v>
      </c>
      <c r="J60">
        <v>0</v>
      </c>
      <c r="K60">
        <v>4</v>
      </c>
      <c r="L60">
        <v>4</v>
      </c>
      <c r="M60">
        <v>0.5</v>
      </c>
      <c r="N60">
        <v>0.5</v>
      </c>
      <c r="O60">
        <v>2.5</v>
      </c>
      <c r="P60" t="s">
        <v>52</v>
      </c>
      <c r="Q60" s="3">
        <v>25000</v>
      </c>
      <c r="R60">
        <v>50</v>
      </c>
      <c r="T60" t="s">
        <v>53</v>
      </c>
    </row>
    <row r="61" spans="1:20">
      <c r="A61">
        <v>140022</v>
      </c>
      <c r="B61" t="s">
        <v>171</v>
      </c>
      <c r="C61" t="s">
        <v>19</v>
      </c>
      <c r="D61" t="b">
        <v>1</v>
      </c>
      <c r="E61" t="s">
        <v>50</v>
      </c>
      <c r="F61" t="s">
        <v>60</v>
      </c>
      <c r="G61">
        <v>43</v>
      </c>
      <c r="H61">
        <v>0</v>
      </c>
      <c r="I61">
        <v>0</v>
      </c>
      <c r="J61">
        <v>0</v>
      </c>
      <c r="K61">
        <v>4</v>
      </c>
      <c r="L61">
        <v>4</v>
      </c>
      <c r="M61">
        <v>0.5</v>
      </c>
      <c r="N61">
        <v>0.5</v>
      </c>
      <c r="O61">
        <v>2.5</v>
      </c>
      <c r="P61" t="s">
        <v>52</v>
      </c>
      <c r="Q61" s="3">
        <v>25000</v>
      </c>
      <c r="R61">
        <v>50</v>
      </c>
      <c r="T61" t="s">
        <v>53</v>
      </c>
    </row>
    <row r="62" spans="1:20">
      <c r="A62">
        <v>140013</v>
      </c>
      <c r="B62" t="s">
        <v>170</v>
      </c>
      <c r="C62" t="s">
        <v>19</v>
      </c>
      <c r="D62" t="b">
        <v>1</v>
      </c>
      <c r="E62" t="s">
        <v>50</v>
      </c>
      <c r="F62" t="s">
        <v>60</v>
      </c>
      <c r="G62">
        <v>29</v>
      </c>
      <c r="H62">
        <v>240</v>
      </c>
      <c r="I62">
        <v>0</v>
      </c>
      <c r="J62">
        <v>0</v>
      </c>
      <c r="K62">
        <v>4</v>
      </c>
      <c r="L62">
        <v>4</v>
      </c>
      <c r="M62">
        <v>0.5</v>
      </c>
      <c r="N62">
        <v>0.5</v>
      </c>
      <c r="O62">
        <v>2.5</v>
      </c>
      <c r="P62" t="s">
        <v>52</v>
      </c>
      <c r="Q62" s="3">
        <v>25000</v>
      </c>
      <c r="R62">
        <v>50</v>
      </c>
      <c r="T62" t="s">
        <v>53</v>
      </c>
    </row>
    <row r="63" spans="1:20">
      <c r="A63">
        <v>140013</v>
      </c>
      <c r="B63" t="s">
        <v>169</v>
      </c>
      <c r="C63" t="s">
        <v>19</v>
      </c>
      <c r="D63" t="b">
        <v>1</v>
      </c>
      <c r="E63" t="s">
        <v>50</v>
      </c>
      <c r="F63" t="s">
        <v>60</v>
      </c>
      <c r="G63">
        <v>29</v>
      </c>
      <c r="H63">
        <v>120</v>
      </c>
      <c r="I63">
        <v>0</v>
      </c>
      <c r="J63">
        <v>0</v>
      </c>
      <c r="K63">
        <v>4</v>
      </c>
      <c r="L63">
        <v>4</v>
      </c>
      <c r="M63">
        <v>0.5</v>
      </c>
      <c r="N63">
        <v>0.5</v>
      </c>
      <c r="O63">
        <v>2.5</v>
      </c>
      <c r="P63" t="s">
        <v>52</v>
      </c>
      <c r="Q63" s="3">
        <v>25000</v>
      </c>
      <c r="R63">
        <v>50</v>
      </c>
      <c r="T63" t="s">
        <v>53</v>
      </c>
    </row>
    <row r="64" spans="1:20">
      <c r="A64">
        <v>140013</v>
      </c>
      <c r="B64" t="s">
        <v>168</v>
      </c>
      <c r="C64" t="s">
        <v>19</v>
      </c>
      <c r="D64" t="b">
        <v>1</v>
      </c>
      <c r="E64" t="s">
        <v>50</v>
      </c>
      <c r="F64" t="s">
        <v>60</v>
      </c>
      <c r="G64">
        <v>29</v>
      </c>
      <c r="H64">
        <v>0</v>
      </c>
      <c r="I64">
        <v>0</v>
      </c>
      <c r="J64">
        <v>0</v>
      </c>
      <c r="K64">
        <v>4</v>
      </c>
      <c r="L64">
        <v>4</v>
      </c>
      <c r="M64">
        <v>0.5</v>
      </c>
      <c r="N64">
        <v>0.5</v>
      </c>
      <c r="O64">
        <v>2.5</v>
      </c>
      <c r="P64" t="s">
        <v>52</v>
      </c>
      <c r="Q64" s="3">
        <v>25000</v>
      </c>
      <c r="R64">
        <v>50</v>
      </c>
      <c r="T64" t="s">
        <v>53</v>
      </c>
    </row>
    <row r="65" spans="1:20">
      <c r="A65">
        <v>134158</v>
      </c>
      <c r="B65" t="s">
        <v>167</v>
      </c>
      <c r="C65" t="s">
        <v>19</v>
      </c>
      <c r="D65" t="b">
        <v>1</v>
      </c>
      <c r="E65" t="s">
        <v>50</v>
      </c>
      <c r="F65" t="s">
        <v>60</v>
      </c>
      <c r="G65">
        <v>21</v>
      </c>
      <c r="H65">
        <v>240</v>
      </c>
      <c r="I65">
        <v>0</v>
      </c>
      <c r="J65">
        <v>0</v>
      </c>
      <c r="K65">
        <v>4</v>
      </c>
      <c r="L65">
        <v>4</v>
      </c>
      <c r="M65">
        <v>0.5</v>
      </c>
      <c r="N65">
        <v>0.5</v>
      </c>
      <c r="O65">
        <v>2.5</v>
      </c>
      <c r="P65" t="s">
        <v>52</v>
      </c>
      <c r="Q65" s="3">
        <v>25000</v>
      </c>
      <c r="R65">
        <v>50</v>
      </c>
      <c r="T65" t="s">
        <v>53</v>
      </c>
    </row>
    <row r="66" spans="1:20">
      <c r="A66">
        <v>134158</v>
      </c>
      <c r="B66" t="s">
        <v>166</v>
      </c>
      <c r="C66" t="s">
        <v>19</v>
      </c>
      <c r="D66" t="b">
        <v>1</v>
      </c>
      <c r="E66" t="s">
        <v>50</v>
      </c>
      <c r="F66" t="s">
        <v>60</v>
      </c>
      <c r="G66">
        <v>21</v>
      </c>
      <c r="H66">
        <v>120</v>
      </c>
      <c r="I66">
        <v>0</v>
      </c>
      <c r="J66">
        <v>0</v>
      </c>
      <c r="K66">
        <v>4</v>
      </c>
      <c r="L66">
        <v>4</v>
      </c>
      <c r="M66">
        <v>0.5</v>
      </c>
      <c r="N66">
        <v>0.5</v>
      </c>
      <c r="O66">
        <v>2.5</v>
      </c>
      <c r="P66" t="s">
        <v>52</v>
      </c>
      <c r="Q66" s="3">
        <v>25000</v>
      </c>
      <c r="R66">
        <v>50</v>
      </c>
      <c r="T66" t="s">
        <v>53</v>
      </c>
    </row>
    <row r="67" spans="1:20">
      <c r="A67">
        <v>134158</v>
      </c>
      <c r="B67" t="s">
        <v>165</v>
      </c>
      <c r="C67" t="s">
        <v>19</v>
      </c>
      <c r="D67" t="b">
        <v>1</v>
      </c>
      <c r="E67" t="s">
        <v>50</v>
      </c>
      <c r="F67" t="s">
        <v>60</v>
      </c>
      <c r="G67">
        <v>21</v>
      </c>
      <c r="H67">
        <v>0</v>
      </c>
      <c r="I67">
        <v>0</v>
      </c>
      <c r="J67">
        <v>0</v>
      </c>
      <c r="K67">
        <v>4</v>
      </c>
      <c r="L67">
        <v>4</v>
      </c>
      <c r="M67">
        <v>0.5</v>
      </c>
      <c r="N67">
        <v>0.5</v>
      </c>
      <c r="O67">
        <v>2.5</v>
      </c>
      <c r="P67" t="s">
        <v>52</v>
      </c>
      <c r="Q67" s="3">
        <v>25000</v>
      </c>
      <c r="R67">
        <v>50</v>
      </c>
      <c r="T67" t="s">
        <v>53</v>
      </c>
    </row>
    <row r="68" spans="1:20">
      <c r="A68">
        <v>131877</v>
      </c>
      <c r="B68" t="s">
        <v>164</v>
      </c>
      <c r="C68" t="s">
        <v>19</v>
      </c>
      <c r="D68" t="b">
        <v>1</v>
      </c>
      <c r="E68" t="s">
        <v>50</v>
      </c>
      <c r="F68" t="s">
        <v>60</v>
      </c>
      <c r="G68">
        <v>36</v>
      </c>
      <c r="H68">
        <v>240</v>
      </c>
      <c r="I68">
        <v>0</v>
      </c>
      <c r="J68">
        <v>0</v>
      </c>
      <c r="K68">
        <v>4</v>
      </c>
      <c r="L68">
        <v>4</v>
      </c>
      <c r="M68">
        <v>0.5</v>
      </c>
      <c r="N68">
        <v>0.5</v>
      </c>
      <c r="O68">
        <v>2.5</v>
      </c>
      <c r="P68" t="s">
        <v>52</v>
      </c>
      <c r="Q68" s="3">
        <v>25000</v>
      </c>
      <c r="R68">
        <v>50</v>
      </c>
      <c r="T68" t="s">
        <v>53</v>
      </c>
    </row>
    <row r="69" spans="1:20">
      <c r="A69">
        <v>131877</v>
      </c>
      <c r="B69" t="s">
        <v>163</v>
      </c>
      <c r="C69" t="s">
        <v>19</v>
      </c>
      <c r="D69" t="b">
        <v>1</v>
      </c>
      <c r="E69" t="s">
        <v>50</v>
      </c>
      <c r="F69" t="s">
        <v>60</v>
      </c>
      <c r="G69">
        <v>36</v>
      </c>
      <c r="H69">
        <v>120</v>
      </c>
      <c r="I69">
        <v>0</v>
      </c>
      <c r="J69">
        <v>0</v>
      </c>
      <c r="K69">
        <v>4</v>
      </c>
      <c r="L69">
        <v>4</v>
      </c>
      <c r="M69">
        <v>0.5</v>
      </c>
      <c r="N69">
        <v>0.5</v>
      </c>
      <c r="O69">
        <v>2.5</v>
      </c>
      <c r="P69" t="s">
        <v>52</v>
      </c>
      <c r="Q69" s="3">
        <v>25000</v>
      </c>
      <c r="R69">
        <v>50</v>
      </c>
      <c r="T69" t="s">
        <v>53</v>
      </c>
    </row>
    <row r="70" spans="1:20">
      <c r="A70">
        <v>131877</v>
      </c>
      <c r="B70" t="s">
        <v>162</v>
      </c>
      <c r="C70" t="s">
        <v>19</v>
      </c>
      <c r="D70" t="b">
        <v>1</v>
      </c>
      <c r="E70" t="s">
        <v>50</v>
      </c>
      <c r="F70" t="s">
        <v>57</v>
      </c>
      <c r="G70">
        <v>36</v>
      </c>
      <c r="H70">
        <v>0</v>
      </c>
      <c r="I70">
        <v>0</v>
      </c>
      <c r="J70">
        <v>0</v>
      </c>
      <c r="K70">
        <v>4</v>
      </c>
      <c r="L70">
        <v>4</v>
      </c>
      <c r="M70">
        <v>0.5</v>
      </c>
      <c r="N70">
        <v>0.5</v>
      </c>
      <c r="O70">
        <v>2.5</v>
      </c>
      <c r="P70" t="s">
        <v>52</v>
      </c>
      <c r="Q70" s="3">
        <v>25000</v>
      </c>
      <c r="R70">
        <v>50</v>
      </c>
      <c r="T70" t="s">
        <v>53</v>
      </c>
    </row>
    <row r="71" spans="1:20">
      <c r="A71">
        <v>131003</v>
      </c>
      <c r="B71" t="s">
        <v>161</v>
      </c>
      <c r="C71" t="s">
        <v>19</v>
      </c>
      <c r="D71" t="b">
        <v>1</v>
      </c>
      <c r="E71" t="s">
        <v>50</v>
      </c>
      <c r="F71" t="s">
        <v>60</v>
      </c>
      <c r="G71">
        <v>36</v>
      </c>
      <c r="H71">
        <v>240</v>
      </c>
      <c r="I71">
        <v>0</v>
      </c>
      <c r="J71">
        <v>0</v>
      </c>
      <c r="K71">
        <v>4</v>
      </c>
      <c r="L71">
        <v>4</v>
      </c>
      <c r="M71">
        <v>0.5</v>
      </c>
      <c r="N71">
        <v>0.5</v>
      </c>
      <c r="O71">
        <v>2.5</v>
      </c>
      <c r="P71" t="s">
        <v>52</v>
      </c>
      <c r="Q71" s="3">
        <v>25000</v>
      </c>
      <c r="R71">
        <v>50</v>
      </c>
      <c r="T71" t="s">
        <v>53</v>
      </c>
    </row>
    <row r="72" spans="1:20">
      <c r="A72">
        <v>131003</v>
      </c>
      <c r="B72" t="s">
        <v>160</v>
      </c>
      <c r="C72" t="s">
        <v>19</v>
      </c>
      <c r="D72" t="b">
        <v>1</v>
      </c>
      <c r="E72" t="s">
        <v>50</v>
      </c>
      <c r="F72" t="s">
        <v>60</v>
      </c>
      <c r="G72">
        <v>36</v>
      </c>
      <c r="H72">
        <v>120</v>
      </c>
      <c r="I72">
        <v>0</v>
      </c>
      <c r="J72">
        <v>0</v>
      </c>
      <c r="K72">
        <v>4</v>
      </c>
      <c r="L72">
        <v>4</v>
      </c>
      <c r="M72">
        <v>0.5</v>
      </c>
      <c r="N72">
        <v>0.5</v>
      </c>
      <c r="O72">
        <v>2.5</v>
      </c>
      <c r="P72" t="s">
        <v>52</v>
      </c>
      <c r="Q72" s="3">
        <v>25000</v>
      </c>
      <c r="R72">
        <v>50</v>
      </c>
      <c r="T72" t="s">
        <v>53</v>
      </c>
    </row>
    <row r="73" spans="1:20">
      <c r="A73">
        <v>131003</v>
      </c>
      <c r="B73" t="s">
        <v>159</v>
      </c>
      <c r="C73" t="s">
        <v>19</v>
      </c>
      <c r="D73" t="b">
        <v>1</v>
      </c>
      <c r="E73" t="s">
        <v>50</v>
      </c>
      <c r="F73" t="s">
        <v>60</v>
      </c>
      <c r="G73">
        <v>36</v>
      </c>
      <c r="H73">
        <v>0</v>
      </c>
      <c r="I73">
        <v>0</v>
      </c>
      <c r="J73">
        <v>0</v>
      </c>
      <c r="K73">
        <v>4</v>
      </c>
      <c r="L73">
        <v>4</v>
      </c>
      <c r="M73">
        <v>0.5</v>
      </c>
      <c r="N73">
        <v>0.5</v>
      </c>
      <c r="O73">
        <v>2.5</v>
      </c>
      <c r="P73" t="s">
        <v>52</v>
      </c>
      <c r="Q73" s="3">
        <v>25000</v>
      </c>
      <c r="R73">
        <v>50</v>
      </c>
      <c r="T73" t="s">
        <v>53</v>
      </c>
    </row>
    <row r="74" spans="1:20">
      <c r="A74">
        <v>86273</v>
      </c>
      <c r="B74" t="s">
        <v>157</v>
      </c>
      <c r="C74" t="s">
        <v>19</v>
      </c>
      <c r="D74" t="b">
        <v>1</v>
      </c>
      <c r="E74" t="s">
        <v>50</v>
      </c>
      <c r="F74" t="s">
        <v>158</v>
      </c>
      <c r="G74">
        <v>53</v>
      </c>
      <c r="H74">
        <v>240</v>
      </c>
      <c r="I74">
        <v>0</v>
      </c>
      <c r="J74">
        <v>0</v>
      </c>
      <c r="K74">
        <v>4</v>
      </c>
      <c r="L74">
        <v>4</v>
      </c>
      <c r="M74">
        <v>0.5</v>
      </c>
      <c r="N74">
        <v>0.5</v>
      </c>
      <c r="O74">
        <v>2.5</v>
      </c>
      <c r="P74" t="s">
        <v>52</v>
      </c>
      <c r="Q74" s="3">
        <v>25000</v>
      </c>
      <c r="R74">
        <v>50</v>
      </c>
      <c r="T74" t="s">
        <v>53</v>
      </c>
    </row>
    <row r="75" spans="1:20">
      <c r="A75">
        <v>86273</v>
      </c>
      <c r="B75" t="s">
        <v>156</v>
      </c>
      <c r="C75" t="s">
        <v>19</v>
      </c>
      <c r="D75" t="b">
        <v>1</v>
      </c>
      <c r="E75" t="s">
        <v>50</v>
      </c>
      <c r="F75" t="s">
        <v>57</v>
      </c>
      <c r="G75">
        <v>53</v>
      </c>
      <c r="H75">
        <v>120</v>
      </c>
      <c r="I75">
        <v>0</v>
      </c>
      <c r="J75">
        <v>0</v>
      </c>
      <c r="K75">
        <v>4</v>
      </c>
      <c r="L75">
        <v>4</v>
      </c>
      <c r="M75">
        <v>0.5</v>
      </c>
      <c r="N75">
        <v>0.5</v>
      </c>
      <c r="O75">
        <v>2.5</v>
      </c>
      <c r="P75" t="s">
        <v>52</v>
      </c>
      <c r="Q75" s="3">
        <v>25000</v>
      </c>
      <c r="R75">
        <v>50</v>
      </c>
      <c r="T75" t="s">
        <v>53</v>
      </c>
    </row>
    <row r="76" spans="1:20">
      <c r="A76">
        <v>86273</v>
      </c>
      <c r="B76" t="s">
        <v>154</v>
      </c>
      <c r="C76" t="s">
        <v>19</v>
      </c>
      <c r="D76" t="b">
        <v>1</v>
      </c>
      <c r="E76" t="s">
        <v>50</v>
      </c>
      <c r="F76" t="s">
        <v>155</v>
      </c>
      <c r="G76">
        <v>53</v>
      </c>
      <c r="H76">
        <v>0</v>
      </c>
      <c r="I76">
        <v>0</v>
      </c>
      <c r="J76">
        <v>0</v>
      </c>
      <c r="K76">
        <v>4</v>
      </c>
      <c r="L76">
        <v>4</v>
      </c>
      <c r="M76">
        <v>0.5</v>
      </c>
      <c r="N76">
        <v>0.5</v>
      </c>
      <c r="O76">
        <v>2.5</v>
      </c>
      <c r="P76" t="s">
        <v>52</v>
      </c>
      <c r="Q76" s="3">
        <v>25000</v>
      </c>
      <c r="R76">
        <v>50</v>
      </c>
      <c r="T76" t="s">
        <v>53</v>
      </c>
    </row>
    <row r="77" spans="1:20">
      <c r="A77">
        <v>86000</v>
      </c>
      <c r="B77" t="s">
        <v>153</v>
      </c>
      <c r="C77" t="s">
        <v>19</v>
      </c>
      <c r="D77" t="b">
        <v>1</v>
      </c>
      <c r="E77" t="s">
        <v>50</v>
      </c>
      <c r="F77" t="s">
        <v>55</v>
      </c>
      <c r="G77">
        <v>39</v>
      </c>
      <c r="H77">
        <v>72</v>
      </c>
      <c r="I77">
        <v>0</v>
      </c>
      <c r="J77">
        <v>0</v>
      </c>
      <c r="K77">
        <v>4</v>
      </c>
      <c r="L77">
        <v>4</v>
      </c>
      <c r="M77">
        <v>0.5</v>
      </c>
      <c r="N77">
        <v>0.5</v>
      </c>
      <c r="O77">
        <v>2.5</v>
      </c>
      <c r="P77" t="s">
        <v>52</v>
      </c>
      <c r="Q77" s="3">
        <v>25000</v>
      </c>
      <c r="R77">
        <v>50</v>
      </c>
      <c r="T77" t="s">
        <v>53</v>
      </c>
    </row>
    <row r="78" spans="1:20">
      <c r="A78">
        <v>86000</v>
      </c>
      <c r="B78" t="s">
        <v>152</v>
      </c>
      <c r="C78" t="s">
        <v>19</v>
      </c>
      <c r="D78" t="b">
        <v>1</v>
      </c>
      <c r="E78" t="s">
        <v>50</v>
      </c>
      <c r="F78" t="s">
        <v>60</v>
      </c>
      <c r="G78">
        <v>39</v>
      </c>
      <c r="H78">
        <v>203</v>
      </c>
      <c r="I78">
        <v>0</v>
      </c>
      <c r="J78">
        <v>0</v>
      </c>
      <c r="K78">
        <v>4</v>
      </c>
      <c r="L78">
        <v>4</v>
      </c>
      <c r="M78">
        <v>0.5</v>
      </c>
      <c r="N78">
        <v>0.5</v>
      </c>
      <c r="O78">
        <v>2.5</v>
      </c>
      <c r="P78" t="s">
        <v>52</v>
      </c>
      <c r="Q78" s="3">
        <v>25000</v>
      </c>
      <c r="R78">
        <v>50</v>
      </c>
      <c r="T78" t="s">
        <v>53</v>
      </c>
    </row>
    <row r="79" spans="1:20">
      <c r="A79">
        <v>86000</v>
      </c>
      <c r="B79" t="s">
        <v>151</v>
      </c>
      <c r="C79" t="s">
        <v>19</v>
      </c>
      <c r="D79" t="b">
        <v>1</v>
      </c>
      <c r="E79" t="s">
        <v>50</v>
      </c>
      <c r="F79" t="s">
        <v>60</v>
      </c>
      <c r="G79">
        <v>39</v>
      </c>
      <c r="H79">
        <v>312</v>
      </c>
      <c r="I79">
        <v>0</v>
      </c>
      <c r="J79">
        <v>0</v>
      </c>
      <c r="K79">
        <v>4</v>
      </c>
      <c r="L79">
        <v>4</v>
      </c>
      <c r="M79">
        <v>0.5</v>
      </c>
      <c r="N79">
        <v>0.5</v>
      </c>
      <c r="O79">
        <v>2.5</v>
      </c>
      <c r="P79" t="s">
        <v>52</v>
      </c>
      <c r="Q79" s="3">
        <v>25000</v>
      </c>
      <c r="R79">
        <v>50</v>
      </c>
      <c r="T79" t="s">
        <v>53</v>
      </c>
    </row>
    <row r="80" spans="1:20">
      <c r="A80">
        <v>86002</v>
      </c>
      <c r="B80" t="s">
        <v>150</v>
      </c>
      <c r="C80" t="s">
        <v>19</v>
      </c>
      <c r="D80" t="b">
        <v>1</v>
      </c>
      <c r="E80" t="s">
        <v>50</v>
      </c>
      <c r="F80" t="s">
        <v>92</v>
      </c>
      <c r="G80">
        <v>28</v>
      </c>
      <c r="H80">
        <v>340</v>
      </c>
      <c r="I80">
        <v>0</v>
      </c>
      <c r="J80">
        <v>0</v>
      </c>
      <c r="K80">
        <v>4</v>
      </c>
      <c r="L80">
        <v>4</v>
      </c>
      <c r="M80">
        <v>0.5</v>
      </c>
      <c r="N80">
        <v>0.5</v>
      </c>
      <c r="O80">
        <v>2.5</v>
      </c>
      <c r="P80" t="s">
        <v>52</v>
      </c>
      <c r="Q80" s="3">
        <v>25000</v>
      </c>
      <c r="R80">
        <v>50</v>
      </c>
      <c r="T80" t="s">
        <v>53</v>
      </c>
    </row>
    <row r="81" spans="1:20">
      <c r="A81">
        <v>86002</v>
      </c>
      <c r="B81" t="s">
        <v>149</v>
      </c>
      <c r="C81" t="s">
        <v>19</v>
      </c>
      <c r="D81" t="b">
        <v>1</v>
      </c>
      <c r="E81" t="s">
        <v>50</v>
      </c>
      <c r="F81" t="s">
        <v>60</v>
      </c>
      <c r="G81">
        <v>28</v>
      </c>
      <c r="H81">
        <v>92</v>
      </c>
      <c r="I81">
        <v>0</v>
      </c>
      <c r="J81">
        <v>0</v>
      </c>
      <c r="K81">
        <v>4</v>
      </c>
      <c r="L81">
        <v>4</v>
      </c>
      <c r="M81">
        <v>0.5</v>
      </c>
      <c r="N81">
        <v>0.5</v>
      </c>
      <c r="O81">
        <v>2.5</v>
      </c>
      <c r="P81" t="s">
        <v>52</v>
      </c>
      <c r="Q81" s="3">
        <v>25000</v>
      </c>
      <c r="R81">
        <v>50</v>
      </c>
      <c r="T81" t="s">
        <v>53</v>
      </c>
    </row>
    <row r="82" spans="1:20">
      <c r="A82">
        <v>86002</v>
      </c>
      <c r="B82" t="s">
        <v>148</v>
      </c>
      <c r="C82" t="s">
        <v>19</v>
      </c>
      <c r="D82" t="b">
        <v>1</v>
      </c>
      <c r="E82" t="s">
        <v>50</v>
      </c>
      <c r="F82" t="s">
        <v>60</v>
      </c>
      <c r="G82">
        <v>35</v>
      </c>
      <c r="H82">
        <v>206</v>
      </c>
      <c r="I82">
        <v>0</v>
      </c>
      <c r="J82">
        <v>0</v>
      </c>
      <c r="K82">
        <v>4</v>
      </c>
      <c r="L82">
        <v>4</v>
      </c>
      <c r="M82">
        <v>0.5</v>
      </c>
      <c r="N82">
        <v>0.5</v>
      </c>
      <c r="O82">
        <v>2.5</v>
      </c>
      <c r="P82" t="s">
        <v>52</v>
      </c>
      <c r="Q82" s="3">
        <v>25000</v>
      </c>
      <c r="R82">
        <v>50</v>
      </c>
      <c r="T82" t="s">
        <v>53</v>
      </c>
    </row>
    <row r="83" spans="1:20">
      <c r="A83">
        <v>86003</v>
      </c>
      <c r="B83" t="s">
        <v>147</v>
      </c>
      <c r="C83" t="s">
        <v>19</v>
      </c>
      <c r="D83" t="b">
        <v>1</v>
      </c>
      <c r="E83" t="s">
        <v>50</v>
      </c>
      <c r="F83" t="s">
        <v>60</v>
      </c>
      <c r="G83">
        <v>42</v>
      </c>
      <c r="H83">
        <v>344</v>
      </c>
      <c r="I83">
        <v>0</v>
      </c>
      <c r="J83">
        <v>0</v>
      </c>
      <c r="K83">
        <v>4</v>
      </c>
      <c r="L83">
        <v>4</v>
      </c>
      <c r="M83">
        <v>0.5</v>
      </c>
      <c r="N83">
        <v>0.5</v>
      </c>
      <c r="O83">
        <v>2.5</v>
      </c>
      <c r="P83" t="s">
        <v>52</v>
      </c>
      <c r="Q83" s="3">
        <v>25000</v>
      </c>
      <c r="R83">
        <v>50</v>
      </c>
      <c r="T83" t="s">
        <v>53</v>
      </c>
    </row>
    <row r="84" spans="1:20">
      <c r="A84">
        <v>86003</v>
      </c>
      <c r="B84" t="s">
        <v>146</v>
      </c>
      <c r="C84" t="s">
        <v>19</v>
      </c>
      <c r="D84" t="b">
        <v>1</v>
      </c>
      <c r="E84" t="s">
        <v>50</v>
      </c>
      <c r="F84" t="s">
        <v>60</v>
      </c>
      <c r="G84">
        <v>42</v>
      </c>
      <c r="H84">
        <v>111</v>
      </c>
      <c r="I84">
        <v>0</v>
      </c>
      <c r="J84">
        <v>0</v>
      </c>
      <c r="K84">
        <v>4</v>
      </c>
      <c r="L84">
        <v>4</v>
      </c>
      <c r="M84">
        <v>0.5</v>
      </c>
      <c r="N84">
        <v>0.5</v>
      </c>
      <c r="O84">
        <v>2.5</v>
      </c>
      <c r="P84" t="s">
        <v>52</v>
      </c>
      <c r="Q84" s="3">
        <v>25000</v>
      </c>
      <c r="R84">
        <v>50</v>
      </c>
      <c r="T84" t="s">
        <v>53</v>
      </c>
    </row>
    <row r="85" spans="1:20">
      <c r="A85">
        <v>86003</v>
      </c>
      <c r="B85" t="s">
        <v>145</v>
      </c>
      <c r="C85" t="s">
        <v>19</v>
      </c>
      <c r="D85" t="b">
        <v>1</v>
      </c>
      <c r="E85" t="s">
        <v>50</v>
      </c>
      <c r="F85" t="s">
        <v>60</v>
      </c>
      <c r="G85">
        <v>42</v>
      </c>
      <c r="H85">
        <v>260</v>
      </c>
      <c r="I85">
        <v>0</v>
      </c>
      <c r="J85">
        <v>0</v>
      </c>
      <c r="K85">
        <v>4</v>
      </c>
      <c r="L85">
        <v>4</v>
      </c>
      <c r="M85">
        <v>0.5</v>
      </c>
      <c r="N85">
        <v>0.5</v>
      </c>
      <c r="O85">
        <v>2.5</v>
      </c>
      <c r="P85" t="s">
        <v>52</v>
      </c>
      <c r="Q85" s="3">
        <v>25000</v>
      </c>
      <c r="R85">
        <v>50</v>
      </c>
      <c r="T85" t="s">
        <v>53</v>
      </c>
    </row>
    <row r="86" spans="1:20">
      <c r="A86">
        <v>86488</v>
      </c>
      <c r="B86" t="s">
        <v>144</v>
      </c>
      <c r="C86" t="s">
        <v>19</v>
      </c>
      <c r="D86" t="b">
        <v>1</v>
      </c>
      <c r="E86" t="s">
        <v>50</v>
      </c>
      <c r="F86" t="s">
        <v>51</v>
      </c>
      <c r="G86">
        <v>33</v>
      </c>
      <c r="H86">
        <v>345</v>
      </c>
      <c r="I86">
        <v>0</v>
      </c>
      <c r="J86">
        <v>0</v>
      </c>
      <c r="K86">
        <v>4</v>
      </c>
      <c r="L86">
        <v>4</v>
      </c>
      <c r="M86">
        <v>0.5</v>
      </c>
      <c r="N86">
        <v>0.5</v>
      </c>
      <c r="O86">
        <v>2.5</v>
      </c>
      <c r="P86" t="s">
        <v>52</v>
      </c>
      <c r="Q86" s="3">
        <v>25000</v>
      </c>
      <c r="R86">
        <v>50</v>
      </c>
      <c r="T86" t="s">
        <v>53</v>
      </c>
    </row>
    <row r="87" spans="1:20">
      <c r="A87">
        <v>86488</v>
      </c>
      <c r="B87" t="s">
        <v>143</v>
      </c>
      <c r="C87" t="s">
        <v>19</v>
      </c>
      <c r="D87" t="b">
        <v>1</v>
      </c>
      <c r="E87" t="s">
        <v>50</v>
      </c>
      <c r="F87" t="s">
        <v>60</v>
      </c>
      <c r="G87">
        <v>33</v>
      </c>
      <c r="H87">
        <v>114</v>
      </c>
      <c r="I87">
        <v>0</v>
      </c>
      <c r="J87">
        <v>0</v>
      </c>
      <c r="K87">
        <v>4</v>
      </c>
      <c r="L87">
        <v>4</v>
      </c>
      <c r="M87">
        <v>0.5</v>
      </c>
      <c r="N87">
        <v>0.5</v>
      </c>
      <c r="O87">
        <v>2.5</v>
      </c>
      <c r="P87" t="s">
        <v>52</v>
      </c>
      <c r="Q87" s="3">
        <v>25000</v>
      </c>
      <c r="R87">
        <v>50</v>
      </c>
      <c r="T87" t="s">
        <v>53</v>
      </c>
    </row>
    <row r="88" spans="1:20">
      <c r="A88">
        <v>86488</v>
      </c>
      <c r="B88" t="s">
        <v>142</v>
      </c>
      <c r="C88" t="s">
        <v>19</v>
      </c>
      <c r="D88" t="b">
        <v>1</v>
      </c>
      <c r="E88" t="s">
        <v>50</v>
      </c>
      <c r="F88" t="s">
        <v>60</v>
      </c>
      <c r="G88">
        <v>26</v>
      </c>
      <c r="H88">
        <v>225</v>
      </c>
      <c r="I88">
        <v>0</v>
      </c>
      <c r="J88">
        <v>0</v>
      </c>
      <c r="K88">
        <v>4</v>
      </c>
      <c r="L88">
        <v>4</v>
      </c>
      <c r="M88">
        <v>0.5</v>
      </c>
      <c r="N88">
        <v>0.5</v>
      </c>
      <c r="O88">
        <v>2.5</v>
      </c>
      <c r="P88" t="s">
        <v>52</v>
      </c>
      <c r="Q88" s="3">
        <v>25000</v>
      </c>
      <c r="R88">
        <v>50</v>
      </c>
      <c r="T88" t="s">
        <v>53</v>
      </c>
    </row>
    <row r="89" spans="1:20">
      <c r="A89">
        <v>131020</v>
      </c>
      <c r="B89" t="s">
        <v>141</v>
      </c>
      <c r="C89" t="s">
        <v>19</v>
      </c>
      <c r="D89" t="b">
        <v>1</v>
      </c>
      <c r="E89" t="s">
        <v>50</v>
      </c>
      <c r="F89" t="s">
        <v>60</v>
      </c>
      <c r="G89">
        <v>40</v>
      </c>
      <c r="H89">
        <v>63</v>
      </c>
      <c r="I89">
        <v>0</v>
      </c>
      <c r="J89">
        <v>0</v>
      </c>
      <c r="K89">
        <v>4</v>
      </c>
      <c r="L89">
        <v>4</v>
      </c>
      <c r="M89">
        <v>0.5</v>
      </c>
      <c r="N89">
        <v>0.5</v>
      </c>
      <c r="O89">
        <v>2.5</v>
      </c>
      <c r="P89" t="s">
        <v>52</v>
      </c>
      <c r="Q89" s="3">
        <v>25000</v>
      </c>
      <c r="R89">
        <v>50</v>
      </c>
      <c r="T89" t="s">
        <v>53</v>
      </c>
    </row>
    <row r="90" spans="1:20">
      <c r="A90">
        <v>131020</v>
      </c>
      <c r="B90" t="s">
        <v>140</v>
      </c>
      <c r="C90" t="s">
        <v>19</v>
      </c>
      <c r="D90" t="b">
        <v>1</v>
      </c>
      <c r="E90" t="s">
        <v>50</v>
      </c>
      <c r="F90" t="s">
        <v>60</v>
      </c>
      <c r="G90">
        <v>40</v>
      </c>
      <c r="H90">
        <v>161</v>
      </c>
      <c r="I90">
        <v>0</v>
      </c>
      <c r="J90">
        <v>0</v>
      </c>
      <c r="K90">
        <v>4</v>
      </c>
      <c r="L90">
        <v>4</v>
      </c>
      <c r="M90">
        <v>0.5</v>
      </c>
      <c r="N90">
        <v>0.5</v>
      </c>
      <c r="O90">
        <v>2.5</v>
      </c>
      <c r="P90" t="s">
        <v>52</v>
      </c>
      <c r="Q90" s="3">
        <v>25000</v>
      </c>
      <c r="R90">
        <v>50</v>
      </c>
      <c r="T90" t="s">
        <v>53</v>
      </c>
    </row>
    <row r="91" spans="1:20">
      <c r="A91">
        <v>131020</v>
      </c>
      <c r="B91" t="s">
        <v>139</v>
      </c>
      <c r="C91" t="s">
        <v>19</v>
      </c>
      <c r="D91" t="b">
        <v>1</v>
      </c>
      <c r="E91" t="s">
        <v>50</v>
      </c>
      <c r="F91" t="s">
        <v>51</v>
      </c>
      <c r="G91">
        <v>40</v>
      </c>
      <c r="H91">
        <v>296</v>
      </c>
      <c r="I91">
        <v>0</v>
      </c>
      <c r="J91">
        <v>0</v>
      </c>
      <c r="K91">
        <v>4</v>
      </c>
      <c r="L91">
        <v>4</v>
      </c>
      <c r="M91">
        <v>0.5</v>
      </c>
      <c r="N91">
        <v>0.5</v>
      </c>
      <c r="O91">
        <v>2.5</v>
      </c>
      <c r="P91" t="s">
        <v>52</v>
      </c>
      <c r="Q91" s="3">
        <v>25000</v>
      </c>
      <c r="R91">
        <v>50</v>
      </c>
      <c r="T91" t="s">
        <v>53</v>
      </c>
    </row>
    <row r="92" spans="1:20">
      <c r="A92">
        <v>132129</v>
      </c>
      <c r="B92" t="s">
        <v>138</v>
      </c>
      <c r="C92" t="s">
        <v>19</v>
      </c>
      <c r="D92" t="b">
        <v>1</v>
      </c>
      <c r="E92" t="s">
        <v>50</v>
      </c>
      <c r="F92" t="s">
        <v>60</v>
      </c>
      <c r="G92">
        <v>34</v>
      </c>
      <c r="H92">
        <v>47</v>
      </c>
      <c r="I92">
        <v>0</v>
      </c>
      <c r="J92">
        <v>0</v>
      </c>
      <c r="K92">
        <v>4</v>
      </c>
      <c r="L92">
        <v>4</v>
      </c>
      <c r="M92">
        <v>0.5</v>
      </c>
      <c r="N92">
        <v>0.5</v>
      </c>
      <c r="O92">
        <v>2.5</v>
      </c>
      <c r="P92" t="s">
        <v>52</v>
      </c>
      <c r="Q92" s="3">
        <v>25000</v>
      </c>
      <c r="R92">
        <v>50</v>
      </c>
      <c r="T92" t="s">
        <v>53</v>
      </c>
    </row>
    <row r="93" spans="1:20">
      <c r="A93">
        <v>132129</v>
      </c>
      <c r="B93" t="s">
        <v>137</v>
      </c>
      <c r="C93" t="s">
        <v>19</v>
      </c>
      <c r="D93" t="b">
        <v>1</v>
      </c>
      <c r="E93" t="s">
        <v>50</v>
      </c>
      <c r="F93" t="s">
        <v>51</v>
      </c>
      <c r="G93">
        <v>34</v>
      </c>
      <c r="H93">
        <v>164</v>
      </c>
      <c r="I93">
        <v>0</v>
      </c>
      <c r="J93">
        <v>0</v>
      </c>
      <c r="K93">
        <v>4</v>
      </c>
      <c r="L93">
        <v>4</v>
      </c>
      <c r="M93">
        <v>0.5</v>
      </c>
      <c r="N93">
        <v>0.5</v>
      </c>
      <c r="O93">
        <v>2.5</v>
      </c>
      <c r="P93" t="s">
        <v>52</v>
      </c>
      <c r="Q93" s="3">
        <v>25000</v>
      </c>
      <c r="R93">
        <v>50</v>
      </c>
      <c r="T93" t="s">
        <v>53</v>
      </c>
    </row>
    <row r="94" spans="1:20">
      <c r="A94">
        <v>132129</v>
      </c>
      <c r="B94" t="s">
        <v>136</v>
      </c>
      <c r="C94" t="s">
        <v>19</v>
      </c>
      <c r="D94" t="b">
        <v>1</v>
      </c>
      <c r="E94" t="s">
        <v>50</v>
      </c>
      <c r="F94" t="s">
        <v>60</v>
      </c>
      <c r="G94">
        <v>34</v>
      </c>
      <c r="H94">
        <v>280</v>
      </c>
      <c r="I94">
        <v>0</v>
      </c>
      <c r="J94">
        <v>0</v>
      </c>
      <c r="K94">
        <v>4</v>
      </c>
      <c r="L94">
        <v>4</v>
      </c>
      <c r="M94">
        <v>0.5</v>
      </c>
      <c r="N94">
        <v>0.5</v>
      </c>
      <c r="O94">
        <v>2.5</v>
      </c>
      <c r="P94" t="s">
        <v>52</v>
      </c>
      <c r="Q94" s="3">
        <v>25000</v>
      </c>
      <c r="R94">
        <v>50</v>
      </c>
      <c r="T94" t="s">
        <v>53</v>
      </c>
    </row>
    <row r="95" spans="1:20">
      <c r="A95">
        <v>134126</v>
      </c>
      <c r="B95" t="s">
        <v>135</v>
      </c>
      <c r="C95" t="s">
        <v>19</v>
      </c>
      <c r="D95" t="b">
        <v>1</v>
      </c>
      <c r="E95" t="s">
        <v>50</v>
      </c>
      <c r="F95" t="s">
        <v>60</v>
      </c>
      <c r="G95">
        <v>36.5</v>
      </c>
      <c r="H95">
        <v>355</v>
      </c>
      <c r="I95">
        <v>0</v>
      </c>
      <c r="J95">
        <v>0</v>
      </c>
      <c r="K95">
        <v>4</v>
      </c>
      <c r="L95">
        <v>4</v>
      </c>
      <c r="M95">
        <v>0.5</v>
      </c>
      <c r="N95">
        <v>0.5</v>
      </c>
      <c r="O95">
        <v>2.5</v>
      </c>
      <c r="P95" t="s">
        <v>52</v>
      </c>
      <c r="Q95" s="3">
        <v>25000</v>
      </c>
      <c r="R95">
        <v>50</v>
      </c>
      <c r="T95" t="s">
        <v>53</v>
      </c>
    </row>
    <row r="96" spans="1:20">
      <c r="A96">
        <v>134126</v>
      </c>
      <c r="B96" t="s">
        <v>134</v>
      </c>
      <c r="C96" t="s">
        <v>19</v>
      </c>
      <c r="D96" t="b">
        <v>1</v>
      </c>
      <c r="E96" t="s">
        <v>50</v>
      </c>
      <c r="F96" t="s">
        <v>51</v>
      </c>
      <c r="G96">
        <v>36.5</v>
      </c>
      <c r="H96">
        <v>102</v>
      </c>
      <c r="I96">
        <v>0</v>
      </c>
      <c r="J96">
        <v>0</v>
      </c>
      <c r="K96">
        <v>4</v>
      </c>
      <c r="L96">
        <v>4</v>
      </c>
      <c r="M96">
        <v>0.5</v>
      </c>
      <c r="N96">
        <v>0.5</v>
      </c>
      <c r="O96">
        <v>2.5</v>
      </c>
      <c r="P96" t="s">
        <v>52</v>
      </c>
      <c r="Q96" s="3">
        <v>25000</v>
      </c>
      <c r="R96">
        <v>50</v>
      </c>
      <c r="T96" t="s">
        <v>53</v>
      </c>
    </row>
    <row r="97" spans="1:20">
      <c r="A97">
        <v>134126</v>
      </c>
      <c r="B97" t="s">
        <v>133</v>
      </c>
      <c r="C97" t="s">
        <v>19</v>
      </c>
      <c r="D97" t="b">
        <v>1</v>
      </c>
      <c r="E97" t="s">
        <v>50</v>
      </c>
      <c r="F97" t="s">
        <v>60</v>
      </c>
      <c r="G97">
        <v>36.5</v>
      </c>
      <c r="H97">
        <v>240</v>
      </c>
      <c r="I97">
        <v>0</v>
      </c>
      <c r="J97">
        <v>0</v>
      </c>
      <c r="K97">
        <v>4</v>
      </c>
      <c r="L97">
        <v>4</v>
      </c>
      <c r="M97">
        <v>0.5</v>
      </c>
      <c r="N97">
        <v>0.5</v>
      </c>
      <c r="O97">
        <v>2.5</v>
      </c>
      <c r="P97" t="s">
        <v>52</v>
      </c>
      <c r="Q97" s="3">
        <v>25000</v>
      </c>
      <c r="R97">
        <v>50</v>
      </c>
      <c r="T97" t="s">
        <v>53</v>
      </c>
    </row>
    <row r="98" spans="1:20">
      <c r="A98">
        <v>134242</v>
      </c>
      <c r="B98" t="s">
        <v>132</v>
      </c>
      <c r="C98" t="s">
        <v>19</v>
      </c>
      <c r="D98" t="b">
        <v>1</v>
      </c>
      <c r="E98" t="s">
        <v>50</v>
      </c>
      <c r="F98" t="s">
        <v>51</v>
      </c>
      <c r="G98">
        <v>39</v>
      </c>
      <c r="H98">
        <v>40</v>
      </c>
      <c r="I98">
        <v>0</v>
      </c>
      <c r="J98">
        <v>0</v>
      </c>
      <c r="K98">
        <v>4</v>
      </c>
      <c r="L98">
        <v>4</v>
      </c>
      <c r="M98">
        <v>0.5</v>
      </c>
      <c r="N98">
        <v>0.5</v>
      </c>
      <c r="O98">
        <v>2.5</v>
      </c>
      <c r="P98" t="s">
        <v>52</v>
      </c>
      <c r="Q98" s="3">
        <v>25000</v>
      </c>
      <c r="R98">
        <v>50</v>
      </c>
      <c r="T98" t="s">
        <v>53</v>
      </c>
    </row>
    <row r="99" spans="1:20">
      <c r="A99">
        <v>134242</v>
      </c>
      <c r="B99" t="s">
        <v>131</v>
      </c>
      <c r="C99" t="s">
        <v>19</v>
      </c>
      <c r="D99" t="b">
        <v>1</v>
      </c>
      <c r="E99" t="s">
        <v>50</v>
      </c>
      <c r="F99" t="s">
        <v>60</v>
      </c>
      <c r="G99">
        <v>39</v>
      </c>
      <c r="H99">
        <v>173</v>
      </c>
      <c r="I99">
        <v>0</v>
      </c>
      <c r="J99">
        <v>0</v>
      </c>
      <c r="K99">
        <v>4</v>
      </c>
      <c r="L99">
        <v>4</v>
      </c>
      <c r="M99">
        <v>0.5</v>
      </c>
      <c r="N99">
        <v>0.5</v>
      </c>
      <c r="O99">
        <v>2.5</v>
      </c>
      <c r="P99" t="s">
        <v>52</v>
      </c>
      <c r="Q99" s="3">
        <v>25000</v>
      </c>
      <c r="R99">
        <v>50</v>
      </c>
      <c r="T99" t="s">
        <v>53</v>
      </c>
    </row>
    <row r="100" spans="1:20">
      <c r="A100">
        <v>134242</v>
      </c>
      <c r="B100" t="s">
        <v>130</v>
      </c>
      <c r="C100" t="s">
        <v>19</v>
      </c>
      <c r="D100" t="b">
        <v>1</v>
      </c>
      <c r="E100" t="s">
        <v>50</v>
      </c>
      <c r="F100" t="s">
        <v>55</v>
      </c>
      <c r="G100">
        <v>39</v>
      </c>
      <c r="H100">
        <v>290</v>
      </c>
      <c r="I100">
        <v>0</v>
      </c>
      <c r="J100">
        <v>0</v>
      </c>
      <c r="K100">
        <v>4</v>
      </c>
      <c r="L100">
        <v>4</v>
      </c>
      <c r="M100">
        <v>0.5</v>
      </c>
      <c r="N100">
        <v>0.5</v>
      </c>
      <c r="O100">
        <v>2.5</v>
      </c>
      <c r="P100" t="s">
        <v>52</v>
      </c>
      <c r="Q100" s="3">
        <v>25000</v>
      </c>
      <c r="R100">
        <v>50</v>
      </c>
      <c r="T100" t="s">
        <v>53</v>
      </c>
    </row>
    <row r="101" spans="1:20">
      <c r="A101">
        <v>140014</v>
      </c>
      <c r="B101" t="s">
        <v>129</v>
      </c>
      <c r="C101" t="s">
        <v>19</v>
      </c>
      <c r="D101" t="b">
        <v>1</v>
      </c>
      <c r="E101" t="s">
        <v>50</v>
      </c>
      <c r="F101" t="s">
        <v>60</v>
      </c>
      <c r="G101">
        <v>28</v>
      </c>
      <c r="H101">
        <v>321</v>
      </c>
      <c r="I101">
        <v>0</v>
      </c>
      <c r="J101">
        <v>0</v>
      </c>
      <c r="K101">
        <v>4</v>
      </c>
      <c r="L101">
        <v>4</v>
      </c>
      <c r="M101">
        <v>0.5</v>
      </c>
      <c r="N101">
        <v>0.5</v>
      </c>
      <c r="O101">
        <v>2.5</v>
      </c>
      <c r="P101" t="s">
        <v>52</v>
      </c>
      <c r="Q101" s="3">
        <v>25000</v>
      </c>
      <c r="R101">
        <v>50</v>
      </c>
      <c r="T101" t="s">
        <v>53</v>
      </c>
    </row>
    <row r="102" spans="1:20">
      <c r="A102">
        <v>140014</v>
      </c>
      <c r="B102" t="s">
        <v>128</v>
      </c>
      <c r="C102" t="s">
        <v>19</v>
      </c>
      <c r="D102" t="b">
        <v>1</v>
      </c>
      <c r="E102" t="s">
        <v>50</v>
      </c>
      <c r="F102" t="s">
        <v>60</v>
      </c>
      <c r="G102">
        <v>28</v>
      </c>
      <c r="H102">
        <v>75</v>
      </c>
      <c r="I102">
        <v>0</v>
      </c>
      <c r="J102">
        <v>0</v>
      </c>
      <c r="K102">
        <v>4</v>
      </c>
      <c r="L102">
        <v>4</v>
      </c>
      <c r="M102">
        <v>0.5</v>
      </c>
      <c r="N102">
        <v>0.5</v>
      </c>
      <c r="O102">
        <v>2.5</v>
      </c>
      <c r="P102" t="s">
        <v>52</v>
      </c>
      <c r="Q102" s="3">
        <v>25000</v>
      </c>
      <c r="R102">
        <v>50</v>
      </c>
      <c r="T102" t="s">
        <v>53</v>
      </c>
    </row>
    <row r="103" spans="1:20">
      <c r="A103">
        <v>140014</v>
      </c>
      <c r="B103" t="s">
        <v>127</v>
      </c>
      <c r="C103" t="s">
        <v>19</v>
      </c>
      <c r="D103" t="b">
        <v>1</v>
      </c>
      <c r="E103" t="s">
        <v>50</v>
      </c>
      <c r="F103" t="s">
        <v>60</v>
      </c>
      <c r="G103">
        <v>28</v>
      </c>
      <c r="H103">
        <v>223</v>
      </c>
      <c r="I103">
        <v>0</v>
      </c>
      <c r="J103">
        <v>0</v>
      </c>
      <c r="K103">
        <v>4</v>
      </c>
      <c r="L103">
        <v>4</v>
      </c>
      <c r="M103">
        <v>0.5</v>
      </c>
      <c r="N103">
        <v>0.5</v>
      </c>
      <c r="O103">
        <v>2.5</v>
      </c>
      <c r="P103" t="s">
        <v>52</v>
      </c>
      <c r="Q103" s="3">
        <v>25000</v>
      </c>
      <c r="R103">
        <v>50</v>
      </c>
      <c r="T103" t="s">
        <v>53</v>
      </c>
    </row>
    <row r="104" spans="1:20">
      <c r="A104">
        <v>140017</v>
      </c>
      <c r="B104" t="s">
        <v>126</v>
      </c>
      <c r="C104" t="s">
        <v>19</v>
      </c>
      <c r="D104" t="b">
        <v>1</v>
      </c>
      <c r="E104" t="s">
        <v>50</v>
      </c>
      <c r="F104" t="s">
        <v>51</v>
      </c>
      <c r="G104">
        <v>36</v>
      </c>
      <c r="H104">
        <v>172</v>
      </c>
      <c r="I104">
        <v>0</v>
      </c>
      <c r="J104">
        <v>0</v>
      </c>
      <c r="K104">
        <v>4</v>
      </c>
      <c r="L104">
        <v>4</v>
      </c>
      <c r="M104">
        <v>0.5</v>
      </c>
      <c r="N104">
        <v>0.5</v>
      </c>
      <c r="O104">
        <v>2.5</v>
      </c>
      <c r="P104" t="s">
        <v>52</v>
      </c>
      <c r="Q104" s="3">
        <v>25000</v>
      </c>
      <c r="R104">
        <v>50</v>
      </c>
      <c r="T104" t="s">
        <v>53</v>
      </c>
    </row>
    <row r="105" spans="1:20">
      <c r="A105">
        <v>140017</v>
      </c>
      <c r="B105" t="s">
        <v>125</v>
      </c>
      <c r="C105" t="s">
        <v>19</v>
      </c>
      <c r="D105" t="b">
        <v>1</v>
      </c>
      <c r="E105" t="s">
        <v>50</v>
      </c>
      <c r="F105" t="s">
        <v>60</v>
      </c>
      <c r="G105">
        <v>36</v>
      </c>
      <c r="H105">
        <v>307</v>
      </c>
      <c r="I105">
        <v>0</v>
      </c>
      <c r="J105">
        <v>0</v>
      </c>
      <c r="K105">
        <v>4</v>
      </c>
      <c r="L105">
        <v>4</v>
      </c>
      <c r="M105">
        <v>0.5</v>
      </c>
      <c r="N105">
        <v>0.5</v>
      </c>
      <c r="O105">
        <v>2.5</v>
      </c>
      <c r="P105" t="s">
        <v>52</v>
      </c>
      <c r="Q105" s="3">
        <v>25000</v>
      </c>
      <c r="R105">
        <v>50</v>
      </c>
      <c r="T105" t="s">
        <v>53</v>
      </c>
    </row>
    <row r="106" spans="1:20">
      <c r="A106">
        <v>140017</v>
      </c>
      <c r="B106" t="s">
        <v>124</v>
      </c>
      <c r="C106" t="s">
        <v>19</v>
      </c>
      <c r="D106" t="b">
        <v>1</v>
      </c>
      <c r="E106" t="s">
        <v>50</v>
      </c>
      <c r="F106" t="s">
        <v>51</v>
      </c>
      <c r="G106">
        <v>36</v>
      </c>
      <c r="H106">
        <v>43</v>
      </c>
      <c r="I106">
        <v>0</v>
      </c>
      <c r="J106">
        <v>0</v>
      </c>
      <c r="K106">
        <v>4</v>
      </c>
      <c r="L106">
        <v>4</v>
      </c>
      <c r="M106">
        <v>0.5</v>
      </c>
      <c r="N106">
        <v>0.5</v>
      </c>
      <c r="O106">
        <v>2.5</v>
      </c>
      <c r="P106" t="s">
        <v>52</v>
      </c>
      <c r="Q106" s="3">
        <v>25000</v>
      </c>
      <c r="R106">
        <v>50</v>
      </c>
      <c r="T106" t="s">
        <v>53</v>
      </c>
    </row>
    <row r="107" spans="1:20">
      <c r="A107">
        <v>140019</v>
      </c>
      <c r="B107" t="s">
        <v>123</v>
      </c>
      <c r="C107" t="s">
        <v>19</v>
      </c>
      <c r="D107" t="b">
        <v>1</v>
      </c>
      <c r="E107" t="s">
        <v>50</v>
      </c>
      <c r="F107" t="s">
        <v>60</v>
      </c>
      <c r="G107">
        <v>38</v>
      </c>
      <c r="H107">
        <v>350</v>
      </c>
      <c r="I107">
        <v>0</v>
      </c>
      <c r="J107">
        <v>0</v>
      </c>
      <c r="K107">
        <v>4</v>
      </c>
      <c r="L107">
        <v>4</v>
      </c>
      <c r="M107">
        <v>0.5</v>
      </c>
      <c r="N107">
        <v>0.5</v>
      </c>
      <c r="O107">
        <v>2.5</v>
      </c>
      <c r="P107" t="s">
        <v>52</v>
      </c>
      <c r="Q107" s="3">
        <v>25000</v>
      </c>
      <c r="R107">
        <v>50</v>
      </c>
      <c r="T107" t="s">
        <v>53</v>
      </c>
    </row>
    <row r="108" spans="1:20">
      <c r="A108">
        <v>140019</v>
      </c>
      <c r="B108" t="s">
        <v>122</v>
      </c>
      <c r="C108" t="s">
        <v>19</v>
      </c>
      <c r="D108" t="b">
        <v>1</v>
      </c>
      <c r="E108" t="s">
        <v>50</v>
      </c>
      <c r="F108" t="s">
        <v>55</v>
      </c>
      <c r="G108">
        <v>38</v>
      </c>
      <c r="H108">
        <v>113</v>
      </c>
      <c r="I108">
        <v>0</v>
      </c>
      <c r="J108">
        <v>0</v>
      </c>
      <c r="K108">
        <v>4</v>
      </c>
      <c r="L108">
        <v>4</v>
      </c>
      <c r="M108">
        <v>0.5</v>
      </c>
      <c r="N108">
        <v>0.5</v>
      </c>
      <c r="O108">
        <v>2.5</v>
      </c>
      <c r="P108" t="s">
        <v>52</v>
      </c>
      <c r="Q108" s="3">
        <v>25000</v>
      </c>
      <c r="R108">
        <v>50</v>
      </c>
      <c r="T108" t="s">
        <v>53</v>
      </c>
    </row>
    <row r="109" spans="1:20">
      <c r="A109">
        <v>140019</v>
      </c>
      <c r="B109" t="s">
        <v>121</v>
      </c>
      <c r="C109" t="s">
        <v>19</v>
      </c>
      <c r="D109" t="b">
        <v>1</v>
      </c>
      <c r="E109" t="s">
        <v>50</v>
      </c>
      <c r="F109" t="s">
        <v>60</v>
      </c>
      <c r="G109">
        <v>38</v>
      </c>
      <c r="H109">
        <v>235</v>
      </c>
      <c r="I109">
        <v>0</v>
      </c>
      <c r="J109">
        <v>0</v>
      </c>
      <c r="K109">
        <v>4</v>
      </c>
      <c r="L109">
        <v>4</v>
      </c>
      <c r="M109">
        <v>0.5</v>
      </c>
      <c r="N109">
        <v>0.5</v>
      </c>
      <c r="O109">
        <v>2.5</v>
      </c>
      <c r="P109" t="s">
        <v>52</v>
      </c>
      <c r="Q109" s="3">
        <v>25000</v>
      </c>
      <c r="R109">
        <v>50</v>
      </c>
      <c r="T109" t="s">
        <v>53</v>
      </c>
    </row>
    <row r="110" spans="1:20">
      <c r="A110">
        <v>140020</v>
      </c>
      <c r="B110" t="s">
        <v>120</v>
      </c>
      <c r="C110" t="s">
        <v>19</v>
      </c>
      <c r="D110" t="b">
        <v>1</v>
      </c>
      <c r="E110" t="s">
        <v>50</v>
      </c>
      <c r="F110" t="s">
        <v>60</v>
      </c>
      <c r="G110">
        <v>36</v>
      </c>
      <c r="H110">
        <v>357</v>
      </c>
      <c r="I110">
        <v>0</v>
      </c>
      <c r="J110">
        <v>0</v>
      </c>
      <c r="K110">
        <v>4</v>
      </c>
      <c r="L110">
        <v>4</v>
      </c>
      <c r="M110">
        <v>0.5</v>
      </c>
      <c r="N110">
        <v>0.5</v>
      </c>
      <c r="O110">
        <v>2.5</v>
      </c>
      <c r="P110" t="s">
        <v>52</v>
      </c>
      <c r="Q110" s="3">
        <v>25000</v>
      </c>
      <c r="R110">
        <v>50</v>
      </c>
      <c r="T110" t="s">
        <v>53</v>
      </c>
    </row>
    <row r="111" spans="1:20">
      <c r="A111">
        <v>140020</v>
      </c>
      <c r="B111" t="s">
        <v>119</v>
      </c>
      <c r="C111" t="s">
        <v>19</v>
      </c>
      <c r="D111" t="b">
        <v>1</v>
      </c>
      <c r="E111" t="s">
        <v>50</v>
      </c>
      <c r="F111" t="s">
        <v>60</v>
      </c>
      <c r="G111">
        <v>36</v>
      </c>
      <c r="H111">
        <v>87</v>
      </c>
      <c r="I111">
        <v>0</v>
      </c>
      <c r="J111">
        <v>0</v>
      </c>
      <c r="K111">
        <v>4</v>
      </c>
      <c r="L111">
        <v>4</v>
      </c>
      <c r="M111">
        <v>0.5</v>
      </c>
      <c r="N111">
        <v>0.5</v>
      </c>
      <c r="O111">
        <v>2.5</v>
      </c>
      <c r="P111" t="s">
        <v>52</v>
      </c>
      <c r="Q111" s="3">
        <v>25000</v>
      </c>
      <c r="R111">
        <v>50</v>
      </c>
      <c r="T111" t="s">
        <v>53</v>
      </c>
    </row>
    <row r="112" spans="1:20">
      <c r="A112">
        <v>140020</v>
      </c>
      <c r="B112" t="s">
        <v>118</v>
      </c>
      <c r="C112" t="s">
        <v>19</v>
      </c>
      <c r="D112" t="b">
        <v>1</v>
      </c>
      <c r="E112" t="s">
        <v>50</v>
      </c>
      <c r="F112" t="s">
        <v>60</v>
      </c>
      <c r="G112">
        <v>36</v>
      </c>
      <c r="H112">
        <v>261</v>
      </c>
      <c r="I112">
        <v>0</v>
      </c>
      <c r="J112">
        <v>0</v>
      </c>
      <c r="K112">
        <v>4</v>
      </c>
      <c r="L112">
        <v>4</v>
      </c>
      <c r="M112">
        <v>0.5</v>
      </c>
      <c r="N112">
        <v>0.5</v>
      </c>
      <c r="O112">
        <v>2.5</v>
      </c>
      <c r="P112" t="s">
        <v>52</v>
      </c>
      <c r="Q112" s="3">
        <v>25000</v>
      </c>
      <c r="R112">
        <v>50</v>
      </c>
      <c r="T112" t="s">
        <v>53</v>
      </c>
    </row>
    <row r="113" spans="1:20">
      <c r="A113">
        <v>143415</v>
      </c>
      <c r="B113" t="s">
        <v>117</v>
      </c>
      <c r="C113" t="s">
        <v>19</v>
      </c>
      <c r="D113" t="b">
        <v>1</v>
      </c>
      <c r="E113" t="s">
        <v>50</v>
      </c>
      <c r="F113" t="s">
        <v>60</v>
      </c>
      <c r="G113">
        <v>36</v>
      </c>
      <c r="H113">
        <v>14</v>
      </c>
      <c r="I113">
        <v>0</v>
      </c>
      <c r="J113">
        <v>0</v>
      </c>
      <c r="K113">
        <v>4</v>
      </c>
      <c r="L113">
        <v>4</v>
      </c>
      <c r="M113">
        <v>0.5</v>
      </c>
      <c r="N113">
        <v>0.5</v>
      </c>
      <c r="O113">
        <v>2.5</v>
      </c>
      <c r="P113" t="s">
        <v>52</v>
      </c>
      <c r="Q113" s="3">
        <v>25000</v>
      </c>
      <c r="R113">
        <v>50</v>
      </c>
      <c r="T113" t="s">
        <v>53</v>
      </c>
    </row>
    <row r="114" spans="1:20">
      <c r="A114">
        <v>143415</v>
      </c>
      <c r="B114" t="s">
        <v>116</v>
      </c>
      <c r="C114" t="s">
        <v>19</v>
      </c>
      <c r="D114" t="b">
        <v>1</v>
      </c>
      <c r="E114" t="s">
        <v>50</v>
      </c>
      <c r="F114" t="s">
        <v>60</v>
      </c>
      <c r="G114">
        <v>36</v>
      </c>
      <c r="H114">
        <v>120</v>
      </c>
      <c r="I114">
        <v>0</v>
      </c>
      <c r="J114">
        <v>0</v>
      </c>
      <c r="K114">
        <v>4</v>
      </c>
      <c r="L114">
        <v>4</v>
      </c>
      <c r="M114">
        <v>0.5</v>
      </c>
      <c r="N114">
        <v>0.5</v>
      </c>
      <c r="O114">
        <v>2.5</v>
      </c>
      <c r="P114" t="s">
        <v>52</v>
      </c>
      <c r="Q114" s="3">
        <v>25000</v>
      </c>
      <c r="R114">
        <v>50</v>
      </c>
      <c r="T114" t="s">
        <v>53</v>
      </c>
    </row>
    <row r="115" spans="1:20">
      <c r="A115">
        <v>143415</v>
      </c>
      <c r="B115" t="s">
        <v>115</v>
      </c>
      <c r="C115" t="s">
        <v>19</v>
      </c>
      <c r="D115" t="b">
        <v>1</v>
      </c>
      <c r="E115" t="s">
        <v>50</v>
      </c>
      <c r="F115" t="s">
        <v>60</v>
      </c>
      <c r="G115">
        <v>36</v>
      </c>
      <c r="H115">
        <v>289</v>
      </c>
      <c r="I115">
        <v>0</v>
      </c>
      <c r="J115">
        <v>0</v>
      </c>
      <c r="K115">
        <v>4</v>
      </c>
      <c r="L115">
        <v>4</v>
      </c>
      <c r="M115">
        <v>0.5</v>
      </c>
      <c r="N115">
        <v>0.5</v>
      </c>
      <c r="O115">
        <v>2.5</v>
      </c>
      <c r="P115" t="s">
        <v>52</v>
      </c>
      <c r="Q115" s="3">
        <v>25000</v>
      </c>
      <c r="R115">
        <v>50</v>
      </c>
      <c r="T115" t="s">
        <v>53</v>
      </c>
    </row>
    <row r="116" spans="1:20">
      <c r="A116">
        <v>143980</v>
      </c>
      <c r="B116" t="s">
        <v>114</v>
      </c>
      <c r="C116" t="s">
        <v>19</v>
      </c>
      <c r="D116" t="b">
        <v>1</v>
      </c>
      <c r="E116" t="s">
        <v>50</v>
      </c>
      <c r="F116" t="s">
        <v>55</v>
      </c>
      <c r="G116">
        <v>28</v>
      </c>
      <c r="H116">
        <v>0</v>
      </c>
      <c r="I116">
        <v>0</v>
      </c>
      <c r="J116">
        <v>0</v>
      </c>
      <c r="K116">
        <v>4</v>
      </c>
      <c r="L116">
        <v>4</v>
      </c>
      <c r="M116">
        <v>0.5</v>
      </c>
      <c r="N116">
        <v>0.5</v>
      </c>
      <c r="O116">
        <v>2.5</v>
      </c>
      <c r="P116" t="s">
        <v>52</v>
      </c>
      <c r="Q116" s="3">
        <v>25000</v>
      </c>
      <c r="R116">
        <v>50</v>
      </c>
      <c r="T116" t="s">
        <v>53</v>
      </c>
    </row>
    <row r="117" spans="1:20">
      <c r="A117">
        <v>143980</v>
      </c>
      <c r="B117" t="s">
        <v>113</v>
      </c>
      <c r="C117" t="s">
        <v>19</v>
      </c>
      <c r="D117" t="b">
        <v>1</v>
      </c>
      <c r="E117" t="s">
        <v>50</v>
      </c>
      <c r="F117" t="s">
        <v>51</v>
      </c>
      <c r="G117">
        <v>28</v>
      </c>
      <c r="H117">
        <v>110</v>
      </c>
      <c r="I117">
        <v>0</v>
      </c>
      <c r="J117">
        <v>0</v>
      </c>
      <c r="K117">
        <v>4</v>
      </c>
      <c r="L117">
        <v>4</v>
      </c>
      <c r="M117">
        <v>0.5</v>
      </c>
      <c r="N117">
        <v>0.5</v>
      </c>
      <c r="O117">
        <v>2.5</v>
      </c>
      <c r="P117" t="s">
        <v>52</v>
      </c>
      <c r="Q117" s="3">
        <v>25000</v>
      </c>
      <c r="R117">
        <v>50</v>
      </c>
      <c r="T117" t="s">
        <v>53</v>
      </c>
    </row>
    <row r="118" spans="1:20">
      <c r="A118">
        <v>143980</v>
      </c>
      <c r="B118" t="s">
        <v>112</v>
      </c>
      <c r="C118" t="s">
        <v>19</v>
      </c>
      <c r="D118" t="b">
        <v>1</v>
      </c>
      <c r="E118" t="s">
        <v>50</v>
      </c>
      <c r="F118" t="s">
        <v>51</v>
      </c>
      <c r="G118">
        <v>28</v>
      </c>
      <c r="H118">
        <v>241</v>
      </c>
      <c r="I118">
        <v>0</v>
      </c>
      <c r="J118">
        <v>0</v>
      </c>
      <c r="K118">
        <v>4</v>
      </c>
      <c r="L118">
        <v>4</v>
      </c>
      <c r="M118">
        <v>0.5</v>
      </c>
      <c r="N118">
        <v>0.5</v>
      </c>
      <c r="O118">
        <v>2.5</v>
      </c>
      <c r="P118" t="s">
        <v>52</v>
      </c>
      <c r="Q118" s="3">
        <v>25000</v>
      </c>
      <c r="R118">
        <v>50</v>
      </c>
      <c r="T118" t="s">
        <v>53</v>
      </c>
    </row>
    <row r="119" spans="1:20">
      <c r="A119">
        <v>144048</v>
      </c>
      <c r="B119" t="s">
        <v>111</v>
      </c>
      <c r="C119" t="s">
        <v>19</v>
      </c>
      <c r="D119" t="b">
        <v>1</v>
      </c>
      <c r="E119" t="s">
        <v>50</v>
      </c>
      <c r="F119" t="s">
        <v>51</v>
      </c>
      <c r="G119">
        <v>32</v>
      </c>
      <c r="H119">
        <v>341</v>
      </c>
      <c r="I119">
        <v>0</v>
      </c>
      <c r="J119">
        <v>0</v>
      </c>
      <c r="K119">
        <v>4</v>
      </c>
      <c r="L119">
        <v>4</v>
      </c>
      <c r="M119">
        <v>0.5</v>
      </c>
      <c r="N119">
        <v>0.5</v>
      </c>
      <c r="O119">
        <v>2.5</v>
      </c>
      <c r="P119" t="s">
        <v>52</v>
      </c>
      <c r="Q119" s="3">
        <v>25000</v>
      </c>
      <c r="R119">
        <v>50</v>
      </c>
      <c r="T119" t="s">
        <v>53</v>
      </c>
    </row>
    <row r="120" spans="1:20">
      <c r="A120">
        <v>144048</v>
      </c>
      <c r="B120" t="s">
        <v>110</v>
      </c>
      <c r="C120" t="s">
        <v>19</v>
      </c>
      <c r="D120" t="b">
        <v>1</v>
      </c>
      <c r="E120" t="s">
        <v>50</v>
      </c>
      <c r="F120" t="s">
        <v>60</v>
      </c>
      <c r="G120">
        <v>32</v>
      </c>
      <c r="H120">
        <v>120</v>
      </c>
      <c r="I120">
        <v>0</v>
      </c>
      <c r="J120">
        <v>0</v>
      </c>
      <c r="K120">
        <v>4</v>
      </c>
      <c r="L120">
        <v>4</v>
      </c>
      <c r="M120">
        <v>0.5</v>
      </c>
      <c r="N120">
        <v>0.5</v>
      </c>
      <c r="O120">
        <v>2.5</v>
      </c>
      <c r="P120" t="s">
        <v>52</v>
      </c>
      <c r="Q120" s="3">
        <v>25000</v>
      </c>
      <c r="R120">
        <v>50</v>
      </c>
      <c r="T120" t="s">
        <v>53</v>
      </c>
    </row>
    <row r="121" spans="1:20">
      <c r="A121">
        <v>144048</v>
      </c>
      <c r="B121" t="s">
        <v>109</v>
      </c>
      <c r="C121" t="s">
        <v>19</v>
      </c>
      <c r="D121" t="b">
        <v>1</v>
      </c>
      <c r="E121" t="s">
        <v>50</v>
      </c>
      <c r="F121" t="s">
        <v>60</v>
      </c>
      <c r="G121">
        <v>32</v>
      </c>
      <c r="H121">
        <v>240</v>
      </c>
      <c r="I121">
        <v>0</v>
      </c>
      <c r="J121">
        <v>0</v>
      </c>
      <c r="K121">
        <v>4</v>
      </c>
      <c r="L121">
        <v>4</v>
      </c>
      <c r="M121">
        <v>0.5</v>
      </c>
      <c r="N121">
        <v>0.5</v>
      </c>
      <c r="O121">
        <v>2.5</v>
      </c>
      <c r="P121" t="s">
        <v>52</v>
      </c>
      <c r="Q121" s="3">
        <v>25000</v>
      </c>
      <c r="R121">
        <v>50</v>
      </c>
      <c r="T121" t="s">
        <v>53</v>
      </c>
    </row>
    <row r="122" spans="1:20">
      <c r="A122">
        <v>145511</v>
      </c>
      <c r="B122" t="s">
        <v>108</v>
      </c>
      <c r="C122" t="s">
        <v>19</v>
      </c>
      <c r="D122" t="b">
        <v>1</v>
      </c>
      <c r="E122" t="s">
        <v>50</v>
      </c>
      <c r="F122" t="s">
        <v>60</v>
      </c>
      <c r="G122">
        <v>32</v>
      </c>
      <c r="H122">
        <v>342</v>
      </c>
      <c r="I122">
        <v>0</v>
      </c>
      <c r="J122">
        <v>0</v>
      </c>
      <c r="K122">
        <v>4</v>
      </c>
      <c r="L122">
        <v>4</v>
      </c>
      <c r="M122">
        <v>0.5</v>
      </c>
      <c r="N122">
        <v>0.5</v>
      </c>
      <c r="O122">
        <v>2.5</v>
      </c>
      <c r="P122" t="s">
        <v>52</v>
      </c>
      <c r="Q122" s="3">
        <v>25000</v>
      </c>
      <c r="R122">
        <v>50</v>
      </c>
      <c r="T122" t="s">
        <v>53</v>
      </c>
    </row>
    <row r="123" spans="1:20">
      <c r="A123">
        <v>145511</v>
      </c>
      <c r="B123" t="s">
        <v>107</v>
      </c>
      <c r="C123" t="s">
        <v>19</v>
      </c>
      <c r="D123" t="b">
        <v>1</v>
      </c>
      <c r="E123" t="s">
        <v>50</v>
      </c>
      <c r="F123" t="s">
        <v>60</v>
      </c>
      <c r="G123">
        <v>32</v>
      </c>
      <c r="H123">
        <v>91</v>
      </c>
      <c r="I123">
        <v>0</v>
      </c>
      <c r="J123">
        <v>0</v>
      </c>
      <c r="K123">
        <v>4</v>
      </c>
      <c r="L123">
        <v>4</v>
      </c>
      <c r="M123">
        <v>0.5</v>
      </c>
      <c r="N123">
        <v>0.5</v>
      </c>
      <c r="O123">
        <v>2.5</v>
      </c>
      <c r="P123" t="s">
        <v>52</v>
      </c>
      <c r="Q123" s="3">
        <v>25000</v>
      </c>
      <c r="R123">
        <v>50</v>
      </c>
      <c r="T123" t="s">
        <v>53</v>
      </c>
    </row>
    <row r="124" spans="1:20">
      <c r="A124">
        <v>145511</v>
      </c>
      <c r="B124" t="s">
        <v>106</v>
      </c>
      <c r="C124" t="s">
        <v>19</v>
      </c>
      <c r="D124" t="b">
        <v>1</v>
      </c>
      <c r="E124" t="s">
        <v>50</v>
      </c>
      <c r="F124" t="s">
        <v>78</v>
      </c>
      <c r="G124">
        <v>32</v>
      </c>
      <c r="H124">
        <v>235</v>
      </c>
      <c r="I124">
        <v>0</v>
      </c>
      <c r="J124">
        <v>0</v>
      </c>
      <c r="K124">
        <v>4</v>
      </c>
      <c r="L124">
        <v>4</v>
      </c>
      <c r="M124">
        <v>0.5</v>
      </c>
      <c r="N124">
        <v>0.5</v>
      </c>
      <c r="O124">
        <v>2.5</v>
      </c>
      <c r="P124" t="s">
        <v>52</v>
      </c>
      <c r="Q124" s="3">
        <v>25000</v>
      </c>
      <c r="R124">
        <v>50</v>
      </c>
      <c r="T124" t="s">
        <v>53</v>
      </c>
    </row>
    <row r="125" spans="1:20">
      <c r="A125">
        <v>145514</v>
      </c>
      <c r="B125" t="s">
        <v>105</v>
      </c>
      <c r="C125" t="s">
        <v>19</v>
      </c>
      <c r="D125" t="b">
        <v>1</v>
      </c>
      <c r="E125" t="s">
        <v>50</v>
      </c>
      <c r="F125" t="s">
        <v>60</v>
      </c>
      <c r="G125">
        <v>39</v>
      </c>
      <c r="H125">
        <v>355</v>
      </c>
      <c r="I125">
        <v>0</v>
      </c>
      <c r="J125">
        <v>0</v>
      </c>
      <c r="K125">
        <v>4</v>
      </c>
      <c r="L125">
        <v>4</v>
      </c>
      <c r="M125">
        <v>0.5</v>
      </c>
      <c r="N125">
        <v>0.5</v>
      </c>
      <c r="O125">
        <v>2.5</v>
      </c>
      <c r="P125" t="s">
        <v>52</v>
      </c>
      <c r="Q125" s="3">
        <v>25000</v>
      </c>
      <c r="R125">
        <v>50</v>
      </c>
      <c r="T125" t="s">
        <v>53</v>
      </c>
    </row>
    <row r="126" spans="1:20">
      <c r="A126">
        <v>145514</v>
      </c>
      <c r="B126" t="s">
        <v>104</v>
      </c>
      <c r="C126" t="s">
        <v>19</v>
      </c>
      <c r="D126" t="b">
        <v>1</v>
      </c>
      <c r="E126" t="s">
        <v>50</v>
      </c>
      <c r="F126" t="s">
        <v>60</v>
      </c>
      <c r="G126">
        <v>39</v>
      </c>
      <c r="H126">
        <v>92</v>
      </c>
      <c r="I126">
        <v>0</v>
      </c>
      <c r="J126">
        <v>0</v>
      </c>
      <c r="K126">
        <v>4</v>
      </c>
      <c r="L126">
        <v>4</v>
      </c>
      <c r="M126">
        <v>0.5</v>
      </c>
      <c r="N126">
        <v>0.5</v>
      </c>
      <c r="O126">
        <v>2.5</v>
      </c>
      <c r="P126" t="s">
        <v>52</v>
      </c>
      <c r="Q126" s="3">
        <v>25000</v>
      </c>
      <c r="R126">
        <v>50</v>
      </c>
      <c r="T126" t="s">
        <v>53</v>
      </c>
    </row>
    <row r="127" spans="1:20">
      <c r="A127">
        <v>145514</v>
      </c>
      <c r="B127" t="s">
        <v>103</v>
      </c>
      <c r="C127" t="s">
        <v>19</v>
      </c>
      <c r="D127" t="b">
        <v>1</v>
      </c>
      <c r="E127" t="s">
        <v>50</v>
      </c>
      <c r="F127" t="s">
        <v>60</v>
      </c>
      <c r="G127">
        <v>39</v>
      </c>
      <c r="H127">
        <v>245</v>
      </c>
      <c r="I127">
        <v>0</v>
      </c>
      <c r="J127">
        <v>0</v>
      </c>
      <c r="K127">
        <v>4</v>
      </c>
      <c r="L127">
        <v>4</v>
      </c>
      <c r="M127">
        <v>0.5</v>
      </c>
      <c r="N127">
        <v>0.5</v>
      </c>
      <c r="O127">
        <v>2.5</v>
      </c>
      <c r="P127" t="s">
        <v>52</v>
      </c>
      <c r="Q127" s="3">
        <v>25000</v>
      </c>
      <c r="R127">
        <v>50</v>
      </c>
      <c r="T127" t="s">
        <v>53</v>
      </c>
    </row>
    <row r="128" spans="1:20">
      <c r="A128">
        <v>145515</v>
      </c>
      <c r="B128" t="s">
        <v>102</v>
      </c>
      <c r="C128" t="s">
        <v>19</v>
      </c>
      <c r="D128" t="b">
        <v>1</v>
      </c>
      <c r="E128" t="s">
        <v>50</v>
      </c>
      <c r="F128" t="s">
        <v>60</v>
      </c>
      <c r="G128">
        <v>33</v>
      </c>
      <c r="H128">
        <v>296</v>
      </c>
      <c r="I128">
        <v>0</v>
      </c>
      <c r="J128">
        <v>0</v>
      </c>
      <c r="K128">
        <v>4</v>
      </c>
      <c r="L128">
        <v>4</v>
      </c>
      <c r="M128">
        <v>0.5</v>
      </c>
      <c r="N128">
        <v>0.5</v>
      </c>
      <c r="O128">
        <v>2.5</v>
      </c>
      <c r="P128" t="s">
        <v>52</v>
      </c>
      <c r="Q128" s="3">
        <v>25000</v>
      </c>
      <c r="R128">
        <v>50</v>
      </c>
      <c r="T128" t="s">
        <v>53</v>
      </c>
    </row>
    <row r="129" spans="1:20">
      <c r="A129">
        <v>145515</v>
      </c>
      <c r="B129" t="s">
        <v>101</v>
      </c>
      <c r="C129" t="s">
        <v>19</v>
      </c>
      <c r="D129" t="b">
        <v>1</v>
      </c>
      <c r="E129" t="s">
        <v>50</v>
      </c>
      <c r="F129" t="s">
        <v>60</v>
      </c>
      <c r="G129">
        <v>33</v>
      </c>
      <c r="H129">
        <v>57</v>
      </c>
      <c r="I129">
        <v>0</v>
      </c>
      <c r="J129">
        <v>0</v>
      </c>
      <c r="K129">
        <v>4</v>
      </c>
      <c r="L129">
        <v>4</v>
      </c>
      <c r="M129">
        <v>0.5</v>
      </c>
      <c r="N129">
        <v>0.5</v>
      </c>
      <c r="O129">
        <v>2.5</v>
      </c>
      <c r="P129" t="s">
        <v>52</v>
      </c>
      <c r="Q129" s="3">
        <v>25000</v>
      </c>
      <c r="R129">
        <v>50</v>
      </c>
      <c r="T129" t="s">
        <v>53</v>
      </c>
    </row>
    <row r="130" spans="1:20">
      <c r="A130">
        <v>145515</v>
      </c>
      <c r="B130" t="s">
        <v>100</v>
      </c>
      <c r="C130" t="s">
        <v>19</v>
      </c>
      <c r="D130" t="b">
        <v>1</v>
      </c>
      <c r="E130" t="s">
        <v>50</v>
      </c>
      <c r="F130" t="s">
        <v>51</v>
      </c>
      <c r="G130">
        <v>33</v>
      </c>
      <c r="H130">
        <v>184</v>
      </c>
      <c r="I130">
        <v>0</v>
      </c>
      <c r="J130">
        <v>0</v>
      </c>
      <c r="K130">
        <v>4</v>
      </c>
      <c r="L130">
        <v>4</v>
      </c>
      <c r="M130">
        <v>0.5</v>
      </c>
      <c r="N130">
        <v>0.5</v>
      </c>
      <c r="O130">
        <v>2.5</v>
      </c>
      <c r="P130" t="s">
        <v>52</v>
      </c>
      <c r="Q130" s="3">
        <v>25000</v>
      </c>
      <c r="R130">
        <v>50</v>
      </c>
      <c r="T130" t="s">
        <v>53</v>
      </c>
    </row>
    <row r="131" spans="1:20">
      <c r="A131">
        <v>145524</v>
      </c>
      <c r="B131" t="s">
        <v>99</v>
      </c>
      <c r="C131" t="s">
        <v>19</v>
      </c>
      <c r="D131" t="b">
        <v>1</v>
      </c>
      <c r="E131" t="s">
        <v>50</v>
      </c>
      <c r="F131" t="s">
        <v>55</v>
      </c>
      <c r="G131">
        <v>23</v>
      </c>
      <c r="H131">
        <v>17</v>
      </c>
      <c r="I131">
        <v>0</v>
      </c>
      <c r="J131">
        <v>0</v>
      </c>
      <c r="K131">
        <v>4</v>
      </c>
      <c r="L131">
        <v>4</v>
      </c>
      <c r="M131">
        <v>0.5</v>
      </c>
      <c r="N131">
        <v>0.5</v>
      </c>
      <c r="O131">
        <v>2.5</v>
      </c>
      <c r="P131" t="s">
        <v>52</v>
      </c>
      <c r="Q131" s="3">
        <v>25000</v>
      </c>
      <c r="R131">
        <v>50</v>
      </c>
      <c r="T131" t="s">
        <v>53</v>
      </c>
    </row>
    <row r="132" spans="1:20">
      <c r="A132">
        <v>145524</v>
      </c>
      <c r="B132" t="s">
        <v>98</v>
      </c>
      <c r="C132" t="s">
        <v>19</v>
      </c>
      <c r="D132" t="b">
        <v>1</v>
      </c>
      <c r="E132" t="s">
        <v>50</v>
      </c>
      <c r="F132" t="s">
        <v>60</v>
      </c>
      <c r="G132">
        <v>23</v>
      </c>
      <c r="H132">
        <v>130</v>
      </c>
      <c r="I132">
        <v>0</v>
      </c>
      <c r="J132">
        <v>0</v>
      </c>
      <c r="K132">
        <v>4</v>
      </c>
      <c r="L132">
        <v>4</v>
      </c>
      <c r="M132">
        <v>0.5</v>
      </c>
      <c r="N132">
        <v>0.5</v>
      </c>
      <c r="O132">
        <v>2.5</v>
      </c>
      <c r="P132" t="s">
        <v>52</v>
      </c>
      <c r="Q132" s="3">
        <v>25000</v>
      </c>
      <c r="R132">
        <v>50</v>
      </c>
      <c r="T132" t="s">
        <v>53</v>
      </c>
    </row>
    <row r="133" spans="1:20">
      <c r="A133">
        <v>145524</v>
      </c>
      <c r="B133" t="s">
        <v>97</v>
      </c>
      <c r="C133" t="s">
        <v>19</v>
      </c>
      <c r="D133" t="b">
        <v>1</v>
      </c>
      <c r="E133" t="s">
        <v>50</v>
      </c>
      <c r="F133" t="s">
        <v>60</v>
      </c>
      <c r="G133">
        <v>23</v>
      </c>
      <c r="H133">
        <v>268</v>
      </c>
      <c r="I133">
        <v>0</v>
      </c>
      <c r="J133">
        <v>0</v>
      </c>
      <c r="K133">
        <v>4</v>
      </c>
      <c r="L133">
        <v>4</v>
      </c>
      <c r="M133">
        <v>0.5</v>
      </c>
      <c r="N133">
        <v>0.5</v>
      </c>
      <c r="O133">
        <v>2.5</v>
      </c>
      <c r="P133" t="s">
        <v>52</v>
      </c>
      <c r="Q133" s="3">
        <v>25000</v>
      </c>
      <c r="R133">
        <v>50</v>
      </c>
      <c r="T133" t="s">
        <v>53</v>
      </c>
    </row>
    <row r="134" spans="1:20">
      <c r="A134">
        <v>146864</v>
      </c>
      <c r="B134" t="s">
        <v>96</v>
      </c>
      <c r="C134" t="s">
        <v>19</v>
      </c>
      <c r="D134" t="b">
        <v>1</v>
      </c>
      <c r="E134" t="s">
        <v>50</v>
      </c>
      <c r="F134" t="s">
        <v>55</v>
      </c>
      <c r="G134">
        <v>35</v>
      </c>
      <c r="H134">
        <v>320</v>
      </c>
      <c r="I134">
        <v>0</v>
      </c>
      <c r="J134">
        <v>0</v>
      </c>
      <c r="K134">
        <v>4</v>
      </c>
      <c r="L134">
        <v>4</v>
      </c>
      <c r="M134">
        <v>0.5</v>
      </c>
      <c r="N134">
        <v>0.5</v>
      </c>
      <c r="O134">
        <v>2.5</v>
      </c>
      <c r="P134" t="s">
        <v>52</v>
      </c>
      <c r="Q134" s="3">
        <v>25000</v>
      </c>
      <c r="R134">
        <v>50</v>
      </c>
      <c r="T134" t="s">
        <v>53</v>
      </c>
    </row>
    <row r="135" spans="1:20">
      <c r="A135">
        <v>146864</v>
      </c>
      <c r="B135" t="s">
        <v>95</v>
      </c>
      <c r="C135" t="s">
        <v>19</v>
      </c>
      <c r="D135" t="b">
        <v>1</v>
      </c>
      <c r="E135" t="s">
        <v>50</v>
      </c>
      <c r="F135" t="s">
        <v>60</v>
      </c>
      <c r="G135">
        <v>35</v>
      </c>
      <c r="H135">
        <v>96</v>
      </c>
      <c r="I135">
        <v>0</v>
      </c>
      <c r="J135">
        <v>0</v>
      </c>
      <c r="K135">
        <v>4</v>
      </c>
      <c r="L135">
        <v>4</v>
      </c>
      <c r="M135">
        <v>0.5</v>
      </c>
      <c r="N135">
        <v>0.5</v>
      </c>
      <c r="O135">
        <v>2.5</v>
      </c>
      <c r="P135" t="s">
        <v>52</v>
      </c>
      <c r="Q135" s="3">
        <v>25000</v>
      </c>
      <c r="R135">
        <v>50</v>
      </c>
      <c r="T135" t="s">
        <v>53</v>
      </c>
    </row>
    <row r="136" spans="1:20">
      <c r="A136">
        <v>146864</v>
      </c>
      <c r="B136" t="s">
        <v>94</v>
      </c>
      <c r="C136" t="s">
        <v>19</v>
      </c>
      <c r="D136" t="b">
        <v>1</v>
      </c>
      <c r="E136" t="s">
        <v>50</v>
      </c>
      <c r="F136" t="s">
        <v>60</v>
      </c>
      <c r="G136">
        <v>35</v>
      </c>
      <c r="H136">
        <v>191</v>
      </c>
      <c r="I136">
        <v>0</v>
      </c>
      <c r="J136">
        <v>0</v>
      </c>
      <c r="K136">
        <v>4</v>
      </c>
      <c r="L136">
        <v>4</v>
      </c>
      <c r="M136">
        <v>0.5</v>
      </c>
      <c r="N136">
        <v>0.5</v>
      </c>
      <c r="O136">
        <v>2.5</v>
      </c>
      <c r="P136" t="s">
        <v>52</v>
      </c>
      <c r="Q136" s="3">
        <v>25000</v>
      </c>
      <c r="R136">
        <v>50</v>
      </c>
      <c r="T136" t="s">
        <v>53</v>
      </c>
    </row>
    <row r="137" spans="1:20">
      <c r="A137">
        <v>146867</v>
      </c>
      <c r="B137" t="s">
        <v>93</v>
      </c>
      <c r="C137" t="s">
        <v>19</v>
      </c>
      <c r="D137" t="b">
        <v>1</v>
      </c>
      <c r="E137" t="s">
        <v>50</v>
      </c>
      <c r="F137" t="s">
        <v>51</v>
      </c>
      <c r="G137">
        <v>24</v>
      </c>
      <c r="H137">
        <v>50</v>
      </c>
      <c r="I137">
        <v>0</v>
      </c>
      <c r="J137">
        <v>0</v>
      </c>
      <c r="K137">
        <v>4</v>
      </c>
      <c r="L137">
        <v>4</v>
      </c>
      <c r="M137">
        <v>0.5</v>
      </c>
      <c r="N137">
        <v>0.5</v>
      </c>
      <c r="O137">
        <v>2.5</v>
      </c>
      <c r="P137" t="s">
        <v>52</v>
      </c>
      <c r="Q137" s="3">
        <v>25000</v>
      </c>
      <c r="R137">
        <v>50</v>
      </c>
      <c r="T137" t="s">
        <v>53</v>
      </c>
    </row>
    <row r="138" spans="1:20">
      <c r="A138">
        <v>146867</v>
      </c>
      <c r="B138" t="s">
        <v>91</v>
      </c>
      <c r="C138" t="s">
        <v>19</v>
      </c>
      <c r="D138" t="b">
        <v>1</v>
      </c>
      <c r="E138" t="s">
        <v>50</v>
      </c>
      <c r="F138" t="s">
        <v>92</v>
      </c>
      <c r="G138">
        <v>24</v>
      </c>
      <c r="H138">
        <v>135</v>
      </c>
      <c r="I138">
        <v>0</v>
      </c>
      <c r="J138">
        <v>0</v>
      </c>
      <c r="K138">
        <v>4</v>
      </c>
      <c r="L138">
        <v>4</v>
      </c>
      <c r="M138">
        <v>0.5</v>
      </c>
      <c r="N138">
        <v>0.5</v>
      </c>
      <c r="O138">
        <v>2.5</v>
      </c>
      <c r="P138" t="s">
        <v>52</v>
      </c>
      <c r="Q138" s="3">
        <v>25000</v>
      </c>
      <c r="R138">
        <v>50</v>
      </c>
      <c r="T138" t="s">
        <v>53</v>
      </c>
    </row>
    <row r="139" spans="1:20">
      <c r="A139">
        <v>146867</v>
      </c>
      <c r="B139" t="s">
        <v>90</v>
      </c>
      <c r="C139" t="s">
        <v>19</v>
      </c>
      <c r="D139" t="b">
        <v>1</v>
      </c>
      <c r="E139" t="s">
        <v>50</v>
      </c>
      <c r="F139" t="s">
        <v>60</v>
      </c>
      <c r="G139">
        <v>24</v>
      </c>
      <c r="H139">
        <v>287</v>
      </c>
      <c r="I139">
        <v>0</v>
      </c>
      <c r="J139">
        <v>0</v>
      </c>
      <c r="K139">
        <v>4</v>
      </c>
      <c r="L139">
        <v>4</v>
      </c>
      <c r="M139">
        <v>0.5</v>
      </c>
      <c r="N139">
        <v>0.5</v>
      </c>
      <c r="O139">
        <v>2.5</v>
      </c>
      <c r="P139" t="s">
        <v>52</v>
      </c>
      <c r="Q139" s="3">
        <v>25000</v>
      </c>
      <c r="R139">
        <v>50</v>
      </c>
      <c r="T139" t="s">
        <v>53</v>
      </c>
    </row>
    <row r="140" spans="1:20">
      <c r="A140">
        <v>146882</v>
      </c>
      <c r="B140" t="s">
        <v>89</v>
      </c>
      <c r="C140" t="s">
        <v>19</v>
      </c>
      <c r="D140" t="b">
        <v>1</v>
      </c>
      <c r="E140" t="s">
        <v>50</v>
      </c>
      <c r="F140" t="s">
        <v>60</v>
      </c>
      <c r="G140">
        <v>33</v>
      </c>
      <c r="H140">
        <v>0</v>
      </c>
      <c r="I140">
        <v>0</v>
      </c>
      <c r="J140">
        <v>0</v>
      </c>
      <c r="K140">
        <v>4</v>
      </c>
      <c r="L140">
        <v>4</v>
      </c>
      <c r="M140">
        <v>0.5</v>
      </c>
      <c r="N140">
        <v>0.5</v>
      </c>
      <c r="O140">
        <v>2.5</v>
      </c>
      <c r="P140" t="s">
        <v>52</v>
      </c>
      <c r="Q140" s="3">
        <v>25000</v>
      </c>
      <c r="R140">
        <v>50</v>
      </c>
      <c r="T140" t="s">
        <v>53</v>
      </c>
    </row>
    <row r="141" spans="1:20">
      <c r="A141">
        <v>146882</v>
      </c>
      <c r="B141" t="s">
        <v>88</v>
      </c>
      <c r="C141" t="s">
        <v>19</v>
      </c>
      <c r="D141" t="b">
        <v>1</v>
      </c>
      <c r="E141" t="s">
        <v>50</v>
      </c>
      <c r="F141" t="s">
        <v>60</v>
      </c>
      <c r="G141">
        <v>33</v>
      </c>
      <c r="H141">
        <v>120</v>
      </c>
      <c r="I141">
        <v>0</v>
      </c>
      <c r="J141">
        <v>0</v>
      </c>
      <c r="K141">
        <v>4</v>
      </c>
      <c r="L141">
        <v>4</v>
      </c>
      <c r="M141">
        <v>0.5</v>
      </c>
      <c r="N141">
        <v>0.5</v>
      </c>
      <c r="O141">
        <v>2.5</v>
      </c>
      <c r="P141" t="s">
        <v>52</v>
      </c>
      <c r="Q141" s="3">
        <v>25000</v>
      </c>
      <c r="R141">
        <v>50</v>
      </c>
      <c r="T141" t="s">
        <v>53</v>
      </c>
    </row>
    <row r="142" spans="1:20">
      <c r="A142">
        <v>146882</v>
      </c>
      <c r="B142" t="s">
        <v>87</v>
      </c>
      <c r="C142" t="s">
        <v>19</v>
      </c>
      <c r="D142" t="b">
        <v>1</v>
      </c>
      <c r="E142" t="s">
        <v>50</v>
      </c>
      <c r="F142" t="s">
        <v>51</v>
      </c>
      <c r="G142">
        <v>33</v>
      </c>
      <c r="H142">
        <v>247</v>
      </c>
      <c r="I142">
        <v>0</v>
      </c>
      <c r="J142">
        <v>0</v>
      </c>
      <c r="K142">
        <v>4</v>
      </c>
      <c r="L142">
        <v>4</v>
      </c>
      <c r="M142">
        <v>0.5</v>
      </c>
      <c r="N142">
        <v>0.5</v>
      </c>
      <c r="O142">
        <v>2.5</v>
      </c>
      <c r="P142" t="s">
        <v>52</v>
      </c>
      <c r="Q142" s="3">
        <v>25000</v>
      </c>
      <c r="R142">
        <v>50</v>
      </c>
      <c r="T142" t="s">
        <v>53</v>
      </c>
    </row>
    <row r="143" spans="1:20">
      <c r="A143">
        <v>175259</v>
      </c>
      <c r="B143" t="s">
        <v>86</v>
      </c>
      <c r="C143" t="s">
        <v>19</v>
      </c>
      <c r="D143" t="b">
        <v>1</v>
      </c>
      <c r="E143" t="s">
        <v>50</v>
      </c>
      <c r="F143" t="s">
        <v>51</v>
      </c>
      <c r="G143">
        <v>29</v>
      </c>
      <c r="H143">
        <v>243</v>
      </c>
      <c r="I143">
        <v>0</v>
      </c>
      <c r="J143">
        <v>0</v>
      </c>
      <c r="K143">
        <v>4</v>
      </c>
      <c r="L143">
        <v>4</v>
      </c>
      <c r="M143">
        <v>0.5</v>
      </c>
      <c r="N143">
        <v>0.5</v>
      </c>
      <c r="O143">
        <v>2.5</v>
      </c>
      <c r="P143" t="s">
        <v>52</v>
      </c>
      <c r="Q143" s="3">
        <v>25000</v>
      </c>
      <c r="R143">
        <v>50</v>
      </c>
      <c r="T143" t="s">
        <v>53</v>
      </c>
    </row>
    <row r="144" spans="1:20">
      <c r="A144">
        <v>175259</v>
      </c>
      <c r="B144" t="s">
        <v>85</v>
      </c>
      <c r="C144" t="s">
        <v>19</v>
      </c>
      <c r="D144" t="b">
        <v>1</v>
      </c>
      <c r="E144" t="s">
        <v>50</v>
      </c>
      <c r="F144" t="s">
        <v>55</v>
      </c>
      <c r="G144">
        <v>29</v>
      </c>
      <c r="H144">
        <v>1</v>
      </c>
      <c r="I144">
        <v>0</v>
      </c>
      <c r="J144">
        <v>0</v>
      </c>
      <c r="K144">
        <v>4</v>
      </c>
      <c r="L144">
        <v>4</v>
      </c>
      <c r="M144">
        <v>0.5</v>
      </c>
      <c r="N144">
        <v>0.5</v>
      </c>
      <c r="O144">
        <v>2.5</v>
      </c>
      <c r="P144" t="s">
        <v>52</v>
      </c>
      <c r="Q144" s="3">
        <v>25000</v>
      </c>
      <c r="R144">
        <v>50</v>
      </c>
      <c r="T144" t="s">
        <v>53</v>
      </c>
    </row>
    <row r="145" spans="1:20">
      <c r="A145">
        <v>175259</v>
      </c>
      <c r="B145" t="s">
        <v>84</v>
      </c>
      <c r="C145" t="s">
        <v>19</v>
      </c>
      <c r="D145" t="b">
        <v>1</v>
      </c>
      <c r="E145" t="s">
        <v>50</v>
      </c>
      <c r="F145" t="s">
        <v>51</v>
      </c>
      <c r="G145">
        <v>29</v>
      </c>
      <c r="H145">
        <v>120</v>
      </c>
      <c r="I145">
        <v>0</v>
      </c>
      <c r="J145">
        <v>0</v>
      </c>
      <c r="K145">
        <v>4</v>
      </c>
      <c r="L145">
        <v>4</v>
      </c>
      <c r="M145">
        <v>0.5</v>
      </c>
      <c r="N145">
        <v>0.5</v>
      </c>
      <c r="O145">
        <v>2.5</v>
      </c>
      <c r="P145" t="s">
        <v>52</v>
      </c>
      <c r="Q145" s="3">
        <v>25000</v>
      </c>
      <c r="R145">
        <v>50</v>
      </c>
      <c r="T145" t="s">
        <v>53</v>
      </c>
    </row>
    <row r="146" spans="1:20">
      <c r="A146" t="s">
        <v>8</v>
      </c>
      <c r="B146" t="s">
        <v>83</v>
      </c>
      <c r="C146" t="s">
        <v>22</v>
      </c>
      <c r="D146" t="b">
        <v>1</v>
      </c>
      <c r="E146" t="s">
        <v>50</v>
      </c>
      <c r="F146" t="s">
        <v>55</v>
      </c>
      <c r="G146">
        <v>31</v>
      </c>
      <c r="H146">
        <v>16</v>
      </c>
      <c r="I146">
        <v>0</v>
      </c>
      <c r="J146">
        <v>0</v>
      </c>
      <c r="K146">
        <v>4</v>
      </c>
      <c r="L146">
        <v>4</v>
      </c>
      <c r="M146">
        <v>0.5</v>
      </c>
      <c r="N146">
        <v>0.5</v>
      </c>
      <c r="O146">
        <v>2.5</v>
      </c>
      <c r="P146" t="s">
        <v>52</v>
      </c>
      <c r="Q146" s="3">
        <v>25000</v>
      </c>
      <c r="R146">
        <v>50</v>
      </c>
      <c r="T146" t="s">
        <v>53</v>
      </c>
    </row>
    <row r="147" spans="1:20">
      <c r="A147" t="s">
        <v>8</v>
      </c>
      <c r="B147" t="s">
        <v>82</v>
      </c>
      <c r="C147" t="s">
        <v>22</v>
      </c>
      <c r="D147" t="b">
        <v>1</v>
      </c>
      <c r="E147" t="s">
        <v>50</v>
      </c>
      <c r="F147" t="s">
        <v>60</v>
      </c>
      <c r="G147">
        <v>31</v>
      </c>
      <c r="H147">
        <v>120</v>
      </c>
      <c r="I147">
        <v>0</v>
      </c>
      <c r="J147">
        <v>0</v>
      </c>
      <c r="K147">
        <v>4</v>
      </c>
      <c r="L147">
        <v>4</v>
      </c>
      <c r="M147">
        <v>0.5</v>
      </c>
      <c r="N147">
        <v>0.5</v>
      </c>
      <c r="O147">
        <v>2.5</v>
      </c>
      <c r="P147" t="s">
        <v>52</v>
      </c>
      <c r="Q147" s="3">
        <v>25000</v>
      </c>
      <c r="R147">
        <v>50</v>
      </c>
      <c r="T147" t="s">
        <v>53</v>
      </c>
    </row>
    <row r="148" spans="1:20">
      <c r="A148" t="s">
        <v>8</v>
      </c>
      <c r="B148" t="s">
        <v>81</v>
      </c>
      <c r="C148" t="s">
        <v>22</v>
      </c>
      <c r="D148" t="b">
        <v>1</v>
      </c>
      <c r="E148" t="s">
        <v>50</v>
      </c>
      <c r="F148" t="s">
        <v>78</v>
      </c>
      <c r="G148">
        <v>31</v>
      </c>
      <c r="H148">
        <v>268</v>
      </c>
      <c r="I148">
        <v>0</v>
      </c>
      <c r="J148">
        <v>0</v>
      </c>
      <c r="K148">
        <v>4</v>
      </c>
      <c r="L148">
        <v>4</v>
      </c>
      <c r="M148">
        <v>0.5</v>
      </c>
      <c r="N148">
        <v>0.5</v>
      </c>
      <c r="O148">
        <v>2.5</v>
      </c>
      <c r="P148" t="s">
        <v>52</v>
      </c>
      <c r="Q148" s="3">
        <v>25000</v>
      </c>
      <c r="R148">
        <v>50</v>
      </c>
      <c r="T148" t="s">
        <v>53</v>
      </c>
    </row>
    <row r="149" spans="1:20">
      <c r="A149" t="s">
        <v>7</v>
      </c>
      <c r="B149" t="s">
        <v>80</v>
      </c>
      <c r="C149" t="s">
        <v>22</v>
      </c>
      <c r="D149" t="b">
        <v>1</v>
      </c>
      <c r="E149" t="s">
        <v>50</v>
      </c>
      <c r="F149" t="s">
        <v>55</v>
      </c>
      <c r="G149">
        <v>27</v>
      </c>
      <c r="H149">
        <v>357</v>
      </c>
      <c r="I149">
        <v>0</v>
      </c>
      <c r="J149">
        <v>0</v>
      </c>
      <c r="K149">
        <v>4</v>
      </c>
      <c r="L149">
        <v>4</v>
      </c>
      <c r="M149">
        <v>0.5</v>
      </c>
      <c r="N149">
        <v>0.5</v>
      </c>
      <c r="O149">
        <v>2.5</v>
      </c>
      <c r="P149" t="s">
        <v>52</v>
      </c>
      <c r="Q149" s="3">
        <v>25000</v>
      </c>
      <c r="R149">
        <v>50</v>
      </c>
      <c r="T149" t="s">
        <v>53</v>
      </c>
    </row>
    <row r="150" spans="1:20">
      <c r="A150" t="s">
        <v>7</v>
      </c>
      <c r="B150" t="s">
        <v>79</v>
      </c>
      <c r="C150" t="s">
        <v>22</v>
      </c>
      <c r="D150" t="b">
        <v>1</v>
      </c>
      <c r="E150" t="s">
        <v>50</v>
      </c>
      <c r="F150" t="s">
        <v>60</v>
      </c>
      <c r="G150">
        <v>27</v>
      </c>
      <c r="H150">
        <v>106</v>
      </c>
      <c r="I150">
        <v>0</v>
      </c>
      <c r="J150">
        <v>0</v>
      </c>
      <c r="K150">
        <v>4</v>
      </c>
      <c r="L150">
        <v>4</v>
      </c>
      <c r="M150">
        <v>0.5</v>
      </c>
      <c r="N150">
        <v>0.5</v>
      </c>
      <c r="O150">
        <v>2.5</v>
      </c>
      <c r="P150" t="s">
        <v>52</v>
      </c>
      <c r="Q150" s="3">
        <v>25000</v>
      </c>
      <c r="R150">
        <v>50</v>
      </c>
      <c r="T150" t="s">
        <v>53</v>
      </c>
    </row>
    <row r="151" spans="1:20">
      <c r="A151" t="s">
        <v>7</v>
      </c>
      <c r="B151" t="s">
        <v>77</v>
      </c>
      <c r="C151" t="s">
        <v>22</v>
      </c>
      <c r="D151" t="b">
        <v>1</v>
      </c>
      <c r="E151" t="s">
        <v>50</v>
      </c>
      <c r="F151" t="s">
        <v>78</v>
      </c>
      <c r="G151">
        <v>27</v>
      </c>
      <c r="H151">
        <v>250</v>
      </c>
      <c r="I151">
        <v>0</v>
      </c>
      <c r="J151">
        <v>0</v>
      </c>
      <c r="K151">
        <v>4</v>
      </c>
      <c r="L151">
        <v>4</v>
      </c>
      <c r="M151">
        <v>0.5</v>
      </c>
      <c r="N151">
        <v>0.5</v>
      </c>
      <c r="O151">
        <v>2.5</v>
      </c>
      <c r="P151" t="s">
        <v>52</v>
      </c>
      <c r="Q151" s="3">
        <v>25000</v>
      </c>
      <c r="R151">
        <v>50</v>
      </c>
      <c r="T151" t="s">
        <v>53</v>
      </c>
    </row>
    <row r="152" spans="1:20">
      <c r="A152" t="s">
        <v>6</v>
      </c>
      <c r="B152" t="s">
        <v>76</v>
      </c>
      <c r="C152" t="s">
        <v>22</v>
      </c>
      <c r="D152" t="b">
        <v>1</v>
      </c>
      <c r="E152" t="s">
        <v>50</v>
      </c>
      <c r="F152" t="s">
        <v>51</v>
      </c>
      <c r="G152">
        <v>20</v>
      </c>
      <c r="H152">
        <v>60</v>
      </c>
      <c r="I152">
        <v>0</v>
      </c>
      <c r="J152">
        <v>0</v>
      </c>
      <c r="K152">
        <v>4</v>
      </c>
      <c r="L152">
        <v>4</v>
      </c>
      <c r="M152">
        <v>0.5</v>
      </c>
      <c r="N152">
        <v>0.5</v>
      </c>
      <c r="O152">
        <v>2.5</v>
      </c>
      <c r="P152" t="s">
        <v>52</v>
      </c>
      <c r="Q152" s="3">
        <v>25000</v>
      </c>
      <c r="R152">
        <v>50</v>
      </c>
      <c r="T152" t="s">
        <v>53</v>
      </c>
    </row>
    <row r="153" spans="1:20">
      <c r="A153" t="s">
        <v>6</v>
      </c>
      <c r="B153" t="s">
        <v>75</v>
      </c>
      <c r="C153" t="s">
        <v>22</v>
      </c>
      <c r="D153" t="b">
        <v>1</v>
      </c>
      <c r="E153" t="s">
        <v>50</v>
      </c>
      <c r="F153" t="s">
        <v>51</v>
      </c>
      <c r="G153">
        <v>20</v>
      </c>
      <c r="H153">
        <v>152</v>
      </c>
      <c r="I153">
        <v>0</v>
      </c>
      <c r="J153">
        <v>0</v>
      </c>
      <c r="K153">
        <v>4</v>
      </c>
      <c r="L153">
        <v>4</v>
      </c>
      <c r="M153">
        <v>0.5</v>
      </c>
      <c r="N153">
        <v>0.5</v>
      </c>
      <c r="O153">
        <v>2.5</v>
      </c>
      <c r="P153" t="s">
        <v>52</v>
      </c>
      <c r="Q153" s="3">
        <v>25000</v>
      </c>
      <c r="R153">
        <v>50</v>
      </c>
      <c r="T153" t="s">
        <v>53</v>
      </c>
    </row>
    <row r="154" spans="1:20">
      <c r="A154" t="s">
        <v>6</v>
      </c>
      <c r="B154" t="s">
        <v>74</v>
      </c>
      <c r="C154" t="s">
        <v>22</v>
      </c>
      <c r="D154" t="b">
        <v>1</v>
      </c>
      <c r="E154" t="s">
        <v>50</v>
      </c>
      <c r="F154" t="s">
        <v>51</v>
      </c>
      <c r="G154">
        <v>20</v>
      </c>
      <c r="H154">
        <v>239</v>
      </c>
      <c r="I154">
        <v>0</v>
      </c>
      <c r="J154">
        <v>0</v>
      </c>
      <c r="K154">
        <v>4</v>
      </c>
      <c r="L154">
        <v>4</v>
      </c>
      <c r="M154">
        <v>0.5</v>
      </c>
      <c r="N154">
        <v>0.5</v>
      </c>
      <c r="O154">
        <v>2.5</v>
      </c>
      <c r="P154" t="s">
        <v>52</v>
      </c>
      <c r="Q154" s="3">
        <v>25000</v>
      </c>
      <c r="R154">
        <v>50</v>
      </c>
      <c r="T154" t="s">
        <v>53</v>
      </c>
    </row>
    <row r="155" spans="1:20">
      <c r="A155" t="s">
        <v>5</v>
      </c>
      <c r="B155" t="s">
        <v>73</v>
      </c>
      <c r="C155" t="s">
        <v>22</v>
      </c>
      <c r="D155" t="b">
        <v>1</v>
      </c>
      <c r="E155" t="s">
        <v>50</v>
      </c>
      <c r="F155" t="s">
        <v>60</v>
      </c>
      <c r="G155">
        <v>24</v>
      </c>
      <c r="H155">
        <v>351</v>
      </c>
      <c r="I155">
        <v>0</v>
      </c>
      <c r="J155">
        <v>0</v>
      </c>
      <c r="K155">
        <v>4</v>
      </c>
      <c r="L155">
        <v>4</v>
      </c>
      <c r="M155">
        <v>0.5</v>
      </c>
      <c r="N155">
        <v>0.5</v>
      </c>
      <c r="O155">
        <v>2.5</v>
      </c>
      <c r="P155" t="s">
        <v>52</v>
      </c>
      <c r="Q155" s="3">
        <v>25000</v>
      </c>
      <c r="R155">
        <v>50</v>
      </c>
      <c r="T155" t="s">
        <v>53</v>
      </c>
    </row>
    <row r="156" spans="1:20">
      <c r="A156" t="s">
        <v>5</v>
      </c>
      <c r="B156" t="s">
        <v>72</v>
      </c>
      <c r="C156" t="s">
        <v>22</v>
      </c>
      <c r="D156" t="b">
        <v>1</v>
      </c>
      <c r="E156" t="s">
        <v>50</v>
      </c>
      <c r="F156" t="s">
        <v>60</v>
      </c>
      <c r="G156">
        <v>24</v>
      </c>
      <c r="H156">
        <v>110</v>
      </c>
      <c r="I156">
        <v>0</v>
      </c>
      <c r="J156">
        <v>0</v>
      </c>
      <c r="K156">
        <v>4</v>
      </c>
      <c r="L156">
        <v>4</v>
      </c>
      <c r="M156">
        <v>0.5</v>
      </c>
      <c r="N156">
        <v>0.5</v>
      </c>
      <c r="O156">
        <v>2.5</v>
      </c>
      <c r="P156" t="s">
        <v>52</v>
      </c>
      <c r="Q156" s="3">
        <v>25000</v>
      </c>
      <c r="R156">
        <v>50</v>
      </c>
      <c r="T156" t="s">
        <v>53</v>
      </c>
    </row>
    <row r="157" spans="1:20">
      <c r="A157" t="s">
        <v>5</v>
      </c>
      <c r="B157" t="s">
        <v>71</v>
      </c>
      <c r="C157" t="s">
        <v>22</v>
      </c>
      <c r="D157" t="b">
        <v>1</v>
      </c>
      <c r="E157" t="s">
        <v>50</v>
      </c>
      <c r="F157" t="s">
        <v>60</v>
      </c>
      <c r="G157">
        <v>24</v>
      </c>
      <c r="H157">
        <v>210</v>
      </c>
      <c r="I157">
        <v>0</v>
      </c>
      <c r="J157">
        <v>0</v>
      </c>
      <c r="K157">
        <v>4</v>
      </c>
      <c r="L157">
        <v>4</v>
      </c>
      <c r="M157">
        <v>0.5</v>
      </c>
      <c r="N157">
        <v>0.5</v>
      </c>
      <c r="O157">
        <v>2.5</v>
      </c>
      <c r="P157" t="s">
        <v>52</v>
      </c>
      <c r="Q157" s="3">
        <v>25000</v>
      </c>
      <c r="R157">
        <v>50</v>
      </c>
      <c r="T157" t="s">
        <v>53</v>
      </c>
    </row>
    <row r="158" spans="1:20">
      <c r="A158" t="s">
        <v>4</v>
      </c>
      <c r="B158" t="s">
        <v>70</v>
      </c>
      <c r="C158" t="s">
        <v>22</v>
      </c>
      <c r="D158" t="b">
        <v>1</v>
      </c>
      <c r="E158" t="s">
        <v>50</v>
      </c>
      <c r="F158" t="s">
        <v>55</v>
      </c>
      <c r="G158">
        <v>26</v>
      </c>
      <c r="H158">
        <v>339</v>
      </c>
      <c r="I158">
        <v>0</v>
      </c>
      <c r="J158">
        <v>0</v>
      </c>
      <c r="K158">
        <v>4</v>
      </c>
      <c r="L158">
        <v>4</v>
      </c>
      <c r="M158">
        <v>0.5</v>
      </c>
      <c r="N158">
        <v>0.5</v>
      </c>
      <c r="O158">
        <v>2.5</v>
      </c>
      <c r="P158" t="s">
        <v>52</v>
      </c>
      <c r="Q158" s="3">
        <v>25000</v>
      </c>
      <c r="R158">
        <v>50</v>
      </c>
      <c r="T158" t="s">
        <v>53</v>
      </c>
    </row>
    <row r="159" spans="1:20">
      <c r="A159" t="s">
        <v>4</v>
      </c>
      <c r="B159" t="s">
        <v>69</v>
      </c>
      <c r="C159" t="s">
        <v>22</v>
      </c>
      <c r="D159" t="b">
        <v>1</v>
      </c>
      <c r="E159" t="s">
        <v>50</v>
      </c>
      <c r="F159" t="s">
        <v>51</v>
      </c>
      <c r="G159">
        <v>26</v>
      </c>
      <c r="H159">
        <v>101.6</v>
      </c>
      <c r="I159">
        <v>0</v>
      </c>
      <c r="J159">
        <v>0</v>
      </c>
      <c r="K159">
        <v>4</v>
      </c>
      <c r="L159">
        <v>4</v>
      </c>
      <c r="M159">
        <v>0.5</v>
      </c>
      <c r="N159">
        <v>0.5</v>
      </c>
      <c r="O159">
        <v>2.5</v>
      </c>
      <c r="P159" t="s">
        <v>52</v>
      </c>
      <c r="Q159" s="3">
        <v>25000</v>
      </c>
      <c r="R159">
        <v>50</v>
      </c>
      <c r="T159" t="s">
        <v>53</v>
      </c>
    </row>
    <row r="160" spans="1:20">
      <c r="A160" t="s">
        <v>4</v>
      </c>
      <c r="B160" t="s">
        <v>68</v>
      </c>
      <c r="C160" t="s">
        <v>22</v>
      </c>
      <c r="D160" t="b">
        <v>1</v>
      </c>
      <c r="E160" t="s">
        <v>50</v>
      </c>
      <c r="F160" t="s">
        <v>55</v>
      </c>
      <c r="G160">
        <v>26</v>
      </c>
      <c r="H160">
        <v>228</v>
      </c>
      <c r="I160">
        <v>0</v>
      </c>
      <c r="J160">
        <v>0</v>
      </c>
      <c r="K160">
        <v>4</v>
      </c>
      <c r="L160">
        <v>4</v>
      </c>
      <c r="M160">
        <v>0.5</v>
      </c>
      <c r="N160">
        <v>0.5</v>
      </c>
      <c r="O160">
        <v>2.5</v>
      </c>
      <c r="P160" t="s">
        <v>52</v>
      </c>
      <c r="Q160" s="3">
        <v>25000</v>
      </c>
      <c r="R160">
        <v>50</v>
      </c>
      <c r="T160" t="s">
        <v>53</v>
      </c>
    </row>
    <row r="161" spans="1:20">
      <c r="A161" t="s">
        <v>3</v>
      </c>
      <c r="B161" t="s">
        <v>67</v>
      </c>
      <c r="C161" t="s">
        <v>21</v>
      </c>
      <c r="D161" t="b">
        <v>1</v>
      </c>
      <c r="E161" t="s">
        <v>50</v>
      </c>
      <c r="F161" t="s">
        <v>51</v>
      </c>
      <c r="G161">
        <v>21</v>
      </c>
      <c r="H161">
        <v>10</v>
      </c>
      <c r="I161">
        <v>0</v>
      </c>
      <c r="J161">
        <v>0</v>
      </c>
      <c r="K161">
        <v>4</v>
      </c>
      <c r="L161">
        <v>4</v>
      </c>
      <c r="M161">
        <v>0.5</v>
      </c>
      <c r="N161">
        <v>0.5</v>
      </c>
      <c r="O161">
        <v>2.5</v>
      </c>
      <c r="P161" t="s">
        <v>52</v>
      </c>
      <c r="Q161" s="3">
        <v>25000</v>
      </c>
      <c r="R161">
        <v>50</v>
      </c>
      <c r="T161" t="s">
        <v>53</v>
      </c>
    </row>
    <row r="162" spans="1:20">
      <c r="A162" t="s">
        <v>3</v>
      </c>
      <c r="B162" t="s">
        <v>66</v>
      </c>
      <c r="C162" t="s">
        <v>21</v>
      </c>
      <c r="D162" t="b">
        <v>1</v>
      </c>
      <c r="E162" t="s">
        <v>50</v>
      </c>
      <c r="F162" t="s">
        <v>51</v>
      </c>
      <c r="G162">
        <v>21</v>
      </c>
      <c r="H162">
        <v>104</v>
      </c>
      <c r="I162">
        <v>0</v>
      </c>
      <c r="J162">
        <v>0</v>
      </c>
      <c r="K162">
        <v>4</v>
      </c>
      <c r="L162">
        <v>4</v>
      </c>
      <c r="M162">
        <v>0.5</v>
      </c>
      <c r="N162">
        <v>0.5</v>
      </c>
      <c r="O162">
        <v>2.5</v>
      </c>
      <c r="P162" t="s">
        <v>52</v>
      </c>
      <c r="Q162" s="3">
        <v>25000</v>
      </c>
      <c r="R162">
        <v>50</v>
      </c>
      <c r="T162" t="s">
        <v>53</v>
      </c>
    </row>
    <row r="163" spans="1:20">
      <c r="A163" t="s">
        <v>3</v>
      </c>
      <c r="B163" t="s">
        <v>65</v>
      </c>
      <c r="C163" t="s">
        <v>21</v>
      </c>
      <c r="D163" t="b">
        <v>1</v>
      </c>
      <c r="E163" t="s">
        <v>50</v>
      </c>
      <c r="F163" t="s">
        <v>60</v>
      </c>
      <c r="G163">
        <v>21</v>
      </c>
      <c r="H163">
        <v>221</v>
      </c>
      <c r="I163">
        <v>0</v>
      </c>
      <c r="J163">
        <v>0</v>
      </c>
      <c r="K163">
        <v>4</v>
      </c>
      <c r="L163">
        <v>4</v>
      </c>
      <c r="M163">
        <v>0.5</v>
      </c>
      <c r="N163">
        <v>0.5</v>
      </c>
      <c r="O163">
        <v>2.5</v>
      </c>
      <c r="P163" t="s">
        <v>52</v>
      </c>
      <c r="Q163" s="3">
        <v>25000</v>
      </c>
      <c r="R163">
        <v>50</v>
      </c>
      <c r="T163" t="s">
        <v>53</v>
      </c>
    </row>
    <row r="164" spans="1:20">
      <c r="A164" t="s">
        <v>2</v>
      </c>
      <c r="B164" t="s">
        <v>64</v>
      </c>
      <c r="C164" t="s">
        <v>20</v>
      </c>
      <c r="D164" t="b">
        <v>1</v>
      </c>
      <c r="E164" t="s">
        <v>50</v>
      </c>
      <c r="F164" t="s">
        <v>60</v>
      </c>
      <c r="G164">
        <v>30</v>
      </c>
      <c r="H164">
        <v>0</v>
      </c>
      <c r="I164">
        <v>0</v>
      </c>
      <c r="J164">
        <v>0</v>
      </c>
      <c r="K164">
        <v>4</v>
      </c>
      <c r="L164">
        <v>4</v>
      </c>
      <c r="M164">
        <v>0.5</v>
      </c>
      <c r="N164">
        <v>0.5</v>
      </c>
      <c r="O164">
        <v>2.5</v>
      </c>
      <c r="P164" t="s">
        <v>52</v>
      </c>
      <c r="Q164" s="3">
        <v>25000</v>
      </c>
      <c r="R164">
        <v>50</v>
      </c>
      <c r="T164" t="s">
        <v>53</v>
      </c>
    </row>
    <row r="165" spans="1:20">
      <c r="A165" t="s">
        <v>2</v>
      </c>
      <c r="B165" t="s">
        <v>63</v>
      </c>
      <c r="C165" t="s">
        <v>20</v>
      </c>
      <c r="D165" t="b">
        <v>1</v>
      </c>
      <c r="E165" t="s">
        <v>50</v>
      </c>
      <c r="F165" t="s">
        <v>60</v>
      </c>
      <c r="G165">
        <v>30</v>
      </c>
      <c r="H165">
        <v>120</v>
      </c>
      <c r="I165">
        <v>0</v>
      </c>
      <c r="J165">
        <v>0</v>
      </c>
      <c r="K165">
        <v>4</v>
      </c>
      <c r="L165">
        <v>4</v>
      </c>
      <c r="M165">
        <v>0.5</v>
      </c>
      <c r="N165">
        <v>0.5</v>
      </c>
      <c r="O165">
        <v>2.5</v>
      </c>
      <c r="P165" t="s">
        <v>52</v>
      </c>
      <c r="Q165" s="3">
        <v>25000</v>
      </c>
      <c r="R165">
        <v>50</v>
      </c>
      <c r="T165" t="s">
        <v>53</v>
      </c>
    </row>
    <row r="166" spans="1:20">
      <c r="A166" t="s">
        <v>2</v>
      </c>
      <c r="B166" t="s">
        <v>62</v>
      </c>
      <c r="C166" t="s">
        <v>20</v>
      </c>
      <c r="D166" t="b">
        <v>1</v>
      </c>
      <c r="E166" t="s">
        <v>50</v>
      </c>
      <c r="F166" t="s">
        <v>60</v>
      </c>
      <c r="G166">
        <v>30</v>
      </c>
      <c r="H166">
        <v>240</v>
      </c>
      <c r="I166">
        <v>0</v>
      </c>
      <c r="J166">
        <v>0</v>
      </c>
      <c r="K166">
        <v>4</v>
      </c>
      <c r="L166">
        <v>4</v>
      </c>
      <c r="M166">
        <v>0.5</v>
      </c>
      <c r="N166">
        <v>0.5</v>
      </c>
      <c r="O166">
        <v>2.5</v>
      </c>
      <c r="P166" t="s">
        <v>52</v>
      </c>
      <c r="Q166" s="3">
        <v>25000</v>
      </c>
      <c r="R166">
        <v>50</v>
      </c>
      <c r="T166" t="s">
        <v>53</v>
      </c>
    </row>
    <row r="167" spans="1:20">
      <c r="A167" t="s">
        <v>1</v>
      </c>
      <c r="B167" t="s">
        <v>61</v>
      </c>
      <c r="C167" t="s">
        <v>20</v>
      </c>
      <c r="D167" t="b">
        <v>1</v>
      </c>
      <c r="E167" t="s">
        <v>50</v>
      </c>
      <c r="F167" t="s">
        <v>51</v>
      </c>
      <c r="G167">
        <v>25.5</v>
      </c>
      <c r="H167">
        <v>50</v>
      </c>
      <c r="I167">
        <v>0</v>
      </c>
      <c r="J167">
        <v>0</v>
      </c>
      <c r="K167">
        <v>4</v>
      </c>
      <c r="L167">
        <v>4</v>
      </c>
      <c r="M167">
        <v>0.5</v>
      </c>
      <c r="N167">
        <v>0.5</v>
      </c>
      <c r="O167">
        <v>2.5</v>
      </c>
      <c r="P167" t="s">
        <v>52</v>
      </c>
      <c r="Q167" s="3">
        <v>25000</v>
      </c>
      <c r="R167">
        <v>50</v>
      </c>
      <c r="T167" t="s">
        <v>53</v>
      </c>
    </row>
    <row r="168" spans="1:20">
      <c r="A168" t="s">
        <v>1</v>
      </c>
      <c r="B168" t="s">
        <v>59</v>
      </c>
      <c r="C168" t="s">
        <v>20</v>
      </c>
      <c r="D168" t="b">
        <v>1</v>
      </c>
      <c r="E168" t="s">
        <v>50</v>
      </c>
      <c r="F168" t="s">
        <v>60</v>
      </c>
      <c r="G168">
        <v>25.5</v>
      </c>
      <c r="H168">
        <v>176</v>
      </c>
      <c r="I168">
        <v>0</v>
      </c>
      <c r="J168">
        <v>0</v>
      </c>
      <c r="K168">
        <v>4</v>
      </c>
      <c r="L168">
        <v>4</v>
      </c>
      <c r="M168">
        <v>0.5</v>
      </c>
      <c r="N168">
        <v>0.5</v>
      </c>
      <c r="O168">
        <v>2.5</v>
      </c>
      <c r="P168" t="s">
        <v>52</v>
      </c>
      <c r="Q168" s="3">
        <v>25000</v>
      </c>
      <c r="R168">
        <v>50</v>
      </c>
      <c r="T168" t="s">
        <v>53</v>
      </c>
    </row>
    <row r="169" spans="1:20">
      <c r="A169" t="s">
        <v>1</v>
      </c>
      <c r="B169" t="s">
        <v>58</v>
      </c>
      <c r="C169" t="s">
        <v>20</v>
      </c>
      <c r="D169" t="b">
        <v>1</v>
      </c>
      <c r="E169" t="s">
        <v>50</v>
      </c>
      <c r="F169" t="s">
        <v>51</v>
      </c>
      <c r="G169">
        <v>25.5</v>
      </c>
      <c r="H169">
        <v>282</v>
      </c>
      <c r="I169">
        <v>0</v>
      </c>
      <c r="J169">
        <v>0</v>
      </c>
      <c r="K169">
        <v>4</v>
      </c>
      <c r="L169">
        <v>4</v>
      </c>
      <c r="M169">
        <v>0.5</v>
      </c>
      <c r="N169">
        <v>0.5</v>
      </c>
      <c r="O169">
        <v>2.5</v>
      </c>
      <c r="P169" t="s">
        <v>52</v>
      </c>
      <c r="Q169" s="3">
        <v>25000</v>
      </c>
      <c r="R169">
        <v>50</v>
      </c>
      <c r="T169" t="s">
        <v>53</v>
      </c>
    </row>
    <row r="170" spans="1:20">
      <c r="A170">
        <v>86006</v>
      </c>
      <c r="B170" t="s">
        <v>56</v>
      </c>
      <c r="C170" t="s">
        <v>19</v>
      </c>
      <c r="D170" t="b">
        <v>1</v>
      </c>
      <c r="E170" t="s">
        <v>50</v>
      </c>
      <c r="F170" t="s">
        <v>57</v>
      </c>
      <c r="G170">
        <v>39</v>
      </c>
      <c r="H170">
        <v>0</v>
      </c>
      <c r="I170">
        <v>0</v>
      </c>
      <c r="J170">
        <v>0</v>
      </c>
      <c r="K170">
        <v>4</v>
      </c>
      <c r="L170">
        <v>4</v>
      </c>
      <c r="M170">
        <v>0.5</v>
      </c>
      <c r="N170">
        <v>0.5</v>
      </c>
      <c r="O170">
        <v>2.5</v>
      </c>
      <c r="P170" t="s">
        <v>52</v>
      </c>
      <c r="Q170" s="3">
        <v>25000</v>
      </c>
      <c r="R170">
        <v>50</v>
      </c>
      <c r="T170" t="s">
        <v>53</v>
      </c>
    </row>
    <row r="171" spans="1:20">
      <c r="A171">
        <v>86006</v>
      </c>
      <c r="B171" t="s">
        <v>54</v>
      </c>
      <c r="C171" t="s">
        <v>19</v>
      </c>
      <c r="D171" t="b">
        <v>1</v>
      </c>
      <c r="E171" t="s">
        <v>50</v>
      </c>
      <c r="F171" t="s">
        <v>55</v>
      </c>
      <c r="G171">
        <v>39</v>
      </c>
      <c r="H171">
        <v>105</v>
      </c>
      <c r="I171">
        <v>0</v>
      </c>
      <c r="J171">
        <v>0</v>
      </c>
      <c r="K171">
        <v>4</v>
      </c>
      <c r="L171">
        <v>4</v>
      </c>
      <c r="M171">
        <v>0.5</v>
      </c>
      <c r="N171">
        <v>0.5</v>
      </c>
      <c r="O171">
        <v>2.5</v>
      </c>
      <c r="P171" t="s">
        <v>52</v>
      </c>
      <c r="Q171" s="3">
        <v>25000</v>
      </c>
      <c r="R171">
        <v>50</v>
      </c>
      <c r="T171" t="s">
        <v>53</v>
      </c>
    </row>
    <row r="172" spans="1:20">
      <c r="A172">
        <v>86006</v>
      </c>
      <c r="B172" t="s">
        <v>49</v>
      </c>
      <c r="C172" t="s">
        <v>19</v>
      </c>
      <c r="D172" t="b">
        <v>1</v>
      </c>
      <c r="E172" t="s">
        <v>50</v>
      </c>
      <c r="F172" t="s">
        <v>51</v>
      </c>
      <c r="G172">
        <v>39</v>
      </c>
      <c r="H172">
        <v>205</v>
      </c>
      <c r="I172">
        <v>0</v>
      </c>
      <c r="J172">
        <v>0</v>
      </c>
      <c r="K172">
        <v>4</v>
      </c>
      <c r="L172">
        <v>4</v>
      </c>
      <c r="M172">
        <v>0.5</v>
      </c>
      <c r="N172">
        <v>0.5</v>
      </c>
      <c r="O172">
        <v>2.5</v>
      </c>
      <c r="P172" t="s">
        <v>52</v>
      </c>
      <c r="Q172" s="3">
        <v>25000</v>
      </c>
      <c r="R172">
        <v>50</v>
      </c>
      <c r="T172" t="s">
        <v>53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Change Log</vt:lpstr>
      <vt:lpstr>Summary</vt:lpstr>
      <vt:lpstr>Technical Info</vt:lpstr>
      <vt:lpstr>Design topology</vt:lpstr>
      <vt:lpstr>RedIT BBH</vt:lpstr>
      <vt:lpstr>MW Topology</vt:lpstr>
      <vt:lpstr>Configuracion Transmitter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Zhoukai (ZK)</dc:creator>
  <cp:lastModifiedBy>Windows 用户</cp:lastModifiedBy>
  <dcterms:created xsi:type="dcterms:W3CDTF">2017-10-20T03:26:10Z</dcterms:created>
  <dcterms:modified xsi:type="dcterms:W3CDTF">2017-12-27T15:01:42Z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(3)JxYnH3H0HBhE7teXe3veH+KrelpfmWo7YIy3SJaJ5eq46/ysw4VDCS2dp0qXDAfJhvr+azz1
UK7d+PzQ3839ELu96i1Fv39NjgFyUTF2P7VmN6/JBRzDYIyLCGoAiZV1Kso2m3yKZ4YKpy1G
GU+EgHTlD3+xfiZw0pCV1miKit7wPyhqOBLMA5ieE18EMAXP+LClffmkmOTL4a2RDrkrnPkn
ZJlehTqRGwUIHKJiQ5</vt:lpwstr>
  </property>
  <property fmtid="{D5CDD505-2E9C-101B-9397-08002B2CF9AE}" pid="3" name="_2015_ms_pID_7253431">
    <vt:lpwstr>XftFs66nRPT5wWZLJqR/x2K+0kHilq11KJaDcE+ytBfZygCG2Ni7Ho
2KH1+QEPrgtf1MDfXdJJhrXiRYqDTBN1gUIR5kxqNm/NZP4KjiQmFChWV8nRuBK33CeJf5xI
DGWKzwivG2HdirYB6RK1vDLosUgk5GUAcUmE+84mtyvRRpMGJoSHKokNCgenVcaq6TwSoYEw
fUrZnPpkSsktZCqsRcGT4zdCqxl9z/pToprv</vt:lpwstr>
  </property>
  <property fmtid="{D5CDD505-2E9C-101B-9397-08002B2CF9AE}" pid="4" name="_2015_ms_pID_7253432">
    <vt:lpwstr>VQ==</vt:lpwstr>
  </property>
  <property fmtid="{D5CDD505-2E9C-101B-9397-08002B2CF9AE}" pid="5" name="_readonly">
    <vt:lpwstr/>
  </property>
  <property fmtid="{D5CDD505-2E9C-101B-9397-08002B2CF9AE}" pid="6" name="_change">
    <vt:lpwstr/>
  </property>
  <property fmtid="{D5CDD505-2E9C-101B-9397-08002B2CF9AE}" pid="7" name="_full-control">
    <vt:lpwstr/>
  </property>
  <property fmtid="{D5CDD505-2E9C-101B-9397-08002B2CF9AE}" pid="8" name="sflag">
    <vt:lpwstr>1514382214</vt:lpwstr>
  </property>
</Properties>
</file>