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45"/>
  </bookViews>
  <sheets>
    <sheet name="Expenses" sheetId="1" r:id="rId1"/>
    <sheet name="Q&amp;A" sheetId="2" r:id="rId2"/>
    <sheet name="Issues" sheetId="3" r:id="rId3"/>
  </sheets>
  <calcPr calcId="144525"/>
</workbook>
</file>

<file path=xl/sharedStrings.xml><?xml version="1.0" encoding="utf-8"?>
<sst xmlns="http://schemas.openxmlformats.org/spreadsheetml/2006/main" count="178" uniqueCount="132">
  <si>
    <t>购买</t>
  </si>
  <si>
    <t>一， 签合同 2018-08-07</t>
  </si>
  <si>
    <t>二， 合同价：单价15980, 面积134.25, 总房款2145315；</t>
  </si>
  <si>
    <t>交房</t>
  </si>
  <si>
    <t>一，预交一年物业费3705元，预交电费500元；</t>
  </si>
  <si>
    <t>二，2018.11 ~ 2019.4年度取暖费3490元；</t>
  </si>
  <si>
    <t>费用一类</t>
  </si>
  <si>
    <t>费用二类</t>
  </si>
  <si>
    <t>费用三类</t>
  </si>
  <si>
    <t>单价</t>
  </si>
  <si>
    <t>数量</t>
  </si>
  <si>
    <t>总价（元）</t>
  </si>
  <si>
    <t>说明</t>
  </si>
  <si>
    <t>统计</t>
  </si>
  <si>
    <t>房款</t>
  </si>
  <si>
    <t>15980元/m²</t>
  </si>
  <si>
    <t>134.25m²</t>
  </si>
  <si>
    <t>预交物业费</t>
  </si>
  <si>
    <t>2.4元/m²</t>
  </si>
  <si>
    <t>预交电费</t>
  </si>
  <si>
    <t>/</t>
  </si>
  <si>
    <t>一次性预交500；</t>
  </si>
  <si>
    <t>18~19年度取暖费</t>
  </si>
  <si>
    <t>26元/m²</t>
  </si>
  <si>
    <t>装修</t>
  </si>
  <si>
    <t>排碴费</t>
  </si>
  <si>
    <t>固定费用；</t>
  </si>
  <si>
    <t>电梯使用费</t>
  </si>
  <si>
    <t>工人小区出入证</t>
  </si>
  <si>
    <t>10元/证</t>
  </si>
  <si>
    <t>基础装修</t>
  </si>
  <si>
    <t>由大连益丰装修公司承接装修业务
1. 负责整体设计布局；
2. 地板，地砖和墙面磁砖铺设；
3. 鞋柜，卧室衣柜等木工现场打造；</t>
  </si>
  <si>
    <t>厨房</t>
  </si>
  <si>
    <t>整体橱柜</t>
  </si>
  <si>
    <t>1850元/延米</t>
  </si>
  <si>
    <t>待测</t>
  </si>
  <si>
    <t>从博瑞装修公司（刘枫）定制， 模压；
1， 每延米单价1850；
2， 包含三个抽屉（两小一大）；
3，包含吊柜和地柜，单色石英石台面（带后挡水）；
4， 包含顶线， 见光板和罗马柱；
5， 包含所有合叶拉手等五金件；</t>
  </si>
  <si>
    <t>水槽</t>
  </si>
  <si>
    <t>Arrow手工加厚水槽， 带两个角阀， 龙头， 下水管等配件；</t>
  </si>
  <si>
    <t>龙头</t>
  </si>
  <si>
    <t>-</t>
  </si>
  <si>
    <t>抽油烟机</t>
  </si>
  <si>
    <t>煤气灶</t>
  </si>
  <si>
    <t>前置过滤器</t>
  </si>
  <si>
    <t>汉斯希尔ECO, 送排污软管+安装服务，400-155-5151</t>
  </si>
  <si>
    <t>小计</t>
  </si>
  <si>
    <t>卫生间</t>
  </si>
  <si>
    <t>面盆</t>
  </si>
  <si>
    <t>主卫：圆形面盆， 台下安装， 549元；
客卫：方形面盆， 台下安装， 499元；
               抽拉龙头， 299元；</t>
  </si>
  <si>
    <t>整体台面橱柜</t>
  </si>
  <si>
    <t>热水器</t>
  </si>
  <si>
    <t>主卫：海尔50升，1249元；免费送装；
客卫：AO史密斯60升H10V， 4716元；免费送装</t>
  </si>
  <si>
    <t>花洒</t>
  </si>
  <si>
    <t>主卫花洒：带高压喷头
客卫花洒：自动恒温</t>
  </si>
  <si>
    <t>马桶</t>
  </si>
  <si>
    <t>玻璃淋浴房</t>
  </si>
  <si>
    <t>瓷砖</t>
  </si>
  <si>
    <t>900X900</t>
  </si>
  <si>
    <t>185元/片</t>
  </si>
  <si>
    <t>62片</t>
  </si>
  <si>
    <t>客厅/餐厅/过廊地面砖</t>
  </si>
  <si>
    <t>800X800（一）</t>
  </si>
  <si>
    <t>100元/片</t>
  </si>
  <si>
    <t>88片</t>
  </si>
  <si>
    <t>主卧卫生间地面墙面砖，客卫上墙面和地面砖；</t>
  </si>
  <si>
    <t>800X800（二）</t>
  </si>
  <si>
    <t>8片</t>
  </si>
  <si>
    <t>客卫上下墙之下墙面砖</t>
  </si>
  <si>
    <t>300X600</t>
  </si>
  <si>
    <t>15元/片</t>
  </si>
  <si>
    <t>100片</t>
  </si>
  <si>
    <t>厨房墙面砖</t>
  </si>
  <si>
    <t>补砖</t>
  </si>
  <si>
    <t>12月2号设计后，补砖：
900*900：8片； 
800*800：3片；
打94折后抹零：
(185*8 + 100*3) * 0.94 = 1673;
1673 - 73 = 1600;</t>
  </si>
  <si>
    <t>优惠折扣价21200元；</t>
  </si>
  <si>
    <t>地板</t>
  </si>
  <si>
    <t>大自然实木复合</t>
  </si>
  <si>
    <t>309元/平</t>
  </si>
  <si>
    <t>窗户</t>
  </si>
  <si>
    <t>阳台封闭</t>
  </si>
  <si>
    <t>350元/平米</t>
  </si>
  <si>
    <t>12.9m²</t>
  </si>
  <si>
    <t>客厅+次卧室阳台：
1.4厚材料框架，5厚度全尺寸双层玻璃， 雅尔五金件（合叶，把手等）；</t>
  </si>
  <si>
    <t>全屋纱窗</t>
  </si>
  <si>
    <t>100元/个</t>
  </si>
  <si>
    <t>精钢网面，全304不锈钢网，防坠， 不锈；</t>
  </si>
  <si>
    <t>整体优惠30元；</t>
  </si>
  <si>
    <t>水电改造</t>
  </si>
  <si>
    <t>强电</t>
  </si>
  <si>
    <t>45元/米</t>
  </si>
  <si>
    <t>134.15m</t>
  </si>
  <si>
    <t>弱电</t>
  </si>
  <si>
    <t>35元/米</t>
  </si>
  <si>
    <t>26.6m</t>
  </si>
  <si>
    <t>水管</t>
  </si>
  <si>
    <t>65元/米</t>
  </si>
  <si>
    <t>81.9m</t>
  </si>
  <si>
    <t>抹零优惠91.25元</t>
  </si>
  <si>
    <t>家电</t>
  </si>
  <si>
    <t>电视机</t>
  </si>
  <si>
    <t>6488元/台</t>
  </si>
  <si>
    <t>Sony KD-55X9000F， 55英寸 LED动态直下式背光LCD电视机</t>
  </si>
  <si>
    <t>总计</t>
  </si>
  <si>
    <t>#</t>
  </si>
  <si>
    <t>问题内容</t>
  </si>
  <si>
    <t>提出方</t>
  </si>
  <si>
    <t>解答内容</t>
  </si>
  <si>
    <t>解答方</t>
  </si>
  <si>
    <t>1.水路改造考虑前置过滤器安装</t>
  </si>
  <si>
    <t>邵铁成</t>
  </si>
  <si>
    <t>已预留</t>
  </si>
  <si>
    <t>益丰</t>
  </si>
  <si>
    <t>2. 电路改造，所有卧室和玄过道关做双控开关</t>
  </si>
  <si>
    <t>已做成指定区域的双控电路</t>
  </si>
  <si>
    <t>3. 考虑换防盗门，应该在什么时间之前决定？</t>
  </si>
  <si>
    <t>4. 根据规划好的电路，重新统计一下开关插座的种类和数量。</t>
  </si>
  <si>
    <t>已提供相关种类和数量；</t>
  </si>
  <si>
    <t>5.现在的电路，电视上墙是否会有线外露？</t>
  </si>
  <si>
    <t>已在线盒上方做了线管预埋， 直通电视机后墙位置；</t>
  </si>
  <si>
    <t>6. 地漏下水管是40,50？</t>
  </si>
  <si>
    <t>50;</t>
  </si>
  <si>
    <t>7. 墙排用不上地漏，墙排口方向？墙排口对于洗衣机排水是否太高？</t>
  </si>
  <si>
    <t>8，厨房磁片是否也可以做美缝？美缝是包工包料划算， 还是自己买美缝剂再找人施工合适？</t>
  </si>
  <si>
    <t>9，所有磁砖面积大概有多少（用于做美缝预算）？</t>
  </si>
  <si>
    <t>10, 客卫热水器位置没有灌水泥，需要再确认安装位置； --- 已经和天爱妈妈电话确认：工人现场和热水器安装师傅确认过安装位置；</t>
  </si>
  <si>
    <t>11，磁砖是下雪天送达，运输过程中很多磁砖的侧边都有黑泥，希望铺贴前能做一下清理；</t>
  </si>
  <si>
    <t>12, 水路打压测试什么时候进行？</t>
  </si>
  <si>
    <t>13, 两个卫生间的防水测试情况，是否完全没有问题？</t>
  </si>
  <si>
    <t>14, 我现在记不太清当时为什么要把地漏移位了，　只记得当时说有一个平移成功了，　另一个砸地时发现有地热管就没敢施工;　那移位成功那个会不会影响地热管？</t>
  </si>
  <si>
    <t>卫生间， 厨房等下水管道没有外包隔音棉；</t>
  </si>
  <si>
    <t>磁砖开孔没有使用开孔器， 角磨机开孔形状不规则， 周边磁砖磨成薄片， 参差不齐；</t>
  </si>
  <si>
    <t>厨房煤气管道处没有拆除三角铁固定架贴完整磁砖，单块砸掉重贴；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</si>
</sst>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5" tint="0.4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3"/>
      <color theme="1"/>
      <name val="Calibri"/>
      <charset val="134"/>
      <scheme val="minor"/>
    </font>
    <font>
      <b/>
      <sz val="16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ECED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B7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24" borderId="1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9" borderId="13" applyNumberFormat="0" applyFont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4" borderId="1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25" fillId="26" borderId="18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5" fillId="0" borderId="1" xfId="0" applyFont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7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 vertical="center"/>
    </xf>
    <xf numFmtId="0" fontId="4" fillId="9" borderId="2" xfId="0" applyFont="1" applyFill="1" applyBorder="1"/>
    <xf numFmtId="0" fontId="8" fillId="10" borderId="3" xfId="0" applyFont="1" applyFill="1" applyBorder="1" applyAlignment="1">
      <alignment horizontal="center" vertical="center"/>
    </xf>
    <xf numFmtId="0" fontId="4" fillId="9" borderId="3" xfId="0" applyFont="1" applyFill="1" applyBorder="1"/>
    <xf numFmtId="0" fontId="8" fillId="10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8" fillId="10" borderId="2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4" fillId="12" borderId="3" xfId="0" applyFont="1" applyFill="1" applyBorder="1"/>
    <xf numFmtId="0" fontId="8" fillId="11" borderId="5" xfId="0" applyFont="1" applyFill="1" applyBorder="1" applyAlignment="1">
      <alignment horizontal="center" vertical="center"/>
    </xf>
    <xf numFmtId="0" fontId="4" fillId="12" borderId="1" xfId="0" applyFont="1" applyFill="1" applyBorder="1"/>
    <xf numFmtId="0" fontId="4" fillId="12" borderId="2" xfId="0" applyFont="1" applyFill="1" applyBorder="1"/>
    <xf numFmtId="0" fontId="4" fillId="12" borderId="3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1" fillId="0" borderId="3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3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2" xfId="0" applyFont="1" applyFill="1" applyBorder="1"/>
    <xf numFmtId="0" fontId="0" fillId="0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14" borderId="6" xfId="0" applyFill="1" applyBorder="1"/>
    <xf numFmtId="0" fontId="1" fillId="14" borderId="6" xfId="0" applyFont="1" applyFill="1" applyBorder="1"/>
    <xf numFmtId="0" fontId="0" fillId="0" borderId="3" xfId="0" applyFill="1" applyBorder="1"/>
    <xf numFmtId="0" fontId="0" fillId="0" borderId="6" xfId="0" applyBorder="1"/>
    <xf numFmtId="0" fontId="0" fillId="0" borderId="8" xfId="0" applyBorder="1"/>
    <xf numFmtId="0" fontId="1" fillId="0" borderId="8" xfId="0" applyFont="1" applyBorder="1"/>
    <xf numFmtId="0" fontId="0" fillId="14" borderId="7" xfId="0" applyFill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0" fillId="14" borderId="2" xfId="0" applyFill="1" applyBorder="1"/>
    <xf numFmtId="0" fontId="9" fillId="13" borderId="10" xfId="0" applyFont="1" applyFill="1" applyBorder="1" applyAlignment="1">
      <alignment horizontal="left" vertical="center"/>
    </xf>
    <xf numFmtId="0" fontId="10" fillId="15" borderId="2" xfId="0" applyFont="1" applyFill="1" applyBorder="1"/>
    <xf numFmtId="0" fontId="10" fillId="15" borderId="3" xfId="0" applyFont="1" applyFill="1" applyBorder="1"/>
    <xf numFmtId="0" fontId="10" fillId="15" borderId="1" xfId="0" applyFont="1" applyFill="1" applyBorder="1"/>
    <xf numFmtId="0" fontId="1" fillId="0" borderId="4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10" fillId="15" borderId="2" xfId="0" applyFont="1" applyFill="1" applyBorder="1" applyAlignment="1">
      <alignment wrapText="1"/>
    </xf>
    <xf numFmtId="0" fontId="1" fillId="0" borderId="5" xfId="0" applyFont="1" applyFill="1" applyBorder="1" applyAlignment="1">
      <alignment horizontal="right"/>
    </xf>
    <xf numFmtId="0" fontId="10" fillId="15" borderId="3" xfId="0" applyFont="1" applyFill="1" applyBorder="1" applyAlignment="1">
      <alignment wrapText="1"/>
    </xf>
    <xf numFmtId="0" fontId="10" fillId="16" borderId="1" xfId="0" applyFont="1" applyFill="1" applyBorder="1" applyAlignment="1">
      <alignment wrapText="1"/>
    </xf>
    <xf numFmtId="0" fontId="10" fillId="16" borderId="1" xfId="0" applyFont="1" applyFill="1" applyBorder="1"/>
    <xf numFmtId="0" fontId="10" fillId="14" borderId="6" xfId="0" applyFont="1" applyFill="1" applyBorder="1"/>
    <xf numFmtId="0" fontId="1" fillId="0" borderId="6" xfId="0" applyFont="1" applyBorder="1"/>
    <xf numFmtId="0" fontId="10" fillId="0" borderId="3" xfId="0" applyFont="1" applyBorder="1" applyAlignment="1">
      <alignment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3" xfId="0" applyFont="1" applyBorder="1"/>
    <xf numFmtId="0" fontId="10" fillId="0" borderId="2" xfId="0" applyFont="1" applyBorder="1" applyAlignment="1">
      <alignment wrapText="1"/>
    </xf>
    <xf numFmtId="0" fontId="10" fillId="0" borderId="6" xfId="0" applyFont="1" applyBorder="1"/>
    <xf numFmtId="0" fontId="10" fillId="0" borderId="8" xfId="0" applyFont="1" applyBorder="1"/>
    <xf numFmtId="0" fontId="10" fillId="14" borderId="7" xfId="0" applyFont="1" applyFill="1" applyBorder="1"/>
    <xf numFmtId="0" fontId="1" fillId="0" borderId="7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5" xfId="0" applyFont="1" applyBorder="1"/>
    <xf numFmtId="0" fontId="1" fillId="0" borderId="4" xfId="0" applyFont="1" applyBorder="1"/>
    <xf numFmtId="0" fontId="1" fillId="0" borderId="5" xfId="0" applyFont="1" applyBorder="1"/>
    <xf numFmtId="0" fontId="9" fillId="13" borderId="11" xfId="0" applyFont="1" applyFill="1" applyBorder="1" applyAlignment="1">
      <alignment horizontal="left" vertical="center"/>
    </xf>
    <xf numFmtId="0" fontId="11" fillId="13" borderId="12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D0B7DC"/>
      <color rgb="00A5E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61"/>
  <sheetViews>
    <sheetView tabSelected="1" zoomScale="85" zoomScaleNormal="85" topLeftCell="A19" workbookViewId="0">
      <selection activeCell="D54" sqref="D54:D59"/>
    </sheetView>
  </sheetViews>
  <sheetFormatPr defaultColWidth="9" defaultRowHeight="12.75"/>
  <cols>
    <col min="3" max="3" width="19.4285714285714" customWidth="1"/>
    <col min="4" max="4" width="24" customWidth="1"/>
    <col min="5" max="5" width="18.8571428571429" customWidth="1"/>
    <col min="6" max="7" width="13.7142857142857" customWidth="1"/>
    <col min="8" max="8" width="15.1428571428571" customWidth="1"/>
    <col min="9" max="9" width="54.2857142857143" customWidth="1"/>
    <col min="10" max="10" width="15.1428571428571" customWidth="1"/>
  </cols>
  <sheetData>
    <row r="3" ht="28.5" spans="3:3">
      <c r="C3" s="11" t="s">
        <v>0</v>
      </c>
    </row>
    <row r="4" spans="3:3">
      <c r="C4" s="12" t="s">
        <v>1</v>
      </c>
    </row>
    <row r="5" spans="3:3">
      <c r="C5" s="12" t="s">
        <v>2</v>
      </c>
    </row>
    <row r="7" ht="28.5" spans="3:3">
      <c r="C7" s="11" t="s">
        <v>3</v>
      </c>
    </row>
    <row r="8" spans="3:3">
      <c r="C8" s="12" t="s">
        <v>4</v>
      </c>
    </row>
    <row r="9" spans="3:3">
      <c r="C9" s="12" t="s">
        <v>5</v>
      </c>
    </row>
    <row r="13" ht="18" spans="3:10">
      <c r="C13" s="13" t="s">
        <v>6</v>
      </c>
      <c r="D13" s="13" t="s">
        <v>7</v>
      </c>
      <c r="E13" s="13" t="s">
        <v>8</v>
      </c>
      <c r="F13" s="13" t="s">
        <v>9</v>
      </c>
      <c r="G13" s="13" t="s">
        <v>10</v>
      </c>
      <c r="H13" s="13" t="s">
        <v>11</v>
      </c>
      <c r="I13" s="13" t="s">
        <v>12</v>
      </c>
      <c r="J13" s="13" t="s">
        <v>13</v>
      </c>
    </row>
    <row r="14" ht="24.75" spans="3:10">
      <c r="C14" s="14" t="s">
        <v>14</v>
      </c>
      <c r="D14" s="15" t="s">
        <v>14</v>
      </c>
      <c r="E14" s="39"/>
      <c r="F14" s="40" t="s">
        <v>15</v>
      </c>
      <c r="G14" s="40" t="s">
        <v>16</v>
      </c>
      <c r="H14" s="41">
        <v>2145315</v>
      </c>
      <c r="I14" s="71"/>
      <c r="J14" s="41"/>
    </row>
    <row r="15" ht="18" spans="3:10">
      <c r="C15" s="16" t="s">
        <v>3</v>
      </c>
      <c r="D15" s="17" t="s">
        <v>17</v>
      </c>
      <c r="E15" s="42"/>
      <c r="F15" s="43" t="s">
        <v>18</v>
      </c>
      <c r="G15" s="43" t="s">
        <v>16</v>
      </c>
      <c r="H15" s="44">
        <v>3705</v>
      </c>
      <c r="I15" s="72"/>
      <c r="J15" s="44"/>
    </row>
    <row r="16" ht="17.25" spans="3:10">
      <c r="C16" s="18"/>
      <c r="D16" s="19" t="s">
        <v>19</v>
      </c>
      <c r="E16" s="45" t="s">
        <v>20</v>
      </c>
      <c r="F16" s="45" t="s">
        <v>20</v>
      </c>
      <c r="G16" s="45" t="s">
        <v>20</v>
      </c>
      <c r="H16" s="46">
        <v>500</v>
      </c>
      <c r="I16" s="73" t="s">
        <v>21</v>
      </c>
      <c r="J16" s="46"/>
    </row>
    <row r="17" ht="18" spans="3:10">
      <c r="C17" s="20"/>
      <c r="D17" s="15" t="s">
        <v>22</v>
      </c>
      <c r="E17" s="39"/>
      <c r="F17" s="40" t="s">
        <v>23</v>
      </c>
      <c r="G17" s="40" t="s">
        <v>16</v>
      </c>
      <c r="H17" s="41">
        <v>3490</v>
      </c>
      <c r="I17" s="71"/>
      <c r="J17" s="41"/>
    </row>
    <row r="18" ht="18" spans="3:10">
      <c r="C18" s="21" t="s">
        <v>24</v>
      </c>
      <c r="D18" s="22" t="s">
        <v>25</v>
      </c>
      <c r="E18" s="43" t="s">
        <v>20</v>
      </c>
      <c r="F18" s="43" t="s">
        <v>20</v>
      </c>
      <c r="G18" s="43" t="s">
        <v>20</v>
      </c>
      <c r="H18" s="47">
        <v>700</v>
      </c>
      <c r="I18" s="72" t="s">
        <v>26</v>
      </c>
      <c r="J18" s="74">
        <f>SUM(H18:H21)</f>
        <v>61320</v>
      </c>
    </row>
    <row r="19" ht="17.25" spans="3:10">
      <c r="C19" s="23"/>
      <c r="D19" s="24" t="s">
        <v>27</v>
      </c>
      <c r="E19" s="45" t="s">
        <v>20</v>
      </c>
      <c r="F19" s="45" t="s">
        <v>20</v>
      </c>
      <c r="G19" s="45" t="s">
        <v>20</v>
      </c>
      <c r="H19" s="48">
        <v>600</v>
      </c>
      <c r="I19" s="73" t="s">
        <v>26</v>
      </c>
      <c r="J19" s="75"/>
    </row>
    <row r="20" ht="17.25" spans="3:10">
      <c r="C20" s="23"/>
      <c r="D20" s="24" t="s">
        <v>28</v>
      </c>
      <c r="E20" s="49"/>
      <c r="F20" s="45" t="s">
        <v>29</v>
      </c>
      <c r="G20" s="45">
        <v>2</v>
      </c>
      <c r="H20" s="48">
        <v>20</v>
      </c>
      <c r="I20" s="73"/>
      <c r="J20" s="75"/>
    </row>
    <row r="21" ht="39.75" spans="3:10">
      <c r="C21" s="23"/>
      <c r="D21" s="25" t="s">
        <v>30</v>
      </c>
      <c r="E21" s="50"/>
      <c r="F21" s="40"/>
      <c r="G21" s="40"/>
      <c r="H21" s="51">
        <v>60000</v>
      </c>
      <c r="I21" s="76" t="s">
        <v>31</v>
      </c>
      <c r="J21" s="77"/>
    </row>
    <row r="22" ht="59.25" spans="3:10">
      <c r="C22" s="23"/>
      <c r="D22" s="26" t="s">
        <v>32</v>
      </c>
      <c r="E22" s="52" t="s">
        <v>33</v>
      </c>
      <c r="F22" s="53" t="s">
        <v>34</v>
      </c>
      <c r="G22" s="53" t="s">
        <v>35</v>
      </c>
      <c r="H22" s="54"/>
      <c r="I22" s="78" t="s">
        <v>36</v>
      </c>
      <c r="J22" s="44">
        <f>SUM(H22:H28)</f>
        <v>1842</v>
      </c>
    </row>
    <row r="23" spans="3:10">
      <c r="C23" s="23"/>
      <c r="D23" s="27"/>
      <c r="E23" s="55" t="s">
        <v>37</v>
      </c>
      <c r="F23" s="45"/>
      <c r="G23" s="45"/>
      <c r="H23" s="46">
        <v>1069</v>
      </c>
      <c r="I23" s="79" t="s">
        <v>38</v>
      </c>
      <c r="J23" s="46"/>
    </row>
    <row r="24" spans="3:10">
      <c r="C24" s="23"/>
      <c r="D24" s="27"/>
      <c r="E24" s="55" t="s">
        <v>39</v>
      </c>
      <c r="F24" s="45"/>
      <c r="G24" s="45"/>
      <c r="H24" s="46" t="s">
        <v>40</v>
      </c>
      <c r="I24" s="80"/>
      <c r="J24" s="46"/>
    </row>
    <row r="25" spans="3:10">
      <c r="C25" s="23"/>
      <c r="D25" s="27"/>
      <c r="E25" s="55" t="s">
        <v>41</v>
      </c>
      <c r="F25" s="45"/>
      <c r="G25" s="45"/>
      <c r="H25" s="46"/>
      <c r="I25" s="80"/>
      <c r="J25" s="46"/>
    </row>
    <row r="26" spans="3:10">
      <c r="C26" s="23"/>
      <c r="D26" s="27"/>
      <c r="E26" s="55" t="s">
        <v>42</v>
      </c>
      <c r="F26" s="45"/>
      <c r="G26" s="45"/>
      <c r="H26" s="46"/>
      <c r="I26" s="80"/>
      <c r="J26" s="46"/>
    </row>
    <row r="27" spans="3:10">
      <c r="C27" s="23"/>
      <c r="D27" s="27"/>
      <c r="E27" s="55" t="s">
        <v>43</v>
      </c>
      <c r="F27" s="56">
        <v>773</v>
      </c>
      <c r="G27" s="55">
        <v>1</v>
      </c>
      <c r="H27" s="46">
        <v>773</v>
      </c>
      <c r="I27" s="80" t="s">
        <v>44</v>
      </c>
      <c r="J27" s="46"/>
    </row>
    <row r="28" spans="3:10">
      <c r="C28" s="23"/>
      <c r="D28" s="27"/>
      <c r="E28" s="55"/>
      <c r="F28" s="55"/>
      <c r="G28" s="55"/>
      <c r="H28" s="46"/>
      <c r="I28" s="80"/>
      <c r="J28" s="46"/>
    </row>
    <row r="29" spans="3:10">
      <c r="C29" s="23"/>
      <c r="D29" s="28"/>
      <c r="E29" s="57" t="s">
        <v>45</v>
      </c>
      <c r="F29" s="57"/>
      <c r="G29" s="57"/>
      <c r="H29" s="58"/>
      <c r="I29" s="81"/>
      <c r="J29" s="82"/>
    </row>
    <row r="30" ht="30" spans="3:10">
      <c r="C30" s="23"/>
      <c r="D30" s="26" t="s">
        <v>46</v>
      </c>
      <c r="E30" s="42" t="s">
        <v>47</v>
      </c>
      <c r="F30" s="42"/>
      <c r="G30" s="42"/>
      <c r="H30" s="44">
        <v>1147</v>
      </c>
      <c r="I30" s="83" t="s">
        <v>48</v>
      </c>
      <c r="J30" s="44">
        <f>SUM(H30:H36)</f>
        <v>8479</v>
      </c>
    </row>
    <row r="31" spans="3:10">
      <c r="C31" s="23"/>
      <c r="D31" s="27"/>
      <c r="E31" s="55" t="s">
        <v>49</v>
      </c>
      <c r="F31" s="55"/>
      <c r="G31" s="55"/>
      <c r="H31" s="46"/>
      <c r="I31" s="84"/>
      <c r="J31" s="46"/>
    </row>
    <row r="32" ht="19.5" spans="3:10">
      <c r="C32" s="23"/>
      <c r="D32" s="27"/>
      <c r="E32" s="55" t="s">
        <v>50</v>
      </c>
      <c r="F32" s="55"/>
      <c r="G32" s="55"/>
      <c r="H32" s="46">
        <v>5965</v>
      </c>
      <c r="I32" s="85" t="s">
        <v>51</v>
      </c>
      <c r="J32" s="46"/>
    </row>
    <row r="33" ht="19.5" spans="3:10">
      <c r="C33" s="23"/>
      <c r="D33" s="27"/>
      <c r="E33" s="55" t="s">
        <v>52</v>
      </c>
      <c r="F33" s="55"/>
      <c r="G33" s="55"/>
      <c r="H33" s="46">
        <v>1367</v>
      </c>
      <c r="I33" s="85" t="s">
        <v>53</v>
      </c>
      <c r="J33" s="46"/>
    </row>
    <row r="34" spans="3:10">
      <c r="C34" s="23"/>
      <c r="D34" s="27"/>
      <c r="E34" s="55" t="s">
        <v>54</v>
      </c>
      <c r="F34" s="55"/>
      <c r="G34" s="55"/>
      <c r="H34" s="46"/>
      <c r="I34" s="84"/>
      <c r="J34" s="46"/>
    </row>
    <row r="35" spans="3:10">
      <c r="C35" s="23"/>
      <c r="D35" s="27"/>
      <c r="E35" s="55" t="s">
        <v>55</v>
      </c>
      <c r="F35" s="55"/>
      <c r="G35" s="55"/>
      <c r="H35" s="46"/>
      <c r="I35" s="84"/>
      <c r="J35" s="46"/>
    </row>
    <row r="36" spans="3:10">
      <c r="C36" s="23"/>
      <c r="D36" s="27"/>
      <c r="E36" s="55"/>
      <c r="F36" s="55"/>
      <c r="G36" s="55"/>
      <c r="H36" s="46"/>
      <c r="I36" s="84"/>
      <c r="J36" s="46"/>
    </row>
    <row r="37" spans="3:10">
      <c r="C37" s="23"/>
      <c r="D37" s="28"/>
      <c r="E37" s="57" t="s">
        <v>45</v>
      </c>
      <c r="F37" s="57"/>
      <c r="G37" s="57"/>
      <c r="H37" s="58"/>
      <c r="I37" s="81"/>
      <c r="J37" s="82"/>
    </row>
    <row r="38" spans="3:10">
      <c r="C38" s="23"/>
      <c r="D38" s="26" t="s">
        <v>56</v>
      </c>
      <c r="E38" s="59" t="s">
        <v>57</v>
      </c>
      <c r="F38" s="42" t="s">
        <v>58</v>
      </c>
      <c r="G38" s="42" t="s">
        <v>59</v>
      </c>
      <c r="H38" s="44">
        <f>185*62</f>
        <v>11470</v>
      </c>
      <c r="I38" s="86" t="s">
        <v>60</v>
      </c>
      <c r="J38" s="44">
        <f>21200+1600</f>
        <v>22800</v>
      </c>
    </row>
    <row r="39" spans="3:10">
      <c r="C39" s="23"/>
      <c r="D39" s="27"/>
      <c r="E39" s="49" t="s">
        <v>61</v>
      </c>
      <c r="F39" s="55" t="s">
        <v>62</v>
      </c>
      <c r="G39" s="55" t="s">
        <v>63</v>
      </c>
      <c r="H39" s="46">
        <f>100*88</f>
        <v>8800</v>
      </c>
      <c r="I39" s="84" t="s">
        <v>64</v>
      </c>
      <c r="J39" s="46"/>
    </row>
    <row r="40" spans="3:10">
      <c r="C40" s="23"/>
      <c r="D40" s="27"/>
      <c r="E40" s="49" t="s">
        <v>65</v>
      </c>
      <c r="F40" s="55" t="s">
        <v>62</v>
      </c>
      <c r="G40" s="55" t="s">
        <v>66</v>
      </c>
      <c r="H40" s="46">
        <f>100*8</f>
        <v>800</v>
      </c>
      <c r="I40" s="84" t="s">
        <v>67</v>
      </c>
      <c r="J40" s="46"/>
    </row>
    <row r="41" spans="3:10">
      <c r="C41" s="23"/>
      <c r="D41" s="27"/>
      <c r="E41" s="49" t="s">
        <v>68</v>
      </c>
      <c r="F41" s="55" t="s">
        <v>69</v>
      </c>
      <c r="G41" s="55" t="s">
        <v>70</v>
      </c>
      <c r="H41" s="46">
        <f>15*100</f>
        <v>1500</v>
      </c>
      <c r="I41" s="84" t="s">
        <v>71</v>
      </c>
      <c r="J41" s="46"/>
    </row>
    <row r="42" ht="57" spans="3:10">
      <c r="C42" s="23"/>
      <c r="D42" s="29"/>
      <c r="E42" s="50" t="s">
        <v>72</v>
      </c>
      <c r="F42" s="39"/>
      <c r="G42" s="39"/>
      <c r="H42" s="41">
        <v>1600</v>
      </c>
      <c r="I42" s="87" t="s">
        <v>73</v>
      </c>
      <c r="J42" s="41"/>
    </row>
    <row r="43" spans="3:10">
      <c r="C43" s="23"/>
      <c r="D43" s="28"/>
      <c r="E43" s="57" t="s">
        <v>45</v>
      </c>
      <c r="F43" s="57"/>
      <c r="G43" s="57"/>
      <c r="H43" s="58">
        <f>SUM(H38:H41)</f>
        <v>22570</v>
      </c>
      <c r="I43" s="81" t="s">
        <v>74</v>
      </c>
      <c r="J43" s="82"/>
    </row>
    <row r="44" spans="3:10">
      <c r="C44" s="23"/>
      <c r="D44" s="26" t="s">
        <v>75</v>
      </c>
      <c r="E44" s="42" t="s">
        <v>76</v>
      </c>
      <c r="F44" s="42" t="s">
        <v>77</v>
      </c>
      <c r="G44" s="42"/>
      <c r="H44" s="42"/>
      <c r="I44" s="86"/>
      <c r="J44" s="42"/>
    </row>
    <row r="45" spans="3:10">
      <c r="C45" s="23"/>
      <c r="D45" s="27"/>
      <c r="E45" s="55"/>
      <c r="F45" s="55"/>
      <c r="G45" s="55"/>
      <c r="H45" s="55"/>
      <c r="I45" s="84"/>
      <c r="J45" s="55"/>
    </row>
    <row r="46" spans="3:10">
      <c r="C46" s="23"/>
      <c r="D46" s="28"/>
      <c r="E46" s="60" t="s">
        <v>45</v>
      </c>
      <c r="F46" s="60"/>
      <c r="G46" s="60"/>
      <c r="H46" s="60"/>
      <c r="I46" s="88"/>
      <c r="J46" s="60"/>
    </row>
    <row r="47" ht="20.25" spans="3:10">
      <c r="C47" s="23"/>
      <c r="D47" s="30" t="s">
        <v>78</v>
      </c>
      <c r="E47" s="42" t="s">
        <v>79</v>
      </c>
      <c r="F47" s="42" t="s">
        <v>80</v>
      </c>
      <c r="G47" s="42" t="s">
        <v>81</v>
      </c>
      <c r="H47" s="44">
        <f>12.9*350-15</f>
        <v>4500</v>
      </c>
      <c r="I47" s="83" t="s">
        <v>82</v>
      </c>
      <c r="J47" s="42"/>
    </row>
    <row r="48" spans="3:10">
      <c r="C48" s="23"/>
      <c r="D48" s="31"/>
      <c r="E48" s="61" t="s">
        <v>83</v>
      </c>
      <c r="F48" s="61" t="s">
        <v>84</v>
      </c>
      <c r="G48" s="61">
        <v>9</v>
      </c>
      <c r="H48" s="62">
        <f>100*9</f>
        <v>900</v>
      </c>
      <c r="I48" s="89" t="s">
        <v>85</v>
      </c>
      <c r="J48" s="61"/>
    </row>
    <row r="49" spans="3:10">
      <c r="C49" s="23"/>
      <c r="D49" s="32"/>
      <c r="E49" s="63" t="s">
        <v>45</v>
      </c>
      <c r="F49" s="63"/>
      <c r="G49" s="63"/>
      <c r="H49" s="63"/>
      <c r="I49" s="90" t="s">
        <v>86</v>
      </c>
      <c r="J49" s="91">
        <f>SUM(H47:H48)-30</f>
        <v>5370</v>
      </c>
    </row>
    <row r="50" spans="3:10">
      <c r="C50" s="23"/>
      <c r="D50" s="30" t="s">
        <v>87</v>
      </c>
      <c r="E50" s="64" t="s">
        <v>88</v>
      </c>
      <c r="F50" s="64" t="s">
        <v>89</v>
      </c>
      <c r="G50" s="64" t="s">
        <v>90</v>
      </c>
      <c r="H50" s="65">
        <f>134.15*45</f>
        <v>6036.75</v>
      </c>
      <c r="I50" s="92"/>
      <c r="J50" s="65"/>
    </row>
    <row r="51" spans="3:10">
      <c r="C51" s="23"/>
      <c r="D51" s="31"/>
      <c r="E51" s="66" t="s">
        <v>91</v>
      </c>
      <c r="F51" s="66" t="s">
        <v>92</v>
      </c>
      <c r="G51" s="66" t="s">
        <v>93</v>
      </c>
      <c r="H51" s="67">
        <f>26.6*35</f>
        <v>931</v>
      </c>
      <c r="I51" s="93"/>
      <c r="J51" s="67"/>
    </row>
    <row r="52" spans="3:10">
      <c r="C52" s="23"/>
      <c r="D52" s="31"/>
      <c r="E52" s="66" t="s">
        <v>94</v>
      </c>
      <c r="F52" s="66" t="s">
        <v>95</v>
      </c>
      <c r="G52" s="66" t="s">
        <v>96</v>
      </c>
      <c r="H52" s="67">
        <f>81.9*65</f>
        <v>5323.5</v>
      </c>
      <c r="I52" s="93"/>
      <c r="J52" s="67"/>
    </row>
    <row r="53" ht="13.5" spans="3:10">
      <c r="C53" s="23"/>
      <c r="D53" s="32"/>
      <c r="E53" s="66" t="s">
        <v>45</v>
      </c>
      <c r="F53" s="66"/>
      <c r="G53" s="66"/>
      <c r="H53" s="66"/>
      <c r="I53" s="94" t="s">
        <v>97</v>
      </c>
      <c r="J53" s="67">
        <f>SUM(H50:H52)-91.25</f>
        <v>12200</v>
      </c>
    </row>
    <row r="54" spans="3:10">
      <c r="C54" s="33"/>
      <c r="D54" s="34" t="s">
        <v>98</v>
      </c>
      <c r="E54" s="42" t="s">
        <v>99</v>
      </c>
      <c r="F54" s="42" t="s">
        <v>100</v>
      </c>
      <c r="G54" s="42">
        <v>1</v>
      </c>
      <c r="H54" s="68">
        <v>6488</v>
      </c>
      <c r="I54" s="86" t="s">
        <v>101</v>
      </c>
      <c r="J54" s="95"/>
    </row>
    <row r="55" spans="3:10">
      <c r="C55" s="33"/>
      <c r="D55" s="35"/>
      <c r="E55" s="55"/>
      <c r="F55" s="55"/>
      <c r="G55" s="55"/>
      <c r="H55" s="55"/>
      <c r="I55" s="55"/>
      <c r="J55" s="96"/>
    </row>
    <row r="56" spans="3:10">
      <c r="C56" s="33"/>
      <c r="D56" s="35"/>
      <c r="E56" s="55"/>
      <c r="F56" s="55"/>
      <c r="G56" s="55"/>
      <c r="H56" s="55"/>
      <c r="I56" s="55"/>
      <c r="J56" s="96"/>
    </row>
    <row r="57" spans="3:10">
      <c r="C57" s="33"/>
      <c r="D57" s="35"/>
      <c r="E57" s="55"/>
      <c r="F57" s="55"/>
      <c r="G57" s="55"/>
      <c r="H57" s="55"/>
      <c r="I57" s="55"/>
      <c r="J57" s="96"/>
    </row>
    <row r="58" spans="3:10">
      <c r="C58" s="33"/>
      <c r="D58" s="35"/>
      <c r="E58" s="55"/>
      <c r="F58" s="55"/>
      <c r="G58" s="55"/>
      <c r="H58" s="55"/>
      <c r="I58" s="55"/>
      <c r="J58" s="96"/>
    </row>
    <row r="59" ht="13.5" spans="3:10">
      <c r="C59" s="33"/>
      <c r="D59" s="36"/>
      <c r="E59" s="69" t="s">
        <v>45</v>
      </c>
      <c r="F59" s="69"/>
      <c r="G59" s="69"/>
      <c r="H59" s="69"/>
      <c r="I59" s="69"/>
      <c r="J59" s="67">
        <f>SUM(H54:H58)</f>
        <v>6488</v>
      </c>
    </row>
    <row r="60" ht="23.25" spans="3:10">
      <c r="C60" s="37"/>
      <c r="D60" s="38" t="s">
        <v>102</v>
      </c>
      <c r="E60" s="70"/>
      <c r="F60" s="70"/>
      <c r="G60" s="70"/>
      <c r="H60" s="70"/>
      <c r="I60" s="97"/>
      <c r="J60" s="98">
        <f>SUM(J14:J59)</f>
        <v>118499</v>
      </c>
    </row>
    <row r="61" ht="13.5"/>
  </sheetData>
  <mergeCells count="15">
    <mergeCell ref="D60:I60"/>
    <mergeCell ref="C15:C17"/>
    <mergeCell ref="C18:C60"/>
    <mergeCell ref="D22:D29"/>
    <mergeCell ref="D30:D37"/>
    <mergeCell ref="D38:D43"/>
    <mergeCell ref="D44:D46"/>
    <mergeCell ref="D47:D49"/>
    <mergeCell ref="D50:D53"/>
    <mergeCell ref="D54:D59"/>
    <mergeCell ref="J18:J21"/>
    <mergeCell ref="J22:J29"/>
    <mergeCell ref="J30:J37"/>
    <mergeCell ref="J38:J43"/>
    <mergeCell ref="J44:J46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:I21"/>
  <sheetViews>
    <sheetView workbookViewId="0">
      <selection activeCell="E7" sqref="E7"/>
    </sheetView>
  </sheetViews>
  <sheetFormatPr defaultColWidth="9.14285714285714" defaultRowHeight="12.75"/>
  <cols>
    <col min="6" max="6" width="67.2857142857143" customWidth="1"/>
    <col min="7" max="7" width="10" customWidth="1"/>
    <col min="8" max="8" width="37.1428571428571" customWidth="1"/>
    <col min="9" max="9" width="10" customWidth="1"/>
  </cols>
  <sheetData>
    <row r="7" ht="17.25" spans="5:9">
      <c r="E7" s="5" t="s">
        <v>103</v>
      </c>
      <c r="F7" s="6" t="s">
        <v>104</v>
      </c>
      <c r="G7" s="6" t="s">
        <v>105</v>
      </c>
      <c r="H7" s="6" t="s">
        <v>106</v>
      </c>
      <c r="I7" s="6" t="s">
        <v>107</v>
      </c>
    </row>
    <row r="8" ht="17.25" spans="5:9">
      <c r="E8" s="7">
        <v>1</v>
      </c>
      <c r="F8" s="8" t="s">
        <v>108</v>
      </c>
      <c r="G8" s="9" t="s">
        <v>109</v>
      </c>
      <c r="H8" s="8" t="s">
        <v>110</v>
      </c>
      <c r="I8" s="10" t="s">
        <v>111</v>
      </c>
    </row>
    <row r="9" ht="17.25" spans="5:9">
      <c r="E9" s="7">
        <v>2</v>
      </c>
      <c r="F9" s="8" t="s">
        <v>112</v>
      </c>
      <c r="G9" s="9" t="s">
        <v>109</v>
      </c>
      <c r="H9" s="8" t="s">
        <v>113</v>
      </c>
      <c r="I9" s="10" t="s">
        <v>111</v>
      </c>
    </row>
    <row r="10" ht="17.25" spans="5:9">
      <c r="E10" s="7">
        <v>3</v>
      </c>
      <c r="F10" s="8" t="s">
        <v>114</v>
      </c>
      <c r="G10" s="9" t="s">
        <v>109</v>
      </c>
      <c r="H10" s="8"/>
      <c r="I10" s="10" t="s">
        <v>111</v>
      </c>
    </row>
    <row r="11" ht="17.25" spans="5:9">
      <c r="E11" s="7">
        <v>4</v>
      </c>
      <c r="F11" s="8" t="s">
        <v>115</v>
      </c>
      <c r="G11" s="9" t="s">
        <v>109</v>
      </c>
      <c r="H11" s="8" t="s">
        <v>116</v>
      </c>
      <c r="I11" s="10" t="s">
        <v>111</v>
      </c>
    </row>
    <row r="12" ht="21.75" spans="5:9">
      <c r="E12" s="7">
        <v>5</v>
      </c>
      <c r="F12" s="8" t="s">
        <v>117</v>
      </c>
      <c r="G12" s="9" t="s">
        <v>109</v>
      </c>
      <c r="H12" s="8" t="s">
        <v>118</v>
      </c>
      <c r="I12" s="10" t="s">
        <v>111</v>
      </c>
    </row>
    <row r="13" ht="17.25" spans="5:9">
      <c r="E13" s="7">
        <v>6</v>
      </c>
      <c r="F13" s="8" t="s">
        <v>119</v>
      </c>
      <c r="G13" s="9" t="s">
        <v>109</v>
      </c>
      <c r="H13" s="8" t="s">
        <v>120</v>
      </c>
      <c r="I13" s="10" t="s">
        <v>111</v>
      </c>
    </row>
    <row r="14" ht="17.25" spans="5:9">
      <c r="E14" s="7">
        <v>7</v>
      </c>
      <c r="F14" s="8" t="s">
        <v>121</v>
      </c>
      <c r="G14" s="9" t="s">
        <v>109</v>
      </c>
      <c r="H14" s="8"/>
      <c r="I14" s="10" t="s">
        <v>111</v>
      </c>
    </row>
    <row r="15" ht="21.75" spans="5:9">
      <c r="E15" s="7">
        <v>8</v>
      </c>
      <c r="F15" s="8" t="s">
        <v>122</v>
      </c>
      <c r="G15" s="9" t="s">
        <v>109</v>
      </c>
      <c r="H15" s="8"/>
      <c r="I15" s="10" t="s">
        <v>111</v>
      </c>
    </row>
    <row r="16" ht="17.25" spans="5:9">
      <c r="E16" s="7">
        <v>9</v>
      </c>
      <c r="F16" s="8" t="s">
        <v>123</v>
      </c>
      <c r="G16" s="9" t="s">
        <v>109</v>
      </c>
      <c r="H16" s="8"/>
      <c r="I16" s="10" t="s">
        <v>111</v>
      </c>
    </row>
    <row r="17" ht="21.75" spans="5:9">
      <c r="E17" s="7">
        <v>10</v>
      </c>
      <c r="F17" s="8" t="s">
        <v>124</v>
      </c>
      <c r="G17" s="9" t="s">
        <v>109</v>
      </c>
      <c r="H17" s="8"/>
      <c r="I17" s="10" t="s">
        <v>111</v>
      </c>
    </row>
    <row r="18" ht="21.75" spans="5:9">
      <c r="E18" s="7">
        <v>11</v>
      </c>
      <c r="F18" s="8" t="s">
        <v>125</v>
      </c>
      <c r="G18" s="9" t="s">
        <v>109</v>
      </c>
      <c r="H18" s="8"/>
      <c r="I18" s="10" t="s">
        <v>111</v>
      </c>
    </row>
    <row r="19" ht="17.25" spans="5:9">
      <c r="E19" s="7">
        <v>12</v>
      </c>
      <c r="F19" s="8" t="s">
        <v>126</v>
      </c>
      <c r="G19" s="9" t="s">
        <v>109</v>
      </c>
      <c r="H19" s="8"/>
      <c r="I19" s="10" t="s">
        <v>111</v>
      </c>
    </row>
    <row r="20" ht="17.25" spans="5:9">
      <c r="E20" s="7">
        <v>13</v>
      </c>
      <c r="F20" s="8" t="s">
        <v>127</v>
      </c>
      <c r="G20" s="9" t="s">
        <v>109</v>
      </c>
      <c r="H20" s="8"/>
      <c r="I20" s="10" t="s">
        <v>111</v>
      </c>
    </row>
    <row r="21" ht="33" spans="5:9">
      <c r="E21" s="7">
        <v>14</v>
      </c>
      <c r="F21" s="8" t="s">
        <v>128</v>
      </c>
      <c r="G21" s="9" t="s">
        <v>109</v>
      </c>
      <c r="H21" s="8"/>
      <c r="I21" s="10" t="s">
        <v>111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2:G14"/>
  <sheetViews>
    <sheetView workbookViewId="0">
      <selection activeCell="A1" sqref="A1"/>
    </sheetView>
  </sheetViews>
  <sheetFormatPr defaultColWidth="9.14285714285714" defaultRowHeight="12.75" outlineLevelCol="6"/>
  <cols>
    <col min="7" max="7" width="91.1428571428571" customWidth="1"/>
  </cols>
  <sheetData>
    <row r="12" spans="6:7">
      <c r="F12" s="1">
        <v>1</v>
      </c>
      <c r="G12" s="2" t="s">
        <v>129</v>
      </c>
    </row>
    <row r="13" spans="6:7">
      <c r="F13" s="1">
        <v>2</v>
      </c>
      <c r="G13" s="2" t="s">
        <v>130</v>
      </c>
    </row>
    <row r="14" spans="6:7">
      <c r="F14" s="3">
        <v>3</v>
      </c>
      <c r="G14" s="4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Expenses</vt:lpstr>
      <vt:lpstr>Q&amp;A</vt:lpstr>
      <vt:lpstr>Issues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shaotch</cp:lastModifiedBy>
  <dcterms:created xsi:type="dcterms:W3CDTF">2015-06-06T02:19:00Z</dcterms:created>
  <dcterms:modified xsi:type="dcterms:W3CDTF">2018-12-13T20:40:01Z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