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F602CB8-F3AE-473A-B210-1BB1959F4F0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3" i="1" l="1"/>
  <c r="H52" i="1"/>
  <c r="H51" i="1"/>
  <c r="H50" i="1"/>
  <c r="J38" i="1"/>
  <c r="J49" i="1"/>
  <c r="H48" i="1"/>
  <c r="H47" i="1"/>
  <c r="J30" i="1" l="1"/>
  <c r="J22" i="1"/>
  <c r="J54" i="1" s="1"/>
  <c r="H41" i="1"/>
  <c r="H40" i="1"/>
  <c r="H39" i="1"/>
  <c r="H38" i="1"/>
  <c r="H43" i="1" s="1"/>
</calcChain>
</file>

<file path=xl/sharedStrings.xml><?xml version="1.0" encoding="utf-8"?>
<sst xmlns="http://schemas.openxmlformats.org/spreadsheetml/2006/main" count="392" uniqueCount="99">
  <si>
    <t>购买</t>
  </si>
  <si>
    <t>一， 签合同 2018-08-07</t>
  </si>
  <si>
    <t>二， 合同价：单价15980, 面积134.25, 总房款2145315；</t>
  </si>
  <si>
    <t>交房</t>
  </si>
  <si>
    <t>一，预交一年物业费3705元，预交电费500元；</t>
  </si>
  <si>
    <t>二，2018.11 ~ 2019.4年度取暖费3490元；</t>
  </si>
  <si>
    <t>费用一类</t>
  </si>
  <si>
    <t>房款</t>
  </si>
  <si>
    <t>费用二类</t>
  </si>
  <si>
    <t>单价</t>
  </si>
  <si>
    <t>总价（元）</t>
  </si>
  <si>
    <t>15980元/m²</t>
  </si>
  <si>
    <t>预交物业费</t>
  </si>
  <si>
    <t>2.4元/m²</t>
  </si>
  <si>
    <t>数量</t>
  </si>
  <si>
    <t>134.25m²</t>
  </si>
  <si>
    <t>18~19年度取暖费</t>
  </si>
  <si>
    <t>26元/m²</t>
  </si>
  <si>
    <t>装修</t>
  </si>
  <si>
    <t>排碴费</t>
  </si>
  <si>
    <t>电梯使用费</t>
  </si>
  <si>
    <t>预交电费</t>
  </si>
  <si>
    <t>/</t>
  </si>
  <si>
    <t>工人小区出入证</t>
  </si>
  <si>
    <t>10元/证</t>
  </si>
  <si>
    <t>费用三类</t>
  </si>
  <si>
    <t>厨房</t>
  </si>
  <si>
    <t>说明</t>
  </si>
  <si>
    <t>一次性预交500；</t>
  </si>
  <si>
    <t>固定费用；</t>
  </si>
  <si>
    <t>1850元/延米</t>
  </si>
  <si>
    <t>待测</t>
  </si>
  <si>
    <t>从博瑞装修公司（刘枫）定制， 模压；
1， 每延米单价1850；
2， 包含三个抽屉（两小一大）；
3，包含吊柜和地柜，单色石英石台面（带后挡水）；
4， 包含顶线， 见光析和罗马柱；
5， 包含所有合叶拉手等五金件；</t>
  </si>
  <si>
    <t>水槽</t>
  </si>
  <si>
    <t>龙头</t>
  </si>
  <si>
    <t>抽油烟机</t>
  </si>
  <si>
    <t>煤气灶</t>
  </si>
  <si>
    <t>卫生间</t>
  </si>
  <si>
    <t>面盆</t>
  </si>
  <si>
    <t>整体台面橱柜</t>
  </si>
  <si>
    <t>整体橱柜</t>
  </si>
  <si>
    <t>热水器</t>
  </si>
  <si>
    <t>花洒</t>
  </si>
  <si>
    <t>马桶</t>
  </si>
  <si>
    <t>玻璃淋浴房</t>
  </si>
  <si>
    <t>基础装修</t>
  </si>
  <si>
    <t>瓷砖</t>
  </si>
  <si>
    <t>900X900</t>
  </si>
  <si>
    <t>185元/片</t>
  </si>
  <si>
    <t>62片</t>
  </si>
  <si>
    <t>100元/片</t>
  </si>
  <si>
    <t>88片</t>
  </si>
  <si>
    <t>800X800（一）</t>
  </si>
  <si>
    <t>800X800（二）</t>
  </si>
  <si>
    <t>8片</t>
  </si>
  <si>
    <t>300X600</t>
  </si>
  <si>
    <t>100片</t>
  </si>
  <si>
    <t>15元/片</t>
  </si>
  <si>
    <t>小计</t>
  </si>
  <si>
    <t>客厅/餐厅/过廊地面砖</t>
  </si>
  <si>
    <t>客卫上下墙之下墙面砖</t>
  </si>
  <si>
    <t>优惠折扣价21200元；</t>
  </si>
  <si>
    <t>主卧卫生间地面墙面砖，客卫上墙面和地面砖；</t>
  </si>
  <si>
    <t>地板</t>
  </si>
  <si>
    <t>厨房墙面砖</t>
  </si>
  <si>
    <t>Arrow手工加厚水槽， 带两个角阀， 龙头， 下水管等配件；</t>
  </si>
  <si>
    <t>-</t>
  </si>
  <si>
    <t>主卫花洒：带高压喷头
客卫花洒：自动恒温</t>
  </si>
  <si>
    <t>主卫：圆形面盆， 台下安装， 549元；
客卫：方形面盆， 台下安装， 499元；
               抽拉龙头， 299元；</t>
  </si>
  <si>
    <t>大自然实木复合</t>
  </si>
  <si>
    <t>309元/平</t>
  </si>
  <si>
    <t>前置过滤器</t>
  </si>
  <si>
    <t>汉斯希尔ECO</t>
  </si>
  <si>
    <t>送排污软管+安装服务，400-155-5151</t>
  </si>
  <si>
    <t>统计</t>
  </si>
  <si>
    <t>总计</t>
  </si>
  <si>
    <t>主卫：海尔50升，1249元；免费送装；
客卫：AO史密斯60升H10V， 4716元；免费送装</t>
  </si>
  <si>
    <t>由大连益丰装修公司承接装修业务
1. 负责整体设计布局；
2. 地板，地砖和墙面磁砖铺设；
3. 鞋柜，卧室衣柜等木工现场打造；</t>
  </si>
  <si>
    <t>阳台封闭</t>
  </si>
  <si>
    <t>350元/平米</t>
  </si>
  <si>
    <t>12.9m²</t>
  </si>
  <si>
    <t>客厅+次卧室阳台：
1.4厚材料框架，5厚度全尺寸双层玻璃， 雅尔五金件（合叶，把手等）；</t>
  </si>
  <si>
    <t>窗户</t>
  </si>
  <si>
    <t>全屋纱窗</t>
  </si>
  <si>
    <t>100元/个</t>
  </si>
  <si>
    <t>精钢网面，全304不锈钢网，防坠， 不锈；</t>
  </si>
  <si>
    <t>整体优惠30元；</t>
  </si>
  <si>
    <t>12月2号设计后，补砖：
900*900：8片； 
800*800：3片；
打94折后抹零：
(185*8 + 100*3) * 0.94 = 1673;
1673 - 73 = 1600;</t>
  </si>
  <si>
    <t>水电改造</t>
  </si>
  <si>
    <t>强电</t>
  </si>
  <si>
    <t>45元/米</t>
  </si>
  <si>
    <t>134.15m</t>
  </si>
  <si>
    <t>弱电</t>
  </si>
  <si>
    <t>35元/米</t>
  </si>
  <si>
    <t>26.6m</t>
  </si>
  <si>
    <t>水管</t>
  </si>
  <si>
    <t>65元/米</t>
  </si>
  <si>
    <t>81.9m</t>
  </si>
  <si>
    <t>抹零优惠91.25元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</si>
</sst>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3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0" fillId="0" borderId="5" xfId="0" applyBorder="1"/>
    <xf numFmtId="0" fontId="3" fillId="0" borderId="5" xfId="0" applyFont="1" applyBorder="1"/>
    <xf numFmtId="0" fontId="0" fillId="0" borderId="5" xfId="0" applyFill="1" applyBorder="1"/>
    <xf numFmtId="0" fontId="0" fillId="0" borderId="2" xfId="0" applyFill="1" applyBorder="1"/>
    <xf numFmtId="0" fontId="0" fillId="0" borderId="2" xfId="0" applyBorder="1" applyAlignment="1">
      <alignment horizontal="right"/>
    </xf>
    <xf numFmtId="0" fontId="3" fillId="0" borderId="2" xfId="0" applyFont="1" applyFill="1" applyBorder="1"/>
    <xf numFmtId="0" fontId="0" fillId="0" borderId="5" xfId="0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0" fillId="0" borderId="6" xfId="0" applyBorder="1"/>
    <xf numFmtId="0" fontId="3" fillId="0" borderId="6" xfId="0" applyFont="1" applyBorder="1"/>
    <xf numFmtId="0" fontId="0" fillId="0" borderId="4" xfId="0" applyBorder="1"/>
    <xf numFmtId="0" fontId="4" fillId="2" borderId="1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6" xfId="0" applyFont="1" applyBorder="1"/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0" fillId="5" borderId="1" xfId="0" applyFill="1" applyBorder="1"/>
    <xf numFmtId="0" fontId="3" fillId="0" borderId="5" xfId="0" applyFont="1" applyBorder="1"/>
    <xf numFmtId="0" fontId="0" fillId="0" borderId="6" xfId="0" applyFill="1" applyBorder="1"/>
    <xf numFmtId="0" fontId="0" fillId="0" borderId="5" xfId="0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6" borderId="1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4" xfId="0" applyFont="1" applyBorder="1"/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3" fillId="0" borderId="8" xfId="0" applyFont="1" applyBorder="1"/>
    <xf numFmtId="0" fontId="0" fillId="0" borderId="2" xfId="0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/>
    <xf numFmtId="0" fontId="3" fillId="0" borderId="2" xfId="0" applyFont="1" applyBorder="1"/>
    <xf numFmtId="0" fontId="4" fillId="0" borderId="2" xfId="0" applyFont="1" applyBorder="1" applyAlignment="1">
      <alignment wrapText="1"/>
    </xf>
    <xf numFmtId="0" fontId="0" fillId="0" borderId="3" xfId="0" applyBorder="1"/>
    <xf numFmtId="0" fontId="3" fillId="0" borderId="3" xfId="0" applyFont="1" applyBorder="1"/>
    <xf numFmtId="0" fontId="0" fillId="0" borderId="7" xfId="0" applyBorder="1"/>
    <xf numFmtId="0" fontId="3" fillId="0" borderId="7" xfId="0" applyFont="1" applyBorder="1"/>
    <xf numFmtId="0" fontId="5" fillId="7" borderId="4" xfId="0" applyFont="1" applyFill="1" applyBorder="1"/>
    <xf numFmtId="0" fontId="6" fillId="7" borderId="4" xfId="0" applyFont="1" applyFill="1" applyBorder="1"/>
    <xf numFmtId="0" fontId="5" fillId="7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54"/>
  <sheetViews>
    <sheetView tabSelected="1" topLeftCell="A37" workbookViewId="0">
      <selection activeCell="J54" sqref="J54"/>
    </sheetView>
  </sheetViews>
  <sheetFormatPr defaultRowHeight="15" x14ac:dyDescent="0.25"/>
  <cols>
    <col min="3" max="3" width="12.28515625" customWidth="1"/>
    <col min="4" max="5" width="18.85546875" customWidth="1"/>
    <col min="6" max="7" width="13.7109375" customWidth="1"/>
    <col min="8" max="8" width="15.140625" customWidth="1"/>
    <col min="9" max="9" width="54.28515625" customWidth="1"/>
    <col min="10" max="10" width="15.140625" customWidth="1"/>
  </cols>
  <sheetData>
    <row r="3" spans="3:10" ht="30" x14ac:dyDescent="0.25">
      <c r="C3" s="2" t="s">
        <v>0</v>
      </c>
    </row>
    <row r="4" spans="3:10" x14ac:dyDescent="0.25">
      <c r="C4" s="1" t="s">
        <v>1</v>
      </c>
    </row>
    <row r="5" spans="3:10" x14ac:dyDescent="0.25">
      <c r="C5" s="1" t="s">
        <v>2</v>
      </c>
    </row>
    <row r="7" spans="3:10" ht="30" x14ac:dyDescent="0.25">
      <c r="C7" s="2" t="s">
        <v>3</v>
      </c>
    </row>
    <row r="8" spans="3:10" x14ac:dyDescent="0.25">
      <c r="C8" s="1" t="s">
        <v>4</v>
      </c>
    </row>
    <row r="9" spans="3:10" x14ac:dyDescent="0.25">
      <c r="C9" s="1" t="s">
        <v>5</v>
      </c>
    </row>
    <row r="13" spans="3:10" ht="15.75" x14ac:dyDescent="0.25">
      <c r="C13" s="6" t="s">
        <v>6</v>
      </c>
      <c r="D13" s="6" t="s">
        <v>8</v>
      </c>
      <c r="E13" s="6" t="s">
        <v>25</v>
      </c>
      <c r="F13" s="6" t="s">
        <v>9</v>
      </c>
      <c r="G13" s="6" t="s">
        <v>14</v>
      </c>
      <c r="H13" s="6" t="s">
        <v>10</v>
      </c>
      <c r="I13" s="6" t="s">
        <v>27</v>
      </c>
      <c r="J13" s="6" t="s">
        <v>74</v>
      </c>
    </row>
    <row r="14" spans="3:10" x14ac:dyDescent="0.25">
      <c r="C14" s="29" t="s">
        <v>7</v>
      </c>
      <c r="D14" s="3" t="s">
        <v>7</v>
      </c>
      <c r="E14" s="3"/>
      <c r="F14" s="4" t="s">
        <v>11</v>
      </c>
      <c r="G14" s="4" t="s">
        <v>15</v>
      </c>
      <c r="H14" s="7">
        <v>2145315</v>
      </c>
      <c r="I14" s="21"/>
      <c r="J14" s="7"/>
    </row>
    <row r="15" spans="3:10" x14ac:dyDescent="0.25">
      <c r="C15" s="39" t="s">
        <v>3</v>
      </c>
      <c r="D15" s="3" t="s">
        <v>12</v>
      </c>
      <c r="E15" s="3"/>
      <c r="F15" s="4" t="s">
        <v>13</v>
      </c>
      <c r="G15" s="4" t="s">
        <v>15</v>
      </c>
      <c r="H15" s="7">
        <v>3705</v>
      </c>
      <c r="I15" s="21"/>
      <c r="J15" s="7"/>
    </row>
    <row r="16" spans="3:10" x14ac:dyDescent="0.25">
      <c r="C16" s="39"/>
      <c r="D16" s="5" t="s">
        <v>21</v>
      </c>
      <c r="E16" s="4" t="s">
        <v>22</v>
      </c>
      <c r="F16" s="4" t="s">
        <v>22</v>
      </c>
      <c r="G16" s="4" t="s">
        <v>22</v>
      </c>
      <c r="H16" s="7">
        <v>500</v>
      </c>
      <c r="I16" s="21" t="s">
        <v>28</v>
      </c>
      <c r="J16" s="7"/>
    </row>
    <row r="17" spans="3:10" x14ac:dyDescent="0.25">
      <c r="C17" s="39"/>
      <c r="D17" s="3" t="s">
        <v>16</v>
      </c>
      <c r="E17" s="3"/>
      <c r="F17" s="4" t="s">
        <v>17</v>
      </c>
      <c r="G17" s="4" t="s">
        <v>15</v>
      </c>
      <c r="H17" s="7">
        <v>3490</v>
      </c>
      <c r="I17" s="21"/>
      <c r="J17" s="7"/>
    </row>
    <row r="18" spans="3:10" x14ac:dyDescent="0.25">
      <c r="C18" s="46" t="s">
        <v>18</v>
      </c>
      <c r="D18" s="5" t="s">
        <v>19</v>
      </c>
      <c r="E18" s="4" t="s">
        <v>22</v>
      </c>
      <c r="F18" s="4" t="s">
        <v>22</v>
      </c>
      <c r="G18" s="4" t="s">
        <v>22</v>
      </c>
      <c r="H18" s="8">
        <v>700</v>
      </c>
      <c r="I18" s="21" t="s">
        <v>29</v>
      </c>
      <c r="J18" s="8"/>
    </row>
    <row r="19" spans="3:10" x14ac:dyDescent="0.25">
      <c r="C19" s="47"/>
      <c r="D19" s="5" t="s">
        <v>20</v>
      </c>
      <c r="E19" s="4" t="s">
        <v>22</v>
      </c>
      <c r="F19" s="4" t="s">
        <v>22</v>
      </c>
      <c r="G19" s="4" t="s">
        <v>22</v>
      </c>
      <c r="H19" s="8">
        <v>600</v>
      </c>
      <c r="I19" s="21" t="s">
        <v>29</v>
      </c>
      <c r="J19" s="8"/>
    </row>
    <row r="20" spans="3:10" x14ac:dyDescent="0.25">
      <c r="C20" s="47"/>
      <c r="D20" s="5" t="s">
        <v>23</v>
      </c>
      <c r="E20" s="5"/>
      <c r="F20" s="4" t="s">
        <v>24</v>
      </c>
      <c r="G20" s="4">
        <v>2</v>
      </c>
      <c r="H20" s="8">
        <v>20</v>
      </c>
      <c r="I20" s="21"/>
      <c r="J20" s="8"/>
    </row>
    <row r="21" spans="3:10" ht="46.5" thickBot="1" x14ac:dyDescent="0.3">
      <c r="C21" s="47"/>
      <c r="D21" s="12" t="s">
        <v>45</v>
      </c>
      <c r="E21" s="12"/>
      <c r="F21" s="13"/>
      <c r="G21" s="13"/>
      <c r="H21" s="14">
        <v>60000</v>
      </c>
      <c r="I21" s="22" t="s">
        <v>77</v>
      </c>
      <c r="J21" s="14">
        <v>60000</v>
      </c>
    </row>
    <row r="22" spans="3:10" ht="69" thickTop="1" x14ac:dyDescent="0.25">
      <c r="C22" s="47"/>
      <c r="D22" s="40" t="s">
        <v>26</v>
      </c>
      <c r="E22" s="15" t="s">
        <v>40</v>
      </c>
      <c r="F22" s="16" t="s">
        <v>30</v>
      </c>
      <c r="G22" s="16" t="s">
        <v>31</v>
      </c>
      <c r="H22" s="17"/>
      <c r="I22" s="23" t="s">
        <v>32</v>
      </c>
      <c r="J22" s="33">
        <f>SUM(H22:H28)</f>
        <v>1842</v>
      </c>
    </row>
    <row r="23" spans="3:10" x14ac:dyDescent="0.25">
      <c r="C23" s="47"/>
      <c r="D23" s="41"/>
      <c r="E23" s="3" t="s">
        <v>33</v>
      </c>
      <c r="F23" s="4"/>
      <c r="G23" s="4"/>
      <c r="H23" s="7">
        <v>1069</v>
      </c>
      <c r="I23" s="24" t="s">
        <v>65</v>
      </c>
      <c r="J23" s="34"/>
    </row>
    <row r="24" spans="3:10" x14ac:dyDescent="0.25">
      <c r="C24" s="47"/>
      <c r="D24" s="41"/>
      <c r="E24" s="3" t="s">
        <v>34</v>
      </c>
      <c r="F24" s="4"/>
      <c r="G24" s="4"/>
      <c r="H24" s="7" t="s">
        <v>66</v>
      </c>
      <c r="I24" s="25"/>
      <c r="J24" s="34"/>
    </row>
    <row r="25" spans="3:10" x14ac:dyDescent="0.25">
      <c r="C25" s="47"/>
      <c r="D25" s="41"/>
      <c r="E25" s="3" t="s">
        <v>35</v>
      </c>
      <c r="F25" s="4"/>
      <c r="G25" s="4"/>
      <c r="H25" s="7"/>
      <c r="I25" s="25"/>
      <c r="J25" s="34"/>
    </row>
    <row r="26" spans="3:10" x14ac:dyDescent="0.25">
      <c r="C26" s="47"/>
      <c r="D26" s="41"/>
      <c r="E26" s="3" t="s">
        <v>36</v>
      </c>
      <c r="F26" s="4"/>
      <c r="G26" s="4"/>
      <c r="H26" s="7"/>
      <c r="I26" s="25"/>
      <c r="J26" s="34"/>
    </row>
    <row r="27" spans="3:10" x14ac:dyDescent="0.25">
      <c r="C27" s="47"/>
      <c r="D27" s="41"/>
      <c r="E27" s="3" t="s">
        <v>71</v>
      </c>
      <c r="F27" s="3" t="s">
        <v>72</v>
      </c>
      <c r="G27" s="3"/>
      <c r="H27" s="7">
        <v>773</v>
      </c>
      <c r="I27" s="25" t="s">
        <v>73</v>
      </c>
      <c r="J27" s="34"/>
    </row>
    <row r="28" spans="3:10" x14ac:dyDescent="0.25">
      <c r="C28" s="47"/>
      <c r="D28" s="41"/>
      <c r="E28" s="3"/>
      <c r="F28" s="3"/>
      <c r="G28" s="3"/>
      <c r="H28" s="7"/>
      <c r="I28" s="25"/>
      <c r="J28" s="34"/>
    </row>
    <row r="29" spans="3:10" ht="15.75" thickBot="1" x14ac:dyDescent="0.3">
      <c r="C29" s="47"/>
      <c r="D29" s="42"/>
      <c r="E29" s="18" t="s">
        <v>58</v>
      </c>
      <c r="F29" s="18"/>
      <c r="G29" s="18"/>
      <c r="H29" s="19"/>
      <c r="I29" s="26"/>
      <c r="J29" s="35"/>
    </row>
    <row r="30" spans="3:10" ht="35.25" thickTop="1" x14ac:dyDescent="0.25">
      <c r="C30" s="47"/>
      <c r="D30" s="43" t="s">
        <v>37</v>
      </c>
      <c r="E30" s="9" t="s">
        <v>38</v>
      </c>
      <c r="F30" s="9"/>
      <c r="G30" s="9"/>
      <c r="H30" s="10">
        <v>1147</v>
      </c>
      <c r="I30" s="27" t="s">
        <v>68</v>
      </c>
      <c r="J30" s="33">
        <f>SUM(H30:H36)</f>
        <v>8479</v>
      </c>
    </row>
    <row r="31" spans="3:10" x14ac:dyDescent="0.25">
      <c r="C31" s="47"/>
      <c r="D31" s="44"/>
      <c r="E31" s="3" t="s">
        <v>39</v>
      </c>
      <c r="F31" s="3"/>
      <c r="G31" s="3"/>
      <c r="H31" s="7"/>
      <c r="I31" s="25"/>
      <c r="J31" s="34"/>
    </row>
    <row r="32" spans="3:10" ht="23.25" x14ac:dyDescent="0.25">
      <c r="C32" s="47"/>
      <c r="D32" s="44"/>
      <c r="E32" s="3" t="s">
        <v>41</v>
      </c>
      <c r="F32" s="3"/>
      <c r="G32" s="3"/>
      <c r="H32" s="7">
        <v>5965</v>
      </c>
      <c r="I32" s="24" t="s">
        <v>76</v>
      </c>
      <c r="J32" s="34"/>
    </row>
    <row r="33" spans="3:10" ht="23.25" x14ac:dyDescent="0.25">
      <c r="C33" s="47"/>
      <c r="D33" s="44"/>
      <c r="E33" s="3" t="s">
        <v>42</v>
      </c>
      <c r="F33" s="3"/>
      <c r="G33" s="3"/>
      <c r="H33" s="7">
        <v>1367</v>
      </c>
      <c r="I33" s="24" t="s">
        <v>67</v>
      </c>
      <c r="J33" s="34"/>
    </row>
    <row r="34" spans="3:10" x14ac:dyDescent="0.25">
      <c r="C34" s="47"/>
      <c r="D34" s="44"/>
      <c r="E34" s="3" t="s">
        <v>43</v>
      </c>
      <c r="F34" s="3"/>
      <c r="G34" s="3"/>
      <c r="H34" s="7"/>
      <c r="I34" s="25"/>
      <c r="J34" s="34"/>
    </row>
    <row r="35" spans="3:10" x14ac:dyDescent="0.25">
      <c r="C35" s="47"/>
      <c r="D35" s="44"/>
      <c r="E35" s="3" t="s">
        <v>44</v>
      </c>
      <c r="F35" s="3"/>
      <c r="G35" s="3"/>
      <c r="H35" s="7"/>
      <c r="I35" s="25"/>
      <c r="J35" s="34"/>
    </row>
    <row r="36" spans="3:10" x14ac:dyDescent="0.25">
      <c r="C36" s="47"/>
      <c r="D36" s="44"/>
      <c r="E36" s="3"/>
      <c r="F36" s="3"/>
      <c r="G36" s="3"/>
      <c r="H36" s="7"/>
      <c r="I36" s="25"/>
      <c r="J36" s="34"/>
    </row>
    <row r="37" spans="3:10" ht="15.75" thickBot="1" x14ac:dyDescent="0.3">
      <c r="C37" s="47"/>
      <c r="D37" s="45"/>
      <c r="E37" s="18" t="s">
        <v>58</v>
      </c>
      <c r="F37" s="18"/>
      <c r="G37" s="18"/>
      <c r="H37" s="19"/>
      <c r="I37" s="26"/>
      <c r="J37" s="35"/>
    </row>
    <row r="38" spans="3:10" ht="15.75" thickTop="1" x14ac:dyDescent="0.25">
      <c r="C38" s="47"/>
      <c r="D38" s="40" t="s">
        <v>46</v>
      </c>
      <c r="E38" s="11" t="s">
        <v>47</v>
      </c>
      <c r="F38" s="9" t="s">
        <v>48</v>
      </c>
      <c r="G38" s="9" t="s">
        <v>49</v>
      </c>
      <c r="H38" s="10">
        <f>185*62</f>
        <v>11470</v>
      </c>
      <c r="I38" s="28" t="s">
        <v>59</v>
      </c>
      <c r="J38" s="33">
        <f>21200+1600</f>
        <v>22800</v>
      </c>
    </row>
    <row r="39" spans="3:10" x14ac:dyDescent="0.25">
      <c r="C39" s="47"/>
      <c r="D39" s="41"/>
      <c r="E39" s="5" t="s">
        <v>52</v>
      </c>
      <c r="F39" s="3" t="s">
        <v>50</v>
      </c>
      <c r="G39" s="3" t="s">
        <v>51</v>
      </c>
      <c r="H39" s="7">
        <f>100*88</f>
        <v>8800</v>
      </c>
      <c r="I39" s="25" t="s">
        <v>62</v>
      </c>
      <c r="J39" s="34"/>
    </row>
    <row r="40" spans="3:10" x14ac:dyDescent="0.25">
      <c r="C40" s="47"/>
      <c r="D40" s="41"/>
      <c r="E40" s="5" t="s">
        <v>53</v>
      </c>
      <c r="F40" s="3" t="s">
        <v>50</v>
      </c>
      <c r="G40" s="3" t="s">
        <v>54</v>
      </c>
      <c r="H40" s="7">
        <f>100*8</f>
        <v>800</v>
      </c>
      <c r="I40" s="25" t="s">
        <v>60</v>
      </c>
      <c r="J40" s="34"/>
    </row>
    <row r="41" spans="3:10" x14ac:dyDescent="0.25">
      <c r="C41" s="47"/>
      <c r="D41" s="41"/>
      <c r="E41" s="5" t="s">
        <v>55</v>
      </c>
      <c r="F41" s="3" t="s">
        <v>57</v>
      </c>
      <c r="G41" s="3" t="s">
        <v>56</v>
      </c>
      <c r="H41" s="7">
        <f>15*100</f>
        <v>1500</v>
      </c>
      <c r="I41" s="25" t="s">
        <v>64</v>
      </c>
      <c r="J41" s="34"/>
    </row>
    <row r="42" spans="3:10" ht="68.25" x14ac:dyDescent="0.25">
      <c r="C42" s="47"/>
      <c r="D42" s="56"/>
      <c r="E42" s="12"/>
      <c r="F42" s="57"/>
      <c r="G42" s="57"/>
      <c r="H42" s="58">
        <v>1600</v>
      </c>
      <c r="I42" s="60" t="s">
        <v>87</v>
      </c>
      <c r="J42" s="59"/>
    </row>
    <row r="43" spans="3:10" ht="15.75" thickBot="1" x14ac:dyDescent="0.3">
      <c r="C43" s="47"/>
      <c r="D43" s="42"/>
      <c r="E43" s="31" t="s">
        <v>58</v>
      </c>
      <c r="F43" s="18"/>
      <c r="G43" s="18"/>
      <c r="H43" s="19">
        <f>SUM(H38:H41)</f>
        <v>22570</v>
      </c>
      <c r="I43" s="26" t="s">
        <v>61</v>
      </c>
      <c r="J43" s="35"/>
    </row>
    <row r="44" spans="3:10" ht="15.75" thickTop="1" x14ac:dyDescent="0.25">
      <c r="C44" s="47"/>
      <c r="D44" s="43" t="s">
        <v>63</v>
      </c>
      <c r="E44" s="9" t="s">
        <v>69</v>
      </c>
      <c r="F44" s="9" t="s">
        <v>70</v>
      </c>
      <c r="G44" s="9"/>
      <c r="H44" s="9"/>
      <c r="I44" s="28"/>
      <c r="J44" s="36"/>
    </row>
    <row r="45" spans="3:10" x14ac:dyDescent="0.25">
      <c r="C45" s="47"/>
      <c r="D45" s="44"/>
      <c r="E45" s="3"/>
      <c r="F45" s="3"/>
      <c r="G45" s="3"/>
      <c r="H45" s="3"/>
      <c r="I45" s="25"/>
      <c r="J45" s="37"/>
    </row>
    <row r="46" spans="3:10" ht="15.75" thickBot="1" x14ac:dyDescent="0.3">
      <c r="C46" s="47"/>
      <c r="D46" s="45"/>
      <c r="E46" s="18" t="s">
        <v>58</v>
      </c>
      <c r="F46" s="18"/>
      <c r="G46" s="18"/>
      <c r="H46" s="18"/>
      <c r="I46" s="26"/>
      <c r="J46" s="38"/>
    </row>
    <row r="47" spans="3:10" ht="45.75" thickTop="1" x14ac:dyDescent="0.25">
      <c r="C47" s="47"/>
      <c r="D47" s="50" t="s">
        <v>82</v>
      </c>
      <c r="E47" s="32" t="s">
        <v>78</v>
      </c>
      <c r="F47" s="32" t="s">
        <v>79</v>
      </c>
      <c r="G47" s="32" t="s">
        <v>80</v>
      </c>
      <c r="H47" s="30">
        <f>12.9*350-15</f>
        <v>4500</v>
      </c>
      <c r="I47" s="52" t="s">
        <v>81</v>
      </c>
      <c r="J47" s="32"/>
    </row>
    <row r="48" spans="3:10" x14ac:dyDescent="0.25">
      <c r="C48" s="47"/>
      <c r="D48" s="51"/>
      <c r="E48" s="20" t="s">
        <v>83</v>
      </c>
      <c r="F48" s="20" t="s">
        <v>84</v>
      </c>
      <c r="G48" s="20">
        <v>9</v>
      </c>
      <c r="H48" s="49">
        <f>100*9</f>
        <v>900</v>
      </c>
      <c r="I48" s="20" t="s">
        <v>85</v>
      </c>
      <c r="J48" s="20"/>
    </row>
    <row r="49" spans="3:10" ht="15.75" thickBot="1" x14ac:dyDescent="0.3">
      <c r="C49" s="47"/>
      <c r="D49" s="53"/>
      <c r="E49" s="54" t="s">
        <v>58</v>
      </c>
      <c r="F49" s="54"/>
      <c r="G49" s="54"/>
      <c r="H49" s="54"/>
      <c r="I49" s="54" t="s">
        <v>86</v>
      </c>
      <c r="J49" s="55">
        <f>SUM(H47:H48)-30</f>
        <v>5370</v>
      </c>
    </row>
    <row r="50" spans="3:10" ht="15.75" thickTop="1" x14ac:dyDescent="0.25">
      <c r="C50" s="47"/>
      <c r="D50" s="50" t="s">
        <v>88</v>
      </c>
      <c r="E50" s="63" t="s">
        <v>89</v>
      </c>
      <c r="F50" s="63" t="s">
        <v>90</v>
      </c>
      <c r="G50" s="63" t="s">
        <v>91</v>
      </c>
      <c r="H50" s="64">
        <f>134.15*45</f>
        <v>6036.75</v>
      </c>
      <c r="I50" s="63"/>
      <c r="J50" s="64"/>
    </row>
    <row r="51" spans="3:10" x14ac:dyDescent="0.25">
      <c r="C51" s="47"/>
      <c r="D51" s="51"/>
      <c r="E51" s="61" t="s">
        <v>92</v>
      </c>
      <c r="F51" s="61" t="s">
        <v>93</v>
      </c>
      <c r="G51" s="61" t="s">
        <v>94</v>
      </c>
      <c r="H51" s="62">
        <f>26.6*35</f>
        <v>931</v>
      </c>
      <c r="I51" s="61"/>
      <c r="J51" s="62"/>
    </row>
    <row r="52" spans="3:10" x14ac:dyDescent="0.25">
      <c r="C52" s="47"/>
      <c r="D52" s="51"/>
      <c r="E52" s="61" t="s">
        <v>95</v>
      </c>
      <c r="F52" s="61" t="s">
        <v>96</v>
      </c>
      <c r="G52" s="61" t="s">
        <v>97</v>
      </c>
      <c r="H52" s="62">
        <f>81.9*65</f>
        <v>5323.5</v>
      </c>
      <c r="I52" s="61"/>
      <c r="J52" s="62"/>
    </row>
    <row r="53" spans="3:10" ht="15.75" thickBot="1" x14ac:dyDescent="0.3">
      <c r="C53" s="47"/>
      <c r="D53" s="53"/>
      <c r="E53" s="54" t="s">
        <v>58</v>
      </c>
      <c r="F53" s="54"/>
      <c r="G53" s="54"/>
      <c r="H53" s="54"/>
      <c r="I53" s="54" t="s">
        <v>98</v>
      </c>
      <c r="J53" s="55">
        <f>SUM(H50:H52)-91.25</f>
        <v>12200</v>
      </c>
    </row>
    <row r="54" spans="3:10" ht="24" thickTop="1" x14ac:dyDescent="0.35">
      <c r="C54" s="48"/>
      <c r="D54" s="67" t="s">
        <v>75</v>
      </c>
      <c r="E54" s="65"/>
      <c r="F54" s="65"/>
      <c r="G54" s="65"/>
      <c r="H54" s="65"/>
      <c r="I54" s="65"/>
      <c r="J54" s="66">
        <f>SUM(J14:J53)</f>
        <v>110691</v>
      </c>
    </row>
  </sheetData>
  <mergeCells count="12">
    <mergeCell ref="J22:J29"/>
    <mergeCell ref="J30:J37"/>
    <mergeCell ref="J38:J43"/>
    <mergeCell ref="J44:J46"/>
    <mergeCell ref="C15:C17"/>
    <mergeCell ref="D22:D29"/>
    <mergeCell ref="D30:D37"/>
    <mergeCell ref="D38:D43"/>
    <mergeCell ref="D44:D46"/>
    <mergeCell ref="C18:C54"/>
    <mergeCell ref="D47:D49"/>
    <mergeCell ref="D50:D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2018-12-11T22:59:41Z</dcterms:modified>
</cp:coreProperties>
</file>