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pf273313\Aufgaben\Aufgaben 2023\Berufsschule\Abschlussprojekt\School-project\Projektdokumentation\"/>
    </mc:Choice>
  </mc:AlternateContent>
  <xr:revisionPtr revIDLastSave="0" documentId="13_ncr:1_{47D87ADE-1F4D-4167-A978-7406E6CB8A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8" i="1"/>
  <c r="Q7" i="1"/>
  <c r="Q5" i="1"/>
  <c r="Q4" i="1"/>
  <c r="Q3" i="1"/>
  <c r="D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17" i="1"/>
  <c r="F17" i="1" l="1"/>
  <c r="Q9" i="1" l="1"/>
  <c r="G12" i="1" s="1"/>
  <c r="I12" i="1" s="1"/>
  <c r="G9" i="1" l="1"/>
  <c r="I9" i="1" s="1"/>
  <c r="G16" i="1"/>
  <c r="I16" i="1" s="1"/>
  <c r="M3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10" i="1"/>
  <c r="I10" i="1" s="1"/>
  <c r="G11" i="1"/>
  <c r="I11" i="1" s="1"/>
  <c r="G13" i="1"/>
  <c r="I13" i="1" s="1"/>
  <c r="G14" i="1"/>
  <c r="I14" i="1" s="1"/>
  <c r="G15" i="1"/>
  <c r="I15" i="1" s="1"/>
  <c r="I17" i="1" l="1"/>
  <c r="G17" i="1"/>
</calcChain>
</file>

<file path=xl/sharedStrings.xml><?xml version="1.0" encoding="utf-8"?>
<sst xmlns="http://schemas.openxmlformats.org/spreadsheetml/2006/main" count="88" uniqueCount="57">
  <si>
    <t xml:space="preserve">Kostenplan | School Skipper </t>
  </si>
  <si>
    <t>Arbeitspaket Nr.</t>
  </si>
  <si>
    <t>Art/Bezeichnung</t>
  </si>
  <si>
    <t>Zeitaufwand/Tage</t>
  </si>
  <si>
    <t>Sachmittel</t>
  </si>
  <si>
    <t>Sonstige Kosten</t>
  </si>
  <si>
    <t>#9</t>
  </si>
  <si>
    <t>Vorbereitung der Präsentation</t>
  </si>
  <si>
    <t>Mitarbeiter/Anzahl</t>
  </si>
  <si>
    <t>Laptop</t>
  </si>
  <si>
    <t>Gesamt</t>
  </si>
  <si>
    <t>Zuschlagstabelle</t>
  </si>
  <si>
    <t>Mitarbeiter/Stunde</t>
  </si>
  <si>
    <t>AP-Kosten</t>
  </si>
  <si>
    <t>Gemeinkostenzuschlagssatz (Entwicklung)</t>
  </si>
  <si>
    <t>Quellen (Kosten)</t>
  </si>
  <si>
    <t>Mitarbeiterstunde in der Entwicklung</t>
  </si>
  <si>
    <t>Link</t>
  </si>
  <si>
    <t>Laptop Leasing (pro Monat)</t>
  </si>
  <si>
    <t>Berechnung Gemeinkostenzuschlagssatz</t>
  </si>
  <si>
    <t>Internet</t>
  </si>
  <si>
    <t>Kostenstelle</t>
  </si>
  <si>
    <t>Stromkosten (Alle Mitarbeiter)</t>
  </si>
  <si>
    <t>Miete (klein Büro)</t>
  </si>
  <si>
    <t>Mitarbeiterverpflegung (Alle Mitarbeiter)</t>
  </si>
  <si>
    <t>Büro in Erlangen für zwei Mitarbeiter</t>
  </si>
  <si>
    <t>Gemeinkostenberechnung (Formel)</t>
  </si>
  <si>
    <t>Laptop für Entwickler (Alle Mitarbeiter)</t>
  </si>
  <si>
    <t>Gemeinkostenzuschlagssatz</t>
  </si>
  <si>
    <t>Gemeinkostenzuschlag</t>
  </si>
  <si>
    <t>#10</t>
  </si>
  <si>
    <t>UML-Diagramme erstellen</t>
  </si>
  <si>
    <t>Personalkosten/Einzelkosten</t>
  </si>
  <si>
    <t>#6</t>
  </si>
  <si>
    <t>Kostenkalkulation erstellen</t>
  </si>
  <si>
    <t>Vorbereitung der CSV-Datenstruktur</t>
  </si>
  <si>
    <t>#5</t>
  </si>
  <si>
    <t>#4</t>
  </si>
  <si>
    <t>#2</t>
  </si>
  <si>
    <t>Angebotserstellung</t>
  </si>
  <si>
    <t>#1</t>
  </si>
  <si>
    <t>#7</t>
  </si>
  <si>
    <t>Marketing-Strategie erstellen</t>
  </si>
  <si>
    <t>Projektdokumentation erstellen</t>
  </si>
  <si>
    <t>Spiel-Client implementieren</t>
  </si>
  <si>
    <t>Spiel-Server implementieren</t>
  </si>
  <si>
    <t>#8</t>
  </si>
  <si>
    <t>Chat-Funktion für Server und Client implementieren</t>
  </si>
  <si>
    <t>#11</t>
  </si>
  <si>
    <t>Designvorlagen erstellen</t>
  </si>
  <si>
    <t>#3</t>
  </si>
  <si>
    <t>-</t>
  </si>
  <si>
    <t>QT-Creator (Alle Mitarbeiter)</t>
  </si>
  <si>
    <t>Kosten für Projektdauer</t>
  </si>
  <si>
    <t>QT-Creator</t>
  </si>
  <si>
    <t>Offizielle Projektdauer (Tage)</t>
  </si>
  <si>
    <t>Telekom 1 Gbit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</si>
</sst>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164" fontId="0" fillId="0" borderId="0" xfId="0" applyNumberFormat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0" fontId="1" fillId="0" borderId="0" xfId="0" applyFont="1"/>
    <xf numFmtId="0" fontId="0" fillId="2" borderId="4" xfId="0" applyFill="1" applyBorder="1"/>
    <xf numFmtId="164" fontId="0" fillId="0" borderId="2" xfId="0" applyNumberFormat="1" applyBorder="1"/>
    <xf numFmtId="164" fontId="0" fillId="3" borderId="1" xfId="0" applyNumberFormat="1" applyFill="1" applyBorder="1"/>
    <xf numFmtId="0" fontId="0" fillId="0" borderId="5" xfId="0" applyBorder="1"/>
    <xf numFmtId="0" fontId="2" fillId="0" borderId="2" xfId="1" applyBorder="1"/>
    <xf numFmtId="0" fontId="0" fillId="0" borderId="6" xfId="0" applyBorder="1"/>
    <xf numFmtId="0" fontId="2" fillId="0" borderId="4" xfId="1" applyBorder="1"/>
    <xf numFmtId="0" fontId="0" fillId="0" borderId="2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1" fillId="2" borderId="9" xfId="0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haqqy/School-project/issues/6" TargetMode="External"/><Relationship Id="rId13" Type="http://schemas.openxmlformats.org/officeDocument/2006/relationships/hyperlink" Target="https://github.com/shaqqy/School-project/issues/1" TargetMode="External"/><Relationship Id="rId3" Type="http://schemas.openxmlformats.org/officeDocument/2006/relationships/hyperlink" Target="https://leasing-it-technik.de/hp-zbook-fury-15-g8-mobile-workstation-39-6-cm-15-6-core-i7-11850h-vpro-64-gb-ram-1-tb-ssd-gb-leasen.html" TargetMode="External"/><Relationship Id="rId7" Type="http://schemas.openxmlformats.org/officeDocument/2006/relationships/hyperlink" Target="https://github.com/shaqqy/School-project/issues/10" TargetMode="External"/><Relationship Id="rId12" Type="http://schemas.openxmlformats.org/officeDocument/2006/relationships/hyperlink" Target="https://github.com/shaqqy/School-project/issues/8" TargetMode="External"/><Relationship Id="rId2" Type="http://schemas.openxmlformats.org/officeDocument/2006/relationships/hyperlink" Target="https://www.listando.de/p/was-kostet-ein-software-entwickler/" TargetMode="External"/><Relationship Id="rId1" Type="http://schemas.openxmlformats.org/officeDocument/2006/relationships/hyperlink" Target="https://github.com/shaqqy/School-project/issues/9" TargetMode="External"/><Relationship Id="rId6" Type="http://schemas.openxmlformats.org/officeDocument/2006/relationships/hyperlink" Target="https://www.lexoffice.de/lexikon/gemeinkosten/" TargetMode="External"/><Relationship Id="rId11" Type="http://schemas.openxmlformats.org/officeDocument/2006/relationships/hyperlink" Target="https://github.com/shaqqy/School-project/issues/2" TargetMode="External"/><Relationship Id="rId5" Type="http://schemas.openxmlformats.org/officeDocument/2006/relationships/hyperlink" Target="https://www.immobilienscout24.de/expose/147270141?referrer=com_otp_search&amp;searchGeoPath=%2Fde%2Fbayern%2Ferlangen&amp;searchId=572e8454-5ab7-3384-bf9e-d778bf111b38" TargetMode="External"/><Relationship Id="rId15" Type="http://schemas.openxmlformats.org/officeDocument/2006/relationships/hyperlink" Target="https://www.qt.io/pricing" TargetMode="External"/><Relationship Id="rId10" Type="http://schemas.openxmlformats.org/officeDocument/2006/relationships/hyperlink" Target="https://github.com/shaqqy/School-project/issues/4" TargetMode="External"/><Relationship Id="rId4" Type="http://schemas.openxmlformats.org/officeDocument/2006/relationships/hyperlink" Target="https://www.o2business.de/produkte/festnetz-internet/dsl-business/?&amp;utm_medium=cpc&amp;utm_campaign=b2b-search&amp;utm_source=google&amp;utm_content=adgroup-o2-business_sb_kombi_produkt_internet&amp;festnetz_dsl-business-komplettpaket&amp;utm_term=hav-pef-sal&amp;cid=sea_google_b2b-search_adgroup-o2-business_sb_kombi_produkt_internet&amp;festnetz_dsl-business-komplettpaket&amp;mediacode=19306583674_144129265386_kwd-595579416436&amp;gad_source=1&amp;gclid=Cj0KCQiAtOmsBhCnARIsAGPa5yZmxcZ92DnDt4GgFI3SuSEmG1ey5MTHtsfE-QjqCB5aJw6JBU2sleAaAh-XEALw_wcB&amp;gclsrc=aw.ds" TargetMode="External"/><Relationship Id="rId9" Type="http://schemas.openxmlformats.org/officeDocument/2006/relationships/hyperlink" Target="https://github.com/shaqqy/School-project/issues/5" TargetMode="External"/><Relationship Id="rId14" Type="http://schemas.openxmlformats.org/officeDocument/2006/relationships/hyperlink" Target="https://github.com/shaqqy/School-project/issues/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zoomScale="106" zoomScaleNormal="110" workbookViewId="0">
      <selection activeCell="M21" sqref="M21"/>
    </sheetView>
  </sheetViews>
  <sheetFormatPr defaultRowHeight="14.4" x14ac:dyDescent="0.3"/>
  <cols>
    <col min="1" max="1" width="15.88671875" customWidth="1"/>
    <col min="2" max="2" width="28.109375" customWidth="1"/>
    <col min="3" max="3" width="17.77734375" customWidth="1"/>
    <col min="4" max="4" width="18.44140625" customWidth="1"/>
    <col min="5" max="5" width="14.6640625" customWidth="1"/>
    <col min="6" max="6" width="26.109375" customWidth="1"/>
    <col min="7" max="7" width="25.44140625" customWidth="1"/>
    <col min="8" max="8" width="15.5546875" customWidth="1"/>
    <col min="9" max="9" width="15.6640625" customWidth="1"/>
    <col min="12" max="12" width="36.5546875" customWidth="1"/>
    <col min="13" max="13" width="9.44140625" bestFit="1" customWidth="1"/>
    <col min="15" max="15" width="9.21875" customWidth="1"/>
    <col min="16" max="16" width="26" customWidth="1"/>
    <col min="17" max="17" width="23.33203125" customWidth="1"/>
  </cols>
  <sheetData>
    <row r="1" spans="1:20" ht="18" x14ac:dyDescent="0.35">
      <c r="A1" s="21" t="s">
        <v>0</v>
      </c>
      <c r="B1" s="21"/>
      <c r="C1" s="21"/>
      <c r="D1" s="21"/>
      <c r="E1" s="21"/>
      <c r="F1" s="21"/>
      <c r="G1" s="21"/>
      <c r="H1" s="19"/>
      <c r="I1" s="9"/>
      <c r="L1" s="19" t="s">
        <v>11</v>
      </c>
      <c r="M1" s="20"/>
      <c r="N1" s="8"/>
      <c r="O1" s="19" t="s">
        <v>19</v>
      </c>
      <c r="P1" s="26"/>
      <c r="Q1" s="20"/>
      <c r="R1" s="8"/>
      <c r="S1" s="8"/>
      <c r="T1" s="8"/>
    </row>
    <row r="2" spans="1:20" x14ac:dyDescent="0.3">
      <c r="A2" s="1" t="s">
        <v>1</v>
      </c>
      <c r="B2" s="1" t="s">
        <v>2</v>
      </c>
      <c r="C2" s="1" t="s">
        <v>8</v>
      </c>
      <c r="D2" s="1" t="s">
        <v>3</v>
      </c>
      <c r="E2" s="1" t="s">
        <v>4</v>
      </c>
      <c r="F2" s="1" t="s">
        <v>32</v>
      </c>
      <c r="G2" s="1" t="s">
        <v>29</v>
      </c>
      <c r="H2" s="1" t="s">
        <v>5</v>
      </c>
      <c r="I2" s="1" t="s">
        <v>13</v>
      </c>
      <c r="L2" s="12" t="s">
        <v>12</v>
      </c>
      <c r="M2" s="10">
        <v>100</v>
      </c>
      <c r="O2" s="22" t="s">
        <v>21</v>
      </c>
      <c r="P2" s="23"/>
      <c r="Q2" s="18" t="s">
        <v>53</v>
      </c>
    </row>
    <row r="3" spans="1:20" x14ac:dyDescent="0.3">
      <c r="A3" s="3" t="s">
        <v>40</v>
      </c>
      <c r="B3" s="2" t="s">
        <v>49</v>
      </c>
      <c r="C3" s="2">
        <v>1</v>
      </c>
      <c r="D3" s="2">
        <v>0.125</v>
      </c>
      <c r="E3" s="2" t="s">
        <v>9</v>
      </c>
      <c r="F3" s="4">
        <f>(C3*D3)*(8*M2)</f>
        <v>100</v>
      </c>
      <c r="G3" s="4">
        <f>F3*Q9</f>
        <v>6.6401351351351359</v>
      </c>
      <c r="H3" s="4">
        <v>0</v>
      </c>
      <c r="I3" s="10">
        <f t="shared" ref="I3:I16" si="0">SUM(F3:H3)</f>
        <v>106.64013513513514</v>
      </c>
      <c r="L3" s="12" t="s">
        <v>14</v>
      </c>
      <c r="M3" s="16">
        <f>Q9</f>
        <v>6.6401351351351362E-2</v>
      </c>
      <c r="O3" s="24" t="s">
        <v>22</v>
      </c>
      <c r="P3" s="25"/>
      <c r="Q3" s="10">
        <f>(7.1*2)/30*M4</f>
        <v>7.1</v>
      </c>
    </row>
    <row r="4" spans="1:20" x14ac:dyDescent="0.3">
      <c r="A4" s="3" t="s">
        <v>38</v>
      </c>
      <c r="B4" s="2" t="s">
        <v>39</v>
      </c>
      <c r="C4" s="2">
        <v>1</v>
      </c>
      <c r="D4" s="2">
        <v>0.125</v>
      </c>
      <c r="E4" s="2" t="s">
        <v>9</v>
      </c>
      <c r="F4" s="4">
        <f>(C4*D4)*(8*M2)</f>
        <v>100</v>
      </c>
      <c r="G4" s="4">
        <f>F4*Q9</f>
        <v>6.6401351351351359</v>
      </c>
      <c r="H4" s="4">
        <v>0</v>
      </c>
      <c r="I4" s="10">
        <f t="shared" si="0"/>
        <v>106.64013513513514</v>
      </c>
      <c r="L4" s="12" t="s">
        <v>55</v>
      </c>
      <c r="M4" s="16">
        <v>15</v>
      </c>
      <c r="O4" s="24" t="s">
        <v>23</v>
      </c>
      <c r="P4" s="25"/>
      <c r="Q4" s="10">
        <f>700/30*M4</f>
        <v>350</v>
      </c>
    </row>
    <row r="5" spans="1:20" x14ac:dyDescent="0.3">
      <c r="A5" s="3" t="s">
        <v>50</v>
      </c>
      <c r="B5" s="2" t="s">
        <v>43</v>
      </c>
      <c r="C5" s="2">
        <v>1</v>
      </c>
      <c r="D5" s="2">
        <v>1.5</v>
      </c>
      <c r="E5" s="2" t="s">
        <v>9</v>
      </c>
      <c r="F5" s="4">
        <f>(C5*D5)*(8*M2)</f>
        <v>1200</v>
      </c>
      <c r="G5" s="4">
        <f>F5*Q9</f>
        <v>79.68162162162163</v>
      </c>
      <c r="H5" s="4">
        <v>0</v>
      </c>
      <c r="I5" s="10">
        <f t="shared" si="0"/>
        <v>1279.6816216216216</v>
      </c>
      <c r="L5" s="12" t="s">
        <v>51</v>
      </c>
      <c r="M5" s="16" t="s">
        <v>51</v>
      </c>
      <c r="O5" s="24" t="s">
        <v>24</v>
      </c>
      <c r="P5" s="25"/>
      <c r="Q5" s="10">
        <f>(20*2)/30*M4</f>
        <v>20</v>
      </c>
    </row>
    <row r="6" spans="1:20" x14ac:dyDescent="0.3">
      <c r="A6" s="3" t="s">
        <v>37</v>
      </c>
      <c r="B6" s="2" t="s">
        <v>42</v>
      </c>
      <c r="C6" s="2">
        <v>1</v>
      </c>
      <c r="D6" s="2">
        <v>2</v>
      </c>
      <c r="E6" s="2" t="s">
        <v>9</v>
      </c>
      <c r="F6" s="4">
        <f>(C6*D6)*(8*M2)</f>
        <v>1600</v>
      </c>
      <c r="G6" s="4">
        <f>F6*Q9</f>
        <v>106.24216216216217</v>
      </c>
      <c r="H6" s="4">
        <v>0</v>
      </c>
      <c r="I6" s="10">
        <f t="shared" si="0"/>
        <v>1706.2421621621622</v>
      </c>
      <c r="L6" s="12" t="s">
        <v>51</v>
      </c>
      <c r="M6" s="16" t="s">
        <v>51</v>
      </c>
      <c r="O6" s="24" t="s">
        <v>20</v>
      </c>
      <c r="P6" s="25"/>
      <c r="Q6" s="10">
        <f>79.95/30*M4</f>
        <v>39.975000000000001</v>
      </c>
    </row>
    <row r="7" spans="1:20" x14ac:dyDescent="0.3">
      <c r="A7" s="3" t="s">
        <v>36</v>
      </c>
      <c r="B7" s="2" t="s">
        <v>35</v>
      </c>
      <c r="C7" s="2">
        <v>1</v>
      </c>
      <c r="D7" s="2">
        <v>0.125</v>
      </c>
      <c r="E7" s="2" t="s">
        <v>9</v>
      </c>
      <c r="F7" s="4">
        <f>(C7*D7)*(8*M2)</f>
        <v>100</v>
      </c>
      <c r="G7" s="4">
        <f>F7*Q9</f>
        <v>6.6401351351351359</v>
      </c>
      <c r="H7" s="4">
        <v>0</v>
      </c>
      <c r="I7" s="10">
        <f t="shared" si="0"/>
        <v>106.64013513513514</v>
      </c>
      <c r="L7" s="12" t="s">
        <v>51</v>
      </c>
      <c r="M7" s="16" t="s">
        <v>51</v>
      </c>
      <c r="O7" s="24" t="s">
        <v>52</v>
      </c>
      <c r="P7" s="29"/>
      <c r="Q7" s="10">
        <f>4260/360*M4</f>
        <v>177.5</v>
      </c>
    </row>
    <row r="8" spans="1:20" x14ac:dyDescent="0.3">
      <c r="A8" s="3" t="s">
        <v>33</v>
      </c>
      <c r="B8" s="2" t="s">
        <v>34</v>
      </c>
      <c r="C8" s="2">
        <v>1</v>
      </c>
      <c r="D8" s="2">
        <v>1</v>
      </c>
      <c r="E8" s="2" t="s">
        <v>9</v>
      </c>
      <c r="F8" s="4">
        <f>(C8*D8)*(8*M2)</f>
        <v>800</v>
      </c>
      <c r="G8" s="4">
        <f>F8*Q9</f>
        <v>53.121081081081087</v>
      </c>
      <c r="H8" s="4">
        <v>0</v>
      </c>
      <c r="I8" s="10">
        <f t="shared" si="0"/>
        <v>853.12108108108112</v>
      </c>
      <c r="L8" s="12" t="s">
        <v>51</v>
      </c>
      <c r="M8" s="16" t="s">
        <v>51</v>
      </c>
      <c r="O8" s="24" t="s">
        <v>27</v>
      </c>
      <c r="P8" s="25"/>
      <c r="Q8" s="10">
        <f>(142.48*2)/30*M4</f>
        <v>142.47999999999999</v>
      </c>
    </row>
    <row r="9" spans="1:20" x14ac:dyDescent="0.3">
      <c r="A9" s="2" t="s">
        <v>41</v>
      </c>
      <c r="B9" s="2" t="s">
        <v>45</v>
      </c>
      <c r="C9" s="2">
        <v>2</v>
      </c>
      <c r="D9" s="2">
        <v>1</v>
      </c>
      <c r="E9" s="2" t="s">
        <v>9</v>
      </c>
      <c r="F9" s="4">
        <f>(C9*D9)*(8*M2)</f>
        <v>1600</v>
      </c>
      <c r="G9" s="4">
        <f>F9*Q9</f>
        <v>106.24216216216217</v>
      </c>
      <c r="H9" s="4">
        <v>0</v>
      </c>
      <c r="I9" s="10">
        <f t="shared" si="0"/>
        <v>1706.2421621621622</v>
      </c>
      <c r="L9" s="12" t="s">
        <v>51</v>
      </c>
      <c r="M9" s="16" t="s">
        <v>51</v>
      </c>
      <c r="O9" s="27" t="s">
        <v>28</v>
      </c>
      <c r="P9" s="28"/>
      <c r="Q9" s="17">
        <f>SUM(Q3:Q8)/F17</f>
        <v>6.6401351351351362E-2</v>
      </c>
    </row>
    <row r="10" spans="1:20" x14ac:dyDescent="0.3">
      <c r="A10" s="2" t="s">
        <v>46</v>
      </c>
      <c r="B10" s="2" t="s">
        <v>44</v>
      </c>
      <c r="C10" s="2">
        <v>2</v>
      </c>
      <c r="D10" s="2">
        <v>2</v>
      </c>
      <c r="E10" s="2" t="s">
        <v>9</v>
      </c>
      <c r="F10" s="4">
        <f>(C10*D10)*(8*M2)</f>
        <v>3200</v>
      </c>
      <c r="G10" s="4">
        <f>F10*Q9</f>
        <v>212.48432432432435</v>
      </c>
      <c r="H10" s="4">
        <v>0</v>
      </c>
      <c r="I10" s="10">
        <f t="shared" si="0"/>
        <v>3412.4843243243245</v>
      </c>
      <c r="L10" s="12" t="s">
        <v>51</v>
      </c>
      <c r="M10" s="16" t="s">
        <v>51</v>
      </c>
    </row>
    <row r="11" spans="1:20" x14ac:dyDescent="0.3">
      <c r="A11" s="3" t="s">
        <v>6</v>
      </c>
      <c r="B11" s="2" t="s">
        <v>7</v>
      </c>
      <c r="C11" s="2">
        <v>1</v>
      </c>
      <c r="D11" s="2">
        <v>1</v>
      </c>
      <c r="E11" s="2" t="s">
        <v>9</v>
      </c>
      <c r="F11" s="4">
        <f>(C11*D11)*(8*M2)</f>
        <v>800</v>
      </c>
      <c r="G11" s="4">
        <f>F11*Q9</f>
        <v>53.121081081081087</v>
      </c>
      <c r="H11" s="4">
        <v>0</v>
      </c>
      <c r="I11" s="10">
        <f>SUM(F11:H11)</f>
        <v>853.12108108108112</v>
      </c>
      <c r="L11" s="12" t="s">
        <v>51</v>
      </c>
      <c r="M11" s="16" t="s">
        <v>51</v>
      </c>
    </row>
    <row r="12" spans="1:20" ht="18" x14ac:dyDescent="0.35">
      <c r="A12" s="3" t="s">
        <v>30</v>
      </c>
      <c r="B12" s="2" t="s">
        <v>31</v>
      </c>
      <c r="C12" s="2">
        <v>1</v>
      </c>
      <c r="D12" s="2">
        <v>1</v>
      </c>
      <c r="E12" s="2" t="s">
        <v>9</v>
      </c>
      <c r="F12" s="4">
        <f>(C12*D12)*(8*M2)</f>
        <v>800</v>
      </c>
      <c r="G12" s="4">
        <f>F12*Q9</f>
        <v>53.121081081081087</v>
      </c>
      <c r="H12" s="4">
        <v>0</v>
      </c>
      <c r="I12" s="10">
        <f>SUM(F12:H12)</f>
        <v>853.12108108108112</v>
      </c>
      <c r="L12" s="19" t="s">
        <v>15</v>
      </c>
      <c r="M12" s="20"/>
    </row>
    <row r="13" spans="1:20" x14ac:dyDescent="0.3">
      <c r="A13" s="3" t="s">
        <v>48</v>
      </c>
      <c r="B13" s="2" t="s">
        <v>47</v>
      </c>
      <c r="C13" s="2">
        <v>1</v>
      </c>
      <c r="D13" s="2">
        <v>1</v>
      </c>
      <c r="E13" s="2" t="s">
        <v>9</v>
      </c>
      <c r="F13" s="4">
        <f>(C13*D13)*(8*M2)</f>
        <v>800</v>
      </c>
      <c r="G13" s="4">
        <f>F13*Q9</f>
        <v>53.121081081081087</v>
      </c>
      <c r="H13" s="4">
        <v>0</v>
      </c>
      <c r="I13" s="10">
        <f t="shared" si="0"/>
        <v>853.12108108108112</v>
      </c>
      <c r="L13" s="12" t="s">
        <v>16</v>
      </c>
      <c r="M13" s="13" t="s">
        <v>17</v>
      </c>
    </row>
    <row r="14" spans="1:20" x14ac:dyDescent="0.3">
      <c r="A14" s="2"/>
      <c r="B14" s="2"/>
      <c r="C14" s="2"/>
      <c r="D14" s="2"/>
      <c r="E14" s="2"/>
      <c r="F14" s="4">
        <f>(C14*D14)*(8*M2)</f>
        <v>0</v>
      </c>
      <c r="G14" s="4">
        <f>F14*Q9</f>
        <v>0</v>
      </c>
      <c r="H14" s="4">
        <v>0</v>
      </c>
      <c r="I14" s="10">
        <f t="shared" si="0"/>
        <v>0</v>
      </c>
      <c r="L14" s="12" t="s">
        <v>18</v>
      </c>
      <c r="M14" s="13" t="s">
        <v>17</v>
      </c>
    </row>
    <row r="15" spans="1:20" x14ac:dyDescent="0.3">
      <c r="A15" s="2"/>
      <c r="B15" s="2"/>
      <c r="C15" s="2"/>
      <c r="D15" s="2"/>
      <c r="E15" s="2"/>
      <c r="F15" s="4">
        <f>(C15*D15)*(8*M2)</f>
        <v>0</v>
      </c>
      <c r="G15" s="4">
        <f>F15*Q9</f>
        <v>0</v>
      </c>
      <c r="H15" s="4">
        <v>0</v>
      </c>
      <c r="I15" s="10">
        <f t="shared" si="0"/>
        <v>0</v>
      </c>
      <c r="L15" s="12" t="s">
        <v>56</v>
      </c>
      <c r="M15" s="13" t="s">
        <v>17</v>
      </c>
    </row>
    <row r="16" spans="1:20" x14ac:dyDescent="0.3">
      <c r="A16" s="2"/>
      <c r="B16" s="2"/>
      <c r="C16" s="2"/>
      <c r="D16" s="2"/>
      <c r="E16" s="2"/>
      <c r="F16" s="4">
        <f>(C16*D16)*(8*M2)</f>
        <v>0</v>
      </c>
      <c r="G16" s="4">
        <f>F16*Q9</f>
        <v>0</v>
      </c>
      <c r="H16" s="4">
        <v>0</v>
      </c>
      <c r="I16" s="10">
        <f t="shared" si="0"/>
        <v>0</v>
      </c>
      <c r="L16" s="12" t="s">
        <v>54</v>
      </c>
      <c r="M16" s="13" t="s">
        <v>17</v>
      </c>
    </row>
    <row r="17" spans="1:13" ht="18" x14ac:dyDescent="0.35">
      <c r="A17" s="5" t="s">
        <v>10</v>
      </c>
      <c r="B17" s="6" t="s">
        <v>51</v>
      </c>
      <c r="C17" s="6" t="s">
        <v>51</v>
      </c>
      <c r="D17" s="6">
        <f>SUMPRODUCT(C3:C13, D3:D13)</f>
        <v>13.875</v>
      </c>
      <c r="E17" s="6" t="s">
        <v>51</v>
      </c>
      <c r="F17" s="7">
        <f>SUM(F3:F16)</f>
        <v>11100</v>
      </c>
      <c r="G17" s="7">
        <f>SUM(G3:G16)</f>
        <v>737.05500000000018</v>
      </c>
      <c r="H17" s="7">
        <f>SUM(H3:H16)</f>
        <v>0</v>
      </c>
      <c r="I17" s="11">
        <f>SUM(I3:I16)</f>
        <v>11837.054999999998</v>
      </c>
      <c r="L17" s="12" t="s">
        <v>25</v>
      </c>
      <c r="M17" s="13" t="s">
        <v>17</v>
      </c>
    </row>
    <row r="18" spans="1:13" x14ac:dyDescent="0.3">
      <c r="A18" s="2"/>
      <c r="B18" s="2"/>
      <c r="C18" s="2"/>
      <c r="D18" s="2"/>
      <c r="E18" s="2"/>
      <c r="F18" s="4"/>
      <c r="G18" s="2"/>
      <c r="H18" s="2"/>
      <c r="L18" s="14" t="s">
        <v>26</v>
      </c>
      <c r="M18" s="15" t="s">
        <v>17</v>
      </c>
    </row>
    <row r="19" spans="1:13" x14ac:dyDescent="0.3">
      <c r="A19" s="2"/>
      <c r="B19" s="2"/>
      <c r="C19" s="2"/>
      <c r="D19" s="2"/>
      <c r="E19" s="2"/>
      <c r="F19" s="4"/>
      <c r="G19" s="2"/>
      <c r="H19" s="2"/>
    </row>
    <row r="20" spans="1:13" x14ac:dyDescent="0.3">
      <c r="A20" s="2"/>
      <c r="B20" s="2"/>
      <c r="C20" s="2"/>
      <c r="D20" s="2"/>
      <c r="E20" s="2"/>
      <c r="F20" s="4"/>
      <c r="G20" s="2"/>
      <c r="H20" s="2"/>
    </row>
    <row r="21" spans="1:13" x14ac:dyDescent="0.3">
      <c r="A21" s="2"/>
      <c r="B21" s="2"/>
      <c r="C21" s="2"/>
      <c r="D21" s="2"/>
      <c r="E21" s="2"/>
      <c r="F21" s="4"/>
      <c r="G21" s="2"/>
      <c r="H21" s="2"/>
    </row>
    <row r="22" spans="1:13" x14ac:dyDescent="0.3">
      <c r="A22" s="2"/>
      <c r="B22" s="2"/>
      <c r="C22" s="2"/>
      <c r="D22" s="2"/>
      <c r="E22" s="2"/>
      <c r="F22" s="4"/>
      <c r="G22" s="2"/>
      <c r="H22" s="2"/>
    </row>
    <row r="23" spans="1:13" x14ac:dyDescent="0.3">
      <c r="A23" s="2"/>
      <c r="B23" s="2"/>
      <c r="C23" s="2"/>
      <c r="D23" s="2"/>
      <c r="E23" s="2"/>
      <c r="F23" s="4"/>
      <c r="G23" s="2"/>
      <c r="H23" s="2"/>
    </row>
    <row r="24" spans="1:13" x14ac:dyDescent="0.3">
      <c r="A24" s="2"/>
      <c r="B24" s="2"/>
      <c r="C24" s="2"/>
      <c r="D24" s="2"/>
      <c r="E24" s="2"/>
      <c r="F24" s="2"/>
      <c r="G24" s="2"/>
      <c r="H24" s="2"/>
    </row>
    <row r="25" spans="1:13" x14ac:dyDescent="0.3">
      <c r="A25" s="2"/>
      <c r="B25" s="2"/>
      <c r="C25" s="2"/>
      <c r="D25" s="2"/>
      <c r="E25" s="2"/>
      <c r="F25" s="2"/>
      <c r="G25" s="2"/>
      <c r="H25" s="2"/>
    </row>
  </sheetData>
  <mergeCells count="12">
    <mergeCell ref="L12:M12"/>
    <mergeCell ref="A1:H1"/>
    <mergeCell ref="L1:M1"/>
    <mergeCell ref="O2:P2"/>
    <mergeCell ref="O3:P3"/>
    <mergeCell ref="O4:P4"/>
    <mergeCell ref="O5:P5"/>
    <mergeCell ref="O6:P6"/>
    <mergeCell ref="O1:Q1"/>
    <mergeCell ref="O8:P8"/>
    <mergeCell ref="O9:P9"/>
    <mergeCell ref="O7:P7"/>
  </mergeCells>
  <hyperlinks>
    <hyperlink ref="A11" r:id="rId1" xr:uid="{26567021-B104-4E46-A346-D8B387CF36F6}"/>
    <hyperlink ref="M13" r:id="rId2" location=":~:text=auf%20dich%20zukommen%20%E2%80%A6-,Was%20kostet%20ein%20Software%2DEntwickler%20pro%20Stunde%3F,40%20%E2%82%AC%20%2D%2060%20%E2%82%AC%20an." xr:uid="{D15B92D6-22C0-4530-A201-034F083F3042}"/>
    <hyperlink ref="M14" r:id="rId3" xr:uid="{3A5990A4-01DE-424A-8910-CF04E39CA364}"/>
    <hyperlink ref="M15" r:id="rId4" xr:uid="{406E886F-0BEA-4C96-A657-AF950975B4D7}"/>
    <hyperlink ref="M17" r:id="rId5" location="/" xr:uid="{863AB92B-32C7-45C2-B3D1-5F7E306DACF1}"/>
    <hyperlink ref="M18" r:id="rId6" xr:uid="{C78F1DAE-DA5A-44FC-AA66-2B39D8A13893}"/>
    <hyperlink ref="A12" r:id="rId7" xr:uid="{C7D6FC5E-271C-4635-A436-E96B5CF174A5}"/>
    <hyperlink ref="A8" r:id="rId8" xr:uid="{B3FE82B5-C39D-4A18-B4D2-3D46742241CC}"/>
    <hyperlink ref="A7" r:id="rId9" xr:uid="{18BEC918-5002-4B09-B8AB-24D65920DB7F}"/>
    <hyperlink ref="A6" r:id="rId10" xr:uid="{5682A732-9A11-4725-BAEE-8FC74549C122}"/>
    <hyperlink ref="A4" r:id="rId11" xr:uid="{E819DAEA-BB08-4838-97E2-FF13EF756C0D}"/>
    <hyperlink ref="A13" r:id="rId12" xr:uid="{005E8D96-7C76-4804-A6D2-D08004F8868E}"/>
    <hyperlink ref="A3" r:id="rId13" xr:uid="{2C55C562-A497-4336-A502-387FA561A961}"/>
    <hyperlink ref="A5" r:id="rId14" xr:uid="{2EE723AE-0605-45EB-A1E5-4060EE958202}"/>
    <hyperlink ref="M16" r:id="rId15" xr:uid="{B5377B6A-31A0-4973-8C3B-28E0608AF0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Pfaffenzeller, Adrian Dominik</dc:creator>
  <cp:lastModifiedBy>Pfaffenzeller, Adrian Dominik</cp:lastModifiedBy>
  <dcterms:created xsi:type="dcterms:W3CDTF">2015-06-05T18:19:34Z</dcterms:created>
  <dcterms:modified xsi:type="dcterms:W3CDTF">2024-01-09T13:50:22Z</dcterms:modified>
</cp:coreProperties>
</file>