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INPUTS-OUTPUTS" sheetId="1" r:id="rId1"/>
    <sheet name="SALARY" sheetId="2" r:id="rId2"/>
    <sheet name="WEALTH" sheetId="3" r:id="rId3"/>
    <sheet name="RETIREMENT" sheetId="4" r:id="rId4"/>
  </sheets>
  <calcPr calcId="144525"/>
</workbook>
</file>

<file path=xl/calcChain.xml><?xml version="1.0" encoding="utf-8"?>
<calcChain xmlns="http://schemas.openxmlformats.org/spreadsheetml/2006/main">
  <c r="B46" i="4" l="1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7" i="4"/>
  <c r="B3" i="4"/>
  <c r="A5" i="3"/>
  <c r="B5" i="3"/>
  <c r="B4" i="3"/>
  <c r="A4" i="3"/>
  <c r="B3" i="3"/>
  <c r="A39" i="3"/>
  <c r="A40" i="3"/>
  <c r="A41" i="3"/>
  <c r="A42" i="3"/>
  <c r="A43" i="3"/>
  <c r="A44" i="3"/>
  <c r="A45" i="3"/>
  <c r="A46" i="3"/>
  <c r="A47" i="3"/>
  <c r="A48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13" i="3"/>
  <c r="A14" i="3"/>
  <c r="A10" i="3"/>
  <c r="A11" i="3"/>
  <c r="A12" i="3"/>
  <c r="A9" i="3"/>
  <c r="D29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16" i="2"/>
  <c r="C15" i="2"/>
  <c r="C14" i="2"/>
  <c r="C13" i="2"/>
  <c r="C12" i="2"/>
  <c r="C11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12" i="2"/>
  <c r="B13" i="2"/>
  <c r="B14" i="2"/>
  <c r="B15" i="2"/>
  <c r="B16" i="2"/>
  <c r="B17" i="2"/>
  <c r="B18" i="2"/>
  <c r="B19" i="2"/>
  <c r="B20" i="2"/>
  <c r="B21" i="2"/>
  <c r="B22" i="2"/>
  <c r="B11" i="2"/>
  <c r="A6" i="2"/>
  <c r="B6" i="2"/>
  <c r="E17" i="2" s="1"/>
  <c r="A3" i="2"/>
  <c r="B3" i="2"/>
  <c r="A4" i="2"/>
  <c r="A5" i="2"/>
  <c r="B5" i="2"/>
  <c r="D14" i="2" s="1"/>
  <c r="A2" i="2"/>
  <c r="E31" i="2" l="1"/>
  <c r="E23" i="2"/>
  <c r="E48" i="2"/>
  <c r="E16" i="2"/>
  <c r="E24" i="2"/>
  <c r="E47" i="2"/>
  <c r="E15" i="2"/>
  <c r="E40" i="2"/>
  <c r="E39" i="2"/>
  <c r="E32" i="2"/>
  <c r="E46" i="2"/>
  <c r="E38" i="2"/>
  <c r="E30" i="2"/>
  <c r="E22" i="2"/>
  <c r="E14" i="2"/>
  <c r="F14" i="2" s="1"/>
  <c r="G14" i="2" s="1"/>
  <c r="B12" i="3" s="1"/>
  <c r="C12" i="3" s="1"/>
  <c r="E45" i="2"/>
  <c r="E37" i="2"/>
  <c r="E29" i="2"/>
  <c r="F29" i="2" s="1"/>
  <c r="G29" i="2" s="1"/>
  <c r="B27" i="3" s="1"/>
  <c r="C27" i="3" s="1"/>
  <c r="E21" i="2"/>
  <c r="E13" i="2"/>
  <c r="E44" i="2"/>
  <c r="E36" i="2"/>
  <c r="E28" i="2"/>
  <c r="E20" i="2"/>
  <c r="E12" i="2"/>
  <c r="E11" i="2"/>
  <c r="E43" i="2"/>
  <c r="E35" i="2"/>
  <c r="E27" i="2"/>
  <c r="E19" i="2"/>
  <c r="E50" i="2"/>
  <c r="E42" i="2"/>
  <c r="E34" i="2"/>
  <c r="E26" i="2"/>
  <c r="E18" i="2"/>
  <c r="E49" i="2"/>
  <c r="E41" i="2"/>
  <c r="E33" i="2"/>
  <c r="E25" i="2"/>
  <c r="D45" i="2"/>
  <c r="D13" i="2"/>
  <c r="D12" i="2"/>
  <c r="D37" i="2"/>
  <c r="D44" i="2"/>
  <c r="D36" i="2"/>
  <c r="D28" i="2"/>
  <c r="D21" i="2"/>
  <c r="D20" i="2"/>
  <c r="F20" i="2" s="1"/>
  <c r="G20" i="2" s="1"/>
  <c r="B18" i="3" s="1"/>
  <c r="C18" i="3" s="1"/>
  <c r="D11" i="2"/>
  <c r="D19" i="2"/>
  <c r="D50" i="2"/>
  <c r="D42" i="2"/>
  <c r="D34" i="2"/>
  <c r="D26" i="2"/>
  <c r="D18" i="2"/>
  <c r="D49" i="2"/>
  <c r="F49" i="2" s="1"/>
  <c r="G49" i="2" s="1"/>
  <c r="B47" i="3" s="1"/>
  <c r="C47" i="3" s="1"/>
  <c r="D41" i="2"/>
  <c r="D33" i="2"/>
  <c r="D25" i="2"/>
  <c r="D17" i="2"/>
  <c r="F17" i="2" s="1"/>
  <c r="D27" i="2"/>
  <c r="F27" i="2" s="1"/>
  <c r="G27" i="2" s="1"/>
  <c r="B25" i="3" s="1"/>
  <c r="C25" i="3" s="1"/>
  <c r="D48" i="2"/>
  <c r="D40" i="2"/>
  <c r="D32" i="2"/>
  <c r="D24" i="2"/>
  <c r="D16" i="2"/>
  <c r="F16" i="2" s="1"/>
  <c r="G16" i="2" s="1"/>
  <c r="B14" i="3" s="1"/>
  <c r="C14" i="3" s="1"/>
  <c r="D43" i="2"/>
  <c r="F43" i="2" s="1"/>
  <c r="G43" i="2" s="1"/>
  <c r="B41" i="3" s="1"/>
  <c r="C41" i="3" s="1"/>
  <c r="G17" i="2"/>
  <c r="B15" i="3" s="1"/>
  <c r="C15" i="3" s="1"/>
  <c r="D47" i="2"/>
  <c r="D39" i="2"/>
  <c r="D31" i="2"/>
  <c r="D23" i="2"/>
  <c r="D15" i="2"/>
  <c r="D35" i="2"/>
  <c r="F35" i="2" s="1"/>
  <c r="G35" i="2" s="1"/>
  <c r="B33" i="3" s="1"/>
  <c r="C33" i="3" s="1"/>
  <c r="D46" i="2"/>
  <c r="D38" i="2"/>
  <c r="D30" i="2"/>
  <c r="D22" i="2"/>
  <c r="F45" i="2" l="1"/>
  <c r="G45" i="2" s="1"/>
  <c r="B43" i="3" s="1"/>
  <c r="C43" i="3" s="1"/>
  <c r="F22" i="2"/>
  <c r="G22" i="2" s="1"/>
  <c r="B20" i="3" s="1"/>
  <c r="C20" i="3" s="1"/>
  <c r="F47" i="2"/>
  <c r="G47" i="2" s="1"/>
  <c r="B45" i="3" s="1"/>
  <c r="C45" i="3" s="1"/>
  <c r="F36" i="2"/>
  <c r="G36" i="2" s="1"/>
  <c r="B34" i="3" s="1"/>
  <c r="C34" i="3" s="1"/>
  <c r="F24" i="2"/>
  <c r="G24" i="2" s="1"/>
  <c r="B22" i="3" s="1"/>
  <c r="C22" i="3" s="1"/>
  <c r="F40" i="2"/>
  <c r="G40" i="2" s="1"/>
  <c r="B38" i="3" s="1"/>
  <c r="C38" i="3" s="1"/>
  <c r="F28" i="2"/>
  <c r="G28" i="2" s="1"/>
  <c r="B26" i="3" s="1"/>
  <c r="C26" i="3" s="1"/>
  <c r="F44" i="2"/>
  <c r="G44" i="2" s="1"/>
  <c r="B42" i="3" s="1"/>
  <c r="C42" i="3" s="1"/>
  <c r="F15" i="2"/>
  <c r="G15" i="2" s="1"/>
  <c r="B13" i="3" s="1"/>
  <c r="C13" i="3" s="1"/>
  <c r="F41" i="2"/>
  <c r="G41" i="2" s="1"/>
  <c r="B39" i="3" s="1"/>
  <c r="C39" i="3" s="1"/>
  <c r="F23" i="2"/>
  <c r="G23" i="2" s="1"/>
  <c r="B21" i="3" s="1"/>
  <c r="C21" i="3" s="1"/>
  <c r="F31" i="2"/>
  <c r="G31" i="2" s="1"/>
  <c r="B29" i="3" s="1"/>
  <c r="C29" i="3" s="1"/>
  <c r="F32" i="2"/>
  <c r="G32" i="2" s="1"/>
  <c r="B30" i="3" s="1"/>
  <c r="C30" i="3" s="1"/>
  <c r="F39" i="2"/>
  <c r="G39" i="2" s="1"/>
  <c r="B37" i="3" s="1"/>
  <c r="C37" i="3" s="1"/>
  <c r="F48" i="2"/>
  <c r="G48" i="2" s="1"/>
  <c r="B46" i="3" s="1"/>
  <c r="C46" i="3" s="1"/>
  <c r="F46" i="2"/>
  <c r="G46" i="2" s="1"/>
  <c r="B44" i="3" s="1"/>
  <c r="C44" i="3" s="1"/>
  <c r="F25" i="2"/>
  <c r="G25" i="2" s="1"/>
  <c r="B23" i="3" s="1"/>
  <c r="C23" i="3" s="1"/>
  <c r="F50" i="2"/>
  <c r="G50" i="2" s="1"/>
  <c r="B48" i="3" s="1"/>
  <c r="C48" i="3" s="1"/>
  <c r="F37" i="2"/>
  <c r="G37" i="2" s="1"/>
  <c r="B35" i="3" s="1"/>
  <c r="C35" i="3" s="1"/>
  <c r="F33" i="2"/>
  <c r="G33" i="2" s="1"/>
  <c r="B31" i="3" s="1"/>
  <c r="C31" i="3" s="1"/>
  <c r="F19" i="2"/>
  <c r="G19" i="2" s="1"/>
  <c r="B17" i="3" s="1"/>
  <c r="C17" i="3" s="1"/>
  <c r="F12" i="2"/>
  <c r="G12" i="2" s="1"/>
  <c r="B10" i="3" s="1"/>
  <c r="C10" i="3" s="1"/>
  <c r="F18" i="2"/>
  <c r="G18" i="2" s="1"/>
  <c r="B16" i="3" s="1"/>
  <c r="C16" i="3" s="1"/>
  <c r="F21" i="2"/>
  <c r="G21" i="2" s="1"/>
  <c r="B19" i="3" s="1"/>
  <c r="C19" i="3" s="1"/>
  <c r="F26" i="2"/>
  <c r="G26" i="2" s="1"/>
  <c r="B24" i="3" s="1"/>
  <c r="C24" i="3" s="1"/>
  <c r="F11" i="2"/>
  <c r="G11" i="2" s="1"/>
  <c r="B9" i="3" s="1"/>
  <c r="C9" i="3" s="1"/>
  <c r="D9" i="3" s="1"/>
  <c r="C7" i="4" s="1"/>
  <c r="D7" i="4" s="1"/>
  <c r="F30" i="2"/>
  <c r="G30" i="2" s="1"/>
  <c r="B28" i="3" s="1"/>
  <c r="C28" i="3" s="1"/>
  <c r="F34" i="2"/>
  <c r="G34" i="2" s="1"/>
  <c r="B32" i="3" s="1"/>
  <c r="C32" i="3" s="1"/>
  <c r="F38" i="2"/>
  <c r="G38" i="2" s="1"/>
  <c r="B36" i="3" s="1"/>
  <c r="C36" i="3" s="1"/>
  <c r="F42" i="2"/>
  <c r="G42" i="2" s="1"/>
  <c r="B40" i="3" s="1"/>
  <c r="C40" i="3" s="1"/>
  <c r="F13" i="2"/>
  <c r="G13" i="2" s="1"/>
  <c r="B11" i="3" s="1"/>
  <c r="C11" i="3" s="1"/>
  <c r="D10" i="3" l="1"/>
  <c r="C8" i="4" s="1"/>
  <c r="D8" i="4" s="1"/>
  <c r="A7" i="4"/>
  <c r="D11" i="3" l="1"/>
  <c r="C9" i="4" s="1"/>
  <c r="D9" i="4" s="1"/>
  <c r="A9" i="4" s="1"/>
  <c r="A8" i="4"/>
  <c r="D12" i="3" l="1"/>
  <c r="C10" i="4" s="1"/>
  <c r="D10" i="4" s="1"/>
  <c r="D13" i="3" l="1"/>
  <c r="C11" i="4" s="1"/>
  <c r="D11" i="4" s="1"/>
  <c r="A11" i="4" s="1"/>
  <c r="A10" i="4"/>
  <c r="D14" i="3" l="1"/>
  <c r="C12" i="4" s="1"/>
  <c r="D12" i="4" s="1"/>
  <c r="D15" i="3" l="1"/>
  <c r="D16" i="3" s="1"/>
  <c r="A12" i="4"/>
  <c r="C13" i="4" l="1"/>
  <c r="D13" i="4" s="1"/>
  <c r="A13" i="4" s="1"/>
  <c r="D17" i="3"/>
  <c r="C14" i="4"/>
  <c r="D14" i="4" s="1"/>
  <c r="D18" i="3" l="1"/>
  <c r="C15" i="4"/>
  <c r="D15" i="4" s="1"/>
  <c r="A15" i="4" s="1"/>
  <c r="A14" i="4"/>
  <c r="D19" i="3" l="1"/>
  <c r="C16" i="4"/>
  <c r="D16" i="4" s="1"/>
  <c r="A16" i="4" s="1"/>
  <c r="D20" i="3" l="1"/>
  <c r="C17" i="4"/>
  <c r="D17" i="4" s="1"/>
  <c r="A17" i="4" s="1"/>
  <c r="D21" i="3" l="1"/>
  <c r="C18" i="4"/>
  <c r="D18" i="4" s="1"/>
  <c r="A18" i="4" s="1"/>
  <c r="D22" i="3" l="1"/>
  <c r="C19" i="4"/>
  <c r="D19" i="4" s="1"/>
  <c r="A19" i="4" s="1"/>
  <c r="D23" i="3" l="1"/>
  <c r="C20" i="4"/>
  <c r="D20" i="4" s="1"/>
  <c r="A20" i="4" s="1"/>
  <c r="D24" i="3" l="1"/>
  <c r="C21" i="4"/>
  <c r="D21" i="4" s="1"/>
  <c r="A21" i="4" s="1"/>
  <c r="D25" i="3" l="1"/>
  <c r="C22" i="4"/>
  <c r="D22" i="4" s="1"/>
  <c r="A22" i="4" s="1"/>
  <c r="D26" i="3" l="1"/>
  <c r="C23" i="4"/>
  <c r="D23" i="4" s="1"/>
  <c r="A23" i="4" s="1"/>
  <c r="D27" i="3" l="1"/>
  <c r="C24" i="4"/>
  <c r="D24" i="4" s="1"/>
  <c r="A24" i="4" s="1"/>
  <c r="D28" i="3" l="1"/>
  <c r="C25" i="4"/>
  <c r="D25" i="4" s="1"/>
  <c r="A25" i="4" s="1"/>
  <c r="D29" i="3" l="1"/>
  <c r="C26" i="4"/>
  <c r="D26" i="4" s="1"/>
  <c r="A26" i="4" s="1"/>
  <c r="D30" i="3" l="1"/>
  <c r="C27" i="4"/>
  <c r="D27" i="4" s="1"/>
  <c r="A27" i="4" s="1"/>
  <c r="D31" i="3" l="1"/>
  <c r="C28" i="4"/>
  <c r="D28" i="4" s="1"/>
  <c r="A28" i="4" s="1"/>
  <c r="D32" i="3" l="1"/>
  <c r="C29" i="4"/>
  <c r="D29" i="4" s="1"/>
  <c r="A29" i="4" s="1"/>
  <c r="D33" i="3" l="1"/>
  <c r="C30" i="4"/>
  <c r="D30" i="4" s="1"/>
  <c r="A30" i="4" s="1"/>
  <c r="D34" i="3" l="1"/>
  <c r="C31" i="4"/>
  <c r="D31" i="4" s="1"/>
  <c r="A31" i="4" s="1"/>
  <c r="D35" i="3" l="1"/>
  <c r="C32" i="4"/>
  <c r="D32" i="4" s="1"/>
  <c r="A32" i="4" s="1"/>
  <c r="D36" i="3" l="1"/>
  <c r="C33" i="4"/>
  <c r="D33" i="4" s="1"/>
  <c r="A33" i="4" s="1"/>
  <c r="D37" i="3" l="1"/>
  <c r="C34" i="4"/>
  <c r="D34" i="4" s="1"/>
  <c r="A34" i="4" s="1"/>
  <c r="D38" i="3" l="1"/>
  <c r="C35" i="4"/>
  <c r="D35" i="4" s="1"/>
  <c r="A35" i="4" s="1"/>
  <c r="D39" i="3" l="1"/>
  <c r="C36" i="4"/>
  <c r="D36" i="4" s="1"/>
  <c r="A36" i="4" s="1"/>
  <c r="D40" i="3" l="1"/>
  <c r="C37" i="4"/>
  <c r="D37" i="4" s="1"/>
  <c r="A37" i="4" s="1"/>
  <c r="D41" i="3" l="1"/>
  <c r="C38" i="4"/>
  <c r="D38" i="4" s="1"/>
  <c r="A38" i="4" s="1"/>
  <c r="D42" i="3" l="1"/>
  <c r="C39" i="4"/>
  <c r="D39" i="4" s="1"/>
  <c r="A39" i="4" s="1"/>
  <c r="D43" i="3" l="1"/>
  <c r="C40" i="4"/>
  <c r="D40" i="4" s="1"/>
  <c r="A40" i="4" s="1"/>
  <c r="D44" i="3" l="1"/>
  <c r="C41" i="4"/>
  <c r="D41" i="4" s="1"/>
  <c r="A41" i="4" s="1"/>
  <c r="D45" i="3" l="1"/>
  <c r="C42" i="4"/>
  <c r="D42" i="4" s="1"/>
  <c r="A42" i="4" s="1"/>
  <c r="D46" i="3" l="1"/>
  <c r="C43" i="4"/>
  <c r="D43" i="4" s="1"/>
  <c r="A43" i="4" s="1"/>
  <c r="D47" i="3" l="1"/>
  <c r="C44" i="4"/>
  <c r="D44" i="4" s="1"/>
  <c r="A44" i="4" s="1"/>
  <c r="D48" i="3" l="1"/>
  <c r="C46" i="4" s="1"/>
  <c r="D46" i="4" s="1"/>
  <c r="C45" i="4"/>
  <c r="D45" i="4" s="1"/>
  <c r="A45" i="4" s="1"/>
  <c r="A46" i="4" l="1"/>
  <c r="B16" i="1" s="1"/>
</calcChain>
</file>

<file path=xl/sharedStrings.xml><?xml version="1.0" encoding="utf-8"?>
<sst xmlns="http://schemas.openxmlformats.org/spreadsheetml/2006/main" count="38" uniqueCount="32">
  <si>
    <t>salary inputs</t>
  </si>
  <si>
    <t>starting salary</t>
  </si>
  <si>
    <t>promotion every # years</t>
  </si>
  <si>
    <t>cost of living raise</t>
  </si>
  <si>
    <t>promotion raise</t>
  </si>
  <si>
    <t>wealth inputs</t>
  </si>
  <si>
    <t>saving rate</t>
  </si>
  <si>
    <t>interest rate</t>
  </si>
  <si>
    <t>desired requirement inputs</t>
  </si>
  <si>
    <t>desired cash</t>
  </si>
  <si>
    <t>years to retirement</t>
  </si>
  <si>
    <t>inputs</t>
  </si>
  <si>
    <t>salary calculations</t>
  </si>
  <si>
    <t>time</t>
  </si>
  <si>
    <t>salary</t>
  </si>
  <si>
    <t>note: salaries are computed on the salary tab then referenced here.</t>
  </si>
  <si>
    <t>wealth</t>
  </si>
  <si>
    <t>wealth calculation</t>
  </si>
  <si>
    <t>amount saved</t>
  </si>
  <si>
    <t>note: waelth are computed on the wealth tab then referenced here</t>
  </si>
  <si>
    <t>retirement calculation</t>
  </si>
  <si>
    <t>is retired</t>
  </si>
  <si>
    <t>number of year retired</t>
  </si>
  <si>
    <t>INPUTS</t>
  </si>
  <si>
    <t>OUTPUTS</t>
  </si>
  <si>
    <t>Is promotion year</t>
  </si>
  <si>
    <t>Number of promotion</t>
  </si>
  <si>
    <t>Cost of living factor</t>
  </si>
  <si>
    <t>Promotion factor</t>
  </si>
  <si>
    <t>Total factor</t>
  </si>
  <si>
    <t>Salary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</si>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</sst>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&quot;₹&quot;\ #,##0.00"/>
    <numFmt numFmtId="167" formatCode="&quot;₹&quot;\ #,##0"/>
    <numFmt numFmtId="170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7" xfId="0" applyFont="1" applyBorder="1"/>
    <xf numFmtId="0" fontId="1" fillId="0" borderId="8" xfId="0" applyFont="1" applyBorder="1"/>
    <xf numFmtId="9" fontId="1" fillId="0" borderId="7" xfId="0" applyNumberFormat="1" applyFont="1" applyBorder="1"/>
    <xf numFmtId="0" fontId="1" fillId="0" borderId="9" xfId="0" applyFont="1" applyBorder="1"/>
    <xf numFmtId="167" fontId="1" fillId="0" borderId="10" xfId="0" applyNumberFormat="1" applyFont="1" applyBorder="1"/>
    <xf numFmtId="0" fontId="0" fillId="0" borderId="0" xfId="0" applyBorder="1"/>
    <xf numFmtId="0" fontId="3" fillId="0" borderId="8" xfId="0" applyFont="1" applyBorder="1"/>
    <xf numFmtId="167" fontId="1" fillId="0" borderId="7" xfId="0" applyNumberFormat="1" applyFont="1" applyBorder="1"/>
    <xf numFmtId="0" fontId="3" fillId="0" borderId="9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6" xfId="0" applyFont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0" borderId="6" xfId="0" applyFont="1" applyBorder="1"/>
    <xf numFmtId="9" fontId="1" fillId="0" borderId="10" xfId="0" applyNumberFormat="1" applyFont="1" applyBorder="1"/>
    <xf numFmtId="0" fontId="3" fillId="0" borderId="14" xfId="0" applyFont="1" applyBorder="1"/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0" fontId="1" fillId="0" borderId="0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70" fontId="1" fillId="0" borderId="16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7" xfId="0" applyNumberFormat="1" applyBorder="1"/>
    <xf numFmtId="0" fontId="0" fillId="0" borderId="9" xfId="0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0" xfId="0" applyNumberFormat="1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9" fontId="1" fillId="0" borderId="7" xfId="0" applyNumberFormat="1" applyFont="1" applyBorder="1" applyAlignment="1">
      <alignment wrapText="1"/>
    </xf>
    <xf numFmtId="0" fontId="1" fillId="0" borderId="9" xfId="0" applyFont="1" applyBorder="1" applyAlignment="1">
      <alignment wrapText="1"/>
    </xf>
    <xf numFmtId="9" fontId="1" fillId="0" borderId="10" xfId="0" applyNumberFormat="1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165" fontId="1" fillId="0" borderId="10" xfId="0" applyNumberFormat="1" applyFont="1" applyBorder="1"/>
    <xf numFmtId="0" fontId="1" fillId="0" borderId="7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1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0" sqref="C20"/>
    </sheetView>
  </sheetViews>
  <sheetFormatPr defaultRowHeight="14.4" x14ac:dyDescent="0.3"/>
  <cols>
    <col min="1" max="1" width="26.6640625" customWidth="1"/>
    <col min="2" max="2" width="15.21875" customWidth="1"/>
  </cols>
  <sheetData>
    <row r="1" spans="1:4" ht="18.600000000000001" thickBot="1" x14ac:dyDescent="0.4">
      <c r="A1" s="14" t="s">
        <v>23</v>
      </c>
      <c r="B1" s="15"/>
    </row>
    <row r="2" spans="1:4" ht="15.6" x14ac:dyDescent="0.3">
      <c r="A2" s="13" t="s">
        <v>0</v>
      </c>
      <c r="B2" s="5"/>
    </row>
    <row r="3" spans="1:4" ht="15.6" x14ac:dyDescent="0.3">
      <c r="A3" s="6" t="s">
        <v>1</v>
      </c>
      <c r="B3" s="12">
        <v>3000000</v>
      </c>
    </row>
    <row r="4" spans="1:4" ht="15.6" x14ac:dyDescent="0.3">
      <c r="A4" s="6" t="s">
        <v>2</v>
      </c>
      <c r="B4" s="5">
        <v>4</v>
      </c>
    </row>
    <row r="5" spans="1:4" ht="15.6" x14ac:dyDescent="0.3">
      <c r="A5" s="6" t="s">
        <v>3</v>
      </c>
      <c r="B5" s="7">
        <v>0.03</v>
      </c>
    </row>
    <row r="6" spans="1:4" ht="15.6" x14ac:dyDescent="0.3">
      <c r="A6" s="6" t="s">
        <v>4</v>
      </c>
      <c r="B6" s="7">
        <v>0.12</v>
      </c>
      <c r="D6" s="10"/>
    </row>
    <row r="7" spans="1:4" ht="15.6" x14ac:dyDescent="0.3">
      <c r="A7" s="6"/>
      <c r="B7" s="5"/>
    </row>
    <row r="8" spans="1:4" ht="15.6" x14ac:dyDescent="0.3">
      <c r="A8" s="13" t="s">
        <v>5</v>
      </c>
      <c r="B8" s="5"/>
    </row>
    <row r="9" spans="1:4" ht="15.6" x14ac:dyDescent="0.3">
      <c r="A9" s="6" t="s">
        <v>6</v>
      </c>
      <c r="B9" s="7">
        <v>0.5</v>
      </c>
    </row>
    <row r="10" spans="1:4" ht="15.6" x14ac:dyDescent="0.3">
      <c r="A10" s="6" t="s">
        <v>7</v>
      </c>
      <c r="B10" s="7">
        <v>0.12</v>
      </c>
    </row>
    <row r="11" spans="1:4" ht="15.6" x14ac:dyDescent="0.3">
      <c r="A11" s="6"/>
      <c r="B11" s="5"/>
    </row>
    <row r="12" spans="1:4" ht="15.6" x14ac:dyDescent="0.3">
      <c r="A12" s="11" t="s">
        <v>8</v>
      </c>
      <c r="B12" s="5"/>
    </row>
    <row r="13" spans="1:4" ht="15.6" x14ac:dyDescent="0.3">
      <c r="A13" s="8" t="s">
        <v>9</v>
      </c>
      <c r="B13" s="9">
        <v>150000000</v>
      </c>
    </row>
    <row r="14" spans="1:4" ht="16.2" thickBot="1" x14ac:dyDescent="0.35">
      <c r="A14" s="1"/>
      <c r="B14" s="1"/>
    </row>
    <row r="15" spans="1:4" ht="18.600000000000001" thickBot="1" x14ac:dyDescent="0.4">
      <c r="A15" s="19" t="s">
        <v>24</v>
      </c>
      <c r="B15" s="20"/>
    </row>
    <row r="16" spans="1:4" ht="15.6" x14ac:dyDescent="0.3">
      <c r="A16" s="21" t="s">
        <v>10</v>
      </c>
      <c r="B16" s="18">
        <f>VLOOKUP(1,RETIREMENT!A7:B46,2)</f>
        <v>20</v>
      </c>
    </row>
  </sheetData>
  <mergeCells count="2">
    <mergeCell ref="A1:B1"/>
    <mergeCell ref="A15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C28" sqref="C28"/>
    </sheetView>
  </sheetViews>
  <sheetFormatPr defaultRowHeight="14.4" x14ac:dyDescent="0.3"/>
  <cols>
    <col min="1" max="1" width="23.21875" customWidth="1"/>
    <col min="2" max="2" width="13" customWidth="1"/>
    <col min="3" max="3" width="11.6640625" customWidth="1"/>
    <col min="4" max="4" width="11.88671875" customWidth="1"/>
    <col min="5" max="5" width="10.109375" customWidth="1"/>
    <col min="6" max="6" width="9.33203125" customWidth="1"/>
    <col min="7" max="7" width="15.77734375" customWidth="1"/>
  </cols>
  <sheetData>
    <row r="1" spans="1:10" ht="18.600000000000001" thickBot="1" x14ac:dyDescent="0.4">
      <c r="A1" s="14" t="s">
        <v>23</v>
      </c>
      <c r="B1" s="15"/>
    </row>
    <row r="2" spans="1:10" ht="15.6" x14ac:dyDescent="0.3">
      <c r="A2" s="23" t="str">
        <f>'INPUTS-OUTPUTS'!A2:B16</f>
        <v>salary inputs</v>
      </c>
      <c r="B2" s="5"/>
    </row>
    <row r="3" spans="1:10" ht="15.6" x14ac:dyDescent="0.3">
      <c r="A3" s="6" t="str">
        <f>'INPUTS-OUTPUTS'!A3:B17</f>
        <v>starting salary</v>
      </c>
      <c r="B3" s="12">
        <f>'INPUTS-OUTPUTS'!B3:C17</f>
        <v>3000000</v>
      </c>
    </row>
    <row r="4" spans="1:10" ht="15.6" x14ac:dyDescent="0.3">
      <c r="A4" s="6" t="str">
        <f>'INPUTS-OUTPUTS'!A4:B18</f>
        <v>promotion every # years</v>
      </c>
      <c r="B4" s="5">
        <v>4</v>
      </c>
    </row>
    <row r="5" spans="1:10" ht="15.6" x14ac:dyDescent="0.3">
      <c r="A5" s="6" t="str">
        <f>'INPUTS-OUTPUTS'!A5:B19</f>
        <v>cost of living raise</v>
      </c>
      <c r="B5" s="7">
        <f>'INPUTS-OUTPUTS'!B5:C19</f>
        <v>0.03</v>
      </c>
    </row>
    <row r="6" spans="1:10" ht="15.6" x14ac:dyDescent="0.3">
      <c r="A6" s="8" t="str">
        <f>'INPUTS-OUTPUTS'!A6:B20</f>
        <v>promotion raise</v>
      </c>
      <c r="B6" s="22">
        <f>'INPUTS-OUTPUTS'!B6:C20</f>
        <v>0.12</v>
      </c>
    </row>
    <row r="8" spans="1:10" ht="15" thickBot="1" x14ac:dyDescent="0.35"/>
    <row r="9" spans="1:10" ht="18" x14ac:dyDescent="0.35">
      <c r="A9" s="25" t="s">
        <v>12</v>
      </c>
      <c r="B9" s="26"/>
      <c r="C9" s="26"/>
      <c r="D9" s="26"/>
      <c r="E9" s="26"/>
      <c r="F9" s="26"/>
      <c r="G9" s="27"/>
    </row>
    <row r="10" spans="1:10" s="4" customFormat="1" ht="31.2" x14ac:dyDescent="0.3">
      <c r="A10" s="49" t="s">
        <v>31</v>
      </c>
      <c r="B10" s="50" t="s">
        <v>25</v>
      </c>
      <c r="C10" s="50" t="s">
        <v>26</v>
      </c>
      <c r="D10" s="50" t="s">
        <v>27</v>
      </c>
      <c r="E10" s="50" t="s">
        <v>28</v>
      </c>
      <c r="F10" s="50" t="s">
        <v>29</v>
      </c>
      <c r="G10" s="51" t="s">
        <v>30</v>
      </c>
      <c r="H10" s="3"/>
      <c r="I10" s="3"/>
      <c r="J10" s="3"/>
    </row>
    <row r="11" spans="1:10" ht="15.6" x14ac:dyDescent="0.3">
      <c r="A11" s="28">
        <v>1</v>
      </c>
      <c r="B11" s="29">
        <f>IF(MOD(A11,$B$4)=0,1,0)</f>
        <v>0</v>
      </c>
      <c r="C11" s="29">
        <f>SUM($B$11:B11)</f>
        <v>0</v>
      </c>
      <c r="D11" s="30">
        <f>(1+$B$5)^A11</f>
        <v>1.03</v>
      </c>
      <c r="E11" s="30">
        <f>(1+$B$6)^C11</f>
        <v>1</v>
      </c>
      <c r="F11" s="30">
        <f>D11*E11</f>
        <v>1.03</v>
      </c>
      <c r="G11" s="31">
        <f>$B$3*F11</f>
        <v>3090000</v>
      </c>
      <c r="H11" s="2"/>
      <c r="I11" s="2"/>
      <c r="J11" s="2"/>
    </row>
    <row r="12" spans="1:10" ht="15.6" x14ac:dyDescent="0.3">
      <c r="A12" s="28">
        <v>2</v>
      </c>
      <c r="B12" s="29">
        <f t="shared" ref="B12:B50" si="0">IF(MOD(A12,$B$4)=0,1,0)</f>
        <v>0</v>
      </c>
      <c r="C12" s="29">
        <f>SUM($B$11:B12)</f>
        <v>0</v>
      </c>
      <c r="D12" s="30">
        <f t="shared" ref="D12:D50" si="1">(1+$B$5)^A12</f>
        <v>1.0609</v>
      </c>
      <c r="E12" s="30">
        <f t="shared" ref="E12:E50" si="2">(1+$B$6)^C12</f>
        <v>1</v>
      </c>
      <c r="F12" s="30">
        <f t="shared" ref="F12:F50" si="3">D12*E12</f>
        <v>1.0609</v>
      </c>
      <c r="G12" s="31">
        <f t="shared" ref="G12:G50" si="4">$B$3*F12</f>
        <v>3182700</v>
      </c>
      <c r="H12" s="2"/>
      <c r="I12" s="2"/>
      <c r="J12" s="2"/>
    </row>
    <row r="13" spans="1:10" ht="15.6" x14ac:dyDescent="0.3">
      <c r="A13" s="28">
        <v>3</v>
      </c>
      <c r="B13" s="29">
        <f t="shared" si="0"/>
        <v>0</v>
      </c>
      <c r="C13" s="29">
        <f>SUM($B$11:B13)</f>
        <v>0</v>
      </c>
      <c r="D13" s="30">
        <f t="shared" si="1"/>
        <v>1.092727</v>
      </c>
      <c r="E13" s="30">
        <f t="shared" si="2"/>
        <v>1</v>
      </c>
      <c r="F13" s="30">
        <f t="shared" si="3"/>
        <v>1.092727</v>
      </c>
      <c r="G13" s="31">
        <f t="shared" si="4"/>
        <v>3278181</v>
      </c>
      <c r="H13" s="2"/>
      <c r="I13" s="2"/>
      <c r="J13" s="2"/>
    </row>
    <row r="14" spans="1:10" ht="15.6" x14ac:dyDescent="0.3">
      <c r="A14" s="28">
        <v>4</v>
      </c>
      <c r="B14" s="29">
        <f t="shared" si="0"/>
        <v>1</v>
      </c>
      <c r="C14" s="29">
        <f>SUM($B$11:B14)</f>
        <v>1</v>
      </c>
      <c r="D14" s="30">
        <f t="shared" si="1"/>
        <v>1.1255088099999999</v>
      </c>
      <c r="E14" s="30">
        <f t="shared" si="2"/>
        <v>1.1200000000000001</v>
      </c>
      <c r="F14" s="30">
        <f t="shared" si="3"/>
        <v>1.2605698672000001</v>
      </c>
      <c r="G14" s="31">
        <f t="shared" si="4"/>
        <v>3781709.6016000002</v>
      </c>
      <c r="H14" s="2"/>
      <c r="I14" s="2"/>
      <c r="J14" s="2"/>
    </row>
    <row r="15" spans="1:10" ht="15.6" x14ac:dyDescent="0.3">
      <c r="A15" s="28">
        <v>5</v>
      </c>
      <c r="B15" s="29">
        <f t="shared" si="0"/>
        <v>0</v>
      </c>
      <c r="C15" s="29">
        <f>SUM($B$11:B15)</f>
        <v>1</v>
      </c>
      <c r="D15" s="30">
        <f t="shared" si="1"/>
        <v>1.1592740742999998</v>
      </c>
      <c r="E15" s="30">
        <f t="shared" si="2"/>
        <v>1.1200000000000001</v>
      </c>
      <c r="F15" s="30">
        <f t="shared" si="3"/>
        <v>1.2983869632159999</v>
      </c>
      <c r="G15" s="31">
        <f t="shared" si="4"/>
        <v>3895160.8896479998</v>
      </c>
      <c r="H15" s="2"/>
      <c r="I15" s="2"/>
      <c r="J15" s="2"/>
    </row>
    <row r="16" spans="1:10" ht="15.6" x14ac:dyDescent="0.3">
      <c r="A16" s="28">
        <v>6</v>
      </c>
      <c r="B16" s="29">
        <f t="shared" si="0"/>
        <v>0</v>
      </c>
      <c r="C16" s="29">
        <f>SUM($B$11:B16)</f>
        <v>1</v>
      </c>
      <c r="D16" s="30">
        <f t="shared" si="1"/>
        <v>1.1940522965289999</v>
      </c>
      <c r="E16" s="30">
        <f t="shared" si="2"/>
        <v>1.1200000000000001</v>
      </c>
      <c r="F16" s="30">
        <f t="shared" si="3"/>
        <v>1.33733857211248</v>
      </c>
      <c r="G16" s="31">
        <f t="shared" si="4"/>
        <v>4012015.7163374401</v>
      </c>
      <c r="H16" s="2"/>
      <c r="I16" s="2"/>
      <c r="J16" s="2"/>
    </row>
    <row r="17" spans="1:10" ht="15.6" x14ac:dyDescent="0.3">
      <c r="A17" s="28">
        <v>7</v>
      </c>
      <c r="B17" s="29">
        <f t="shared" si="0"/>
        <v>0</v>
      </c>
      <c r="C17" s="29">
        <f>SUM($B$11:B17)</f>
        <v>1</v>
      </c>
      <c r="D17" s="30">
        <f t="shared" si="1"/>
        <v>1.22987386542487</v>
      </c>
      <c r="E17" s="30">
        <f t="shared" si="2"/>
        <v>1.1200000000000001</v>
      </c>
      <c r="F17" s="30">
        <f t="shared" si="3"/>
        <v>1.3774587292758544</v>
      </c>
      <c r="G17" s="31">
        <f t="shared" si="4"/>
        <v>4132376.1878275634</v>
      </c>
      <c r="H17" s="2"/>
      <c r="I17" s="2"/>
      <c r="J17" s="2"/>
    </row>
    <row r="18" spans="1:10" ht="15.6" x14ac:dyDescent="0.3">
      <c r="A18" s="28">
        <v>8</v>
      </c>
      <c r="B18" s="29">
        <f t="shared" si="0"/>
        <v>1</v>
      </c>
      <c r="C18" s="29">
        <f>SUM($B$11:B18)</f>
        <v>2</v>
      </c>
      <c r="D18" s="30">
        <f t="shared" si="1"/>
        <v>1.2667700813876159</v>
      </c>
      <c r="E18" s="30">
        <f t="shared" si="2"/>
        <v>1.2544000000000002</v>
      </c>
      <c r="F18" s="30">
        <f t="shared" si="3"/>
        <v>1.5890363900926257</v>
      </c>
      <c r="G18" s="31">
        <f t="shared" si="4"/>
        <v>4767109.1702778768</v>
      </c>
      <c r="H18" s="2"/>
      <c r="I18" s="2"/>
      <c r="J18" s="2"/>
    </row>
    <row r="19" spans="1:10" ht="15.6" x14ac:dyDescent="0.3">
      <c r="A19" s="28">
        <v>9</v>
      </c>
      <c r="B19" s="29">
        <f t="shared" si="0"/>
        <v>0</v>
      </c>
      <c r="C19" s="29">
        <f>SUM($B$11:B19)</f>
        <v>2</v>
      </c>
      <c r="D19" s="30">
        <f t="shared" si="1"/>
        <v>1.3047731838292445</v>
      </c>
      <c r="E19" s="30">
        <f t="shared" si="2"/>
        <v>1.2544000000000002</v>
      </c>
      <c r="F19" s="30">
        <f t="shared" si="3"/>
        <v>1.6367074817954044</v>
      </c>
      <c r="G19" s="31">
        <f t="shared" si="4"/>
        <v>4910122.4453862133</v>
      </c>
      <c r="H19" s="2"/>
      <c r="I19" s="2"/>
      <c r="J19" s="2"/>
    </row>
    <row r="20" spans="1:10" ht="15.6" x14ac:dyDescent="0.3">
      <c r="A20" s="28">
        <v>10</v>
      </c>
      <c r="B20" s="29">
        <f t="shared" si="0"/>
        <v>0</v>
      </c>
      <c r="C20" s="29">
        <f>SUM($B$11:B20)</f>
        <v>2</v>
      </c>
      <c r="D20" s="30">
        <f t="shared" si="1"/>
        <v>1.3439163793441218</v>
      </c>
      <c r="E20" s="30">
        <f t="shared" si="2"/>
        <v>1.2544000000000002</v>
      </c>
      <c r="F20" s="30">
        <f t="shared" si="3"/>
        <v>1.6858087062492666</v>
      </c>
      <c r="G20" s="31">
        <f t="shared" si="4"/>
        <v>5057426.1187477997</v>
      </c>
      <c r="H20" s="2"/>
      <c r="I20" s="2"/>
      <c r="J20" s="2"/>
    </row>
    <row r="21" spans="1:10" ht="15.6" x14ac:dyDescent="0.3">
      <c r="A21" s="28">
        <v>11</v>
      </c>
      <c r="B21" s="29">
        <f t="shared" si="0"/>
        <v>0</v>
      </c>
      <c r="C21" s="29">
        <f>SUM($B$11:B21)</f>
        <v>2</v>
      </c>
      <c r="D21" s="30">
        <f t="shared" si="1"/>
        <v>1.3842338707244455</v>
      </c>
      <c r="E21" s="30">
        <f t="shared" si="2"/>
        <v>1.2544000000000002</v>
      </c>
      <c r="F21" s="30">
        <f t="shared" si="3"/>
        <v>1.7363829674367446</v>
      </c>
      <c r="G21" s="31">
        <f t="shared" si="4"/>
        <v>5209148.9023102336</v>
      </c>
      <c r="H21" s="2"/>
      <c r="I21" s="2"/>
      <c r="J21" s="2"/>
    </row>
    <row r="22" spans="1:10" ht="15.6" x14ac:dyDescent="0.3">
      <c r="A22" s="28">
        <v>12</v>
      </c>
      <c r="B22" s="29">
        <f t="shared" si="0"/>
        <v>1</v>
      </c>
      <c r="C22" s="29">
        <f>SUM($B$11:B22)</f>
        <v>3</v>
      </c>
      <c r="D22" s="30">
        <f t="shared" si="1"/>
        <v>1.4257608868461786</v>
      </c>
      <c r="E22" s="30">
        <f t="shared" si="2"/>
        <v>1.4049280000000004</v>
      </c>
      <c r="F22" s="30">
        <f t="shared" si="3"/>
        <v>2.0030913912350288</v>
      </c>
      <c r="G22" s="31">
        <f t="shared" si="4"/>
        <v>6009274.1737050861</v>
      </c>
      <c r="H22" s="2"/>
      <c r="I22" s="2"/>
      <c r="J22" s="2"/>
    </row>
    <row r="23" spans="1:10" ht="15.6" x14ac:dyDescent="0.3">
      <c r="A23" s="28">
        <v>13</v>
      </c>
      <c r="B23" s="29">
        <f t="shared" si="0"/>
        <v>0</v>
      </c>
      <c r="C23" s="29">
        <f>SUM($B$11:B23)</f>
        <v>3</v>
      </c>
      <c r="D23" s="30">
        <f t="shared" si="1"/>
        <v>1.4685337134515639</v>
      </c>
      <c r="E23" s="30">
        <f t="shared" si="2"/>
        <v>1.4049280000000004</v>
      </c>
      <c r="F23" s="30">
        <f t="shared" si="3"/>
        <v>2.0631841329720793</v>
      </c>
      <c r="G23" s="31">
        <f t="shared" si="4"/>
        <v>6189552.398916238</v>
      </c>
      <c r="H23" s="2"/>
      <c r="I23" s="2"/>
      <c r="J23" s="2"/>
    </row>
    <row r="24" spans="1:10" ht="15.6" x14ac:dyDescent="0.3">
      <c r="A24" s="28">
        <v>14</v>
      </c>
      <c r="B24" s="29">
        <f t="shared" si="0"/>
        <v>0</v>
      </c>
      <c r="C24" s="29">
        <f>SUM($B$11:B24)</f>
        <v>3</v>
      </c>
      <c r="D24" s="30">
        <f t="shared" si="1"/>
        <v>1.512589724855111</v>
      </c>
      <c r="E24" s="30">
        <f t="shared" si="2"/>
        <v>1.4049280000000004</v>
      </c>
      <c r="F24" s="30">
        <f t="shared" si="3"/>
        <v>2.1250796569612418</v>
      </c>
      <c r="G24" s="31">
        <f t="shared" si="4"/>
        <v>6375238.9708837252</v>
      </c>
      <c r="H24" s="2"/>
      <c r="I24" s="2"/>
      <c r="J24" s="2"/>
    </row>
    <row r="25" spans="1:10" ht="15.6" x14ac:dyDescent="0.3">
      <c r="A25" s="28">
        <v>15</v>
      </c>
      <c r="B25" s="29">
        <f t="shared" si="0"/>
        <v>0</v>
      </c>
      <c r="C25" s="29">
        <f>SUM($B$11:B25)</f>
        <v>3</v>
      </c>
      <c r="D25" s="30">
        <f t="shared" si="1"/>
        <v>1.5579674166007644</v>
      </c>
      <c r="E25" s="30">
        <f t="shared" si="2"/>
        <v>1.4049280000000004</v>
      </c>
      <c r="F25" s="30">
        <f t="shared" si="3"/>
        <v>2.1888320466700795</v>
      </c>
      <c r="G25" s="31">
        <f t="shared" si="4"/>
        <v>6566496.1400102386</v>
      </c>
      <c r="H25" s="2"/>
      <c r="I25" s="2"/>
      <c r="J25" s="2"/>
    </row>
    <row r="26" spans="1:10" ht="15.6" x14ac:dyDescent="0.3">
      <c r="A26" s="28">
        <v>16</v>
      </c>
      <c r="B26" s="29">
        <f t="shared" si="0"/>
        <v>1</v>
      </c>
      <c r="C26" s="29">
        <f>SUM($B$11:B26)</f>
        <v>4</v>
      </c>
      <c r="D26" s="30">
        <f t="shared" si="1"/>
        <v>1.6047064390987871</v>
      </c>
      <c r="E26" s="30">
        <f t="shared" si="2"/>
        <v>1.5735193600000004</v>
      </c>
      <c r="F26" s="30">
        <f t="shared" si="3"/>
        <v>2.5250366490386029</v>
      </c>
      <c r="G26" s="31">
        <f t="shared" si="4"/>
        <v>7575109.9471158087</v>
      </c>
      <c r="H26" s="2"/>
      <c r="I26" s="2"/>
      <c r="J26" s="2"/>
    </row>
    <row r="27" spans="1:10" ht="15.6" x14ac:dyDescent="0.3">
      <c r="A27" s="28">
        <v>17</v>
      </c>
      <c r="B27" s="29">
        <f t="shared" si="0"/>
        <v>0</v>
      </c>
      <c r="C27" s="29">
        <f>SUM($B$11:B27)</f>
        <v>4</v>
      </c>
      <c r="D27" s="30">
        <f t="shared" si="1"/>
        <v>1.6528476322717507</v>
      </c>
      <c r="E27" s="30">
        <f t="shared" si="2"/>
        <v>1.5735193600000004</v>
      </c>
      <c r="F27" s="30">
        <f t="shared" si="3"/>
        <v>2.6007877485097612</v>
      </c>
      <c r="G27" s="31">
        <f t="shared" si="4"/>
        <v>7802363.2455292838</v>
      </c>
      <c r="H27" s="2"/>
      <c r="I27" s="2"/>
      <c r="J27" s="2"/>
    </row>
    <row r="28" spans="1:10" ht="15.6" x14ac:dyDescent="0.3">
      <c r="A28" s="28">
        <v>18</v>
      </c>
      <c r="B28" s="29">
        <f t="shared" si="0"/>
        <v>0</v>
      </c>
      <c r="C28" s="29">
        <f>SUM($B$11:B28)</f>
        <v>4</v>
      </c>
      <c r="D28" s="30">
        <f t="shared" si="1"/>
        <v>1.7024330612399032</v>
      </c>
      <c r="E28" s="30">
        <f t="shared" si="2"/>
        <v>1.5735193600000004</v>
      </c>
      <c r="F28" s="30">
        <f t="shared" si="3"/>
        <v>2.6788113809650538</v>
      </c>
      <c r="G28" s="31">
        <f t="shared" si="4"/>
        <v>8036434.1428951612</v>
      </c>
      <c r="H28" s="2"/>
      <c r="I28" s="2"/>
      <c r="J28" s="2"/>
    </row>
    <row r="29" spans="1:10" ht="15.6" x14ac:dyDescent="0.3">
      <c r="A29" s="28">
        <v>19</v>
      </c>
      <c r="B29" s="29">
        <f t="shared" si="0"/>
        <v>0</v>
      </c>
      <c r="C29" s="29">
        <f>SUM($B$11:B29)</f>
        <v>4</v>
      </c>
      <c r="D29" s="30">
        <f t="shared" si="1"/>
        <v>1.7535060530771003</v>
      </c>
      <c r="E29" s="30">
        <f t="shared" si="2"/>
        <v>1.5735193600000004</v>
      </c>
      <c r="F29" s="30">
        <f t="shared" si="3"/>
        <v>2.7591757223940054</v>
      </c>
      <c r="G29" s="31">
        <f t="shared" si="4"/>
        <v>8277527.1671820162</v>
      </c>
      <c r="H29" s="2"/>
      <c r="I29" s="2"/>
      <c r="J29" s="2"/>
    </row>
    <row r="30" spans="1:10" ht="15.6" x14ac:dyDescent="0.3">
      <c r="A30" s="28">
        <v>20</v>
      </c>
      <c r="B30" s="29">
        <f t="shared" si="0"/>
        <v>1</v>
      </c>
      <c r="C30" s="29">
        <f>SUM($B$11:B30)</f>
        <v>5</v>
      </c>
      <c r="D30" s="30">
        <f t="shared" si="1"/>
        <v>1.8061112346694133</v>
      </c>
      <c r="E30" s="30">
        <f t="shared" si="2"/>
        <v>1.7623416832000005</v>
      </c>
      <c r="F30" s="30">
        <f t="shared" si="3"/>
        <v>3.182985113353725</v>
      </c>
      <c r="G30" s="31">
        <f t="shared" si="4"/>
        <v>9548955.3400611747</v>
      </c>
      <c r="H30" s="2"/>
      <c r="I30" s="2"/>
      <c r="J30" s="2"/>
    </row>
    <row r="31" spans="1:10" ht="15.6" x14ac:dyDescent="0.3">
      <c r="A31" s="28">
        <v>21</v>
      </c>
      <c r="B31" s="29">
        <f t="shared" si="0"/>
        <v>0</v>
      </c>
      <c r="C31" s="29">
        <f>SUM($B$11:B31)</f>
        <v>5</v>
      </c>
      <c r="D31" s="30">
        <f t="shared" si="1"/>
        <v>1.8602945717094954</v>
      </c>
      <c r="E31" s="30">
        <f t="shared" si="2"/>
        <v>1.7623416832000005</v>
      </c>
      <c r="F31" s="30">
        <f t="shared" si="3"/>
        <v>3.2784746667543363</v>
      </c>
      <c r="G31" s="31">
        <f t="shared" si="4"/>
        <v>9835424.0002630092</v>
      </c>
      <c r="H31" s="2"/>
      <c r="I31" s="2"/>
      <c r="J31" s="2"/>
    </row>
    <row r="32" spans="1:10" ht="15.6" x14ac:dyDescent="0.3">
      <c r="A32" s="28">
        <v>22</v>
      </c>
      <c r="B32" s="29">
        <f t="shared" si="0"/>
        <v>0</v>
      </c>
      <c r="C32" s="29">
        <f>SUM($B$11:B32)</f>
        <v>5</v>
      </c>
      <c r="D32" s="30">
        <f t="shared" si="1"/>
        <v>1.9161034088607805</v>
      </c>
      <c r="E32" s="30">
        <f t="shared" si="2"/>
        <v>1.7623416832000005</v>
      </c>
      <c r="F32" s="30">
        <f t="shared" si="3"/>
        <v>3.3768289067569666</v>
      </c>
      <c r="G32" s="31">
        <f t="shared" si="4"/>
        <v>10130486.7202709</v>
      </c>
      <c r="H32" s="2"/>
      <c r="I32" s="2"/>
      <c r="J32" s="2"/>
    </row>
    <row r="33" spans="1:10" ht="15.6" x14ac:dyDescent="0.3">
      <c r="A33" s="28">
        <v>23</v>
      </c>
      <c r="B33" s="29">
        <f t="shared" si="0"/>
        <v>0</v>
      </c>
      <c r="C33" s="29">
        <f>SUM($B$11:B33)</f>
        <v>5</v>
      </c>
      <c r="D33" s="30">
        <f t="shared" si="1"/>
        <v>1.973586511126604</v>
      </c>
      <c r="E33" s="30">
        <f t="shared" si="2"/>
        <v>1.7623416832000005</v>
      </c>
      <c r="F33" s="30">
        <f t="shared" si="3"/>
        <v>3.4781337739596756</v>
      </c>
      <c r="G33" s="31">
        <f t="shared" si="4"/>
        <v>10434401.321879027</v>
      </c>
      <c r="H33" s="2"/>
      <c r="I33" s="2"/>
      <c r="J33" s="2"/>
    </row>
    <row r="34" spans="1:10" ht="15.6" x14ac:dyDescent="0.3">
      <c r="A34" s="28">
        <v>24</v>
      </c>
      <c r="B34" s="29">
        <f t="shared" si="0"/>
        <v>1</v>
      </c>
      <c r="C34" s="29">
        <f>SUM($B$11:B34)</f>
        <v>6</v>
      </c>
      <c r="D34" s="30">
        <f t="shared" si="1"/>
        <v>2.0327941064604018</v>
      </c>
      <c r="E34" s="30">
        <f t="shared" si="2"/>
        <v>1.9738226851840008</v>
      </c>
      <c r="F34" s="30">
        <f t="shared" si="3"/>
        <v>4.0123751216398817</v>
      </c>
      <c r="G34" s="31">
        <f t="shared" si="4"/>
        <v>12037125.364919646</v>
      </c>
      <c r="H34" s="2"/>
      <c r="I34" s="2"/>
      <c r="J34" s="2"/>
    </row>
    <row r="35" spans="1:10" ht="15.6" x14ac:dyDescent="0.3">
      <c r="A35" s="28">
        <v>25</v>
      </c>
      <c r="B35" s="29">
        <f t="shared" si="0"/>
        <v>0</v>
      </c>
      <c r="C35" s="29">
        <f>SUM($B$11:B35)</f>
        <v>6</v>
      </c>
      <c r="D35" s="30">
        <f t="shared" si="1"/>
        <v>2.0937779296542138</v>
      </c>
      <c r="E35" s="30">
        <f t="shared" si="2"/>
        <v>1.9738226851840008</v>
      </c>
      <c r="F35" s="30">
        <f t="shared" si="3"/>
        <v>4.1327463752890781</v>
      </c>
      <c r="G35" s="31">
        <f t="shared" si="4"/>
        <v>12398239.125867235</v>
      </c>
      <c r="H35" s="2"/>
      <c r="I35" s="2"/>
      <c r="J35" s="2"/>
    </row>
    <row r="36" spans="1:10" ht="15.6" x14ac:dyDescent="0.3">
      <c r="A36" s="28">
        <v>26</v>
      </c>
      <c r="B36" s="29">
        <f t="shared" si="0"/>
        <v>0</v>
      </c>
      <c r="C36" s="29">
        <f>SUM($B$11:B36)</f>
        <v>6</v>
      </c>
      <c r="D36" s="30">
        <f t="shared" si="1"/>
        <v>2.1565912675438406</v>
      </c>
      <c r="E36" s="30">
        <f t="shared" si="2"/>
        <v>1.9738226851840008</v>
      </c>
      <c r="F36" s="30">
        <f t="shared" si="3"/>
        <v>4.2567287665477513</v>
      </c>
      <c r="G36" s="31">
        <f t="shared" si="4"/>
        <v>12770186.299643254</v>
      </c>
      <c r="H36" s="2"/>
      <c r="I36" s="2"/>
      <c r="J36" s="2"/>
    </row>
    <row r="37" spans="1:10" ht="15.6" x14ac:dyDescent="0.3">
      <c r="A37" s="28">
        <v>27</v>
      </c>
      <c r="B37" s="29">
        <f t="shared" si="0"/>
        <v>0</v>
      </c>
      <c r="C37" s="29">
        <f>SUM($B$11:B37)</f>
        <v>6</v>
      </c>
      <c r="D37" s="30">
        <f t="shared" si="1"/>
        <v>2.2212890055701555</v>
      </c>
      <c r="E37" s="30">
        <f t="shared" si="2"/>
        <v>1.9738226851840008</v>
      </c>
      <c r="F37" s="30">
        <f t="shared" si="3"/>
        <v>4.3844306295441831</v>
      </c>
      <c r="G37" s="31">
        <f t="shared" si="4"/>
        <v>13153291.888632549</v>
      </c>
      <c r="H37" s="2"/>
      <c r="I37" s="2"/>
      <c r="J37" s="2"/>
    </row>
    <row r="38" spans="1:10" ht="15.6" x14ac:dyDescent="0.3">
      <c r="A38" s="28">
        <v>28</v>
      </c>
      <c r="B38" s="29">
        <f t="shared" si="0"/>
        <v>1</v>
      </c>
      <c r="C38" s="29">
        <f>SUM($B$11:B38)</f>
        <v>7</v>
      </c>
      <c r="D38" s="30">
        <f t="shared" si="1"/>
        <v>2.2879276757372602</v>
      </c>
      <c r="E38" s="30">
        <f t="shared" si="2"/>
        <v>2.210681407406081</v>
      </c>
      <c r="F38" s="30">
        <f t="shared" si="3"/>
        <v>5.0578791742421698</v>
      </c>
      <c r="G38" s="31">
        <f t="shared" si="4"/>
        <v>15173637.52272651</v>
      </c>
      <c r="H38" s="2"/>
      <c r="I38" s="2"/>
      <c r="J38" s="2"/>
    </row>
    <row r="39" spans="1:10" ht="15.6" x14ac:dyDescent="0.3">
      <c r="A39" s="28">
        <v>29</v>
      </c>
      <c r="B39" s="29">
        <f t="shared" si="0"/>
        <v>0</v>
      </c>
      <c r="C39" s="29">
        <f>SUM($B$11:B39)</f>
        <v>7</v>
      </c>
      <c r="D39" s="30">
        <f t="shared" si="1"/>
        <v>2.3565655060093778</v>
      </c>
      <c r="E39" s="30">
        <f t="shared" si="2"/>
        <v>2.210681407406081</v>
      </c>
      <c r="F39" s="30">
        <f t="shared" si="3"/>
        <v>5.2096155494694347</v>
      </c>
      <c r="G39" s="31">
        <f t="shared" si="4"/>
        <v>15628846.648408305</v>
      </c>
      <c r="H39" s="2"/>
      <c r="I39" s="2"/>
      <c r="J39" s="2"/>
    </row>
    <row r="40" spans="1:10" ht="15.6" x14ac:dyDescent="0.3">
      <c r="A40" s="28">
        <v>30</v>
      </c>
      <c r="B40" s="29">
        <f t="shared" si="0"/>
        <v>0</v>
      </c>
      <c r="C40" s="29">
        <f>SUM($B$11:B40)</f>
        <v>7</v>
      </c>
      <c r="D40" s="30">
        <f t="shared" si="1"/>
        <v>2.4272624711896591</v>
      </c>
      <c r="E40" s="30">
        <f t="shared" si="2"/>
        <v>2.210681407406081</v>
      </c>
      <c r="F40" s="30">
        <f t="shared" si="3"/>
        <v>5.3659040159535181</v>
      </c>
      <c r="G40" s="31">
        <f t="shared" si="4"/>
        <v>16097712.047860553</v>
      </c>
      <c r="H40" s="2"/>
      <c r="I40" s="2"/>
      <c r="J40" s="2"/>
    </row>
    <row r="41" spans="1:10" ht="15.6" x14ac:dyDescent="0.3">
      <c r="A41" s="28">
        <v>31</v>
      </c>
      <c r="B41" s="29">
        <f t="shared" si="0"/>
        <v>0</v>
      </c>
      <c r="C41" s="29">
        <f>SUM($B$11:B41)</f>
        <v>7</v>
      </c>
      <c r="D41" s="30">
        <f t="shared" si="1"/>
        <v>2.5000803453253493</v>
      </c>
      <c r="E41" s="30">
        <f t="shared" si="2"/>
        <v>2.210681407406081</v>
      </c>
      <c r="F41" s="30">
        <f t="shared" si="3"/>
        <v>5.5268811364321238</v>
      </c>
      <c r="G41" s="31">
        <f t="shared" si="4"/>
        <v>16580643.409296371</v>
      </c>
      <c r="H41" s="2"/>
      <c r="I41" s="2"/>
      <c r="J41" s="2"/>
    </row>
    <row r="42" spans="1:10" ht="15.6" x14ac:dyDescent="0.3">
      <c r="A42" s="28">
        <v>32</v>
      </c>
      <c r="B42" s="29">
        <f t="shared" si="0"/>
        <v>1</v>
      </c>
      <c r="C42" s="29">
        <f>SUM($B$11:B42)</f>
        <v>8</v>
      </c>
      <c r="D42" s="30">
        <f t="shared" si="1"/>
        <v>2.5750827556851092</v>
      </c>
      <c r="E42" s="30">
        <f t="shared" si="2"/>
        <v>2.4759631762948109</v>
      </c>
      <c r="F42" s="30">
        <f t="shared" si="3"/>
        <v>6.3758100789880974</v>
      </c>
      <c r="G42" s="31">
        <f t="shared" si="4"/>
        <v>19127430.236964293</v>
      </c>
      <c r="H42" s="2"/>
      <c r="I42" s="2"/>
      <c r="J42" s="2"/>
    </row>
    <row r="43" spans="1:10" ht="15.6" x14ac:dyDescent="0.3">
      <c r="A43" s="28">
        <v>33</v>
      </c>
      <c r="B43" s="29">
        <f t="shared" si="0"/>
        <v>0</v>
      </c>
      <c r="C43" s="29">
        <f>SUM($B$11:B43)</f>
        <v>8</v>
      </c>
      <c r="D43" s="30">
        <f t="shared" si="1"/>
        <v>2.6523352383556626</v>
      </c>
      <c r="E43" s="30">
        <f t="shared" si="2"/>
        <v>2.4759631762948109</v>
      </c>
      <c r="F43" s="30">
        <f t="shared" si="3"/>
        <v>6.5670843813577404</v>
      </c>
      <c r="G43" s="31">
        <f t="shared" si="4"/>
        <v>19701253.144073222</v>
      </c>
      <c r="H43" s="2"/>
      <c r="I43" s="2"/>
      <c r="J43" s="2"/>
    </row>
    <row r="44" spans="1:10" ht="15.6" x14ac:dyDescent="0.3">
      <c r="A44" s="28">
        <v>34</v>
      </c>
      <c r="B44" s="29">
        <f t="shared" si="0"/>
        <v>0</v>
      </c>
      <c r="C44" s="29">
        <f>SUM($B$11:B44)</f>
        <v>8</v>
      </c>
      <c r="D44" s="30">
        <f t="shared" si="1"/>
        <v>2.7319052955063321</v>
      </c>
      <c r="E44" s="30">
        <f t="shared" si="2"/>
        <v>2.4759631762948109</v>
      </c>
      <c r="F44" s="30">
        <f t="shared" si="3"/>
        <v>6.7640969127984718</v>
      </c>
      <c r="G44" s="31">
        <f t="shared" si="4"/>
        <v>20292290.738395415</v>
      </c>
      <c r="H44" s="2"/>
      <c r="I44" s="2"/>
      <c r="J44" s="2"/>
    </row>
    <row r="45" spans="1:10" ht="15.6" x14ac:dyDescent="0.3">
      <c r="A45" s="28">
        <v>35</v>
      </c>
      <c r="B45" s="29">
        <f t="shared" si="0"/>
        <v>0</v>
      </c>
      <c r="C45" s="29">
        <f>SUM($B$11:B45)</f>
        <v>8</v>
      </c>
      <c r="D45" s="30">
        <f t="shared" si="1"/>
        <v>2.8138624543715225</v>
      </c>
      <c r="E45" s="30">
        <f t="shared" si="2"/>
        <v>2.4759631762948109</v>
      </c>
      <c r="F45" s="30">
        <f t="shared" si="3"/>
        <v>6.9670198201824274</v>
      </c>
      <c r="G45" s="31">
        <f t="shared" si="4"/>
        <v>20901059.460547283</v>
      </c>
      <c r="H45" s="2"/>
      <c r="I45" s="2"/>
      <c r="J45" s="2"/>
    </row>
    <row r="46" spans="1:10" ht="15.6" x14ac:dyDescent="0.3">
      <c r="A46" s="28">
        <v>36</v>
      </c>
      <c r="B46" s="29">
        <f t="shared" si="0"/>
        <v>1</v>
      </c>
      <c r="C46" s="29">
        <f>SUM($B$11:B46)</f>
        <v>9</v>
      </c>
      <c r="D46" s="30">
        <f t="shared" si="1"/>
        <v>2.898278328002668</v>
      </c>
      <c r="E46" s="30">
        <f t="shared" si="2"/>
        <v>2.7730787574501883</v>
      </c>
      <c r="F46" s="30">
        <f t="shared" si="3"/>
        <v>8.0371540645624471</v>
      </c>
      <c r="G46" s="31">
        <f t="shared" si="4"/>
        <v>24111462.193687342</v>
      </c>
      <c r="H46" s="2"/>
      <c r="I46" s="2"/>
      <c r="J46" s="2"/>
    </row>
    <row r="47" spans="1:10" ht="15.6" x14ac:dyDescent="0.3">
      <c r="A47" s="28">
        <v>37</v>
      </c>
      <c r="B47" s="29">
        <f t="shared" si="0"/>
        <v>0</v>
      </c>
      <c r="C47" s="29">
        <f>SUM($B$11:B47)</f>
        <v>9</v>
      </c>
      <c r="D47" s="30">
        <f t="shared" si="1"/>
        <v>2.9852266778427476</v>
      </c>
      <c r="E47" s="30">
        <f t="shared" si="2"/>
        <v>2.7730787574501883</v>
      </c>
      <c r="F47" s="30">
        <f t="shared" si="3"/>
        <v>8.2782686864993202</v>
      </c>
      <c r="G47" s="31">
        <f t="shared" si="4"/>
        <v>24834806.05949796</v>
      </c>
      <c r="H47" s="2"/>
      <c r="I47" s="2"/>
      <c r="J47" s="2"/>
    </row>
    <row r="48" spans="1:10" ht="15.6" x14ac:dyDescent="0.3">
      <c r="A48" s="28">
        <v>38</v>
      </c>
      <c r="B48" s="29">
        <f t="shared" si="0"/>
        <v>0</v>
      </c>
      <c r="C48" s="29">
        <f>SUM($B$11:B48)</f>
        <v>9</v>
      </c>
      <c r="D48" s="30">
        <f t="shared" si="1"/>
        <v>3.0747834781780301</v>
      </c>
      <c r="E48" s="30">
        <f t="shared" si="2"/>
        <v>2.7730787574501883</v>
      </c>
      <c r="F48" s="30">
        <f t="shared" si="3"/>
        <v>8.5266167470943</v>
      </c>
      <c r="G48" s="31">
        <f t="shared" si="4"/>
        <v>25579850.241282899</v>
      </c>
      <c r="H48" s="2"/>
      <c r="I48" s="2"/>
      <c r="J48" s="2"/>
    </row>
    <row r="49" spans="1:10" ht="15.6" x14ac:dyDescent="0.3">
      <c r="A49" s="28">
        <v>39</v>
      </c>
      <c r="B49" s="29">
        <f t="shared" si="0"/>
        <v>0</v>
      </c>
      <c r="C49" s="29">
        <f>SUM($B$11:B49)</f>
        <v>9</v>
      </c>
      <c r="D49" s="30">
        <f t="shared" si="1"/>
        <v>3.1670269825233714</v>
      </c>
      <c r="E49" s="30">
        <f t="shared" si="2"/>
        <v>2.7730787574501883</v>
      </c>
      <c r="F49" s="30">
        <f t="shared" si="3"/>
        <v>8.7824152495071299</v>
      </c>
      <c r="G49" s="31">
        <f t="shared" si="4"/>
        <v>26347245.748521391</v>
      </c>
      <c r="H49" s="2"/>
      <c r="I49" s="2"/>
      <c r="J49" s="2"/>
    </row>
    <row r="50" spans="1:10" ht="15.6" x14ac:dyDescent="0.3">
      <c r="A50" s="32">
        <v>40</v>
      </c>
      <c r="B50" s="33">
        <f t="shared" si="0"/>
        <v>1</v>
      </c>
      <c r="C50" s="33">
        <f>SUM($B$11:B50)</f>
        <v>10</v>
      </c>
      <c r="D50" s="34">
        <f t="shared" si="1"/>
        <v>3.262037791999072</v>
      </c>
      <c r="E50" s="34">
        <f t="shared" si="2"/>
        <v>3.1058482083442112</v>
      </c>
      <c r="F50" s="34">
        <f t="shared" si="3"/>
        <v>10.131394231831424</v>
      </c>
      <c r="G50" s="35">
        <f t="shared" si="4"/>
        <v>30394182.695494272</v>
      </c>
      <c r="H50" s="2"/>
      <c r="I50" s="2"/>
      <c r="J50" s="2"/>
    </row>
  </sheetData>
  <mergeCells count="2">
    <mergeCell ref="A9:G9"/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F9" sqref="F9"/>
    </sheetView>
  </sheetViews>
  <sheetFormatPr defaultRowHeight="14.4" x14ac:dyDescent="0.3"/>
  <cols>
    <col min="1" max="1" width="17.6640625" customWidth="1"/>
    <col min="2" max="2" width="16.21875" customWidth="1"/>
    <col min="3" max="3" width="16" customWidth="1"/>
    <col min="4" max="4" width="19" customWidth="1"/>
  </cols>
  <sheetData>
    <row r="1" spans="1:4" ht="18.600000000000001" thickBot="1" x14ac:dyDescent="0.4">
      <c r="A1" s="14" t="s">
        <v>23</v>
      </c>
      <c r="B1" s="15"/>
    </row>
    <row r="2" spans="1:4" ht="62.4" x14ac:dyDescent="0.3">
      <c r="A2" s="45" t="s">
        <v>15</v>
      </c>
      <c r="B2" s="5"/>
    </row>
    <row r="3" spans="1:4" ht="15.6" x14ac:dyDescent="0.3">
      <c r="A3" s="45" t="s">
        <v>1</v>
      </c>
      <c r="B3" s="12">
        <f>'INPUTS-OUTPUTS'!B3</f>
        <v>3000000</v>
      </c>
    </row>
    <row r="4" spans="1:4" ht="15.6" x14ac:dyDescent="0.3">
      <c r="A4" s="45" t="str">
        <f>'INPUTS-OUTPUTS'!A9</f>
        <v>saving rate</v>
      </c>
      <c r="B4" s="46">
        <f>'INPUTS-OUTPUTS'!B9</f>
        <v>0.5</v>
      </c>
    </row>
    <row r="5" spans="1:4" ht="15.6" x14ac:dyDescent="0.3">
      <c r="A5" s="47" t="str">
        <f>'INPUTS-OUTPUTS'!A10</f>
        <v>interest rate</v>
      </c>
      <c r="B5" s="48">
        <f>'INPUTS-OUTPUTS'!B10</f>
        <v>0.12</v>
      </c>
    </row>
    <row r="6" spans="1:4" ht="15" thickBot="1" x14ac:dyDescent="0.35"/>
    <row r="7" spans="1:4" ht="18.600000000000001" thickBot="1" x14ac:dyDescent="0.4">
      <c r="A7" s="16" t="s">
        <v>17</v>
      </c>
      <c r="B7" s="24"/>
      <c r="C7" s="24"/>
      <c r="D7" s="17"/>
    </row>
    <row r="8" spans="1:4" ht="15.6" x14ac:dyDescent="0.3">
      <c r="A8" s="42" t="s">
        <v>13</v>
      </c>
      <c r="B8" s="43" t="s">
        <v>14</v>
      </c>
      <c r="C8" s="43" t="s">
        <v>18</v>
      </c>
      <c r="D8" s="44" t="s">
        <v>16</v>
      </c>
    </row>
    <row r="9" spans="1:4" x14ac:dyDescent="0.3">
      <c r="A9" s="36">
        <f>SALARY!A11</f>
        <v>1</v>
      </c>
      <c r="B9" s="37">
        <f>SALARY!G11</f>
        <v>3090000</v>
      </c>
      <c r="C9" s="37">
        <f>B9*$B$4</f>
        <v>1545000</v>
      </c>
      <c r="D9" s="38">
        <f>C9</f>
        <v>1545000</v>
      </c>
    </row>
    <row r="10" spans="1:4" x14ac:dyDescent="0.3">
      <c r="A10" s="36">
        <f>SALARY!A12</f>
        <v>2</v>
      </c>
      <c r="B10" s="37">
        <f>SALARY!G12</f>
        <v>3182700</v>
      </c>
      <c r="C10" s="37">
        <f t="shared" ref="C10:C48" si="0">B10*$B$4</f>
        <v>1591350</v>
      </c>
      <c r="D10" s="38">
        <f>D9*(1+$B$5)+C10</f>
        <v>3321750</v>
      </c>
    </row>
    <row r="11" spans="1:4" x14ac:dyDescent="0.3">
      <c r="A11" s="36">
        <f>SALARY!A13</f>
        <v>3</v>
      </c>
      <c r="B11" s="37">
        <f>SALARY!G13</f>
        <v>3278181</v>
      </c>
      <c r="C11" s="37">
        <f t="shared" si="0"/>
        <v>1639090.5</v>
      </c>
      <c r="D11" s="38">
        <f>D10*(1+$B$5)+C11</f>
        <v>5359450.5</v>
      </c>
    </row>
    <row r="12" spans="1:4" x14ac:dyDescent="0.3">
      <c r="A12" s="36">
        <f>SALARY!A14</f>
        <v>4</v>
      </c>
      <c r="B12" s="37">
        <f>SALARY!G14</f>
        <v>3781709.6016000002</v>
      </c>
      <c r="C12" s="37">
        <f t="shared" si="0"/>
        <v>1890854.8008000001</v>
      </c>
      <c r="D12" s="38">
        <f t="shared" ref="D12:D48" si="1">D11*(1+$B$5)+C12</f>
        <v>7893439.3608000008</v>
      </c>
    </row>
    <row r="13" spans="1:4" x14ac:dyDescent="0.3">
      <c r="A13" s="36">
        <f>SALARY!A15</f>
        <v>5</v>
      </c>
      <c r="B13" s="37">
        <f>SALARY!G15</f>
        <v>3895160.8896479998</v>
      </c>
      <c r="C13" s="37">
        <f t="shared" si="0"/>
        <v>1947580.4448239999</v>
      </c>
      <c r="D13" s="38">
        <f t="shared" si="1"/>
        <v>10788232.528920002</v>
      </c>
    </row>
    <row r="14" spans="1:4" x14ac:dyDescent="0.3">
      <c r="A14" s="36">
        <f>SALARY!A16</f>
        <v>6</v>
      </c>
      <c r="B14" s="37">
        <f>SALARY!G16</f>
        <v>4012015.7163374401</v>
      </c>
      <c r="C14" s="37">
        <f t="shared" si="0"/>
        <v>2006007.85816872</v>
      </c>
      <c r="D14" s="38">
        <f t="shared" si="1"/>
        <v>14088828.290559122</v>
      </c>
    </row>
    <row r="15" spans="1:4" x14ac:dyDescent="0.3">
      <c r="A15" s="36">
        <f>SALARY!A17</f>
        <v>7</v>
      </c>
      <c r="B15" s="37">
        <f>SALARY!G17</f>
        <v>4132376.1878275634</v>
      </c>
      <c r="C15" s="37">
        <f t="shared" si="0"/>
        <v>2066188.0939137817</v>
      </c>
      <c r="D15" s="38">
        <f t="shared" si="1"/>
        <v>17845675.779339999</v>
      </c>
    </row>
    <row r="16" spans="1:4" x14ac:dyDescent="0.3">
      <c r="A16" s="36">
        <f>SALARY!A18</f>
        <v>8</v>
      </c>
      <c r="B16" s="37">
        <f>SALARY!G18</f>
        <v>4767109.1702778768</v>
      </c>
      <c r="C16" s="37">
        <f t="shared" si="0"/>
        <v>2383554.5851389384</v>
      </c>
      <c r="D16" s="38">
        <f t="shared" si="1"/>
        <v>22370711.45799974</v>
      </c>
    </row>
    <row r="17" spans="1:4" x14ac:dyDescent="0.3">
      <c r="A17" s="36">
        <f>SALARY!A19</f>
        <v>9</v>
      </c>
      <c r="B17" s="37">
        <f>SALARY!G19</f>
        <v>4910122.4453862133</v>
      </c>
      <c r="C17" s="37">
        <f t="shared" si="0"/>
        <v>2455061.2226931066</v>
      </c>
      <c r="D17" s="38">
        <f t="shared" si="1"/>
        <v>27510258.05565282</v>
      </c>
    </row>
    <row r="18" spans="1:4" x14ac:dyDescent="0.3">
      <c r="A18" s="36">
        <f>SALARY!A20</f>
        <v>10</v>
      </c>
      <c r="B18" s="37">
        <f>SALARY!G20</f>
        <v>5057426.1187477997</v>
      </c>
      <c r="C18" s="37">
        <f t="shared" si="0"/>
        <v>2528713.0593738998</v>
      </c>
      <c r="D18" s="38">
        <f t="shared" si="1"/>
        <v>33340202.08170506</v>
      </c>
    </row>
    <row r="19" spans="1:4" x14ac:dyDescent="0.3">
      <c r="A19" s="36">
        <f>SALARY!A21</f>
        <v>11</v>
      </c>
      <c r="B19" s="37">
        <f>SALARY!G21</f>
        <v>5209148.9023102336</v>
      </c>
      <c r="C19" s="37">
        <f t="shared" si="0"/>
        <v>2604574.4511551168</v>
      </c>
      <c r="D19" s="38">
        <f t="shared" si="1"/>
        <v>39945600.782664791</v>
      </c>
    </row>
    <row r="20" spans="1:4" x14ac:dyDescent="0.3">
      <c r="A20" s="36">
        <f>SALARY!A22</f>
        <v>12</v>
      </c>
      <c r="B20" s="37">
        <f>SALARY!G22</f>
        <v>6009274.1737050861</v>
      </c>
      <c r="C20" s="37">
        <f t="shared" si="0"/>
        <v>3004637.0868525431</v>
      </c>
      <c r="D20" s="38">
        <f t="shared" si="1"/>
        <v>47743709.96343711</v>
      </c>
    </row>
    <row r="21" spans="1:4" x14ac:dyDescent="0.3">
      <c r="A21" s="36">
        <f>SALARY!A23</f>
        <v>13</v>
      </c>
      <c r="B21" s="37">
        <f>SALARY!G23</f>
        <v>6189552.398916238</v>
      </c>
      <c r="C21" s="37">
        <f t="shared" si="0"/>
        <v>3094776.199458119</v>
      </c>
      <c r="D21" s="38">
        <f t="shared" si="1"/>
        <v>56567731.358507693</v>
      </c>
    </row>
    <row r="22" spans="1:4" x14ac:dyDescent="0.3">
      <c r="A22" s="36">
        <f>SALARY!A24</f>
        <v>14</v>
      </c>
      <c r="B22" s="37">
        <f>SALARY!G24</f>
        <v>6375238.9708837252</v>
      </c>
      <c r="C22" s="37">
        <f t="shared" si="0"/>
        <v>3187619.4854418626</v>
      </c>
      <c r="D22" s="38">
        <f t="shared" si="1"/>
        <v>66543478.606970489</v>
      </c>
    </row>
    <row r="23" spans="1:4" x14ac:dyDescent="0.3">
      <c r="A23" s="36">
        <f>SALARY!A25</f>
        <v>15</v>
      </c>
      <c r="B23" s="37">
        <f>SALARY!G25</f>
        <v>6566496.1400102386</v>
      </c>
      <c r="C23" s="37">
        <f t="shared" si="0"/>
        <v>3283248.0700051193</v>
      </c>
      <c r="D23" s="38">
        <f t="shared" si="1"/>
        <v>77811944.109812081</v>
      </c>
    </row>
    <row r="24" spans="1:4" x14ac:dyDescent="0.3">
      <c r="A24" s="36">
        <f>SALARY!A26</f>
        <v>16</v>
      </c>
      <c r="B24" s="37">
        <f>SALARY!G26</f>
        <v>7575109.9471158087</v>
      </c>
      <c r="C24" s="37">
        <f t="shared" si="0"/>
        <v>3787554.9735579044</v>
      </c>
      <c r="D24" s="38">
        <f t="shared" si="1"/>
        <v>90936932.376547441</v>
      </c>
    </row>
    <row r="25" spans="1:4" x14ac:dyDescent="0.3">
      <c r="A25" s="36">
        <f>SALARY!A27</f>
        <v>17</v>
      </c>
      <c r="B25" s="37">
        <f>SALARY!G27</f>
        <v>7802363.2455292838</v>
      </c>
      <c r="C25" s="37">
        <f t="shared" si="0"/>
        <v>3901181.6227646419</v>
      </c>
      <c r="D25" s="38">
        <f t="shared" si="1"/>
        <v>105750545.88449779</v>
      </c>
    </row>
    <row r="26" spans="1:4" x14ac:dyDescent="0.3">
      <c r="A26" s="36">
        <f>SALARY!A28</f>
        <v>18</v>
      </c>
      <c r="B26" s="37">
        <f>SALARY!G28</f>
        <v>8036434.1428951612</v>
      </c>
      <c r="C26" s="37">
        <f t="shared" si="0"/>
        <v>4018217.0714475806</v>
      </c>
      <c r="D26" s="38">
        <f t="shared" si="1"/>
        <v>122458828.46208511</v>
      </c>
    </row>
    <row r="27" spans="1:4" x14ac:dyDescent="0.3">
      <c r="A27" s="36">
        <f>SALARY!A29</f>
        <v>19</v>
      </c>
      <c r="B27" s="37">
        <f>SALARY!G29</f>
        <v>8277527.1671820162</v>
      </c>
      <c r="C27" s="37">
        <f t="shared" si="0"/>
        <v>4138763.5835910081</v>
      </c>
      <c r="D27" s="38">
        <f t="shared" si="1"/>
        <v>141292651.46112636</v>
      </c>
    </row>
    <row r="28" spans="1:4" x14ac:dyDescent="0.3">
      <c r="A28" s="36">
        <f>SALARY!A30</f>
        <v>20</v>
      </c>
      <c r="B28" s="37">
        <f>SALARY!G30</f>
        <v>9548955.3400611747</v>
      </c>
      <c r="C28" s="37">
        <f t="shared" si="0"/>
        <v>4774477.6700305874</v>
      </c>
      <c r="D28" s="38">
        <f t="shared" si="1"/>
        <v>163022247.30649212</v>
      </c>
    </row>
    <row r="29" spans="1:4" x14ac:dyDescent="0.3">
      <c r="A29" s="36">
        <f>SALARY!A31</f>
        <v>21</v>
      </c>
      <c r="B29" s="37">
        <f>SALARY!G31</f>
        <v>9835424.0002630092</v>
      </c>
      <c r="C29" s="37">
        <f t="shared" si="0"/>
        <v>4917712.0001315046</v>
      </c>
      <c r="D29" s="38">
        <f t="shared" si="1"/>
        <v>187502628.9834027</v>
      </c>
    </row>
    <row r="30" spans="1:4" x14ac:dyDescent="0.3">
      <c r="A30" s="36">
        <f>SALARY!A32</f>
        <v>22</v>
      </c>
      <c r="B30" s="37">
        <f>SALARY!G32</f>
        <v>10130486.7202709</v>
      </c>
      <c r="C30" s="37">
        <f t="shared" si="0"/>
        <v>5065243.36013545</v>
      </c>
      <c r="D30" s="38">
        <f t="shared" si="1"/>
        <v>215068187.82154647</v>
      </c>
    </row>
    <row r="31" spans="1:4" x14ac:dyDescent="0.3">
      <c r="A31" s="36">
        <f>SALARY!A33</f>
        <v>23</v>
      </c>
      <c r="B31" s="37">
        <f>SALARY!G33</f>
        <v>10434401.321879027</v>
      </c>
      <c r="C31" s="37">
        <f t="shared" si="0"/>
        <v>5217200.6609395137</v>
      </c>
      <c r="D31" s="38">
        <f t="shared" si="1"/>
        <v>246093571.02107158</v>
      </c>
    </row>
    <row r="32" spans="1:4" x14ac:dyDescent="0.3">
      <c r="A32" s="36">
        <f>SALARY!A34</f>
        <v>24</v>
      </c>
      <c r="B32" s="37">
        <f>SALARY!G34</f>
        <v>12037125.364919646</v>
      </c>
      <c r="C32" s="37">
        <f t="shared" si="0"/>
        <v>6018562.6824598229</v>
      </c>
      <c r="D32" s="38">
        <f t="shared" si="1"/>
        <v>281643362.22606003</v>
      </c>
    </row>
    <row r="33" spans="1:4" x14ac:dyDescent="0.3">
      <c r="A33" s="36">
        <f>SALARY!A35</f>
        <v>25</v>
      </c>
      <c r="B33" s="37">
        <f>SALARY!G35</f>
        <v>12398239.125867235</v>
      </c>
      <c r="C33" s="37">
        <f t="shared" si="0"/>
        <v>6199119.5629336173</v>
      </c>
      <c r="D33" s="38">
        <f t="shared" si="1"/>
        <v>321639685.25612092</v>
      </c>
    </row>
    <row r="34" spans="1:4" x14ac:dyDescent="0.3">
      <c r="A34" s="36">
        <f>SALARY!A36</f>
        <v>26</v>
      </c>
      <c r="B34" s="37">
        <f>SALARY!G36</f>
        <v>12770186.299643254</v>
      </c>
      <c r="C34" s="37">
        <f t="shared" si="0"/>
        <v>6385093.149821627</v>
      </c>
      <c r="D34" s="38">
        <f t="shared" si="1"/>
        <v>366621540.63667709</v>
      </c>
    </row>
    <row r="35" spans="1:4" x14ac:dyDescent="0.3">
      <c r="A35" s="36">
        <f>SALARY!A37</f>
        <v>27</v>
      </c>
      <c r="B35" s="37">
        <f>SALARY!G37</f>
        <v>13153291.888632549</v>
      </c>
      <c r="C35" s="37">
        <f t="shared" si="0"/>
        <v>6576645.9443162745</v>
      </c>
      <c r="D35" s="38">
        <f t="shared" si="1"/>
        <v>417192771.45739466</v>
      </c>
    </row>
    <row r="36" spans="1:4" x14ac:dyDescent="0.3">
      <c r="A36" s="36">
        <f>SALARY!A38</f>
        <v>28</v>
      </c>
      <c r="B36" s="37">
        <f>SALARY!G38</f>
        <v>15173637.52272651</v>
      </c>
      <c r="C36" s="37">
        <f t="shared" si="0"/>
        <v>7586818.7613632549</v>
      </c>
      <c r="D36" s="38">
        <f t="shared" si="1"/>
        <v>474842722.79364532</v>
      </c>
    </row>
    <row r="37" spans="1:4" x14ac:dyDescent="0.3">
      <c r="A37" s="36">
        <f>SALARY!A39</f>
        <v>29</v>
      </c>
      <c r="B37" s="37">
        <f>SALARY!G39</f>
        <v>15628846.648408305</v>
      </c>
      <c r="C37" s="37">
        <f t="shared" si="0"/>
        <v>7814423.3242041524</v>
      </c>
      <c r="D37" s="38">
        <f t="shared" si="1"/>
        <v>539638272.85308695</v>
      </c>
    </row>
    <row r="38" spans="1:4" x14ac:dyDescent="0.3">
      <c r="A38" s="36">
        <f>SALARY!A40</f>
        <v>30</v>
      </c>
      <c r="B38" s="37">
        <f>SALARY!G40</f>
        <v>16097712.047860553</v>
      </c>
      <c r="C38" s="37">
        <f t="shared" si="0"/>
        <v>8048856.0239302767</v>
      </c>
      <c r="D38" s="38">
        <f t="shared" si="1"/>
        <v>612443721.61938775</v>
      </c>
    </row>
    <row r="39" spans="1:4" x14ac:dyDescent="0.3">
      <c r="A39" s="36">
        <f>SALARY!A41</f>
        <v>31</v>
      </c>
      <c r="B39" s="37">
        <f>SALARY!G41</f>
        <v>16580643.409296371</v>
      </c>
      <c r="C39" s="37">
        <f t="shared" si="0"/>
        <v>8290321.7046481855</v>
      </c>
      <c r="D39" s="38">
        <f t="shared" si="1"/>
        <v>694227289.9183625</v>
      </c>
    </row>
    <row r="40" spans="1:4" x14ac:dyDescent="0.3">
      <c r="A40" s="36">
        <f>SALARY!A42</f>
        <v>32</v>
      </c>
      <c r="B40" s="37">
        <f>SALARY!G42</f>
        <v>19127430.236964293</v>
      </c>
      <c r="C40" s="37">
        <f t="shared" si="0"/>
        <v>9563715.1184821464</v>
      </c>
      <c r="D40" s="38">
        <f t="shared" si="1"/>
        <v>787098279.82704818</v>
      </c>
    </row>
    <row r="41" spans="1:4" x14ac:dyDescent="0.3">
      <c r="A41" s="36">
        <f>SALARY!A43</f>
        <v>33</v>
      </c>
      <c r="B41" s="37">
        <f>SALARY!G43</f>
        <v>19701253.144073222</v>
      </c>
      <c r="C41" s="37">
        <f t="shared" si="0"/>
        <v>9850626.5720366109</v>
      </c>
      <c r="D41" s="38">
        <f t="shared" si="1"/>
        <v>891400699.97833073</v>
      </c>
    </row>
    <row r="42" spans="1:4" x14ac:dyDescent="0.3">
      <c r="A42" s="36">
        <f>SALARY!A44</f>
        <v>34</v>
      </c>
      <c r="B42" s="37">
        <f>SALARY!G44</f>
        <v>20292290.738395415</v>
      </c>
      <c r="C42" s="37">
        <f t="shared" si="0"/>
        <v>10146145.369197708</v>
      </c>
      <c r="D42" s="38">
        <f t="shared" si="1"/>
        <v>1008514929.3449283</v>
      </c>
    </row>
    <row r="43" spans="1:4" x14ac:dyDescent="0.3">
      <c r="A43" s="36">
        <f>SALARY!A45</f>
        <v>35</v>
      </c>
      <c r="B43" s="37">
        <f>SALARY!G45</f>
        <v>20901059.460547283</v>
      </c>
      <c r="C43" s="37">
        <f t="shared" si="0"/>
        <v>10450529.730273642</v>
      </c>
      <c r="D43" s="38">
        <f t="shared" si="1"/>
        <v>1139987250.5965934</v>
      </c>
    </row>
    <row r="44" spans="1:4" x14ac:dyDescent="0.3">
      <c r="A44" s="36">
        <f>SALARY!A46</f>
        <v>36</v>
      </c>
      <c r="B44" s="37">
        <f>SALARY!G46</f>
        <v>24111462.193687342</v>
      </c>
      <c r="C44" s="37">
        <f t="shared" si="0"/>
        <v>12055731.096843671</v>
      </c>
      <c r="D44" s="38">
        <f t="shared" si="1"/>
        <v>1288841451.7650285</v>
      </c>
    </row>
    <row r="45" spans="1:4" x14ac:dyDescent="0.3">
      <c r="A45" s="36">
        <f>SALARY!A47</f>
        <v>37</v>
      </c>
      <c r="B45" s="37">
        <f>SALARY!G47</f>
        <v>24834806.05949796</v>
      </c>
      <c r="C45" s="37">
        <f t="shared" si="0"/>
        <v>12417403.02974898</v>
      </c>
      <c r="D45" s="38">
        <f t="shared" si="1"/>
        <v>1455919829.0065808</v>
      </c>
    </row>
    <row r="46" spans="1:4" x14ac:dyDescent="0.3">
      <c r="A46" s="36">
        <f>SALARY!A48</f>
        <v>38</v>
      </c>
      <c r="B46" s="37">
        <f>SALARY!G48</f>
        <v>25579850.241282899</v>
      </c>
      <c r="C46" s="37">
        <f t="shared" si="0"/>
        <v>12789925.120641449</v>
      </c>
      <c r="D46" s="38">
        <f t="shared" si="1"/>
        <v>1643420133.6080122</v>
      </c>
    </row>
    <row r="47" spans="1:4" x14ac:dyDescent="0.3">
      <c r="A47" s="36">
        <f>SALARY!A49</f>
        <v>39</v>
      </c>
      <c r="B47" s="37">
        <f>SALARY!G49</f>
        <v>26347245.748521391</v>
      </c>
      <c r="C47" s="37">
        <f t="shared" si="0"/>
        <v>13173622.874260696</v>
      </c>
      <c r="D47" s="38">
        <f t="shared" si="1"/>
        <v>1853804172.5152345</v>
      </c>
    </row>
    <row r="48" spans="1:4" x14ac:dyDescent="0.3">
      <c r="A48" s="39">
        <f>SALARY!A50</f>
        <v>40</v>
      </c>
      <c r="B48" s="40">
        <f>SALARY!G50</f>
        <v>30394182.695494272</v>
      </c>
      <c r="C48" s="40">
        <f t="shared" si="0"/>
        <v>15197091.347747136</v>
      </c>
      <c r="D48" s="41">
        <f t="shared" si="1"/>
        <v>2091457764.5648098</v>
      </c>
    </row>
  </sheetData>
  <mergeCells count="2">
    <mergeCell ref="A1:B1"/>
    <mergeCell ref="A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2" sqref="G2"/>
    </sheetView>
  </sheetViews>
  <sheetFormatPr defaultRowHeight="14.4" x14ac:dyDescent="0.3"/>
  <cols>
    <col min="1" max="1" width="23.21875" customWidth="1"/>
    <col min="2" max="2" width="17.33203125" bestFit="1" customWidth="1"/>
    <col min="3" max="3" width="22" customWidth="1"/>
    <col min="4" max="4" width="10.88671875" customWidth="1"/>
  </cols>
  <sheetData>
    <row r="1" spans="1:4" ht="18.600000000000001" thickBot="1" x14ac:dyDescent="0.4">
      <c r="A1" s="14" t="s">
        <v>11</v>
      </c>
      <c r="B1" s="15"/>
    </row>
    <row r="2" spans="1:4" ht="62.4" x14ac:dyDescent="0.3">
      <c r="A2" s="45" t="s">
        <v>19</v>
      </c>
      <c r="B2" s="5"/>
    </row>
    <row r="3" spans="1:4" ht="15.6" x14ac:dyDescent="0.3">
      <c r="A3" s="8" t="s">
        <v>9</v>
      </c>
      <c r="B3" s="52">
        <f>'INPUTS-OUTPUTS'!B13</f>
        <v>150000000</v>
      </c>
    </row>
    <row r="4" spans="1:4" ht="15" thickBot="1" x14ac:dyDescent="0.35"/>
    <row r="5" spans="1:4" ht="18.600000000000001" thickBot="1" x14ac:dyDescent="0.4">
      <c r="A5" s="16" t="s">
        <v>20</v>
      </c>
      <c r="B5" s="24"/>
      <c r="C5" s="24"/>
      <c r="D5" s="17"/>
    </row>
    <row r="6" spans="1:4" ht="15.6" x14ac:dyDescent="0.3">
      <c r="A6" s="42" t="s">
        <v>22</v>
      </c>
      <c r="B6" s="43" t="s">
        <v>13</v>
      </c>
      <c r="C6" s="43" t="s">
        <v>16</v>
      </c>
      <c r="D6" s="44" t="s">
        <v>21</v>
      </c>
    </row>
    <row r="7" spans="1:4" ht="15.6" x14ac:dyDescent="0.3">
      <c r="A7" s="28">
        <f>SUM($D$7:D7)</f>
        <v>0</v>
      </c>
      <c r="B7" s="29">
        <f>SALARY!A11</f>
        <v>1</v>
      </c>
      <c r="C7" s="54">
        <f>WEALTH!D9</f>
        <v>1545000</v>
      </c>
      <c r="D7" s="53">
        <f>IF(C7&gt;$B$3,1,0)</f>
        <v>0</v>
      </c>
    </row>
    <row r="8" spans="1:4" ht="15.6" x14ac:dyDescent="0.3">
      <c r="A8" s="28">
        <f>SUM($D$7:D8)</f>
        <v>0</v>
      </c>
      <c r="B8" s="29">
        <f>SALARY!A12</f>
        <v>2</v>
      </c>
      <c r="C8" s="54">
        <f>WEALTH!D10</f>
        <v>3321750</v>
      </c>
      <c r="D8" s="53">
        <f t="shared" ref="D8:D46" si="0">IF(C8&gt;$B$3,1,0)</f>
        <v>0</v>
      </c>
    </row>
    <row r="9" spans="1:4" ht="15.6" x14ac:dyDescent="0.3">
      <c r="A9" s="28">
        <f>SUM($D$7:D9)</f>
        <v>0</v>
      </c>
      <c r="B9" s="29">
        <f>SALARY!A13</f>
        <v>3</v>
      </c>
      <c r="C9" s="54">
        <f>WEALTH!D11</f>
        <v>5359450.5</v>
      </c>
      <c r="D9" s="53">
        <f t="shared" si="0"/>
        <v>0</v>
      </c>
    </row>
    <row r="10" spans="1:4" ht="15.6" x14ac:dyDescent="0.3">
      <c r="A10" s="28">
        <f>SUM($D$7:D10)</f>
        <v>0</v>
      </c>
      <c r="B10" s="29">
        <f>SALARY!A14</f>
        <v>4</v>
      </c>
      <c r="C10" s="54">
        <f>WEALTH!D12</f>
        <v>7893439.3608000008</v>
      </c>
      <c r="D10" s="53">
        <f t="shared" si="0"/>
        <v>0</v>
      </c>
    </row>
    <row r="11" spans="1:4" ht="15.6" x14ac:dyDescent="0.3">
      <c r="A11" s="28">
        <f>SUM($D$7:D11)</f>
        <v>0</v>
      </c>
      <c r="B11" s="29">
        <f>SALARY!A15</f>
        <v>5</v>
      </c>
      <c r="C11" s="54">
        <f>WEALTH!D13</f>
        <v>10788232.528920002</v>
      </c>
      <c r="D11" s="53">
        <f t="shared" si="0"/>
        <v>0</v>
      </c>
    </row>
    <row r="12" spans="1:4" ht="15.6" x14ac:dyDescent="0.3">
      <c r="A12" s="28">
        <f>SUM($D$7:D12)</f>
        <v>0</v>
      </c>
      <c r="B12" s="29">
        <f>SALARY!A16</f>
        <v>6</v>
      </c>
      <c r="C12" s="54">
        <f>WEALTH!D14</f>
        <v>14088828.290559122</v>
      </c>
      <c r="D12" s="53">
        <f t="shared" si="0"/>
        <v>0</v>
      </c>
    </row>
    <row r="13" spans="1:4" ht="15.6" x14ac:dyDescent="0.3">
      <c r="A13" s="28">
        <f>SUM($D$7:D13)</f>
        <v>0</v>
      </c>
      <c r="B13" s="29">
        <f>SALARY!A17</f>
        <v>7</v>
      </c>
      <c r="C13" s="54">
        <f>WEALTH!D15</f>
        <v>17845675.779339999</v>
      </c>
      <c r="D13" s="53">
        <f t="shared" si="0"/>
        <v>0</v>
      </c>
    </row>
    <row r="14" spans="1:4" ht="15.6" x14ac:dyDescent="0.3">
      <c r="A14" s="28">
        <f>SUM($D$7:D14)</f>
        <v>0</v>
      </c>
      <c r="B14" s="29">
        <f>SALARY!A18</f>
        <v>8</v>
      </c>
      <c r="C14" s="54">
        <f>WEALTH!D16</f>
        <v>22370711.45799974</v>
      </c>
      <c r="D14" s="53">
        <f t="shared" si="0"/>
        <v>0</v>
      </c>
    </row>
    <row r="15" spans="1:4" ht="15.6" x14ac:dyDescent="0.3">
      <c r="A15" s="28">
        <f>SUM($D$7:D15)</f>
        <v>0</v>
      </c>
      <c r="B15" s="29">
        <f>SALARY!A19</f>
        <v>9</v>
      </c>
      <c r="C15" s="54">
        <f>WEALTH!D17</f>
        <v>27510258.05565282</v>
      </c>
      <c r="D15" s="53">
        <f t="shared" si="0"/>
        <v>0</v>
      </c>
    </row>
    <row r="16" spans="1:4" ht="15.6" x14ac:dyDescent="0.3">
      <c r="A16" s="28">
        <f>SUM($D$7:D16)</f>
        <v>0</v>
      </c>
      <c r="B16" s="29">
        <f>SALARY!A20</f>
        <v>10</v>
      </c>
      <c r="C16" s="54">
        <f>WEALTH!D18</f>
        <v>33340202.08170506</v>
      </c>
      <c r="D16" s="53">
        <f t="shared" si="0"/>
        <v>0</v>
      </c>
    </row>
    <row r="17" spans="1:4" ht="15.6" x14ac:dyDescent="0.3">
      <c r="A17" s="28">
        <f>SUM($D$7:D17)</f>
        <v>0</v>
      </c>
      <c r="B17" s="29">
        <f>SALARY!A21</f>
        <v>11</v>
      </c>
      <c r="C17" s="54">
        <f>WEALTH!D19</f>
        <v>39945600.782664791</v>
      </c>
      <c r="D17" s="53">
        <f t="shared" si="0"/>
        <v>0</v>
      </c>
    </row>
    <row r="18" spans="1:4" ht="15.6" x14ac:dyDescent="0.3">
      <c r="A18" s="28">
        <f>SUM($D$7:D18)</f>
        <v>0</v>
      </c>
      <c r="B18" s="29">
        <f>SALARY!A22</f>
        <v>12</v>
      </c>
      <c r="C18" s="54">
        <f>WEALTH!D20</f>
        <v>47743709.96343711</v>
      </c>
      <c r="D18" s="53">
        <f t="shared" si="0"/>
        <v>0</v>
      </c>
    </row>
    <row r="19" spans="1:4" ht="15.6" x14ac:dyDescent="0.3">
      <c r="A19" s="28">
        <f>SUM($D$7:D19)</f>
        <v>0</v>
      </c>
      <c r="B19" s="29">
        <f>SALARY!A23</f>
        <v>13</v>
      </c>
      <c r="C19" s="54">
        <f>WEALTH!D21</f>
        <v>56567731.358507693</v>
      </c>
      <c r="D19" s="53">
        <f t="shared" si="0"/>
        <v>0</v>
      </c>
    </row>
    <row r="20" spans="1:4" ht="15.6" x14ac:dyDescent="0.3">
      <c r="A20" s="28">
        <f>SUM($D$7:D20)</f>
        <v>0</v>
      </c>
      <c r="B20" s="29">
        <f>SALARY!A24</f>
        <v>14</v>
      </c>
      <c r="C20" s="54">
        <f>WEALTH!D22</f>
        <v>66543478.606970489</v>
      </c>
      <c r="D20" s="53">
        <f t="shared" si="0"/>
        <v>0</v>
      </c>
    </row>
    <row r="21" spans="1:4" ht="15.6" x14ac:dyDescent="0.3">
      <c r="A21" s="28">
        <f>SUM($D$7:D21)</f>
        <v>0</v>
      </c>
      <c r="B21" s="29">
        <f>SALARY!A25</f>
        <v>15</v>
      </c>
      <c r="C21" s="54">
        <f>WEALTH!D23</f>
        <v>77811944.109812081</v>
      </c>
      <c r="D21" s="53">
        <f t="shared" si="0"/>
        <v>0</v>
      </c>
    </row>
    <row r="22" spans="1:4" ht="15.6" x14ac:dyDescent="0.3">
      <c r="A22" s="28">
        <f>SUM($D$7:D22)</f>
        <v>0</v>
      </c>
      <c r="B22" s="29">
        <f>SALARY!A26</f>
        <v>16</v>
      </c>
      <c r="C22" s="54">
        <f>WEALTH!D24</f>
        <v>90936932.376547441</v>
      </c>
      <c r="D22" s="53">
        <f t="shared" si="0"/>
        <v>0</v>
      </c>
    </row>
    <row r="23" spans="1:4" ht="15.6" x14ac:dyDescent="0.3">
      <c r="A23" s="28">
        <f>SUM($D$7:D23)</f>
        <v>0</v>
      </c>
      <c r="B23" s="29">
        <f>SALARY!A27</f>
        <v>17</v>
      </c>
      <c r="C23" s="54">
        <f>WEALTH!D25</f>
        <v>105750545.88449779</v>
      </c>
      <c r="D23" s="53">
        <f t="shared" si="0"/>
        <v>0</v>
      </c>
    </row>
    <row r="24" spans="1:4" ht="15.6" x14ac:dyDescent="0.3">
      <c r="A24" s="28">
        <f>SUM($D$7:D24)</f>
        <v>0</v>
      </c>
      <c r="B24" s="29">
        <f>SALARY!A28</f>
        <v>18</v>
      </c>
      <c r="C24" s="54">
        <f>WEALTH!D26</f>
        <v>122458828.46208511</v>
      </c>
      <c r="D24" s="53">
        <f t="shared" si="0"/>
        <v>0</v>
      </c>
    </row>
    <row r="25" spans="1:4" ht="15.6" x14ac:dyDescent="0.3">
      <c r="A25" s="28">
        <f>SUM($D$7:D25)</f>
        <v>0</v>
      </c>
      <c r="B25" s="29">
        <f>SALARY!A29</f>
        <v>19</v>
      </c>
      <c r="C25" s="54">
        <f>WEALTH!D27</f>
        <v>141292651.46112636</v>
      </c>
      <c r="D25" s="53">
        <f t="shared" si="0"/>
        <v>0</v>
      </c>
    </row>
    <row r="26" spans="1:4" ht="15.6" x14ac:dyDescent="0.3">
      <c r="A26" s="28">
        <f>SUM($D$7:D26)</f>
        <v>1</v>
      </c>
      <c r="B26" s="29">
        <f>SALARY!A30</f>
        <v>20</v>
      </c>
      <c r="C26" s="54">
        <f>WEALTH!D28</f>
        <v>163022247.30649212</v>
      </c>
      <c r="D26" s="53">
        <f t="shared" si="0"/>
        <v>1</v>
      </c>
    </row>
    <row r="27" spans="1:4" ht="15.6" x14ac:dyDescent="0.3">
      <c r="A27" s="28">
        <f>SUM($D$7:D27)</f>
        <v>2</v>
      </c>
      <c r="B27" s="29">
        <f>SALARY!A31</f>
        <v>21</v>
      </c>
      <c r="C27" s="54">
        <f>WEALTH!D29</f>
        <v>187502628.9834027</v>
      </c>
      <c r="D27" s="53">
        <f t="shared" si="0"/>
        <v>1</v>
      </c>
    </row>
    <row r="28" spans="1:4" ht="15.6" x14ac:dyDescent="0.3">
      <c r="A28" s="28">
        <f>SUM($D$7:D28)</f>
        <v>3</v>
      </c>
      <c r="B28" s="29">
        <f>SALARY!A32</f>
        <v>22</v>
      </c>
      <c r="C28" s="54">
        <f>WEALTH!D30</f>
        <v>215068187.82154647</v>
      </c>
      <c r="D28" s="53">
        <f t="shared" si="0"/>
        <v>1</v>
      </c>
    </row>
    <row r="29" spans="1:4" ht="15.6" x14ac:dyDescent="0.3">
      <c r="A29" s="28">
        <f>SUM($D$7:D29)</f>
        <v>4</v>
      </c>
      <c r="B29" s="29">
        <f>SALARY!A33</f>
        <v>23</v>
      </c>
      <c r="C29" s="54">
        <f>WEALTH!D31</f>
        <v>246093571.02107158</v>
      </c>
      <c r="D29" s="53">
        <f t="shared" si="0"/>
        <v>1</v>
      </c>
    </row>
    <row r="30" spans="1:4" ht="15.6" x14ac:dyDescent="0.3">
      <c r="A30" s="28">
        <f>SUM($D$7:D30)</f>
        <v>5</v>
      </c>
      <c r="B30" s="29">
        <f>SALARY!A34</f>
        <v>24</v>
      </c>
      <c r="C30" s="54">
        <f>WEALTH!D32</f>
        <v>281643362.22606003</v>
      </c>
      <c r="D30" s="53">
        <f t="shared" si="0"/>
        <v>1</v>
      </c>
    </row>
    <row r="31" spans="1:4" ht="15.6" x14ac:dyDescent="0.3">
      <c r="A31" s="28">
        <f>SUM($D$7:D31)</f>
        <v>6</v>
      </c>
      <c r="B31" s="29">
        <f>SALARY!A35</f>
        <v>25</v>
      </c>
      <c r="C31" s="54">
        <f>WEALTH!D33</f>
        <v>321639685.25612092</v>
      </c>
      <c r="D31" s="53">
        <f t="shared" si="0"/>
        <v>1</v>
      </c>
    </row>
    <row r="32" spans="1:4" ht="15.6" x14ac:dyDescent="0.3">
      <c r="A32" s="28">
        <f>SUM($D$7:D32)</f>
        <v>7</v>
      </c>
      <c r="B32" s="29">
        <f>SALARY!A36</f>
        <v>26</v>
      </c>
      <c r="C32" s="54">
        <f>WEALTH!D34</f>
        <v>366621540.63667709</v>
      </c>
      <c r="D32" s="53">
        <f t="shared" si="0"/>
        <v>1</v>
      </c>
    </row>
    <row r="33" spans="1:4" ht="15.6" x14ac:dyDescent="0.3">
      <c r="A33" s="28">
        <f>SUM($D$7:D33)</f>
        <v>8</v>
      </c>
      <c r="B33" s="29">
        <f>SALARY!A37</f>
        <v>27</v>
      </c>
      <c r="C33" s="54">
        <f>WEALTH!D35</f>
        <v>417192771.45739466</v>
      </c>
      <c r="D33" s="53">
        <f t="shared" si="0"/>
        <v>1</v>
      </c>
    </row>
    <row r="34" spans="1:4" ht="15.6" x14ac:dyDescent="0.3">
      <c r="A34" s="28">
        <f>SUM($D$7:D34)</f>
        <v>9</v>
      </c>
      <c r="B34" s="29">
        <f>SALARY!A38</f>
        <v>28</v>
      </c>
      <c r="C34" s="54">
        <f>WEALTH!D36</f>
        <v>474842722.79364532</v>
      </c>
      <c r="D34" s="53">
        <f t="shared" si="0"/>
        <v>1</v>
      </c>
    </row>
    <row r="35" spans="1:4" ht="15.6" x14ac:dyDescent="0.3">
      <c r="A35" s="28">
        <f>SUM($D$7:D35)</f>
        <v>10</v>
      </c>
      <c r="B35" s="29">
        <f>SALARY!A39</f>
        <v>29</v>
      </c>
      <c r="C35" s="54">
        <f>WEALTH!D37</f>
        <v>539638272.85308695</v>
      </c>
      <c r="D35" s="53">
        <f t="shared" si="0"/>
        <v>1</v>
      </c>
    </row>
    <row r="36" spans="1:4" ht="15.6" x14ac:dyDescent="0.3">
      <c r="A36" s="28">
        <f>SUM($D$7:D36)</f>
        <v>11</v>
      </c>
      <c r="B36" s="29">
        <f>SALARY!A40</f>
        <v>30</v>
      </c>
      <c r="C36" s="54">
        <f>WEALTH!D38</f>
        <v>612443721.61938775</v>
      </c>
      <c r="D36" s="53">
        <f t="shared" si="0"/>
        <v>1</v>
      </c>
    </row>
    <row r="37" spans="1:4" ht="15.6" x14ac:dyDescent="0.3">
      <c r="A37" s="28">
        <f>SUM($D$7:D37)</f>
        <v>12</v>
      </c>
      <c r="B37" s="29">
        <f>SALARY!A41</f>
        <v>31</v>
      </c>
      <c r="C37" s="54">
        <f>WEALTH!D39</f>
        <v>694227289.9183625</v>
      </c>
      <c r="D37" s="53">
        <f t="shared" si="0"/>
        <v>1</v>
      </c>
    </row>
    <row r="38" spans="1:4" ht="15.6" x14ac:dyDescent="0.3">
      <c r="A38" s="28">
        <f>SUM($D$7:D38)</f>
        <v>13</v>
      </c>
      <c r="B38" s="29">
        <f>SALARY!A42</f>
        <v>32</v>
      </c>
      <c r="C38" s="54">
        <f>WEALTH!D40</f>
        <v>787098279.82704818</v>
      </c>
      <c r="D38" s="53">
        <f t="shared" si="0"/>
        <v>1</v>
      </c>
    </row>
    <row r="39" spans="1:4" ht="15.6" x14ac:dyDescent="0.3">
      <c r="A39" s="28">
        <f>SUM($D$7:D39)</f>
        <v>14</v>
      </c>
      <c r="B39" s="29">
        <f>SALARY!A43</f>
        <v>33</v>
      </c>
      <c r="C39" s="54">
        <f>WEALTH!D41</f>
        <v>891400699.97833073</v>
      </c>
      <c r="D39" s="53">
        <f t="shared" si="0"/>
        <v>1</v>
      </c>
    </row>
    <row r="40" spans="1:4" ht="15.6" x14ac:dyDescent="0.3">
      <c r="A40" s="28">
        <f>SUM($D$7:D40)</f>
        <v>15</v>
      </c>
      <c r="B40" s="29">
        <f>SALARY!A44</f>
        <v>34</v>
      </c>
      <c r="C40" s="54">
        <f>WEALTH!D42</f>
        <v>1008514929.3449283</v>
      </c>
      <c r="D40" s="53">
        <f t="shared" si="0"/>
        <v>1</v>
      </c>
    </row>
    <row r="41" spans="1:4" ht="15.6" x14ac:dyDescent="0.3">
      <c r="A41" s="28">
        <f>SUM($D$7:D41)</f>
        <v>16</v>
      </c>
      <c r="B41" s="29">
        <f>SALARY!A45</f>
        <v>35</v>
      </c>
      <c r="C41" s="54">
        <f>WEALTH!D43</f>
        <v>1139987250.5965934</v>
      </c>
      <c r="D41" s="53">
        <f t="shared" si="0"/>
        <v>1</v>
      </c>
    </row>
    <row r="42" spans="1:4" ht="15.6" x14ac:dyDescent="0.3">
      <c r="A42" s="28">
        <f>SUM($D$7:D42)</f>
        <v>17</v>
      </c>
      <c r="B42" s="29">
        <f>SALARY!A46</f>
        <v>36</v>
      </c>
      <c r="C42" s="54">
        <f>WEALTH!D44</f>
        <v>1288841451.7650285</v>
      </c>
      <c r="D42" s="53">
        <f t="shared" si="0"/>
        <v>1</v>
      </c>
    </row>
    <row r="43" spans="1:4" ht="15.6" x14ac:dyDescent="0.3">
      <c r="A43" s="28">
        <f>SUM($D$7:D43)</f>
        <v>18</v>
      </c>
      <c r="B43" s="29">
        <f>SALARY!A47</f>
        <v>37</v>
      </c>
      <c r="C43" s="54">
        <f>WEALTH!D45</f>
        <v>1455919829.0065808</v>
      </c>
      <c r="D43" s="53">
        <f t="shared" si="0"/>
        <v>1</v>
      </c>
    </row>
    <row r="44" spans="1:4" ht="15.6" x14ac:dyDescent="0.3">
      <c r="A44" s="28">
        <f>SUM($D$7:D44)</f>
        <v>19</v>
      </c>
      <c r="B44" s="29">
        <f>SALARY!A48</f>
        <v>38</v>
      </c>
      <c r="C44" s="54">
        <f>WEALTH!D46</f>
        <v>1643420133.6080122</v>
      </c>
      <c r="D44" s="53">
        <f t="shared" si="0"/>
        <v>1</v>
      </c>
    </row>
    <row r="45" spans="1:4" ht="15.6" x14ac:dyDescent="0.3">
      <c r="A45" s="28">
        <f>SUM($D$7:D45)</f>
        <v>20</v>
      </c>
      <c r="B45" s="29">
        <f>SALARY!A49</f>
        <v>39</v>
      </c>
      <c r="C45" s="54">
        <f>WEALTH!D47</f>
        <v>1853804172.5152345</v>
      </c>
      <c r="D45" s="53">
        <f t="shared" si="0"/>
        <v>1</v>
      </c>
    </row>
    <row r="46" spans="1:4" ht="15.6" x14ac:dyDescent="0.3">
      <c r="A46" s="32">
        <f>SUM($D$7:D46)</f>
        <v>21</v>
      </c>
      <c r="B46" s="33">
        <f>SALARY!A50</f>
        <v>40</v>
      </c>
      <c r="C46" s="55">
        <f>WEALTH!D48</f>
        <v>2091457764.5648098</v>
      </c>
      <c r="D46" s="56">
        <f t="shared" si="0"/>
        <v>1</v>
      </c>
    </row>
  </sheetData>
  <mergeCells count="2">
    <mergeCell ref="A1:B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INPUTS-OUTPUTS</vt:lpstr>
      <vt:lpstr>SALARY</vt:lpstr>
      <vt:lpstr>WEALTH</vt:lpstr>
      <vt:lpstr>RETIREMENT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2022-01-19T07:01:18Z</dcterms:created>
  <dcterms:modified xsi:type="dcterms:W3CDTF">2022-01-19T09:08:16Z</dcterms:modified>
</cp:coreProperties>
</file>