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D4" i="1"/>
  <c r="AE4"/>
  <c r="AF4"/>
  <c r="AD5"/>
  <c r="AE5"/>
  <c r="AF5"/>
  <c r="AD6"/>
  <c r="AE6"/>
  <c r="AF6"/>
  <c r="AD7"/>
  <c r="AE7"/>
  <c r="AF7"/>
  <c r="AD8"/>
  <c r="AE8"/>
  <c r="AF8"/>
  <c r="AD9"/>
  <c r="AE9"/>
  <c r="AF9"/>
  <c r="AD10"/>
  <c r="AE10"/>
  <c r="AF10"/>
  <c r="AD11"/>
  <c r="AE11"/>
  <c r="AF11"/>
  <c r="AD12"/>
  <c r="AE12"/>
  <c r="AF12"/>
  <c r="AD13"/>
  <c r="AE13"/>
  <c r="AF13"/>
  <c r="AD14"/>
  <c r="AE14"/>
  <c r="AF14"/>
  <c r="AD15"/>
  <c r="AE15"/>
  <c r="AF15"/>
  <c r="AD16"/>
  <c r="AE16"/>
  <c r="AF16"/>
  <c r="AD17"/>
  <c r="AE17"/>
  <c r="AF17"/>
  <c r="AD18"/>
  <c r="AE18"/>
  <c r="AF18"/>
  <c r="AD19"/>
  <c r="AE19"/>
  <c r="AF19"/>
  <c r="AD20"/>
  <c r="AE20"/>
  <c r="AF20"/>
  <c r="AD21"/>
  <c r="AE21"/>
  <c r="AF21"/>
  <c r="AD22"/>
  <c r="AE22"/>
  <c r="AF22"/>
  <c r="AD23"/>
  <c r="AE23"/>
  <c r="AF23"/>
  <c r="AD24"/>
  <c r="AE24"/>
  <c r="AF24"/>
  <c r="AD25"/>
  <c r="AE25"/>
  <c r="AF25"/>
  <c r="AD26"/>
  <c r="AE26"/>
  <c r="AF26"/>
  <c r="AD27"/>
  <c r="AE27"/>
  <c r="AF27"/>
  <c r="AF3"/>
  <c r="AE3"/>
  <c r="AD3"/>
  <c r="Z4"/>
  <c r="AA4"/>
  <c r="AB4"/>
  <c r="Z5"/>
  <c r="AA5"/>
  <c r="AB5"/>
  <c r="Z6"/>
  <c r="AA6"/>
  <c r="AB6"/>
  <c r="Z7"/>
  <c r="AA7"/>
  <c r="AB7"/>
  <c r="Z8"/>
  <c r="AA8"/>
  <c r="AB8"/>
  <c r="Z9"/>
  <c r="AA9"/>
  <c r="AB9"/>
  <c r="Z10"/>
  <c r="AA10"/>
  <c r="AB10"/>
  <c r="Z11"/>
  <c r="AA11"/>
  <c r="AB11"/>
  <c r="Z12"/>
  <c r="AA12"/>
  <c r="AB12"/>
  <c r="Z13"/>
  <c r="AA13"/>
  <c r="AB13"/>
  <c r="Z14"/>
  <c r="AA14"/>
  <c r="AB14"/>
  <c r="Z15"/>
  <c r="AA15"/>
  <c r="AB15"/>
  <c r="Z16"/>
  <c r="AA16"/>
  <c r="AB16"/>
  <c r="Z17"/>
  <c r="AA17"/>
  <c r="AB17"/>
  <c r="Z18"/>
  <c r="AA18"/>
  <c r="AB18"/>
  <c r="Z19"/>
  <c r="AA19"/>
  <c r="AB19"/>
  <c r="Z20"/>
  <c r="AA20"/>
  <c r="AB20"/>
  <c r="Z21"/>
  <c r="AA21"/>
  <c r="AB21"/>
  <c r="Z22"/>
  <c r="AA22"/>
  <c r="AB22"/>
  <c r="Z23"/>
  <c r="AA23"/>
  <c r="AB23"/>
  <c r="Z24"/>
  <c r="AA24"/>
  <c r="AB24"/>
  <c r="Z25"/>
  <c r="AA25"/>
  <c r="AB25"/>
  <c r="Z26"/>
  <c r="AA26"/>
  <c r="AB26"/>
  <c r="Z27"/>
  <c r="AA27"/>
  <c r="AB27"/>
  <c r="AB3"/>
  <c r="D34"/>
  <c r="Z3" s="1"/>
  <c r="D33"/>
  <c r="X4" s="1"/>
  <c r="V5"/>
  <c r="W6"/>
  <c r="X7"/>
  <c r="V9"/>
  <c r="W10"/>
  <c r="X11"/>
  <c r="V13"/>
  <c r="W14"/>
  <c r="X15"/>
  <c r="V17"/>
  <c r="W18"/>
  <c r="X19"/>
  <c r="V21"/>
  <c r="W22"/>
  <c r="X23"/>
  <c r="V25"/>
  <c r="W26"/>
  <c r="X27"/>
  <c r="D32"/>
  <c r="B28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3"/>
  <c r="D31" s="1"/>
  <c r="AA3" l="1"/>
  <c r="X3"/>
  <c r="X26"/>
  <c r="W25"/>
  <c r="V24"/>
  <c r="X22"/>
  <c r="W21"/>
  <c r="V20"/>
  <c r="X18"/>
  <c r="W17"/>
  <c r="V16"/>
  <c r="X14"/>
  <c r="W13"/>
  <c r="V12"/>
  <c r="X10"/>
  <c r="W9"/>
  <c r="V8"/>
  <c r="X6"/>
  <c r="W5"/>
  <c r="V4"/>
  <c r="W3"/>
  <c r="V27"/>
  <c r="X25"/>
  <c r="W24"/>
  <c r="V23"/>
  <c r="X21"/>
  <c r="W20"/>
  <c r="V19"/>
  <c r="X17"/>
  <c r="W16"/>
  <c r="V15"/>
  <c r="X13"/>
  <c r="W12"/>
  <c r="V11"/>
  <c r="X9"/>
  <c r="W8"/>
  <c r="V7"/>
  <c r="X5"/>
  <c r="W4"/>
  <c r="V3"/>
  <c r="W27"/>
  <c r="V26"/>
  <c r="X24"/>
  <c r="W23"/>
  <c r="V22"/>
  <c r="X20"/>
  <c r="W19"/>
  <c r="V18"/>
  <c r="X16"/>
  <c r="W15"/>
  <c r="V14"/>
  <c r="X12"/>
  <c r="W11"/>
  <c r="V10"/>
  <c r="X8"/>
  <c r="W7"/>
  <c r="V6"/>
  <c r="D30"/>
  <c r="L7" s="1"/>
  <c r="O6"/>
  <c r="N13"/>
  <c r="N26"/>
  <c r="O23"/>
  <c r="P20"/>
  <c r="N18"/>
  <c r="N3"/>
  <c r="P7"/>
  <c r="P4"/>
  <c r="O26"/>
  <c r="P23"/>
  <c r="N21"/>
  <c r="O18"/>
  <c r="O14"/>
  <c r="N9"/>
  <c r="O27"/>
  <c r="P24"/>
  <c r="N22"/>
  <c r="O19"/>
  <c r="P15"/>
  <c r="O10"/>
  <c r="N5"/>
  <c r="P27"/>
  <c r="N25"/>
  <c r="O22"/>
  <c r="P19"/>
  <c r="N17"/>
  <c r="P11"/>
  <c r="P3"/>
  <c r="P26"/>
  <c r="O25"/>
  <c r="N24"/>
  <c r="P22"/>
  <c r="O21"/>
  <c r="N20"/>
  <c r="P18"/>
  <c r="O17"/>
  <c r="N16"/>
  <c r="P14"/>
  <c r="O13"/>
  <c r="N12"/>
  <c r="P10"/>
  <c r="O9"/>
  <c r="N8"/>
  <c r="P6"/>
  <c r="O5"/>
  <c r="N4"/>
  <c r="O3"/>
  <c r="N27"/>
  <c r="P25"/>
  <c r="O24"/>
  <c r="N23"/>
  <c r="P21"/>
  <c r="O20"/>
  <c r="N19"/>
  <c r="P17"/>
  <c r="O16"/>
  <c r="N15"/>
  <c r="P13"/>
  <c r="O12"/>
  <c r="N11"/>
  <c r="P9"/>
  <c r="O8"/>
  <c r="N7"/>
  <c r="P5"/>
  <c r="O4"/>
  <c r="P16"/>
  <c r="O15"/>
  <c r="N14"/>
  <c r="P12"/>
  <c r="O11"/>
  <c r="N10"/>
  <c r="P8"/>
  <c r="O7"/>
  <c r="N6"/>
  <c r="J9"/>
  <c r="K14"/>
  <c r="L19"/>
  <c r="J25"/>
  <c r="L16"/>
  <c r="J3"/>
  <c r="K8"/>
  <c r="L13"/>
  <c r="J19"/>
  <c r="K24"/>
  <c r="J4"/>
  <c r="K9"/>
  <c r="L14"/>
  <c r="J20"/>
  <c r="K25"/>
  <c r="K7"/>
  <c r="L12"/>
  <c r="K19"/>
  <c r="D28"/>
  <c r="D29" s="1"/>
  <c r="G3" s="1"/>
  <c r="E3"/>
  <c r="J22" l="1"/>
  <c r="L8"/>
  <c r="K21"/>
  <c r="L10"/>
  <c r="L25"/>
  <c r="J15"/>
  <c r="K4"/>
  <c r="K26"/>
  <c r="L15"/>
  <c r="J5"/>
  <c r="L24"/>
  <c r="K15"/>
  <c r="J10"/>
  <c r="L3"/>
  <c r="L22"/>
  <c r="K17"/>
  <c r="J12"/>
  <c r="L6"/>
  <c r="J27"/>
  <c r="L21"/>
  <c r="K16"/>
  <c r="J11"/>
  <c r="L5"/>
  <c r="K23"/>
  <c r="L27"/>
  <c r="K22"/>
  <c r="J17"/>
  <c r="L11"/>
  <c r="K6"/>
  <c r="J14"/>
  <c r="L26"/>
  <c r="J16"/>
  <c r="K5"/>
  <c r="K20"/>
  <c r="L9"/>
  <c r="L20"/>
  <c r="J21"/>
  <c r="K10"/>
  <c r="K27"/>
  <c r="J18"/>
  <c r="K11"/>
  <c r="L4"/>
  <c r="J24"/>
  <c r="L18"/>
  <c r="K13"/>
  <c r="J8"/>
  <c r="K3"/>
  <c r="J23"/>
  <c r="L17"/>
  <c r="K12"/>
  <c r="J7"/>
  <c r="J26"/>
  <c r="J6"/>
  <c r="L23"/>
  <c r="K18"/>
  <c r="J13"/>
  <c r="T4"/>
  <c r="R6"/>
  <c r="S7"/>
  <c r="T8"/>
  <c r="R10"/>
  <c r="S11"/>
  <c r="T12"/>
  <c r="R14"/>
  <c r="S15"/>
  <c r="T16"/>
  <c r="R18"/>
  <c r="S19"/>
  <c r="T20"/>
  <c r="R22"/>
  <c r="S23"/>
  <c r="T24"/>
  <c r="R26"/>
  <c r="S27"/>
  <c r="R3"/>
  <c r="T5"/>
  <c r="T9"/>
  <c r="S12"/>
  <c r="R15"/>
  <c r="T17"/>
  <c r="S20"/>
  <c r="R23"/>
  <c r="T25"/>
  <c r="S3"/>
  <c r="R4"/>
  <c r="S5"/>
  <c r="T6"/>
  <c r="R8"/>
  <c r="S9"/>
  <c r="T10"/>
  <c r="R12"/>
  <c r="S13"/>
  <c r="T14"/>
  <c r="R16"/>
  <c r="S17"/>
  <c r="T18"/>
  <c r="R20"/>
  <c r="S21"/>
  <c r="T22"/>
  <c r="R24"/>
  <c r="S25"/>
  <c r="T26"/>
  <c r="T3"/>
  <c r="R5"/>
  <c r="S6"/>
  <c r="T7"/>
  <c r="R9"/>
  <c r="S10"/>
  <c r="T11"/>
  <c r="R13"/>
  <c r="S14"/>
  <c r="T15"/>
  <c r="R17"/>
  <c r="S18"/>
  <c r="T19"/>
  <c r="R21"/>
  <c r="S22"/>
  <c r="T23"/>
  <c r="R25"/>
  <c r="S26"/>
  <c r="T27"/>
  <c r="S4"/>
  <c r="R7"/>
  <c r="S8"/>
  <c r="R11"/>
  <c r="T13"/>
  <c r="S16"/>
  <c r="R19"/>
  <c r="T21"/>
  <c r="S24"/>
  <c r="R27"/>
  <c r="F3"/>
  <c r="F5"/>
  <c r="G6"/>
  <c r="H7"/>
  <c r="F9"/>
  <c r="G10"/>
  <c r="H11"/>
  <c r="F13"/>
  <c r="G14"/>
  <c r="H15"/>
  <c r="F17"/>
  <c r="G18"/>
  <c r="H19"/>
  <c r="F21"/>
  <c r="G22"/>
  <c r="H23"/>
  <c r="F25"/>
  <c r="G26"/>
  <c r="H27"/>
  <c r="F6"/>
  <c r="H8"/>
  <c r="G11"/>
  <c r="F14"/>
  <c r="H16"/>
  <c r="G19"/>
  <c r="F22"/>
  <c r="H24"/>
  <c r="G27"/>
  <c r="G4"/>
  <c r="H5"/>
  <c r="F7"/>
  <c r="G8"/>
  <c r="H9"/>
  <c r="F11"/>
  <c r="G12"/>
  <c r="H13"/>
  <c r="F15"/>
  <c r="G16"/>
  <c r="H17"/>
  <c r="F19"/>
  <c r="G20"/>
  <c r="H21"/>
  <c r="F23"/>
  <c r="G24"/>
  <c r="H25"/>
  <c r="F27"/>
  <c r="F4"/>
  <c r="G5"/>
  <c r="H6"/>
  <c r="F8"/>
  <c r="G9"/>
  <c r="H10"/>
  <c r="F12"/>
  <c r="G13"/>
  <c r="H14"/>
  <c r="F16"/>
  <c r="G17"/>
  <c r="H18"/>
  <c r="F20"/>
  <c r="G21"/>
  <c r="H22"/>
  <c r="F24"/>
  <c r="G25"/>
  <c r="H26"/>
  <c r="H4"/>
  <c r="G7"/>
  <c r="F10"/>
  <c r="H12"/>
  <c r="G15"/>
  <c r="F18"/>
  <c r="H20"/>
  <c r="G23"/>
  <c r="F26"/>
  <c r="H3"/>
</calcChain>
</file>

<file path=xl/sharedStrings.xml><?xml version="1.0" encoding="utf-8"?>
<sst xmlns="http://schemas.openxmlformats.org/spreadsheetml/2006/main" count="47" uniqueCount="24">
  <si>
    <t>Week</t>
  </si>
  <si>
    <t>No of Correctly  Shipped Items</t>
  </si>
  <si>
    <t>No of
Shipped Items</t>
  </si>
  <si>
    <t>No of Defects</t>
  </si>
  <si>
    <t>Sum</t>
  </si>
  <si>
    <t>Centre Line</t>
  </si>
  <si>
    <t>UCL</t>
  </si>
  <si>
    <t>LCL</t>
  </si>
  <si>
    <t>Fraction Defective</t>
  </si>
  <si>
    <t>LCL*</t>
  </si>
  <si>
    <t>P-chart</t>
  </si>
  <si>
    <t>Central Line</t>
  </si>
  <si>
    <t>Revision 1</t>
  </si>
  <si>
    <t>Revision 2</t>
  </si>
  <si>
    <t>Revision 3</t>
  </si>
  <si>
    <t>Revision 4</t>
  </si>
  <si>
    <t>Revision 5</t>
  </si>
  <si>
    <t>p1</t>
  </si>
  <si>
    <t>p2</t>
  </si>
  <si>
    <t>p3</t>
  </si>
  <si>
    <t>p4</t>
  </si>
  <si>
    <t>p5</t>
  </si>
  <si>
    <r>
      <t>p</t>
    </r>
    <r>
      <rPr>
        <b/>
        <vertAlign val="superscript"/>
        <sz val="11"/>
        <color rgb="FF000000"/>
        <rFont val="Calibri"/>
        <family val="2"/>
      </rPr>
      <t>̅</t>
    </r>
  </si>
  <si>
    <t>U Chart</t>
  </si>
</sst>
</file>

<file path=xl/styles.xml><?xml version="1.0" encoding="utf-8"?>
<styleSheet xmlns="http://schemas.openxmlformats.org/spreadsheetml/2006/main">
  <numFmts count="2">
    <numFmt numFmtId="169" formatCode="0.0000000"/>
    <numFmt numFmtId="172" formatCode="0.0000000000"/>
  </numFmts>
  <fonts count="5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vertAlign val="superscript"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2" fontId="2" fillId="0" borderId="0" xfId="0" applyNumberFormat="1" applyFont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9" fontId="2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9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 Chart</a:t>
            </a:r>
          </a:p>
        </c:rich>
      </c:tx>
      <c:layout>
        <c:manualLayout>
          <c:xMode val="edge"/>
          <c:yMode val="edge"/>
          <c:x val="0.45462610596946884"/>
          <c:y val="0.19496855345911951"/>
        </c:manualLayout>
      </c:layout>
      <c:overlay val="1"/>
    </c:title>
    <c:plotArea>
      <c:layout>
        <c:manualLayout>
          <c:layoutTarget val="inner"/>
          <c:xMode val="edge"/>
          <c:yMode val="edge"/>
          <c:x val="8.5754722276896705E-2"/>
          <c:y val="3.5670745976030108E-2"/>
          <c:w val="0.88367562720321402"/>
          <c:h val="0.86961161180153701"/>
        </c:manualLayout>
      </c:layout>
      <c:lineChart>
        <c:grouping val="standard"/>
        <c:ser>
          <c:idx val="0"/>
          <c:order val="0"/>
          <c:tx>
            <c:strRef>
              <c:f>Sheet1!$E$2</c:f>
              <c:strCache>
                <c:ptCount val="1"/>
                <c:pt idx="0">
                  <c:v>Fraction Defective</c:v>
                </c:pt>
              </c:strCache>
            </c:strRef>
          </c:tx>
          <c:marker>
            <c:symbol val="none"/>
          </c:marker>
          <c:val>
            <c:numRef>
              <c:f>Sheet1!$E$3:$E$27</c:f>
              <c:numCache>
                <c:formatCode>0.00</c:formatCode>
                <c:ptCount val="25"/>
                <c:pt idx="0">
                  <c:v>0.13953488372093023</c:v>
                </c:pt>
                <c:pt idx="1">
                  <c:v>0</c:v>
                </c:pt>
                <c:pt idx="2">
                  <c:v>0.19047619047619047</c:v>
                </c:pt>
                <c:pt idx="3">
                  <c:v>1.0638297872340425E-2</c:v>
                </c:pt>
                <c:pt idx="4">
                  <c:v>0</c:v>
                </c:pt>
                <c:pt idx="5">
                  <c:v>8.1081081081081086E-2</c:v>
                </c:pt>
                <c:pt idx="6">
                  <c:v>0.10126582278481013</c:v>
                </c:pt>
                <c:pt idx="7">
                  <c:v>6.741573033707865E-2</c:v>
                </c:pt>
                <c:pt idx="8">
                  <c:v>0.15625</c:v>
                </c:pt>
                <c:pt idx="9">
                  <c:v>3.3333333333333333E-2</c:v>
                </c:pt>
                <c:pt idx="10">
                  <c:v>8.6206896551724137E-3</c:v>
                </c:pt>
                <c:pt idx="11">
                  <c:v>0.18333333333333332</c:v>
                </c:pt>
                <c:pt idx="12">
                  <c:v>4.3478260869565216E-2</c:v>
                </c:pt>
                <c:pt idx="13">
                  <c:v>9.7087378640776691E-3</c:v>
                </c:pt>
                <c:pt idx="14">
                  <c:v>2.4691358024691357E-2</c:v>
                </c:pt>
                <c:pt idx="15">
                  <c:v>3.1746031746031744E-2</c:v>
                </c:pt>
                <c:pt idx="16">
                  <c:v>0.12820512820512819</c:v>
                </c:pt>
                <c:pt idx="17">
                  <c:v>0.23529411764705882</c:v>
                </c:pt>
                <c:pt idx="18">
                  <c:v>0.1875</c:v>
                </c:pt>
                <c:pt idx="19">
                  <c:v>1.6666666666666666E-2</c:v>
                </c:pt>
                <c:pt idx="20">
                  <c:v>0.59782608695652173</c:v>
                </c:pt>
                <c:pt idx="21">
                  <c:v>9.6153846153846159E-3</c:v>
                </c:pt>
                <c:pt idx="22">
                  <c:v>0.1271186440677966</c:v>
                </c:pt>
                <c:pt idx="23">
                  <c:v>2.247191011235955E-2</c:v>
                </c:pt>
                <c:pt idx="24">
                  <c:v>3.896103896103896E-2</c:v>
                </c:pt>
              </c:numCache>
            </c:numRef>
          </c:val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Centre Line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Sheet1!$F$3:$F$27</c:f>
              <c:numCache>
                <c:formatCode>General</c:formatCode>
                <c:ptCount val="25"/>
                <c:pt idx="0">
                  <c:v>9.1698841698841696E-2</c:v>
                </c:pt>
                <c:pt idx="1">
                  <c:v>9.1698841698841696E-2</c:v>
                </c:pt>
                <c:pt idx="2">
                  <c:v>9.1698841698841696E-2</c:v>
                </c:pt>
                <c:pt idx="3">
                  <c:v>9.1698841698841696E-2</c:v>
                </c:pt>
                <c:pt idx="4">
                  <c:v>9.1698841698841696E-2</c:v>
                </c:pt>
                <c:pt idx="5">
                  <c:v>9.1698841698841696E-2</c:v>
                </c:pt>
                <c:pt idx="6">
                  <c:v>9.1698841698841696E-2</c:v>
                </c:pt>
                <c:pt idx="7">
                  <c:v>9.1698841698841696E-2</c:v>
                </c:pt>
                <c:pt idx="8">
                  <c:v>9.1698841698841696E-2</c:v>
                </c:pt>
                <c:pt idx="9">
                  <c:v>9.1698841698841696E-2</c:v>
                </c:pt>
                <c:pt idx="10">
                  <c:v>9.1698841698841696E-2</c:v>
                </c:pt>
                <c:pt idx="11">
                  <c:v>9.1698841698841696E-2</c:v>
                </c:pt>
                <c:pt idx="12">
                  <c:v>9.1698841698841696E-2</c:v>
                </c:pt>
                <c:pt idx="13">
                  <c:v>9.1698841698841696E-2</c:v>
                </c:pt>
                <c:pt idx="14">
                  <c:v>9.1698841698841696E-2</c:v>
                </c:pt>
                <c:pt idx="15">
                  <c:v>9.1698841698841696E-2</c:v>
                </c:pt>
                <c:pt idx="16">
                  <c:v>9.1698841698841696E-2</c:v>
                </c:pt>
                <c:pt idx="17">
                  <c:v>9.1698841698841696E-2</c:v>
                </c:pt>
                <c:pt idx="18">
                  <c:v>9.1698841698841696E-2</c:v>
                </c:pt>
                <c:pt idx="19">
                  <c:v>9.1698841698841696E-2</c:v>
                </c:pt>
                <c:pt idx="20">
                  <c:v>9.1698841698841696E-2</c:v>
                </c:pt>
                <c:pt idx="21">
                  <c:v>9.1698841698841696E-2</c:v>
                </c:pt>
                <c:pt idx="22">
                  <c:v>9.1698841698841696E-2</c:v>
                </c:pt>
                <c:pt idx="23">
                  <c:v>9.1698841698841696E-2</c:v>
                </c:pt>
                <c:pt idx="24">
                  <c:v>9.1698841698841696E-2</c:v>
                </c:pt>
              </c:numCache>
            </c:numRef>
          </c:val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Sheet1!$G$3:$G$27</c:f>
              <c:numCache>
                <c:formatCode>General</c:formatCode>
                <c:ptCount val="25"/>
                <c:pt idx="0">
                  <c:v>0.18506057114525615</c:v>
                </c:pt>
                <c:pt idx="1">
                  <c:v>0.19101303459252422</c:v>
                </c:pt>
                <c:pt idx="2">
                  <c:v>0.22529484580658798</c:v>
                </c:pt>
                <c:pt idx="3">
                  <c:v>0.1809994026301881</c:v>
                </c:pt>
                <c:pt idx="4">
                  <c:v>0.17243520693185299</c:v>
                </c:pt>
                <c:pt idx="5">
                  <c:v>0.23403565932951242</c:v>
                </c:pt>
                <c:pt idx="6">
                  <c:v>0.18910907152898798</c:v>
                </c:pt>
                <c:pt idx="7">
                  <c:v>0.18347357061193531</c:v>
                </c:pt>
                <c:pt idx="8">
                  <c:v>0.19992397431955855</c:v>
                </c:pt>
                <c:pt idx="9">
                  <c:v>0.20347327804047516</c:v>
                </c:pt>
                <c:pt idx="10">
                  <c:v>0.1720864521038829</c:v>
                </c:pt>
                <c:pt idx="11">
                  <c:v>0.17073530359931477</c:v>
                </c:pt>
                <c:pt idx="12">
                  <c:v>0.21935424376861501</c:v>
                </c:pt>
                <c:pt idx="13">
                  <c:v>0.17700875514236636</c:v>
                </c:pt>
                <c:pt idx="14">
                  <c:v>0.18789895958392333</c:v>
                </c:pt>
                <c:pt idx="15">
                  <c:v>0.16883053063310735</c:v>
                </c:pt>
                <c:pt idx="16">
                  <c:v>0.17174217810045916</c:v>
                </c:pt>
                <c:pt idx="17">
                  <c:v>0.30168644317728643</c:v>
                </c:pt>
                <c:pt idx="18">
                  <c:v>0.19992397431955855</c:v>
                </c:pt>
                <c:pt idx="19">
                  <c:v>0.20347327804047516</c:v>
                </c:pt>
                <c:pt idx="20">
                  <c:v>0.18196484215747363</c:v>
                </c:pt>
                <c:pt idx="21">
                  <c:v>0.17659762063641127</c:v>
                </c:pt>
                <c:pt idx="22">
                  <c:v>0.17140228978629113</c:v>
                </c:pt>
                <c:pt idx="23">
                  <c:v>0.18347357061193531</c:v>
                </c:pt>
                <c:pt idx="24">
                  <c:v>0.19036602970586297</c:v>
                </c:pt>
              </c:numCache>
            </c:numRef>
          </c:val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LCL*</c:v>
                </c:pt>
              </c:strCache>
            </c:strRef>
          </c:tx>
          <c:marker>
            <c:symbol val="none"/>
          </c:marker>
          <c:val>
            <c:numRef>
              <c:f>Sheet1!$I$3:$I$27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49603712"/>
        <c:axId val="49605248"/>
      </c:lineChart>
      <c:catAx>
        <c:axId val="4960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</c:title>
        <c:tickLblPos val="nextTo"/>
        <c:crossAx val="49605248"/>
        <c:crosses val="autoZero"/>
        <c:auto val="1"/>
        <c:lblAlgn val="ctr"/>
        <c:lblOffset val="100"/>
      </c:catAx>
      <c:valAx>
        <c:axId val="49605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Defective</a:t>
                </a:r>
              </a:p>
            </c:rich>
          </c:tx>
          <c:layout/>
        </c:title>
        <c:numFmt formatCode="0.00" sourceLinked="1"/>
        <c:tickLblPos val="nextTo"/>
        <c:crossAx val="4960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12649726181484"/>
          <c:y val="9.1434968219334042E-2"/>
          <c:w val="0.25081506464305792"/>
          <c:h val="0.2274580300103996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Revision</a:t>
            </a:r>
            <a:r>
              <a:rPr lang="en-US" baseline="0"/>
              <a:t> 1</a:t>
            </a:r>
            <a:endParaRPr lang="en-US"/>
          </a:p>
        </c:rich>
      </c:tx>
      <c:layout>
        <c:manualLayout>
          <c:xMode val="edge"/>
          <c:yMode val="edge"/>
          <c:x val="0.14506529858907563"/>
          <c:y val="5.0314465408805034E-2"/>
        </c:manualLayout>
      </c:layout>
      <c:overlay val="1"/>
    </c:title>
    <c:plotArea>
      <c:layout>
        <c:manualLayout>
          <c:layoutTarget val="inner"/>
          <c:xMode val="edge"/>
          <c:yMode val="edge"/>
          <c:x val="9.0502062242219725E-2"/>
          <c:y val="3.6105755073298766E-2"/>
          <c:w val="0.8855693663292088"/>
          <c:h val="0.87452557454708402"/>
        </c:manualLayout>
      </c:layout>
      <c:lineChart>
        <c:grouping val="standard"/>
        <c:ser>
          <c:idx val="0"/>
          <c:order val="0"/>
          <c:tx>
            <c:strRef>
              <c:f>Sheet1!$E$2</c:f>
              <c:strCache>
                <c:ptCount val="1"/>
                <c:pt idx="0">
                  <c:v>Fraction Defective</c:v>
                </c:pt>
              </c:strCache>
            </c:strRef>
          </c:tx>
          <c:marker>
            <c:symbol val="none"/>
          </c:marker>
          <c:val>
            <c:numRef>
              <c:f>(Sheet1!$E$3:$E$13,Sheet1!$E$15:$E$22,Sheet1!$E$24:$E$27)</c:f>
              <c:numCache>
                <c:formatCode>0.00</c:formatCode>
                <c:ptCount val="23"/>
                <c:pt idx="0">
                  <c:v>0.13953488372093023</c:v>
                </c:pt>
                <c:pt idx="1">
                  <c:v>0</c:v>
                </c:pt>
                <c:pt idx="2">
                  <c:v>0.19047619047619047</c:v>
                </c:pt>
                <c:pt idx="3">
                  <c:v>1.0638297872340425E-2</c:v>
                </c:pt>
                <c:pt idx="4">
                  <c:v>0</c:v>
                </c:pt>
                <c:pt idx="5">
                  <c:v>8.1081081081081086E-2</c:v>
                </c:pt>
                <c:pt idx="6">
                  <c:v>0.10126582278481013</c:v>
                </c:pt>
                <c:pt idx="7">
                  <c:v>6.741573033707865E-2</c:v>
                </c:pt>
                <c:pt idx="8">
                  <c:v>0.15625</c:v>
                </c:pt>
                <c:pt idx="9">
                  <c:v>3.3333333333333333E-2</c:v>
                </c:pt>
                <c:pt idx="10">
                  <c:v>8.6206896551724137E-3</c:v>
                </c:pt>
                <c:pt idx="11">
                  <c:v>4.3478260869565216E-2</c:v>
                </c:pt>
                <c:pt idx="12">
                  <c:v>9.7087378640776691E-3</c:v>
                </c:pt>
                <c:pt idx="13">
                  <c:v>2.4691358024691357E-2</c:v>
                </c:pt>
                <c:pt idx="14">
                  <c:v>3.1746031746031744E-2</c:v>
                </c:pt>
                <c:pt idx="15">
                  <c:v>0.12820512820512819</c:v>
                </c:pt>
                <c:pt idx="16">
                  <c:v>0.23529411764705882</c:v>
                </c:pt>
                <c:pt idx="17">
                  <c:v>0.1875</c:v>
                </c:pt>
                <c:pt idx="18">
                  <c:v>1.6666666666666666E-2</c:v>
                </c:pt>
                <c:pt idx="19">
                  <c:v>9.6153846153846159E-3</c:v>
                </c:pt>
                <c:pt idx="20">
                  <c:v>0.1271186440677966</c:v>
                </c:pt>
                <c:pt idx="21">
                  <c:v>2.247191011235955E-2</c:v>
                </c:pt>
                <c:pt idx="22">
                  <c:v>3.896103896103896E-2</c:v>
                </c:pt>
              </c:numCache>
            </c:numRef>
          </c:val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Central Line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(Sheet1!$J$3:$J$13,Sheet1!$J$15:$J$22,Sheet1!$J$24:$J$27)</c:f>
              <c:numCache>
                <c:formatCode>General</c:formatCode>
                <c:ptCount val="23"/>
                <c:pt idx="0">
                  <c:v>6.0752688172043011E-2</c:v>
                </c:pt>
                <c:pt idx="1">
                  <c:v>6.0752688172043011E-2</c:v>
                </c:pt>
                <c:pt idx="2">
                  <c:v>6.0752688172043011E-2</c:v>
                </c:pt>
                <c:pt idx="3">
                  <c:v>6.0752688172043011E-2</c:v>
                </c:pt>
                <c:pt idx="4">
                  <c:v>6.0752688172043011E-2</c:v>
                </c:pt>
                <c:pt idx="5">
                  <c:v>6.0752688172043011E-2</c:v>
                </c:pt>
                <c:pt idx="6">
                  <c:v>6.0752688172043011E-2</c:v>
                </c:pt>
                <c:pt idx="7">
                  <c:v>6.0752688172043011E-2</c:v>
                </c:pt>
                <c:pt idx="8">
                  <c:v>6.0752688172043011E-2</c:v>
                </c:pt>
                <c:pt idx="9">
                  <c:v>6.0752688172043011E-2</c:v>
                </c:pt>
                <c:pt idx="10">
                  <c:v>6.0752688172043011E-2</c:v>
                </c:pt>
                <c:pt idx="11">
                  <c:v>6.0752688172043011E-2</c:v>
                </c:pt>
                <c:pt idx="12">
                  <c:v>6.0752688172043011E-2</c:v>
                </c:pt>
                <c:pt idx="13">
                  <c:v>6.0752688172043011E-2</c:v>
                </c:pt>
                <c:pt idx="14">
                  <c:v>6.0752688172043011E-2</c:v>
                </c:pt>
                <c:pt idx="15">
                  <c:v>6.0752688172043011E-2</c:v>
                </c:pt>
                <c:pt idx="16">
                  <c:v>6.0752688172043011E-2</c:v>
                </c:pt>
                <c:pt idx="17">
                  <c:v>6.0752688172043011E-2</c:v>
                </c:pt>
                <c:pt idx="18">
                  <c:v>6.0752688172043011E-2</c:v>
                </c:pt>
                <c:pt idx="19">
                  <c:v>6.0752688172043011E-2</c:v>
                </c:pt>
                <c:pt idx="20">
                  <c:v>6.0752688172043011E-2</c:v>
                </c:pt>
                <c:pt idx="21">
                  <c:v>6.0752688172043011E-2</c:v>
                </c:pt>
                <c:pt idx="22">
                  <c:v>6.0752688172043011E-2</c:v>
                </c:pt>
              </c:numCache>
            </c:numRef>
          </c:val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(Sheet1!$K$3:$K$13,Sheet1!$K$15:$K$22,Sheet1!$K$24:$K$27)</c:f>
              <c:numCache>
                <c:formatCode>General</c:formatCode>
                <c:ptCount val="23"/>
                <c:pt idx="0">
                  <c:v>0.13802871046687828</c:v>
                </c:pt>
                <c:pt idx="1">
                  <c:v>0.14295559754135445</c:v>
                </c:pt>
                <c:pt idx="2">
                  <c:v>0.17133084319493705</c:v>
                </c:pt>
                <c:pt idx="3">
                  <c:v>0.13466725871813356</c:v>
                </c:pt>
                <c:pt idx="4">
                  <c:v>0.12757862634546824</c:v>
                </c:pt>
                <c:pt idx="5">
                  <c:v>0.17856566312251979</c:v>
                </c:pt>
                <c:pt idx="6">
                  <c:v>0.1413796767329164</c:v>
                </c:pt>
                <c:pt idx="7">
                  <c:v>0.13671514130613127</c:v>
                </c:pt>
                <c:pt idx="8">
                  <c:v>0.15033123187350836</c:v>
                </c:pt>
                <c:pt idx="9">
                  <c:v>0.15326901028758663</c:v>
                </c:pt>
                <c:pt idx="10">
                  <c:v>0.12728996003624873</c:v>
                </c:pt>
                <c:pt idx="11">
                  <c:v>0.16641377387485096</c:v>
                </c:pt>
                <c:pt idx="12">
                  <c:v>0.13136417761554178</c:v>
                </c:pt>
                <c:pt idx="13">
                  <c:v>0.14037806035112332</c:v>
                </c:pt>
                <c:pt idx="14">
                  <c:v>0.12459501574100304</c:v>
                </c:pt>
                <c:pt idx="15">
                  <c:v>0.12700500253040714</c:v>
                </c:pt>
                <c:pt idx="16">
                  <c:v>0.23456059286387795</c:v>
                </c:pt>
                <c:pt idx="17">
                  <c:v>0.15033123187350836</c:v>
                </c:pt>
                <c:pt idx="18">
                  <c:v>0.15326901028758663</c:v>
                </c:pt>
                <c:pt idx="19">
                  <c:v>0.13102387930019621</c:v>
                </c:pt>
                <c:pt idx="20">
                  <c:v>0.12672367508393478</c:v>
                </c:pt>
                <c:pt idx="21">
                  <c:v>0.13671514130613127</c:v>
                </c:pt>
                <c:pt idx="22">
                  <c:v>0.1424200680011139</c:v>
                </c:pt>
              </c:numCache>
            </c:numRef>
          </c:val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LCL*</c:v>
                </c:pt>
              </c:strCache>
            </c:strRef>
          </c:tx>
          <c:marker>
            <c:symbol val="none"/>
          </c:marker>
          <c:val>
            <c:numRef>
              <c:f>(Sheet1!$M$3:$M$13,Sheet1!$M$15:$M$22,Sheet1!$M$24:$M$27)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85607936"/>
        <c:axId val="85609856"/>
      </c:lineChart>
      <c:catAx>
        <c:axId val="8560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</c:title>
        <c:tickLblPos val="nextTo"/>
        <c:crossAx val="85609856"/>
        <c:crosses val="autoZero"/>
        <c:auto val="1"/>
        <c:lblAlgn val="ctr"/>
        <c:lblOffset val="100"/>
      </c:catAx>
      <c:valAx>
        <c:axId val="85609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Defective</a:t>
                </a:r>
              </a:p>
            </c:rich>
          </c:tx>
          <c:layout/>
        </c:title>
        <c:numFmt formatCode="0.00" sourceLinked="1"/>
        <c:tickLblPos val="nextTo"/>
        <c:crossAx val="85607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0704752701932156"/>
          <c:y val="5.6747546844414236E-2"/>
          <c:w val="0.24302836413091866"/>
          <c:h val="0.2274580300103996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Revision</a:t>
            </a:r>
            <a:r>
              <a:rPr lang="en-US" baseline="0"/>
              <a:t> 2</a:t>
            </a:r>
          </a:p>
        </c:rich>
      </c:tx>
      <c:layout>
        <c:manualLayout>
          <c:xMode val="edge"/>
          <c:yMode val="edge"/>
          <c:x val="0.37290730481517748"/>
          <c:y val="4.0498442367601244E-2"/>
        </c:manualLayout>
      </c:layout>
      <c:overlay val="1"/>
    </c:title>
    <c:plotArea>
      <c:layout>
        <c:manualLayout>
          <c:layoutTarget val="inner"/>
          <c:xMode val="edge"/>
          <c:yMode val="edge"/>
          <c:x val="8.6634273279942567E-2"/>
          <c:y val="3.5330213794874686E-2"/>
          <c:w val="0.89729735065168137"/>
          <c:h val="0.87722072927041639"/>
        </c:manualLayout>
      </c:layout>
      <c:lineChart>
        <c:grouping val="standard"/>
        <c:ser>
          <c:idx val="0"/>
          <c:order val="0"/>
          <c:tx>
            <c:strRef>
              <c:f>Sheet1!$E$2</c:f>
              <c:strCache>
                <c:ptCount val="1"/>
                <c:pt idx="0">
                  <c:v>Fraction Defective</c:v>
                </c:pt>
              </c:strCache>
            </c:strRef>
          </c:tx>
          <c:marker>
            <c:symbol val="none"/>
          </c:marker>
          <c:val>
            <c:numRef>
              <c:f>(Sheet1!$E$4,Sheet1!$E$6:$E$10,Sheet1!$E$12:$E$13,Sheet1!$E$15:$E$18,Sheet1!$E$22,Sheet1!$E$24,Sheet1!$E$26:$E$27)</c:f>
              <c:numCache>
                <c:formatCode>0.00</c:formatCode>
                <c:ptCount val="16"/>
                <c:pt idx="0">
                  <c:v>0</c:v>
                </c:pt>
                <c:pt idx="1">
                  <c:v>1.0638297872340425E-2</c:v>
                </c:pt>
                <c:pt idx="2">
                  <c:v>0</c:v>
                </c:pt>
                <c:pt idx="3">
                  <c:v>8.1081081081081086E-2</c:v>
                </c:pt>
                <c:pt idx="4">
                  <c:v>0.10126582278481013</c:v>
                </c:pt>
                <c:pt idx="5">
                  <c:v>6.741573033707865E-2</c:v>
                </c:pt>
                <c:pt idx="6">
                  <c:v>3.3333333333333333E-2</c:v>
                </c:pt>
                <c:pt idx="7">
                  <c:v>8.6206896551724137E-3</c:v>
                </c:pt>
                <c:pt idx="8">
                  <c:v>4.3478260869565216E-2</c:v>
                </c:pt>
                <c:pt idx="9">
                  <c:v>9.7087378640776691E-3</c:v>
                </c:pt>
                <c:pt idx="10">
                  <c:v>2.4691358024691357E-2</c:v>
                </c:pt>
                <c:pt idx="11">
                  <c:v>3.1746031746031744E-2</c:v>
                </c:pt>
                <c:pt idx="12">
                  <c:v>1.6666666666666666E-2</c:v>
                </c:pt>
                <c:pt idx="13">
                  <c:v>9.6153846153846159E-3</c:v>
                </c:pt>
                <c:pt idx="14">
                  <c:v>2.247191011235955E-2</c:v>
                </c:pt>
                <c:pt idx="15">
                  <c:v>3.896103896103896E-2</c:v>
                </c:pt>
              </c:numCache>
            </c:numRef>
          </c:val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Central Line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(Sheet1!$N$4,Sheet1!$N$6:$N$10,Sheet1!$N$12:$N$13,Sheet1!$N$15:$N$18,Sheet1!$N$22,Sheet1!$N$24,Sheet1!$N$26:$N$27)</c:f>
              <c:numCache>
                <c:formatCode>General</c:formatCode>
                <c:ptCount val="16"/>
                <c:pt idx="0">
                  <c:v>2.7366863905325445E-2</c:v>
                </c:pt>
                <c:pt idx="1">
                  <c:v>2.7366863905325445E-2</c:v>
                </c:pt>
                <c:pt idx="2">
                  <c:v>2.7366863905325445E-2</c:v>
                </c:pt>
                <c:pt idx="3">
                  <c:v>2.7366863905325445E-2</c:v>
                </c:pt>
                <c:pt idx="4">
                  <c:v>2.7366863905325445E-2</c:v>
                </c:pt>
                <c:pt idx="5">
                  <c:v>2.7366863905325445E-2</c:v>
                </c:pt>
                <c:pt idx="6">
                  <c:v>2.7366863905325445E-2</c:v>
                </c:pt>
                <c:pt idx="7">
                  <c:v>2.7366863905325445E-2</c:v>
                </c:pt>
                <c:pt idx="8">
                  <c:v>2.7366863905325445E-2</c:v>
                </c:pt>
                <c:pt idx="9">
                  <c:v>2.7366863905325445E-2</c:v>
                </c:pt>
                <c:pt idx="10">
                  <c:v>2.7366863905325445E-2</c:v>
                </c:pt>
                <c:pt idx="11">
                  <c:v>2.7366863905325445E-2</c:v>
                </c:pt>
                <c:pt idx="12">
                  <c:v>2.7366863905325445E-2</c:v>
                </c:pt>
                <c:pt idx="13">
                  <c:v>2.7366863905325445E-2</c:v>
                </c:pt>
                <c:pt idx="14">
                  <c:v>2.7366863905325445E-2</c:v>
                </c:pt>
                <c:pt idx="15">
                  <c:v>2.7366863905325445E-2</c:v>
                </c:pt>
              </c:numCache>
            </c:numRef>
          </c:val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(Sheet1!$O$4,Sheet1!$O$6:$O$10,Sheet1!$O$12:$O$13,Sheet1!$O$15:$O$18,Sheet1!$O$22,Sheet1!$O$24,Sheet1!$O$26:$O$27)</c:f>
              <c:numCache>
                <c:formatCode>General</c:formatCode>
                <c:ptCount val="16"/>
                <c:pt idx="0">
                  <c:v>8.3510625332647886E-2</c:v>
                </c:pt>
                <c:pt idx="1">
                  <c:v>7.7849773167074143E-2</c:v>
                </c:pt>
                <c:pt idx="2">
                  <c:v>7.3008308457000334E-2</c:v>
                </c:pt>
                <c:pt idx="3">
                  <c:v>0.10783194244586722</c:v>
                </c:pt>
                <c:pt idx="4">
                  <c:v>8.2434287249529753E-2</c:v>
                </c:pt>
                <c:pt idx="5">
                  <c:v>7.9248456405098755E-2</c:v>
                </c:pt>
                <c:pt idx="6">
                  <c:v>9.0554582647157905E-2</c:v>
                </c:pt>
                <c:pt idx="7">
                  <c:v>7.2811152267258761E-2</c:v>
                </c:pt>
                <c:pt idx="8">
                  <c:v>9.9532324147113077E-2</c:v>
                </c:pt>
                <c:pt idx="9">
                  <c:v>7.5593801951191086E-2</c:v>
                </c:pt>
                <c:pt idx="10">
                  <c:v>8.1750193321315529E-2</c:v>
                </c:pt>
                <c:pt idx="11">
                  <c:v>7.0970532382475415E-2</c:v>
                </c:pt>
                <c:pt idx="12">
                  <c:v>9.0554582647157905E-2</c:v>
                </c:pt>
                <c:pt idx="13">
                  <c:v>7.536138161987356E-2</c:v>
                </c:pt>
                <c:pt idx="14">
                  <c:v>7.9248456405098755E-2</c:v>
                </c:pt>
                <c:pt idx="15">
                  <c:v>8.3144864035690991E-2</c:v>
                </c:pt>
              </c:numCache>
            </c:numRef>
          </c:val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LCL*</c:v>
                </c:pt>
              </c:strCache>
            </c:strRef>
          </c:tx>
          <c:marker>
            <c:symbol val="none"/>
          </c:marker>
          <c:val>
            <c:numRef>
              <c:f>(Sheet1!$Q$4,Sheet1!$Q$6:$Q$10,Sheet1!$Q$12:$Q$13,Sheet1!$Q$15:$Q$18,Sheet1!$Q$22,Sheet1!$Q$24,Sheet1!$Q$26:$Q$27)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93741440"/>
        <c:axId val="93743744"/>
      </c:lineChart>
      <c:catAx>
        <c:axId val="9374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</c:title>
        <c:tickLblPos val="nextTo"/>
        <c:crossAx val="93743744"/>
        <c:crosses val="autoZero"/>
        <c:auto val="1"/>
        <c:lblAlgn val="ctr"/>
        <c:lblOffset val="100"/>
      </c:catAx>
      <c:valAx>
        <c:axId val="93743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Defective</a:t>
                </a:r>
              </a:p>
            </c:rich>
          </c:tx>
          <c:layout/>
        </c:title>
        <c:numFmt formatCode="0.00" sourceLinked="1"/>
        <c:tickLblPos val="nextTo"/>
        <c:crossAx val="93741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005698005698006"/>
          <c:y val="3.4873934314296633E-2"/>
          <c:w val="0.24302832244008715"/>
          <c:h val="0.22533225402899404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Revision</a:t>
            </a:r>
            <a:r>
              <a:rPr lang="en-US" baseline="0"/>
              <a:t> 3</a:t>
            </a:r>
          </a:p>
        </c:rich>
      </c:tx>
      <c:layout>
        <c:manualLayout>
          <c:xMode val="edge"/>
          <c:yMode val="edge"/>
          <c:x val="0.54738671632526381"/>
          <c:y val="4.0310067677454021E-2"/>
        </c:manualLayout>
      </c:layout>
      <c:overlay val="1"/>
    </c:title>
    <c:plotArea>
      <c:layout>
        <c:manualLayout>
          <c:layoutTarget val="inner"/>
          <c:xMode val="edge"/>
          <c:yMode val="edge"/>
          <c:x val="9.5987035711445165E-2"/>
          <c:y val="3.1995311749926744E-2"/>
          <c:w val="0.87484629762188815"/>
          <c:h val="0.8651357535177463"/>
        </c:manualLayout>
      </c:layout>
      <c:lineChart>
        <c:grouping val="standard"/>
        <c:ser>
          <c:idx val="0"/>
          <c:order val="0"/>
          <c:tx>
            <c:strRef>
              <c:f>Sheet1!$E$2</c:f>
              <c:strCache>
                <c:ptCount val="1"/>
                <c:pt idx="0">
                  <c:v>Fraction Defective</c:v>
                </c:pt>
              </c:strCache>
            </c:strRef>
          </c:tx>
          <c:marker>
            <c:symbol val="none"/>
          </c:marker>
          <c:val>
            <c:numRef>
              <c:f>(Sheet1!$E$4,Sheet1!$E$6:$E$7,Sheet1!$E$9:$E$10,Sheet1!$E$12:$E$13,Sheet1!$E$15:$E$18,Sheet1!$E$22,Sheet1!$E$24,Sheet1!$E$26:$E$27)</c:f>
              <c:numCache>
                <c:formatCode>0.00</c:formatCode>
                <c:ptCount val="15"/>
                <c:pt idx="0">
                  <c:v>0</c:v>
                </c:pt>
                <c:pt idx="1">
                  <c:v>1.0638297872340425E-2</c:v>
                </c:pt>
                <c:pt idx="2">
                  <c:v>0</c:v>
                </c:pt>
                <c:pt idx="3">
                  <c:v>0.10126582278481013</c:v>
                </c:pt>
                <c:pt idx="4">
                  <c:v>6.741573033707865E-2</c:v>
                </c:pt>
                <c:pt idx="5">
                  <c:v>3.3333333333333333E-2</c:v>
                </c:pt>
                <c:pt idx="6">
                  <c:v>8.6206896551724137E-3</c:v>
                </c:pt>
                <c:pt idx="7">
                  <c:v>4.3478260869565216E-2</c:v>
                </c:pt>
                <c:pt idx="8">
                  <c:v>9.7087378640776691E-3</c:v>
                </c:pt>
                <c:pt idx="9">
                  <c:v>2.4691358024691357E-2</c:v>
                </c:pt>
                <c:pt idx="10">
                  <c:v>3.1746031746031744E-2</c:v>
                </c:pt>
                <c:pt idx="11">
                  <c:v>1.6666666666666666E-2</c:v>
                </c:pt>
                <c:pt idx="12">
                  <c:v>9.6153846153846159E-3</c:v>
                </c:pt>
                <c:pt idx="13">
                  <c:v>2.247191011235955E-2</c:v>
                </c:pt>
                <c:pt idx="14">
                  <c:v>3.896103896103896E-2</c:v>
                </c:pt>
              </c:numCache>
            </c:numRef>
          </c:val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Central Line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(Sheet1!$R$4,Sheet1!$R$6:$R$7,Sheet1!$R$9:$R$10,Sheet1!$R$12:$R$13,Sheet1!$R$15:$R$18,Sheet1!$R$22,Sheet1!$R$24,Sheet1!$R$26:$R$27)</c:f>
              <c:numCache>
                <c:formatCode>0.0000000</c:formatCode>
                <c:ptCount val="15"/>
                <c:pt idx="0">
                  <c:v>2.5855513307984791E-2</c:v>
                </c:pt>
                <c:pt idx="1">
                  <c:v>2.5855513307984791E-2</c:v>
                </c:pt>
                <c:pt idx="2">
                  <c:v>2.5855513307984791E-2</c:v>
                </c:pt>
                <c:pt idx="3">
                  <c:v>2.5855513307984791E-2</c:v>
                </c:pt>
                <c:pt idx="4">
                  <c:v>2.5855513307984791E-2</c:v>
                </c:pt>
                <c:pt idx="5">
                  <c:v>2.5855513307984791E-2</c:v>
                </c:pt>
                <c:pt idx="6">
                  <c:v>2.5855513307984791E-2</c:v>
                </c:pt>
                <c:pt idx="7">
                  <c:v>2.5855513307984791E-2</c:v>
                </c:pt>
                <c:pt idx="8">
                  <c:v>2.5855513307984791E-2</c:v>
                </c:pt>
                <c:pt idx="9">
                  <c:v>2.5855513307984791E-2</c:v>
                </c:pt>
                <c:pt idx="10">
                  <c:v>2.5855513307984791E-2</c:v>
                </c:pt>
                <c:pt idx="11">
                  <c:v>2.5855513307984791E-2</c:v>
                </c:pt>
                <c:pt idx="12">
                  <c:v>2.5855513307984791E-2</c:v>
                </c:pt>
                <c:pt idx="13">
                  <c:v>2.5855513307984791E-2</c:v>
                </c:pt>
                <c:pt idx="14">
                  <c:v>2.5855513307984791E-2</c:v>
                </c:pt>
              </c:numCache>
            </c:numRef>
          </c:val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(Sheet1!$S$4,Sheet1!$S$6:$S$7,Sheet1!$S$9:$S$10,Sheet1!$S$12:$S$13,Sheet1!$S$15:$S$18,Sheet1!$S$22,Sheet1!$S$24,Sheet1!$S$26:$S$27)</c:f>
              <c:numCache>
                <c:formatCode>General</c:formatCode>
                <c:ptCount val="15"/>
                <c:pt idx="0">
                  <c:v>8.0469355255946631E-2</c:v>
                </c:pt>
                <c:pt idx="1">
                  <c:v>7.4962761511570816E-2</c:v>
                </c:pt>
                <c:pt idx="2">
                  <c:v>7.0253226885628753E-2</c:v>
                </c:pt>
                <c:pt idx="3">
                  <c:v>7.942234742356119E-2</c:v>
                </c:pt>
                <c:pt idx="4">
                  <c:v>7.6323330582020829E-2</c:v>
                </c:pt>
                <c:pt idx="5">
                  <c:v>8.7321364485161312E-2</c:v>
                </c:pt>
                <c:pt idx="6">
                  <c:v>7.0061443209012295E-2</c:v>
                </c:pt>
                <c:pt idx="7">
                  <c:v>9.6054462212553704E-2</c:v>
                </c:pt>
                <c:pt idx="8">
                  <c:v>7.2768265590899744E-2</c:v>
                </c:pt>
                <c:pt idx="9">
                  <c:v>7.8756895079022171E-2</c:v>
                </c:pt>
                <c:pt idx="10">
                  <c:v>6.827098028101701E-2</c:v>
                </c:pt>
                <c:pt idx="11">
                  <c:v>8.7321364485161312E-2</c:v>
                </c:pt>
                <c:pt idx="12">
                  <c:v>7.2542178721809236E-2</c:v>
                </c:pt>
                <c:pt idx="13">
                  <c:v>7.6323330582020829E-2</c:v>
                </c:pt>
                <c:pt idx="14">
                  <c:v>8.0113560967234002E-2</c:v>
                </c:pt>
              </c:numCache>
            </c:numRef>
          </c:val>
        </c:ser>
        <c:ser>
          <c:idx val="3"/>
          <c:order val="3"/>
          <c:tx>
            <c:strRef>
              <c:f>Sheet1!$U$2</c:f>
              <c:strCache>
                <c:ptCount val="1"/>
                <c:pt idx="0">
                  <c:v>LCL*</c:v>
                </c:pt>
              </c:strCache>
            </c:strRef>
          </c:tx>
          <c:marker>
            <c:symbol val="none"/>
          </c:marker>
          <c:val>
            <c:numRef>
              <c:f>(Sheet1!$U$4,Sheet1!$U$6:$U$7,Sheet1!$U$9:$U$10,Sheet1!$U$12:$U$13,Sheet1!$U$15:$U$18,Sheet1!$U$22,Sheet1!$U$24,Sheet1!$U$26:$U$27)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91819008"/>
        <c:axId val="91824896"/>
      </c:lineChart>
      <c:catAx>
        <c:axId val="91819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</c:title>
        <c:tickLblPos val="nextTo"/>
        <c:crossAx val="91824896"/>
        <c:crosses val="autoZero"/>
        <c:auto val="1"/>
        <c:lblAlgn val="ctr"/>
        <c:lblOffset val="100"/>
      </c:catAx>
      <c:valAx>
        <c:axId val="91824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Defective</a:t>
                </a:r>
              </a:p>
            </c:rich>
          </c:tx>
          <c:layout/>
        </c:title>
        <c:numFmt formatCode="0.00" sourceLinked="1"/>
        <c:tickLblPos val="nextTo"/>
        <c:crossAx val="91819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24747474747472"/>
          <c:y val="2.4415309131489215E-2"/>
          <c:w val="0.27697082557417751"/>
          <c:h val="0.2242841422732973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Revision</a:t>
            </a:r>
            <a:r>
              <a:rPr lang="en-US" baseline="0"/>
              <a:t> 4</a:t>
            </a:r>
          </a:p>
        </c:rich>
      </c:tx>
      <c:layout>
        <c:manualLayout>
          <c:xMode val="edge"/>
          <c:yMode val="edge"/>
          <c:x val="0.29382028985507247"/>
          <c:y val="9.2807424593967514E-2"/>
        </c:manualLayout>
      </c:layout>
      <c:overlay val="1"/>
    </c:title>
    <c:plotArea>
      <c:layout>
        <c:manualLayout>
          <c:layoutTarget val="inner"/>
          <c:xMode val="edge"/>
          <c:yMode val="edge"/>
          <c:x val="0.10558573928258967"/>
          <c:y val="5.1400554097404488E-2"/>
          <c:w val="0.87483092738407697"/>
          <c:h val="0.8213732137649461"/>
        </c:manualLayout>
      </c:layout>
      <c:lineChart>
        <c:grouping val="standard"/>
        <c:ser>
          <c:idx val="0"/>
          <c:order val="0"/>
          <c:tx>
            <c:strRef>
              <c:f>Sheet1!$E$2</c:f>
              <c:strCache>
                <c:ptCount val="1"/>
                <c:pt idx="0">
                  <c:v>Fraction Defective</c:v>
                </c:pt>
              </c:strCache>
            </c:strRef>
          </c:tx>
          <c:marker>
            <c:symbol val="none"/>
          </c:marker>
          <c:val>
            <c:numRef>
              <c:f>(Sheet1!$E$4,Sheet1!$E$7,Sheet1!$E$9:$E$10,Sheet1!$E$12:$E$13,Sheet1!$E$15:$E$18,Sheet1!$E$22,Sheet1!$E$24,Sheet1!$E$26:$E$27)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0.10126582278481013</c:v>
                </c:pt>
                <c:pt idx="3">
                  <c:v>6.741573033707865E-2</c:v>
                </c:pt>
                <c:pt idx="4">
                  <c:v>3.3333333333333333E-2</c:v>
                </c:pt>
                <c:pt idx="5">
                  <c:v>8.6206896551724137E-3</c:v>
                </c:pt>
                <c:pt idx="6">
                  <c:v>4.3478260869565216E-2</c:v>
                </c:pt>
                <c:pt idx="7">
                  <c:v>9.7087378640776691E-3</c:v>
                </c:pt>
                <c:pt idx="8">
                  <c:v>2.4691358024691357E-2</c:v>
                </c:pt>
                <c:pt idx="9">
                  <c:v>3.1746031746031744E-2</c:v>
                </c:pt>
                <c:pt idx="10">
                  <c:v>1.6666666666666666E-2</c:v>
                </c:pt>
                <c:pt idx="11">
                  <c:v>9.6153846153846159E-3</c:v>
                </c:pt>
                <c:pt idx="12">
                  <c:v>2.247191011235955E-2</c:v>
                </c:pt>
                <c:pt idx="13">
                  <c:v>3.896103896103896E-2</c:v>
                </c:pt>
              </c:numCache>
            </c:numRef>
          </c:val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Central Line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(Sheet1!$V$4,Sheet1!$V$7,Sheet1!$V$9:$V$10,Sheet1!$V$12:$V$13,Sheet1!$V$15:$V$18,Sheet1!$V$22,Sheet1!$V$24,Sheet1!$V$26:$V$27)</c:f>
              <c:numCache>
                <c:formatCode>General</c:formatCode>
                <c:ptCount val="14"/>
                <c:pt idx="0">
                  <c:v>2.7027027027027029E-2</c:v>
                </c:pt>
                <c:pt idx="1">
                  <c:v>2.7027027027027029E-2</c:v>
                </c:pt>
                <c:pt idx="2">
                  <c:v>2.7027027027027029E-2</c:v>
                </c:pt>
                <c:pt idx="3">
                  <c:v>2.7027027027027029E-2</c:v>
                </c:pt>
                <c:pt idx="4">
                  <c:v>2.7027027027027029E-2</c:v>
                </c:pt>
                <c:pt idx="5">
                  <c:v>2.7027027027027029E-2</c:v>
                </c:pt>
                <c:pt idx="6">
                  <c:v>2.7027027027027029E-2</c:v>
                </c:pt>
                <c:pt idx="7">
                  <c:v>2.7027027027027029E-2</c:v>
                </c:pt>
                <c:pt idx="8">
                  <c:v>2.7027027027027029E-2</c:v>
                </c:pt>
                <c:pt idx="9">
                  <c:v>2.7027027027027029E-2</c:v>
                </c:pt>
                <c:pt idx="10">
                  <c:v>2.7027027027027029E-2</c:v>
                </c:pt>
                <c:pt idx="11">
                  <c:v>2.7027027027027029E-2</c:v>
                </c:pt>
                <c:pt idx="12">
                  <c:v>2.7027027027027029E-2</c:v>
                </c:pt>
                <c:pt idx="13">
                  <c:v>2.7027027027027029E-2</c:v>
                </c:pt>
              </c:numCache>
            </c:numRef>
          </c:val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(Sheet1!$W$4,Sheet1!$W$7,Sheet1!$W$9:$W$10,Sheet1!$W$12:$W$13,Sheet1!$W$15:$W$18,Sheet1!$W$22,Sheet1!$W$24,Sheet1!$W$26:$W$27)</c:f>
              <c:numCache>
                <c:formatCode>General</c:formatCode>
                <c:ptCount val="14"/>
                <c:pt idx="0">
                  <c:v>8.283085418473124E-2</c:v>
                </c:pt>
                <c:pt idx="1">
                  <c:v>7.239212580628554E-2</c:v>
                </c:pt>
                <c:pt idx="2">
                  <c:v>8.1761033018022788E-2</c:v>
                </c:pt>
                <c:pt idx="3">
                  <c:v>7.8594491459768878E-2</c:v>
                </c:pt>
                <c:pt idx="4">
                  <c:v>8.9832162370931085E-2</c:v>
                </c:pt>
                <c:pt idx="5">
                  <c:v>7.2196163340363967E-2</c:v>
                </c:pt>
                <c:pt idx="6">
                  <c:v>9.8755546237517533E-2</c:v>
                </c:pt>
                <c:pt idx="7">
                  <c:v>7.4961964883668325E-2</c:v>
                </c:pt>
                <c:pt idx="8">
                  <c:v>8.1081081081081086E-2</c:v>
                </c:pt>
                <c:pt idx="9">
                  <c:v>7.0366687877690445E-2</c:v>
                </c:pt>
                <c:pt idx="10">
                  <c:v>8.9832162370931085E-2</c:v>
                </c:pt>
                <c:pt idx="11">
                  <c:v>7.4730951790369093E-2</c:v>
                </c:pt>
                <c:pt idx="12">
                  <c:v>7.8594491459768878E-2</c:v>
                </c:pt>
                <c:pt idx="13">
                  <c:v>8.2467307466850909E-2</c:v>
                </c:pt>
              </c:numCache>
            </c:numRef>
          </c:val>
        </c:ser>
        <c:ser>
          <c:idx val="3"/>
          <c:order val="3"/>
          <c:tx>
            <c:strRef>
              <c:f>Sheet1!$Y$2</c:f>
              <c:strCache>
                <c:ptCount val="1"/>
                <c:pt idx="0">
                  <c:v>LCL*</c:v>
                </c:pt>
              </c:strCache>
            </c:strRef>
          </c:tx>
          <c:marker>
            <c:symbol val="none"/>
          </c:marker>
          <c:val>
            <c:numRef>
              <c:f>(Sheet1!$Y$4,Sheet1!$Y$7,Sheet1!$Y$9:$Y$10,Sheet1!$Y$12:$Y$13,Sheet1!$Y$15:$Y$18,Sheet1!$Y$22,Sheet1!$Y$24,Sheet1!$Y$26:$Y$27)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27072896"/>
        <c:axId val="127149952"/>
      </c:lineChart>
      <c:catAx>
        <c:axId val="12707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</c:title>
        <c:tickLblPos val="nextTo"/>
        <c:crossAx val="127149952"/>
        <c:crosses val="autoZero"/>
        <c:auto val="1"/>
        <c:lblAlgn val="ctr"/>
        <c:lblOffset val="100"/>
      </c:catAx>
      <c:valAx>
        <c:axId val="127149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Defective</a:t>
                </a:r>
              </a:p>
            </c:rich>
          </c:tx>
          <c:layout/>
        </c:title>
        <c:numFmt formatCode="0.00" sourceLinked="1"/>
        <c:tickLblPos val="nextTo"/>
        <c:crossAx val="127072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757132210325572"/>
          <c:y val="5.9417362495145599E-2"/>
          <c:w val="0.24467960023515578"/>
          <c:h val="0.2285360870087664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Revsion</a:t>
            </a:r>
            <a:r>
              <a:rPr lang="en-US" baseline="0"/>
              <a:t> 5</a:t>
            </a:r>
            <a:endParaRPr lang="en-US"/>
          </a:p>
        </c:rich>
      </c:tx>
      <c:layout>
        <c:manualLayout>
          <c:xMode val="edge"/>
          <c:yMode val="edge"/>
          <c:x val="0.5532559425096738"/>
          <c:y val="7.4592074592074592E-2"/>
        </c:manualLayout>
      </c:layout>
    </c:title>
    <c:plotArea>
      <c:layout>
        <c:manualLayout>
          <c:layoutTarget val="inner"/>
          <c:xMode val="edge"/>
          <c:yMode val="edge"/>
          <c:x val="9.2822645789015945E-2"/>
          <c:y val="3.4996121938658378E-2"/>
          <c:w val="0.88263522494980917"/>
          <c:h val="0.87838176256336753"/>
        </c:manualLayout>
      </c:layout>
      <c:lineChart>
        <c:grouping val="standard"/>
        <c:ser>
          <c:idx val="0"/>
          <c:order val="0"/>
          <c:tx>
            <c:strRef>
              <c:f>Sheet1!$E$2</c:f>
              <c:strCache>
                <c:ptCount val="1"/>
                <c:pt idx="0">
                  <c:v>Fraction Defective</c:v>
                </c:pt>
              </c:strCache>
            </c:strRef>
          </c:tx>
          <c:marker>
            <c:symbol val="none"/>
          </c:marker>
          <c:val>
            <c:numRef>
              <c:f>(Sheet1!$E$4,Sheet1!$E$7,Sheet1!$E$12:$E$13,Sheet1!$E$15:$E$18,Sheet1!$E$22,Sheet1!$E$24,Sheet1!$E$26:$E$27)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3.3333333333333333E-2</c:v>
                </c:pt>
                <c:pt idx="3">
                  <c:v>8.6206896551724137E-3</c:v>
                </c:pt>
                <c:pt idx="4">
                  <c:v>4.3478260869565216E-2</c:v>
                </c:pt>
                <c:pt idx="5">
                  <c:v>9.7087378640776691E-3</c:v>
                </c:pt>
                <c:pt idx="6">
                  <c:v>2.4691358024691357E-2</c:v>
                </c:pt>
                <c:pt idx="7">
                  <c:v>3.1746031746031744E-2</c:v>
                </c:pt>
                <c:pt idx="8">
                  <c:v>1.6666666666666666E-2</c:v>
                </c:pt>
                <c:pt idx="9">
                  <c:v>9.6153846153846159E-3</c:v>
                </c:pt>
                <c:pt idx="10">
                  <c:v>2.247191011235955E-2</c:v>
                </c:pt>
                <c:pt idx="11">
                  <c:v>3.896103896103896E-2</c:v>
                </c:pt>
              </c:numCache>
            </c:numRef>
          </c:val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Central Line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(Sheet1!$Z$4,Sheet1!$Z$7,Sheet1!$Z$12:$Z$13,Sheet1!$Z$15:$Z$18,Sheet1!$Z$22,Sheet1!$Z$24,Sheet1!$Z$26:$Z$27)</c:f>
              <c:numCache>
                <c:formatCode>General</c:formatCode>
                <c:ptCount val="12"/>
                <c:pt idx="0">
                  <c:v>1.8043684710351376E-2</c:v>
                </c:pt>
                <c:pt idx="1">
                  <c:v>1.8043684710351376E-2</c:v>
                </c:pt>
                <c:pt idx="2">
                  <c:v>1.8043684710351376E-2</c:v>
                </c:pt>
                <c:pt idx="3">
                  <c:v>1.8043684710351376E-2</c:v>
                </c:pt>
                <c:pt idx="4">
                  <c:v>1.8043684710351376E-2</c:v>
                </c:pt>
                <c:pt idx="5">
                  <c:v>1.8043684710351376E-2</c:v>
                </c:pt>
                <c:pt idx="6">
                  <c:v>1.8043684710351376E-2</c:v>
                </c:pt>
                <c:pt idx="7">
                  <c:v>1.8043684710351376E-2</c:v>
                </c:pt>
                <c:pt idx="8">
                  <c:v>1.8043684710351376E-2</c:v>
                </c:pt>
                <c:pt idx="9">
                  <c:v>1.8043684710351376E-2</c:v>
                </c:pt>
                <c:pt idx="10">
                  <c:v>1.8043684710351376E-2</c:v>
                </c:pt>
                <c:pt idx="11">
                  <c:v>1.8043684710351376E-2</c:v>
                </c:pt>
              </c:numCache>
            </c:numRef>
          </c:val>
        </c:ser>
        <c:ser>
          <c:idx val="2"/>
          <c:order val="2"/>
          <c:tx>
            <c:strRef>
              <c:f>Sheet1!$AA$2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(Sheet1!$AA$4,Sheet1!$AA$7,Sheet1!$AA$12:$AA$13,Sheet1!$AA$15:$AA$18,Sheet1!$AA$22,Sheet1!$AA$24,Sheet1!$AA$26:$AA$27)</c:f>
              <c:numCache>
                <c:formatCode>General</c:formatCode>
                <c:ptCount val="12"/>
                <c:pt idx="0">
                  <c:v>6.3849767875062274E-2</c:v>
                </c:pt>
                <c:pt idx="1">
                  <c:v>5.528122903836892E-2</c:v>
                </c:pt>
                <c:pt idx="2">
                  <c:v>6.9596730428948081E-2</c:v>
                </c:pt>
                <c:pt idx="3">
                  <c:v>5.5120374963149352E-2</c:v>
                </c:pt>
                <c:pt idx="4">
                  <c:v>7.6921411984361199E-2</c:v>
                </c:pt>
                <c:pt idx="5">
                  <c:v>5.7390658955529514E-2</c:v>
                </c:pt>
                <c:pt idx="6">
                  <c:v>6.2413481935772397E-2</c:v>
                </c:pt>
                <c:pt idx="7">
                  <c:v>5.3618666039956769E-2</c:v>
                </c:pt>
                <c:pt idx="8">
                  <c:v>6.9596730428948081E-2</c:v>
                </c:pt>
                <c:pt idx="9">
                  <c:v>5.7201033879566585E-2</c:v>
                </c:pt>
                <c:pt idx="10">
                  <c:v>6.0372386606083892E-2</c:v>
                </c:pt>
                <c:pt idx="11">
                  <c:v>6.3551353733207389E-2</c:v>
                </c:pt>
              </c:numCache>
            </c:numRef>
          </c:val>
        </c:ser>
        <c:ser>
          <c:idx val="3"/>
          <c:order val="3"/>
          <c:tx>
            <c:strRef>
              <c:f>Sheet1!$AC$2</c:f>
              <c:strCache>
                <c:ptCount val="1"/>
                <c:pt idx="0">
                  <c:v>LCL*</c:v>
                </c:pt>
              </c:strCache>
            </c:strRef>
          </c:tx>
          <c:marker>
            <c:symbol val="none"/>
          </c:marker>
          <c:val>
            <c:numRef>
              <c:f>(Sheet1!$AC$4,Sheet1!$AC$7,Sheet1!$AC$12:$AC$13,Sheet1!$AC$15:$AC$18,Sheet1!$AC$22,Sheet1!$AC$24,Sheet1!$AC$26:$AC$27)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73855744"/>
        <c:axId val="74227712"/>
      </c:lineChart>
      <c:catAx>
        <c:axId val="73855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</c:title>
        <c:tickLblPos val="nextTo"/>
        <c:crossAx val="74227712"/>
        <c:crosses val="autoZero"/>
        <c:auto val="1"/>
        <c:lblAlgn val="ctr"/>
        <c:lblOffset val="100"/>
      </c:catAx>
      <c:valAx>
        <c:axId val="74227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Defective</a:t>
                </a:r>
              </a:p>
            </c:rich>
          </c:tx>
          <c:layout/>
        </c:title>
        <c:numFmt formatCode="0.00" sourceLinked="1"/>
        <c:tickLblPos val="nextTo"/>
        <c:crossAx val="73855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75635819154447"/>
          <c:y val="3.6076084894982534E-2"/>
          <c:w val="0.24665561083471532"/>
          <c:h val="0.22480700401960244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 Chart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3083860419086955E-2"/>
          <c:y val="3.4587288738440407E-2"/>
          <c:w val="0.89494892646615898"/>
          <c:h val="0.87980253636519734"/>
        </c:manualLayout>
      </c:layout>
      <c:lineChart>
        <c:grouping val="standard"/>
        <c:ser>
          <c:idx val="0"/>
          <c:order val="0"/>
          <c:tx>
            <c:strRef>
              <c:f>Sheet1!$E$2</c:f>
              <c:strCache>
                <c:ptCount val="1"/>
                <c:pt idx="0">
                  <c:v>Fraction Defective</c:v>
                </c:pt>
              </c:strCache>
            </c:strRef>
          </c:tx>
          <c:marker>
            <c:symbol val="none"/>
          </c:marker>
          <c:val>
            <c:numRef>
              <c:f>(Sheet1!$E$4,Sheet1!$E$7,Sheet1!$E$12:$E$13,Sheet1!$E$15:$E$18,Sheet1!$E$22,Sheet1!$E$24,Sheet1!$E$26:$E$27)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3.3333333333333333E-2</c:v>
                </c:pt>
                <c:pt idx="3">
                  <c:v>8.6206896551724137E-3</c:v>
                </c:pt>
                <c:pt idx="4">
                  <c:v>4.3478260869565216E-2</c:v>
                </c:pt>
                <c:pt idx="5">
                  <c:v>9.7087378640776691E-3</c:v>
                </c:pt>
                <c:pt idx="6">
                  <c:v>2.4691358024691357E-2</c:v>
                </c:pt>
                <c:pt idx="7">
                  <c:v>3.1746031746031744E-2</c:v>
                </c:pt>
                <c:pt idx="8">
                  <c:v>1.6666666666666666E-2</c:v>
                </c:pt>
                <c:pt idx="9">
                  <c:v>9.6153846153846159E-3</c:v>
                </c:pt>
                <c:pt idx="10">
                  <c:v>2.247191011235955E-2</c:v>
                </c:pt>
                <c:pt idx="11">
                  <c:v>3.896103896103896E-2</c:v>
                </c:pt>
              </c:numCache>
            </c:numRef>
          </c:val>
        </c:ser>
        <c:ser>
          <c:idx val="1"/>
          <c:order val="1"/>
          <c:tx>
            <c:strRef>
              <c:f>Sheet1!$AD$2</c:f>
              <c:strCache>
                <c:ptCount val="1"/>
                <c:pt idx="0">
                  <c:v>Central Line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(Sheet1!$AD$4,Sheet1!$AD$7,Sheet1!$AD$12:$AD$13,Sheet1!$AD$15:$AD$18,Sheet1!$AD$22,Sheet1!$AD$24,Sheet1!$AD$26:$AD$27)</c:f>
              <c:numCache>
                <c:formatCode>General</c:formatCode>
                <c:ptCount val="12"/>
                <c:pt idx="0">
                  <c:v>1.8043684710351376E-2</c:v>
                </c:pt>
                <c:pt idx="1">
                  <c:v>1.8043684710351376E-2</c:v>
                </c:pt>
                <c:pt idx="2">
                  <c:v>1.8043684710351376E-2</c:v>
                </c:pt>
                <c:pt idx="3">
                  <c:v>1.8043684710351376E-2</c:v>
                </c:pt>
                <c:pt idx="4">
                  <c:v>1.8043684710351376E-2</c:v>
                </c:pt>
                <c:pt idx="5">
                  <c:v>1.8043684710351376E-2</c:v>
                </c:pt>
                <c:pt idx="6">
                  <c:v>1.8043684710351376E-2</c:v>
                </c:pt>
                <c:pt idx="7">
                  <c:v>1.8043684710351376E-2</c:v>
                </c:pt>
                <c:pt idx="8">
                  <c:v>1.8043684710351376E-2</c:v>
                </c:pt>
                <c:pt idx="9">
                  <c:v>1.8043684710351376E-2</c:v>
                </c:pt>
                <c:pt idx="10">
                  <c:v>1.8043684710351376E-2</c:v>
                </c:pt>
                <c:pt idx="11">
                  <c:v>1.8043684710351376E-2</c:v>
                </c:pt>
              </c:numCache>
            </c:numRef>
          </c:val>
        </c:ser>
        <c:ser>
          <c:idx val="2"/>
          <c:order val="2"/>
          <c:tx>
            <c:strRef>
              <c:f>Sheet1!$AE$2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(Sheet1!$AE$4,Sheet1!$AE$7,Sheet1!$AE$12:$AE$13,Sheet1!$AE$15:$AE$18,Sheet1!$AE$22,Sheet1!$AE$24,Sheet1!$AE$26:$AE$27)</c:f>
              <c:numCache>
                <c:formatCode>General</c:formatCode>
                <c:ptCount val="12"/>
                <c:pt idx="0">
                  <c:v>6.4268701062453804E-2</c:v>
                </c:pt>
                <c:pt idx="1">
                  <c:v>5.5621796099732251E-2</c:v>
                </c:pt>
                <c:pt idx="2">
                  <c:v>7.0068224175422147E-2</c:v>
                </c:pt>
                <c:pt idx="3">
                  <c:v>5.5459470885620615E-2</c:v>
                </c:pt>
                <c:pt idx="4">
                  <c:v>7.7459895789330407E-2</c:v>
                </c:pt>
                <c:pt idx="5">
                  <c:v>5.7750518436975942E-2</c:v>
                </c:pt>
                <c:pt idx="6">
                  <c:v>6.2819279141980183E-2</c:v>
                </c:pt>
                <c:pt idx="7">
                  <c:v>5.3944027635843828E-2</c:v>
                </c:pt>
                <c:pt idx="8">
                  <c:v>7.0068224175422147E-2</c:v>
                </c:pt>
                <c:pt idx="9">
                  <c:v>5.7559159088357639E-2</c:v>
                </c:pt>
                <c:pt idx="10">
                  <c:v>6.0759516366547375E-2</c:v>
                </c:pt>
                <c:pt idx="11">
                  <c:v>6.3967557685113738E-2</c:v>
                </c:pt>
              </c:numCache>
            </c:numRef>
          </c:val>
        </c:ser>
        <c:ser>
          <c:idx val="3"/>
          <c:order val="3"/>
          <c:tx>
            <c:strRef>
              <c:f>Sheet1!$AG$2</c:f>
              <c:strCache>
                <c:ptCount val="1"/>
                <c:pt idx="0">
                  <c:v>LCL*</c:v>
                </c:pt>
              </c:strCache>
            </c:strRef>
          </c:tx>
          <c:marker>
            <c:symbol val="none"/>
          </c:marker>
          <c:val>
            <c:numRef>
              <c:f>(Sheet1!$AG$4,Sheet1!$AG$7,Sheet1!$AG$12:$AG$13,Sheet1!$AG$15:$AG$18,Sheet1!$AG$22,Sheet1!$AG$24,Sheet1!$AG$26:$AG$27)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26802944"/>
        <c:axId val="126833792"/>
      </c:lineChart>
      <c:catAx>
        <c:axId val="12680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</c:title>
        <c:tickLblPos val="nextTo"/>
        <c:crossAx val="126833792"/>
        <c:crosses val="autoZero"/>
        <c:auto val="1"/>
        <c:lblAlgn val="ctr"/>
        <c:lblOffset val="100"/>
      </c:catAx>
      <c:valAx>
        <c:axId val="126833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Defective</a:t>
                </a:r>
              </a:p>
            </c:rich>
          </c:tx>
          <c:layout/>
        </c:title>
        <c:numFmt formatCode="0.00" sourceLinked="1"/>
        <c:tickLblPos val="nextTo"/>
        <c:crossAx val="126802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0601092896174865E-2"/>
          <c:y val="4.1539480462138505E-2"/>
          <c:w val="0.24382513661202185"/>
          <c:h val="0.22533225402899404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495300</xdr:colOff>
      <xdr:row>35</xdr:row>
      <xdr:rowOff>142875</xdr:rowOff>
    </xdr:from>
    <xdr:to>
      <xdr:col>50</xdr:col>
      <xdr:colOff>47625</xdr:colOff>
      <xdr:row>56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123825</xdr:colOff>
      <xdr:row>35</xdr:row>
      <xdr:rowOff>152401</xdr:rowOff>
    </xdr:from>
    <xdr:to>
      <xdr:col>40</xdr:col>
      <xdr:colOff>466724</xdr:colOff>
      <xdr:row>57</xdr:row>
      <xdr:rowOff>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409575</xdr:colOff>
      <xdr:row>35</xdr:row>
      <xdr:rowOff>133350</xdr:rowOff>
    </xdr:from>
    <xdr:to>
      <xdr:col>31</xdr:col>
      <xdr:colOff>76200</xdr:colOff>
      <xdr:row>57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276224</xdr:colOff>
      <xdr:row>35</xdr:row>
      <xdr:rowOff>133349</xdr:rowOff>
    </xdr:from>
    <xdr:to>
      <xdr:col>22</xdr:col>
      <xdr:colOff>380999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447675</xdr:colOff>
      <xdr:row>35</xdr:row>
      <xdr:rowOff>123825</xdr:rowOff>
    </xdr:from>
    <xdr:to>
      <xdr:col>15</xdr:col>
      <xdr:colOff>266700</xdr:colOff>
      <xdr:row>57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571500</xdr:colOff>
      <xdr:row>35</xdr:row>
      <xdr:rowOff>123825</xdr:rowOff>
    </xdr:from>
    <xdr:to>
      <xdr:col>7</xdr:col>
      <xdr:colOff>438150</xdr:colOff>
      <xdr:row>57</xdr:row>
      <xdr:rowOff>19050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9525</xdr:colOff>
      <xdr:row>1</xdr:row>
      <xdr:rowOff>257175</xdr:rowOff>
    </xdr:from>
    <xdr:to>
      <xdr:col>43</xdr:col>
      <xdr:colOff>333375</xdr:colOff>
      <xdr:row>22</xdr:row>
      <xdr:rowOff>142875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4"/>
  <sheetViews>
    <sheetView tabSelected="1" topLeftCell="AC1" workbookViewId="0">
      <selection activeCell="AU15" sqref="AU15"/>
    </sheetView>
  </sheetViews>
  <sheetFormatPr defaultRowHeight="15"/>
  <cols>
    <col min="1" max="1" width="9.7109375" style="2" customWidth="1"/>
    <col min="2" max="2" width="14.7109375" style="2" customWidth="1"/>
    <col min="3" max="3" width="18.140625" style="2" customWidth="1"/>
    <col min="4" max="4" width="14.140625" style="2" customWidth="1"/>
    <col min="5" max="5" width="19.140625" style="2" customWidth="1"/>
    <col min="6" max="6" width="12.85546875" style="2" customWidth="1"/>
    <col min="7" max="9" width="9.140625" style="2"/>
    <col min="10" max="10" width="12.7109375" style="2" customWidth="1"/>
    <col min="11" max="11" width="12" style="2" customWidth="1"/>
    <col min="12" max="13" width="9.140625" style="2"/>
    <col min="14" max="14" width="14.42578125" style="2" customWidth="1"/>
    <col min="15" max="17" width="9.140625" style="2"/>
    <col min="18" max="18" width="15.5703125" style="2" customWidth="1"/>
    <col min="19" max="21" width="9.140625" style="2"/>
    <col min="22" max="22" width="13.85546875" style="2" customWidth="1"/>
    <col min="23" max="25" width="9.140625" style="2"/>
    <col min="26" max="26" width="15.7109375" style="2" customWidth="1"/>
    <col min="27" max="29" width="9.140625" style="2"/>
    <col min="30" max="30" width="12.7109375" style="2" customWidth="1"/>
    <col min="31" max="16384" width="9.140625" style="2"/>
  </cols>
  <sheetData>
    <row r="1" spans="1:33">
      <c r="G1" s="2" t="s">
        <v>10</v>
      </c>
      <c r="K1" s="2" t="s">
        <v>12</v>
      </c>
      <c r="O1" s="2" t="s">
        <v>13</v>
      </c>
      <c r="S1" s="2" t="s">
        <v>14</v>
      </c>
      <c r="W1" s="2" t="s">
        <v>15</v>
      </c>
      <c r="AA1" s="2" t="s">
        <v>16</v>
      </c>
      <c r="AE1" s="2" t="s">
        <v>23</v>
      </c>
    </row>
    <row r="2" spans="1:33" ht="30">
      <c r="A2" s="1" t="s">
        <v>0</v>
      </c>
      <c r="B2" s="1" t="s">
        <v>2</v>
      </c>
      <c r="C2" s="1" t="s">
        <v>1</v>
      </c>
      <c r="D2" s="4" t="s">
        <v>3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9</v>
      </c>
      <c r="J2" s="4" t="s">
        <v>11</v>
      </c>
      <c r="K2" s="4" t="s">
        <v>6</v>
      </c>
      <c r="L2" s="4" t="s">
        <v>7</v>
      </c>
      <c r="M2" s="4" t="s">
        <v>9</v>
      </c>
      <c r="N2" s="4" t="s">
        <v>11</v>
      </c>
      <c r="O2" s="4" t="s">
        <v>6</v>
      </c>
      <c r="P2" s="4" t="s">
        <v>7</v>
      </c>
      <c r="Q2" s="4" t="s">
        <v>9</v>
      </c>
      <c r="R2" s="4" t="s">
        <v>11</v>
      </c>
      <c r="S2" s="4" t="s">
        <v>6</v>
      </c>
      <c r="T2" s="4" t="s">
        <v>7</v>
      </c>
      <c r="U2" s="4" t="s">
        <v>9</v>
      </c>
      <c r="V2" s="4" t="s">
        <v>11</v>
      </c>
      <c r="W2" s="4" t="s">
        <v>6</v>
      </c>
      <c r="X2" s="4" t="s">
        <v>7</v>
      </c>
      <c r="Y2" s="4" t="s">
        <v>9</v>
      </c>
      <c r="Z2" s="4" t="s">
        <v>11</v>
      </c>
      <c r="AA2" s="4" t="s">
        <v>6</v>
      </c>
      <c r="AB2" s="4" t="s">
        <v>7</v>
      </c>
      <c r="AC2" s="4" t="s">
        <v>9</v>
      </c>
      <c r="AD2" s="4" t="s">
        <v>11</v>
      </c>
      <c r="AE2" s="4" t="s">
        <v>6</v>
      </c>
      <c r="AF2" s="4" t="s">
        <v>7</v>
      </c>
      <c r="AG2" s="4" t="s">
        <v>9</v>
      </c>
    </row>
    <row r="3" spans="1:33">
      <c r="A3" s="6">
        <v>1</v>
      </c>
      <c r="B3" s="6">
        <v>86</v>
      </c>
      <c r="C3" s="6">
        <v>74</v>
      </c>
      <c r="D3" s="7">
        <f>B3-C3</f>
        <v>12</v>
      </c>
      <c r="E3" s="8">
        <f>D3/B3</f>
        <v>0.13953488372093023</v>
      </c>
      <c r="F3" s="9">
        <f>$D$29</f>
        <v>9.1698841698841696E-2</v>
      </c>
      <c r="G3" s="9">
        <f>$D$29+3*SQRT($D$29*(1-$D$29)/B3)</f>
        <v>0.18506057114525615</v>
      </c>
      <c r="H3" s="9">
        <f>$D$29-3*SQRT($D$29*(1-$D$29)/B3)</f>
        <v>-1.6628877475727555E-3</v>
      </c>
      <c r="I3" s="9">
        <v>0</v>
      </c>
      <c r="J3" s="9">
        <f>$D$30</f>
        <v>6.0752688172043011E-2</v>
      </c>
      <c r="K3" s="9">
        <f>$D$30+3*SQRT($D$30*(1-$D$30)/B3)</f>
        <v>0.13802871046687828</v>
      </c>
      <c r="L3" s="9">
        <f>$D$30-3*SQRT($D$30*(1-$D$30)/B3)</f>
        <v>-1.652333412279227E-2</v>
      </c>
      <c r="M3" s="9">
        <v>0</v>
      </c>
      <c r="N3" s="9">
        <f>$D$31</f>
        <v>2.7366863905325445E-2</v>
      </c>
      <c r="O3" s="9">
        <f>$D$31+3*SQRT($D$31*(1-$D$31)/B3)</f>
        <v>8.0145610947986501E-2</v>
      </c>
      <c r="P3" s="9">
        <f>$D$31-3*SQRT($D$31*(1-$D$31)/B3)</f>
        <v>-2.5411883137335618E-2</v>
      </c>
      <c r="Q3" s="9">
        <v>0</v>
      </c>
      <c r="R3" s="11">
        <f>$D$32</f>
        <v>2.5855513307984791E-2</v>
      </c>
      <c r="S3" s="9">
        <f>$D$32+3*SQRT($D$32*(1-$D$32)/B3)</f>
        <v>7.7196037631967862E-2</v>
      </c>
      <c r="T3" s="9">
        <f>$D$32-3*SQRT($D$32*(1-$D$32)/B3)</f>
        <v>-2.5485011015998277E-2</v>
      </c>
      <c r="U3" s="9">
        <v>0</v>
      </c>
      <c r="V3" s="9">
        <f>$D$33</f>
        <v>2.7027027027027029E-2</v>
      </c>
      <c r="W3" s="9">
        <f>$D$33+3*SQRT($D$33*(1-$D$33)/B3)</f>
        <v>7.9486213990861948E-2</v>
      </c>
      <c r="X3" s="9">
        <f>$D$33-3*SQRT($D$33*(1-$D$33)/B3)</f>
        <v>-2.5432159936807884E-2</v>
      </c>
      <c r="Y3" s="9">
        <v>0</v>
      </c>
      <c r="Z3" s="9">
        <f>$D$34</f>
        <v>1.8043684710351376E-2</v>
      </c>
      <c r="AA3" s="9">
        <f>$D$34+3*SQRT($D$34*(1-$D$34)/B3)</f>
        <v>6.1104349241973763E-2</v>
      </c>
      <c r="AB3" s="9">
        <f>$D$34-3*SQRT($D$34*(1-$D$34)/B3)</f>
        <v>-2.5016979821271008E-2</v>
      </c>
      <c r="AC3" s="9">
        <v>0</v>
      </c>
      <c r="AD3" s="9">
        <f>$D$34</f>
        <v>1.8043684710351376E-2</v>
      </c>
      <c r="AE3" s="9">
        <f>$D$34+3*SQRT($D$34/B3)</f>
        <v>6.1498173384906096E-2</v>
      </c>
      <c r="AF3" s="9">
        <f>$D$34-3*SQRT($D$34/B3)</f>
        <v>-2.5410803964203348E-2</v>
      </c>
      <c r="AG3" s="9">
        <v>0</v>
      </c>
    </row>
    <row r="4" spans="1:33">
      <c r="A4" s="12">
        <v>2</v>
      </c>
      <c r="B4" s="12">
        <v>76</v>
      </c>
      <c r="C4" s="12">
        <v>76</v>
      </c>
      <c r="D4" s="13">
        <f t="shared" ref="D4:D27" si="0">B4-C4</f>
        <v>0</v>
      </c>
      <c r="E4" s="14">
        <f t="shared" ref="E4:E27" si="1">D4/B4</f>
        <v>0</v>
      </c>
      <c r="F4" s="10">
        <f t="shared" ref="F4:F27" si="2">$D$29</f>
        <v>9.1698841698841696E-2</v>
      </c>
      <c r="G4" s="10">
        <f t="shared" ref="G4:G27" si="3">$D$29+3*SQRT($D$29*(1-$D$29)/B4)</f>
        <v>0.19101303459252422</v>
      </c>
      <c r="H4" s="10">
        <f t="shared" ref="H4:H27" si="4">$D$29-3*SQRT($D$29*(1-$D$29)/B4)</f>
        <v>-7.6153511948408442E-3</v>
      </c>
      <c r="I4" s="10">
        <v>0</v>
      </c>
      <c r="J4" s="10">
        <f t="shared" ref="J4:J27" si="5">$D$30</f>
        <v>6.0752688172043011E-2</v>
      </c>
      <c r="K4" s="10">
        <f t="shared" ref="K4:K27" si="6">$D$30+3*SQRT($D$30*(1-$D$30)/B4)</f>
        <v>0.14295559754135445</v>
      </c>
      <c r="L4" s="10">
        <f t="shared" ref="L4:L27" si="7">$D$30-3*SQRT($D$30*(1-$D$30)/B4)</f>
        <v>-2.1450221197268436E-2</v>
      </c>
      <c r="M4" s="10">
        <v>0</v>
      </c>
      <c r="N4" s="10">
        <f t="shared" ref="N4:N27" si="8">$D$31</f>
        <v>2.7366863905325445E-2</v>
      </c>
      <c r="O4" s="10">
        <f t="shared" ref="O4:O27" si="9">$D$31+3*SQRT($D$31*(1-$D$31)/B4)</f>
        <v>8.3510625332647886E-2</v>
      </c>
      <c r="P4" s="10">
        <f t="shared" ref="P4:P27" si="10">$D$31-3*SQRT($D$31*(1-$D$31)/B4)</f>
        <v>-2.8776897521996997E-2</v>
      </c>
      <c r="Q4" s="10">
        <v>0</v>
      </c>
      <c r="R4" s="15">
        <f t="shared" ref="R4:R27" si="11">$D$32</f>
        <v>2.5855513307984791E-2</v>
      </c>
      <c r="S4" s="10">
        <f t="shared" ref="S4:S27" si="12">$D$32+3*SQRT($D$32*(1-$D$32)/B4)</f>
        <v>8.0469355255946631E-2</v>
      </c>
      <c r="T4" s="10">
        <f t="shared" ref="T4:T27" si="13">$D$32-3*SQRT($D$32*(1-$D$32)/B4)</f>
        <v>-2.8758328639977054E-2</v>
      </c>
      <c r="U4" s="10">
        <v>0</v>
      </c>
      <c r="V4" s="4">
        <f t="shared" ref="V4:V27" si="14">$D$33</f>
        <v>2.7027027027027029E-2</v>
      </c>
      <c r="W4" s="10">
        <f t="shared" ref="W4:W27" si="15">$D$33+3*SQRT($D$33*(1-$D$33)/B4)</f>
        <v>8.283085418473124E-2</v>
      </c>
      <c r="X4" s="10">
        <f t="shared" ref="X4:X27" si="16">$D$33-3*SQRT($D$33*(1-$D$33)/B4)</f>
        <v>-2.8776800130677183E-2</v>
      </c>
      <c r="Y4" s="4">
        <v>0</v>
      </c>
      <c r="Z4" s="4">
        <f t="shared" ref="Z4:Z27" si="17">$D$34</f>
        <v>1.8043684710351376E-2</v>
      </c>
      <c r="AA4" s="10">
        <f t="shared" ref="AA4:AA27" si="18">$D$34+3*SQRT($D$34*(1-$D$34)/B4)</f>
        <v>6.3849767875062274E-2</v>
      </c>
      <c r="AB4" s="10">
        <f t="shared" ref="AB4:AB27" si="19">$D$34-3*SQRT($D$34*(1-$D$34)/B4)</f>
        <v>-2.7762398454359519E-2</v>
      </c>
      <c r="AC4" s="4">
        <v>0</v>
      </c>
      <c r="AD4" s="10">
        <f t="shared" ref="AD4:AD27" si="20">$D$34</f>
        <v>1.8043684710351376E-2</v>
      </c>
      <c r="AE4" s="10">
        <f t="shared" ref="AE4:AE27" si="21">$D$34+3*SQRT($D$34/B4)</f>
        <v>6.4268701062453804E-2</v>
      </c>
      <c r="AF4" s="10">
        <f t="shared" ref="AF4:AF27" si="22">$D$34-3*SQRT($D$34/B4)</f>
        <v>-2.8181331641751049E-2</v>
      </c>
      <c r="AG4" s="4">
        <v>0</v>
      </c>
    </row>
    <row r="5" spans="1:33">
      <c r="A5" s="6">
        <v>3</v>
      </c>
      <c r="B5" s="6">
        <v>42</v>
      </c>
      <c r="C5" s="6">
        <v>34</v>
      </c>
      <c r="D5" s="7">
        <f t="shared" si="0"/>
        <v>8</v>
      </c>
      <c r="E5" s="8">
        <f t="shared" si="1"/>
        <v>0.19047619047619047</v>
      </c>
      <c r="F5" s="9">
        <f t="shared" si="2"/>
        <v>9.1698841698841696E-2</v>
      </c>
      <c r="G5" s="9">
        <f t="shared" si="3"/>
        <v>0.22529484580658798</v>
      </c>
      <c r="H5" s="9">
        <f t="shared" si="4"/>
        <v>-4.1897162408904579E-2</v>
      </c>
      <c r="I5" s="9">
        <v>0</v>
      </c>
      <c r="J5" s="9">
        <f t="shared" si="5"/>
        <v>6.0752688172043011E-2</v>
      </c>
      <c r="K5" s="9">
        <f t="shared" si="6"/>
        <v>0.17133084319493705</v>
      </c>
      <c r="L5" s="9">
        <f t="shared" si="7"/>
        <v>-4.982546685085102E-2</v>
      </c>
      <c r="M5" s="9">
        <v>0</v>
      </c>
      <c r="N5" s="9">
        <f t="shared" si="8"/>
        <v>2.7366863905325445E-2</v>
      </c>
      <c r="O5" s="9">
        <f t="shared" si="9"/>
        <v>0.10289063310413867</v>
      </c>
      <c r="P5" s="9">
        <f t="shared" si="10"/>
        <v>-4.8156905293487776E-2</v>
      </c>
      <c r="Q5" s="9">
        <v>0</v>
      </c>
      <c r="R5" s="11">
        <f t="shared" si="11"/>
        <v>2.5855513307984791E-2</v>
      </c>
      <c r="S5" s="9">
        <f t="shared" si="12"/>
        <v>9.9321257132036281E-2</v>
      </c>
      <c r="T5" s="9">
        <f t="shared" si="13"/>
        <v>-4.7610230516066707E-2</v>
      </c>
      <c r="U5" s="9">
        <v>0</v>
      </c>
      <c r="V5" s="9">
        <f t="shared" si="14"/>
        <v>2.7027027027027029E-2</v>
      </c>
      <c r="W5" s="9">
        <f t="shared" si="15"/>
        <v>0.10209352160317985</v>
      </c>
      <c r="X5" s="9">
        <f t="shared" si="16"/>
        <v>-4.8039467549125789E-2</v>
      </c>
      <c r="Y5" s="9">
        <v>0</v>
      </c>
      <c r="Z5" s="9">
        <f t="shared" si="17"/>
        <v>1.8043684710351376E-2</v>
      </c>
      <c r="AA5" s="9">
        <f t="shared" si="18"/>
        <v>7.9661359851542116E-2</v>
      </c>
      <c r="AB5" s="9">
        <f t="shared" si="19"/>
        <v>-4.3573990430839357E-2</v>
      </c>
      <c r="AC5" s="9">
        <v>0</v>
      </c>
      <c r="AD5" s="9">
        <f t="shared" si="20"/>
        <v>1.8043684710351376E-2</v>
      </c>
      <c r="AE5" s="9">
        <f t="shared" si="21"/>
        <v>8.0224902666450201E-2</v>
      </c>
      <c r="AF5" s="9">
        <f t="shared" si="22"/>
        <v>-4.4137533245747443E-2</v>
      </c>
      <c r="AG5" s="9">
        <v>0</v>
      </c>
    </row>
    <row r="6" spans="1:33">
      <c r="A6" s="6">
        <v>4</v>
      </c>
      <c r="B6" s="6">
        <v>94</v>
      </c>
      <c r="C6" s="6">
        <v>93</v>
      </c>
      <c r="D6" s="7">
        <f t="shared" si="0"/>
        <v>1</v>
      </c>
      <c r="E6" s="8">
        <f t="shared" si="1"/>
        <v>1.0638297872340425E-2</v>
      </c>
      <c r="F6" s="9">
        <f t="shared" si="2"/>
        <v>9.1698841698841696E-2</v>
      </c>
      <c r="G6" s="9">
        <f t="shared" si="3"/>
        <v>0.1809994026301881</v>
      </c>
      <c r="H6" s="9">
        <f t="shared" si="4"/>
        <v>2.3982807674953061E-3</v>
      </c>
      <c r="I6" s="9">
        <v>0</v>
      </c>
      <c r="J6" s="9">
        <f t="shared" si="5"/>
        <v>6.0752688172043011E-2</v>
      </c>
      <c r="K6" s="9">
        <f t="shared" si="6"/>
        <v>0.13466725871813356</v>
      </c>
      <c r="L6" s="9">
        <f t="shared" si="7"/>
        <v>-1.3161882374047536E-2</v>
      </c>
      <c r="M6" s="9">
        <v>0</v>
      </c>
      <c r="N6" s="9">
        <f t="shared" si="8"/>
        <v>2.7366863905325445E-2</v>
      </c>
      <c r="O6" s="9">
        <f t="shared" si="9"/>
        <v>7.7849773167074143E-2</v>
      </c>
      <c r="P6" s="9">
        <f t="shared" si="10"/>
        <v>-2.3116045356423254E-2</v>
      </c>
      <c r="Q6" s="9">
        <v>0</v>
      </c>
      <c r="R6" s="11">
        <f t="shared" si="11"/>
        <v>2.5855513307984791E-2</v>
      </c>
      <c r="S6" s="9">
        <f t="shared" si="12"/>
        <v>7.4962761511570816E-2</v>
      </c>
      <c r="T6" s="9">
        <f t="shared" si="13"/>
        <v>-2.3251734895601239E-2</v>
      </c>
      <c r="U6" s="9">
        <v>0</v>
      </c>
      <c r="V6" s="9">
        <f t="shared" si="14"/>
        <v>2.7027027027027029E-2</v>
      </c>
      <c r="W6" s="9">
        <f t="shared" si="15"/>
        <v>7.7204276845022388E-2</v>
      </c>
      <c r="X6" s="9">
        <f t="shared" si="16"/>
        <v>-2.3150222790968331E-2</v>
      </c>
      <c r="Y6" s="9">
        <v>0</v>
      </c>
      <c r="Z6" s="9">
        <f t="shared" si="17"/>
        <v>1.8043684710351376E-2</v>
      </c>
      <c r="AA6" s="9">
        <f t="shared" si="18"/>
        <v>5.9231241105795709E-2</v>
      </c>
      <c r="AB6" s="9">
        <f t="shared" si="19"/>
        <v>-2.3143871685092954E-2</v>
      </c>
      <c r="AC6" s="9">
        <v>0</v>
      </c>
      <c r="AD6" s="9">
        <f t="shared" si="20"/>
        <v>1.8043684710351376E-2</v>
      </c>
      <c r="AE6" s="9">
        <f t="shared" si="21"/>
        <v>5.960793417993536E-2</v>
      </c>
      <c r="AF6" s="9">
        <f t="shared" si="22"/>
        <v>-2.3520564759232605E-2</v>
      </c>
      <c r="AG6" s="9">
        <v>0</v>
      </c>
    </row>
    <row r="7" spans="1:33">
      <c r="A7" s="12">
        <v>5</v>
      </c>
      <c r="B7" s="12">
        <v>115</v>
      </c>
      <c r="C7" s="12">
        <v>115</v>
      </c>
      <c r="D7" s="13">
        <f t="shared" si="0"/>
        <v>0</v>
      </c>
      <c r="E7" s="14">
        <f t="shared" si="1"/>
        <v>0</v>
      </c>
      <c r="F7" s="10">
        <f t="shared" si="2"/>
        <v>9.1698841698841696E-2</v>
      </c>
      <c r="G7" s="10">
        <f t="shared" si="3"/>
        <v>0.17243520693185299</v>
      </c>
      <c r="H7" s="10">
        <f t="shared" si="4"/>
        <v>1.0962476465830415E-2</v>
      </c>
      <c r="I7" s="10">
        <v>0</v>
      </c>
      <c r="J7" s="10">
        <f t="shared" si="5"/>
        <v>6.0752688172043011E-2</v>
      </c>
      <c r="K7" s="10">
        <f t="shared" si="6"/>
        <v>0.12757862634546824</v>
      </c>
      <c r="L7" s="10">
        <f t="shared" si="7"/>
        <v>-6.0732500013822091E-3</v>
      </c>
      <c r="M7" s="10">
        <v>0</v>
      </c>
      <c r="N7" s="10">
        <f t="shared" si="8"/>
        <v>2.7366863905325445E-2</v>
      </c>
      <c r="O7" s="10">
        <f t="shared" si="9"/>
        <v>7.3008308457000334E-2</v>
      </c>
      <c r="P7" s="10">
        <f t="shared" si="10"/>
        <v>-1.8274580646349445E-2</v>
      </c>
      <c r="Q7" s="10">
        <v>0</v>
      </c>
      <c r="R7" s="15">
        <f t="shared" si="11"/>
        <v>2.5855513307984791E-2</v>
      </c>
      <c r="S7" s="10">
        <f t="shared" si="12"/>
        <v>7.0253226885628753E-2</v>
      </c>
      <c r="T7" s="10">
        <f t="shared" si="13"/>
        <v>-1.8542200269659168E-2</v>
      </c>
      <c r="U7" s="10">
        <v>0</v>
      </c>
      <c r="V7" s="4">
        <f t="shared" si="14"/>
        <v>2.7027027027027029E-2</v>
      </c>
      <c r="W7" s="10">
        <f t="shared" si="15"/>
        <v>7.239212580628554E-2</v>
      </c>
      <c r="X7" s="10">
        <f t="shared" si="16"/>
        <v>-1.8338071752231483E-2</v>
      </c>
      <c r="Y7" s="4">
        <v>0</v>
      </c>
      <c r="Z7" s="4">
        <f t="shared" si="17"/>
        <v>1.8043684710351376E-2</v>
      </c>
      <c r="AA7" s="10">
        <f t="shared" si="18"/>
        <v>5.528122903836892E-2</v>
      </c>
      <c r="AB7" s="10">
        <f t="shared" si="19"/>
        <v>-1.9193859617666172E-2</v>
      </c>
      <c r="AC7" s="4">
        <v>0</v>
      </c>
      <c r="AD7" s="10">
        <f t="shared" si="20"/>
        <v>1.8043684710351376E-2</v>
      </c>
      <c r="AE7" s="10">
        <f t="shared" si="21"/>
        <v>5.5621796099732251E-2</v>
      </c>
      <c r="AF7" s="10">
        <f t="shared" si="22"/>
        <v>-1.9534426679029496E-2</v>
      </c>
      <c r="AG7" s="4">
        <v>0</v>
      </c>
    </row>
    <row r="8" spans="1:33">
      <c r="A8" s="6">
        <v>6</v>
      </c>
      <c r="B8" s="6">
        <v>37</v>
      </c>
      <c r="C8" s="6">
        <v>34</v>
      </c>
      <c r="D8" s="7">
        <f t="shared" si="0"/>
        <v>3</v>
      </c>
      <c r="E8" s="8">
        <f t="shared" si="1"/>
        <v>8.1081081081081086E-2</v>
      </c>
      <c r="F8" s="9">
        <f t="shared" si="2"/>
        <v>9.1698841698841696E-2</v>
      </c>
      <c r="G8" s="9">
        <f t="shared" si="3"/>
        <v>0.23403565932951242</v>
      </c>
      <c r="H8" s="9">
        <f t="shared" si="4"/>
        <v>-5.0637975931829046E-2</v>
      </c>
      <c r="I8" s="9">
        <v>0</v>
      </c>
      <c r="J8" s="9">
        <f t="shared" si="5"/>
        <v>6.0752688172043011E-2</v>
      </c>
      <c r="K8" s="9">
        <f t="shared" si="6"/>
        <v>0.17856566312251979</v>
      </c>
      <c r="L8" s="9">
        <f t="shared" si="7"/>
        <v>-5.7060286778433757E-2</v>
      </c>
      <c r="M8" s="9">
        <v>0</v>
      </c>
      <c r="N8" s="9">
        <f t="shared" si="8"/>
        <v>2.7366863905325445E-2</v>
      </c>
      <c r="O8" s="9">
        <f t="shared" si="9"/>
        <v>0.10783194244586722</v>
      </c>
      <c r="P8" s="9">
        <f t="shared" si="10"/>
        <v>-5.3098214635216329E-2</v>
      </c>
      <c r="Q8" s="9">
        <v>0</v>
      </c>
      <c r="R8" s="11">
        <f t="shared" si="11"/>
        <v>2.5855513307984791E-2</v>
      </c>
      <c r="S8" s="9">
        <f t="shared" si="12"/>
        <v>0.1041279156198985</v>
      </c>
      <c r="T8" s="9">
        <f t="shared" si="13"/>
        <v>-5.2416889003928921E-2</v>
      </c>
      <c r="U8" s="9">
        <v>0</v>
      </c>
      <c r="V8" s="9">
        <f t="shared" si="14"/>
        <v>2.7027027027027029E-2</v>
      </c>
      <c r="W8" s="9">
        <f t="shared" si="15"/>
        <v>0.1070049127431468</v>
      </c>
      <c r="X8" s="9">
        <f t="shared" si="16"/>
        <v>-5.2950858689092745E-2</v>
      </c>
      <c r="Y8" s="9">
        <v>0</v>
      </c>
      <c r="Z8" s="9">
        <f t="shared" si="17"/>
        <v>1.8043684710351376E-2</v>
      </c>
      <c r="AA8" s="9">
        <f t="shared" si="18"/>
        <v>8.3692832287580787E-2</v>
      </c>
      <c r="AB8" s="9">
        <f t="shared" si="19"/>
        <v>-4.7605462866878029E-2</v>
      </c>
      <c r="AC8" s="9">
        <v>0</v>
      </c>
      <c r="AD8" s="9">
        <f t="shared" si="20"/>
        <v>1.8043684710351376E-2</v>
      </c>
      <c r="AE8" s="9">
        <f t="shared" si="21"/>
        <v>8.4293246135347902E-2</v>
      </c>
      <c r="AF8" s="9">
        <f t="shared" si="22"/>
        <v>-4.8205876714645143E-2</v>
      </c>
      <c r="AG8" s="9">
        <v>0</v>
      </c>
    </row>
    <row r="9" spans="1:33">
      <c r="A9" s="6">
        <v>7</v>
      </c>
      <c r="B9" s="6">
        <v>79</v>
      </c>
      <c r="C9" s="6">
        <v>71</v>
      </c>
      <c r="D9" s="7">
        <f t="shared" si="0"/>
        <v>8</v>
      </c>
      <c r="E9" s="8">
        <f t="shared" si="1"/>
        <v>0.10126582278481013</v>
      </c>
      <c r="F9" s="9">
        <f t="shared" si="2"/>
        <v>9.1698841698841696E-2</v>
      </c>
      <c r="G9" s="9">
        <f t="shared" si="3"/>
        <v>0.18910907152898798</v>
      </c>
      <c r="H9" s="9">
        <f t="shared" si="4"/>
        <v>-5.7113881313046039E-3</v>
      </c>
      <c r="I9" s="9">
        <v>0</v>
      </c>
      <c r="J9" s="9">
        <f t="shared" si="5"/>
        <v>6.0752688172043011E-2</v>
      </c>
      <c r="K9" s="9">
        <f t="shared" si="6"/>
        <v>0.1413796767329164</v>
      </c>
      <c r="L9" s="9">
        <f t="shared" si="7"/>
        <v>-1.9874300388830375E-2</v>
      </c>
      <c r="M9" s="9">
        <v>0</v>
      </c>
      <c r="N9" s="9">
        <f t="shared" si="8"/>
        <v>2.7366863905325445E-2</v>
      </c>
      <c r="O9" s="9">
        <f t="shared" si="9"/>
        <v>8.2434287249529753E-2</v>
      </c>
      <c r="P9" s="9">
        <f t="shared" si="10"/>
        <v>-2.7700559438878863E-2</v>
      </c>
      <c r="Q9" s="9">
        <v>0</v>
      </c>
      <c r="R9" s="11">
        <f t="shared" si="11"/>
        <v>2.5855513307984791E-2</v>
      </c>
      <c r="S9" s="9">
        <f t="shared" si="12"/>
        <v>7.942234742356119E-2</v>
      </c>
      <c r="T9" s="9">
        <f t="shared" si="13"/>
        <v>-2.7711320807591613E-2</v>
      </c>
      <c r="U9" s="9">
        <v>0</v>
      </c>
      <c r="V9" s="9">
        <f t="shared" si="14"/>
        <v>2.7027027027027029E-2</v>
      </c>
      <c r="W9" s="9">
        <f t="shared" si="15"/>
        <v>8.1761033018022788E-2</v>
      </c>
      <c r="X9" s="9">
        <f t="shared" si="16"/>
        <v>-2.7706978963968731E-2</v>
      </c>
      <c r="Y9" s="9">
        <v>0</v>
      </c>
      <c r="Z9" s="9">
        <f t="shared" si="17"/>
        <v>1.8043684710351376E-2</v>
      </c>
      <c r="AA9" s="9">
        <f t="shared" si="18"/>
        <v>6.2971614532727399E-2</v>
      </c>
      <c r="AB9" s="9">
        <f t="shared" si="19"/>
        <v>-2.6884245112024651E-2</v>
      </c>
      <c r="AC9" s="9">
        <v>0</v>
      </c>
      <c r="AD9" s="9">
        <f t="shared" si="20"/>
        <v>1.8043684710351376E-2</v>
      </c>
      <c r="AE9" s="9">
        <f t="shared" si="21"/>
        <v>6.3382516306967965E-2</v>
      </c>
      <c r="AF9" s="9">
        <f t="shared" si="22"/>
        <v>-2.7295146886265217E-2</v>
      </c>
      <c r="AG9" s="9">
        <v>0</v>
      </c>
    </row>
    <row r="10" spans="1:33">
      <c r="A10" s="6">
        <v>8</v>
      </c>
      <c r="B10" s="6">
        <v>89</v>
      </c>
      <c r="C10" s="6">
        <v>83</v>
      </c>
      <c r="D10" s="7">
        <f t="shared" si="0"/>
        <v>6</v>
      </c>
      <c r="E10" s="8">
        <f t="shared" si="1"/>
        <v>6.741573033707865E-2</v>
      </c>
      <c r="F10" s="9">
        <f t="shared" si="2"/>
        <v>9.1698841698841696E-2</v>
      </c>
      <c r="G10" s="9">
        <f t="shared" si="3"/>
        <v>0.18347357061193531</v>
      </c>
      <c r="H10" s="9">
        <f t="shared" si="4"/>
        <v>-7.5887214251932344E-5</v>
      </c>
      <c r="I10" s="9">
        <v>0</v>
      </c>
      <c r="J10" s="9">
        <f t="shared" si="5"/>
        <v>6.0752688172043011E-2</v>
      </c>
      <c r="K10" s="9">
        <f t="shared" si="6"/>
        <v>0.13671514130613127</v>
      </c>
      <c r="L10" s="9">
        <f t="shared" si="7"/>
        <v>-1.5209764962045257E-2</v>
      </c>
      <c r="M10" s="9">
        <v>0</v>
      </c>
      <c r="N10" s="9">
        <f t="shared" si="8"/>
        <v>2.7366863905325445E-2</v>
      </c>
      <c r="O10" s="9">
        <f t="shared" si="9"/>
        <v>7.9248456405098755E-2</v>
      </c>
      <c r="P10" s="9">
        <f t="shared" si="10"/>
        <v>-2.4514728594447859E-2</v>
      </c>
      <c r="Q10" s="9">
        <v>0</v>
      </c>
      <c r="R10" s="11">
        <f t="shared" si="11"/>
        <v>2.5855513307984791E-2</v>
      </c>
      <c r="S10" s="9">
        <f t="shared" si="12"/>
        <v>7.6323330582020829E-2</v>
      </c>
      <c r="T10" s="9">
        <f t="shared" si="13"/>
        <v>-2.4612303966051251E-2</v>
      </c>
      <c r="U10" s="9">
        <v>0</v>
      </c>
      <c r="V10" s="9">
        <f t="shared" si="14"/>
        <v>2.7027027027027029E-2</v>
      </c>
      <c r="W10" s="9">
        <f t="shared" si="15"/>
        <v>7.8594491459768878E-2</v>
      </c>
      <c r="X10" s="9">
        <f t="shared" si="16"/>
        <v>-2.4540437405714821E-2</v>
      </c>
      <c r="Y10" s="9">
        <v>0</v>
      </c>
      <c r="Z10" s="9">
        <f t="shared" si="17"/>
        <v>1.8043684710351376E-2</v>
      </c>
      <c r="AA10" s="9">
        <f t="shared" si="18"/>
        <v>6.0372386606083892E-2</v>
      </c>
      <c r="AB10" s="9">
        <f t="shared" si="19"/>
        <v>-2.4285017185381143E-2</v>
      </c>
      <c r="AC10" s="9">
        <v>0</v>
      </c>
      <c r="AD10" s="9">
        <f t="shared" si="20"/>
        <v>1.8043684710351376E-2</v>
      </c>
      <c r="AE10" s="9">
        <f t="shared" si="21"/>
        <v>6.0759516366547375E-2</v>
      </c>
      <c r="AF10" s="9">
        <f t="shared" si="22"/>
        <v>-2.467214694584462E-2</v>
      </c>
      <c r="AG10" s="9">
        <v>0</v>
      </c>
    </row>
    <row r="11" spans="1:33">
      <c r="A11" s="6">
        <v>9</v>
      </c>
      <c r="B11" s="6">
        <v>64</v>
      </c>
      <c r="C11" s="6">
        <v>54</v>
      </c>
      <c r="D11" s="7">
        <f t="shared" si="0"/>
        <v>10</v>
      </c>
      <c r="E11" s="8">
        <f t="shared" si="1"/>
        <v>0.15625</v>
      </c>
      <c r="F11" s="9">
        <f t="shared" si="2"/>
        <v>9.1698841698841696E-2</v>
      </c>
      <c r="G11" s="9">
        <f t="shared" si="3"/>
        <v>0.19992397431955855</v>
      </c>
      <c r="H11" s="9">
        <f t="shared" si="4"/>
        <v>-1.6526290921875159E-2</v>
      </c>
      <c r="I11" s="9">
        <v>0</v>
      </c>
      <c r="J11" s="9">
        <f t="shared" si="5"/>
        <v>6.0752688172043011E-2</v>
      </c>
      <c r="K11" s="9">
        <f t="shared" si="6"/>
        <v>0.15033123187350836</v>
      </c>
      <c r="L11" s="9">
        <f t="shared" si="7"/>
        <v>-2.8825855529422344E-2</v>
      </c>
      <c r="M11" s="9">
        <v>0</v>
      </c>
      <c r="N11" s="9">
        <f t="shared" si="8"/>
        <v>2.7366863905325445E-2</v>
      </c>
      <c r="O11" s="9">
        <f t="shared" si="9"/>
        <v>8.8548109498314292E-2</v>
      </c>
      <c r="P11" s="9">
        <f t="shared" si="10"/>
        <v>-3.381438168766341E-2</v>
      </c>
      <c r="Q11" s="9">
        <v>0</v>
      </c>
      <c r="R11" s="11">
        <f t="shared" si="11"/>
        <v>2.5855513307984791E-2</v>
      </c>
      <c r="S11" s="9">
        <f t="shared" si="12"/>
        <v>8.5369567800401835E-2</v>
      </c>
      <c r="T11" s="9">
        <f t="shared" si="13"/>
        <v>-3.3658541184432261E-2</v>
      </c>
      <c r="U11" s="9">
        <v>0</v>
      </c>
      <c r="V11" s="9">
        <f t="shared" si="14"/>
        <v>2.7027027027027029E-2</v>
      </c>
      <c r="W11" s="9">
        <f t="shared" si="15"/>
        <v>8.7837837837837843E-2</v>
      </c>
      <c r="X11" s="9">
        <f t="shared" si="16"/>
        <v>-3.3783783783783786E-2</v>
      </c>
      <c r="Y11" s="9">
        <v>0</v>
      </c>
      <c r="Z11" s="9">
        <f t="shared" si="17"/>
        <v>1.8043684710351376E-2</v>
      </c>
      <c r="AA11" s="9">
        <f t="shared" si="18"/>
        <v>6.7959706588950022E-2</v>
      </c>
      <c r="AB11" s="9">
        <f t="shared" si="19"/>
        <v>-3.1872337168247264E-2</v>
      </c>
      <c r="AC11" s="9">
        <v>0</v>
      </c>
      <c r="AD11" s="9">
        <f t="shared" si="20"/>
        <v>1.8043684710351376E-2</v>
      </c>
      <c r="AE11" s="9">
        <f t="shared" si="21"/>
        <v>6.8416228445933785E-2</v>
      </c>
      <c r="AF11" s="9">
        <f t="shared" si="22"/>
        <v>-3.2328859025231027E-2</v>
      </c>
      <c r="AG11" s="9">
        <v>0</v>
      </c>
    </row>
    <row r="12" spans="1:33">
      <c r="A12" s="12">
        <v>10</v>
      </c>
      <c r="B12" s="12">
        <v>60</v>
      </c>
      <c r="C12" s="12">
        <v>58</v>
      </c>
      <c r="D12" s="13">
        <f t="shared" si="0"/>
        <v>2</v>
      </c>
      <c r="E12" s="14">
        <f t="shared" si="1"/>
        <v>3.3333333333333333E-2</v>
      </c>
      <c r="F12" s="10">
        <f t="shared" si="2"/>
        <v>9.1698841698841696E-2</v>
      </c>
      <c r="G12" s="10">
        <f t="shared" si="3"/>
        <v>0.20347327804047516</v>
      </c>
      <c r="H12" s="10">
        <f t="shared" si="4"/>
        <v>-2.007559464279178E-2</v>
      </c>
      <c r="I12" s="10">
        <v>0</v>
      </c>
      <c r="J12" s="10">
        <f t="shared" si="5"/>
        <v>6.0752688172043011E-2</v>
      </c>
      <c r="K12" s="10">
        <f t="shared" si="6"/>
        <v>0.15326901028758663</v>
      </c>
      <c r="L12" s="10">
        <f t="shared" si="7"/>
        <v>-3.1763633943500617E-2</v>
      </c>
      <c r="M12" s="10">
        <v>0</v>
      </c>
      <c r="N12" s="10">
        <f t="shared" si="8"/>
        <v>2.7366863905325445E-2</v>
      </c>
      <c r="O12" s="10">
        <f t="shared" si="9"/>
        <v>9.0554582647157905E-2</v>
      </c>
      <c r="P12" s="10">
        <f t="shared" si="10"/>
        <v>-3.5820854836507016E-2</v>
      </c>
      <c r="Q12" s="10">
        <v>0</v>
      </c>
      <c r="R12" s="15">
        <f t="shared" si="11"/>
        <v>2.5855513307984791E-2</v>
      </c>
      <c r="S12" s="10">
        <f t="shared" si="12"/>
        <v>8.7321364485161312E-2</v>
      </c>
      <c r="T12" s="10">
        <f t="shared" si="13"/>
        <v>-3.5610337869191738E-2</v>
      </c>
      <c r="U12" s="10">
        <v>0</v>
      </c>
      <c r="V12" s="4">
        <f t="shared" si="14"/>
        <v>2.7027027027027029E-2</v>
      </c>
      <c r="W12" s="10">
        <f t="shared" si="15"/>
        <v>8.9832162370931085E-2</v>
      </c>
      <c r="X12" s="10">
        <f t="shared" si="16"/>
        <v>-3.5778108316877028E-2</v>
      </c>
      <c r="Y12" s="4">
        <v>0</v>
      </c>
      <c r="Z12" s="4">
        <f t="shared" si="17"/>
        <v>1.8043684710351376E-2</v>
      </c>
      <c r="AA12" s="10">
        <f t="shared" si="18"/>
        <v>6.9596730428948081E-2</v>
      </c>
      <c r="AB12" s="10">
        <f t="shared" si="19"/>
        <v>-3.3509361008245322E-2</v>
      </c>
      <c r="AC12" s="4">
        <v>0</v>
      </c>
      <c r="AD12" s="10">
        <f t="shared" si="20"/>
        <v>1.8043684710351376E-2</v>
      </c>
      <c r="AE12" s="10">
        <f t="shared" si="21"/>
        <v>7.0068224175422147E-2</v>
      </c>
      <c r="AF12" s="10">
        <f t="shared" si="22"/>
        <v>-3.3980854754719389E-2</v>
      </c>
      <c r="AG12" s="4">
        <v>0</v>
      </c>
    </row>
    <row r="13" spans="1:33">
      <c r="A13" s="12">
        <v>11</v>
      </c>
      <c r="B13" s="12">
        <v>116</v>
      </c>
      <c r="C13" s="12">
        <v>115</v>
      </c>
      <c r="D13" s="13">
        <f t="shared" si="0"/>
        <v>1</v>
      </c>
      <c r="E13" s="14">
        <f t="shared" si="1"/>
        <v>8.6206896551724137E-3</v>
      </c>
      <c r="F13" s="10">
        <f t="shared" si="2"/>
        <v>9.1698841698841696E-2</v>
      </c>
      <c r="G13" s="10">
        <f t="shared" si="3"/>
        <v>0.1720864521038829</v>
      </c>
      <c r="H13" s="10">
        <f t="shared" si="4"/>
        <v>1.1311231293800475E-2</v>
      </c>
      <c r="I13" s="10">
        <v>0</v>
      </c>
      <c r="J13" s="10">
        <f t="shared" si="5"/>
        <v>6.0752688172043011E-2</v>
      </c>
      <c r="K13" s="10">
        <f t="shared" si="6"/>
        <v>0.12728996003624873</v>
      </c>
      <c r="L13" s="10">
        <f t="shared" si="7"/>
        <v>-5.784583692162705E-3</v>
      </c>
      <c r="M13" s="10">
        <v>0</v>
      </c>
      <c r="N13" s="10">
        <f t="shared" si="8"/>
        <v>2.7366863905325445E-2</v>
      </c>
      <c r="O13" s="10">
        <f t="shared" si="9"/>
        <v>7.2811152267258761E-2</v>
      </c>
      <c r="P13" s="10">
        <f t="shared" si="10"/>
        <v>-1.8077424456607871E-2</v>
      </c>
      <c r="Q13" s="10">
        <v>0</v>
      </c>
      <c r="R13" s="15">
        <f t="shared" si="11"/>
        <v>2.5855513307984791E-2</v>
      </c>
      <c r="S13" s="10">
        <f t="shared" si="12"/>
        <v>7.0061443209012295E-2</v>
      </c>
      <c r="T13" s="10">
        <f t="shared" si="13"/>
        <v>-1.8350416593042717E-2</v>
      </c>
      <c r="U13" s="10">
        <v>0</v>
      </c>
      <c r="V13" s="4">
        <f t="shared" si="14"/>
        <v>2.7027027027027029E-2</v>
      </c>
      <c r="W13" s="10">
        <f t="shared" si="15"/>
        <v>7.2196163340363967E-2</v>
      </c>
      <c r="X13" s="10">
        <f t="shared" si="16"/>
        <v>-1.814210928630991E-2</v>
      </c>
      <c r="Y13" s="4">
        <v>0</v>
      </c>
      <c r="Z13" s="4">
        <f t="shared" si="17"/>
        <v>1.8043684710351376E-2</v>
      </c>
      <c r="AA13" s="10">
        <f t="shared" si="18"/>
        <v>5.5120374963149352E-2</v>
      </c>
      <c r="AB13" s="10">
        <f t="shared" si="19"/>
        <v>-1.9033005542446604E-2</v>
      </c>
      <c r="AC13" s="4">
        <v>0</v>
      </c>
      <c r="AD13" s="10">
        <f t="shared" si="20"/>
        <v>1.8043684710351376E-2</v>
      </c>
      <c r="AE13" s="10">
        <f t="shared" si="21"/>
        <v>5.5459470885620615E-2</v>
      </c>
      <c r="AF13" s="10">
        <f t="shared" si="22"/>
        <v>-1.9372101464917867E-2</v>
      </c>
      <c r="AG13" s="4">
        <v>0</v>
      </c>
    </row>
    <row r="14" spans="1:33">
      <c r="A14" s="6">
        <v>12</v>
      </c>
      <c r="B14" s="6">
        <v>120</v>
      </c>
      <c r="C14" s="6">
        <v>98</v>
      </c>
      <c r="D14" s="7">
        <f t="shared" si="0"/>
        <v>22</v>
      </c>
      <c r="E14" s="8">
        <f t="shared" si="1"/>
        <v>0.18333333333333332</v>
      </c>
      <c r="F14" s="9">
        <f t="shared" si="2"/>
        <v>9.1698841698841696E-2</v>
      </c>
      <c r="G14" s="9">
        <f t="shared" si="3"/>
        <v>0.17073530359931477</v>
      </c>
      <c r="H14" s="9">
        <f t="shared" si="4"/>
        <v>1.2662379798368609E-2</v>
      </c>
      <c r="I14" s="9">
        <v>0</v>
      </c>
      <c r="J14" s="9">
        <f t="shared" si="5"/>
        <v>6.0752688172043011E-2</v>
      </c>
      <c r="K14" s="9">
        <f t="shared" si="6"/>
        <v>0.12617160691038287</v>
      </c>
      <c r="L14" s="9">
        <f t="shared" si="7"/>
        <v>-4.6662305662968431E-3</v>
      </c>
      <c r="M14" s="9">
        <v>0</v>
      </c>
      <c r="N14" s="9">
        <f t="shared" si="8"/>
        <v>2.7366863905325445E-2</v>
      </c>
      <c r="O14" s="9">
        <f t="shared" si="9"/>
        <v>7.2047328315383491E-2</v>
      </c>
      <c r="P14" s="9">
        <f t="shared" si="10"/>
        <v>-1.7313600504732594E-2</v>
      </c>
      <c r="Q14" s="9">
        <v>0</v>
      </c>
      <c r="R14" s="11">
        <f t="shared" si="11"/>
        <v>2.5855513307984791E-2</v>
      </c>
      <c r="S14" s="9">
        <f t="shared" si="12"/>
        <v>6.9318433486769443E-2</v>
      </c>
      <c r="T14" s="9">
        <f t="shared" si="13"/>
        <v>-1.7607406870799865E-2</v>
      </c>
      <c r="U14" s="9">
        <v>0</v>
      </c>
      <c r="V14" s="9">
        <f t="shared" si="14"/>
        <v>2.7027027027027029E-2</v>
      </c>
      <c r="W14" s="9">
        <f t="shared" si="15"/>
        <v>7.1436964122040494E-2</v>
      </c>
      <c r="X14" s="9">
        <f t="shared" si="16"/>
        <v>-1.7382910067986437E-2</v>
      </c>
      <c r="Y14" s="9">
        <v>0</v>
      </c>
      <c r="Z14" s="9">
        <f t="shared" si="17"/>
        <v>1.8043684710351376E-2</v>
      </c>
      <c r="AA14" s="9">
        <f t="shared" si="18"/>
        <v>5.449719292879121E-2</v>
      </c>
      <c r="AB14" s="9">
        <f t="shared" si="19"/>
        <v>-1.8409823508088455E-2</v>
      </c>
      <c r="AC14" s="9">
        <v>0</v>
      </c>
      <c r="AD14" s="9">
        <f t="shared" si="20"/>
        <v>1.8043684710351376E-2</v>
      </c>
      <c r="AE14" s="9">
        <f t="shared" si="21"/>
        <v>5.4830589354210077E-2</v>
      </c>
      <c r="AF14" s="9">
        <f t="shared" si="22"/>
        <v>-1.8743219933507329E-2</v>
      </c>
      <c r="AG14" s="9">
        <v>0</v>
      </c>
    </row>
    <row r="15" spans="1:33">
      <c r="A15" s="12">
        <v>13</v>
      </c>
      <c r="B15" s="12">
        <v>46</v>
      </c>
      <c r="C15" s="12">
        <v>44</v>
      </c>
      <c r="D15" s="13">
        <f t="shared" si="0"/>
        <v>2</v>
      </c>
      <c r="E15" s="14">
        <f t="shared" si="1"/>
        <v>4.3478260869565216E-2</v>
      </c>
      <c r="F15" s="10">
        <f t="shared" si="2"/>
        <v>9.1698841698841696E-2</v>
      </c>
      <c r="G15" s="10">
        <f t="shared" si="3"/>
        <v>0.21935424376861501</v>
      </c>
      <c r="H15" s="10">
        <f t="shared" si="4"/>
        <v>-3.5956560370931631E-2</v>
      </c>
      <c r="I15" s="10">
        <v>0</v>
      </c>
      <c r="J15" s="10">
        <f t="shared" si="5"/>
        <v>6.0752688172043011E-2</v>
      </c>
      <c r="K15" s="10">
        <f t="shared" si="6"/>
        <v>0.16641377387485096</v>
      </c>
      <c r="L15" s="10">
        <f t="shared" si="7"/>
        <v>-4.4908397530764928E-2</v>
      </c>
      <c r="M15" s="10">
        <v>0</v>
      </c>
      <c r="N15" s="10">
        <f t="shared" si="8"/>
        <v>2.7366863905325445E-2</v>
      </c>
      <c r="O15" s="10">
        <f t="shared" si="9"/>
        <v>9.9532324147113077E-2</v>
      </c>
      <c r="P15" s="10">
        <f t="shared" si="10"/>
        <v>-4.4798596336462188E-2</v>
      </c>
      <c r="Q15" s="10">
        <v>0</v>
      </c>
      <c r="R15" s="15">
        <f t="shared" si="11"/>
        <v>2.5855513307984791E-2</v>
      </c>
      <c r="S15" s="10">
        <f t="shared" si="12"/>
        <v>9.6054462212553704E-2</v>
      </c>
      <c r="T15" s="10">
        <f t="shared" si="13"/>
        <v>-4.434343559658413E-2</v>
      </c>
      <c r="U15" s="10">
        <v>0</v>
      </c>
      <c r="V15" s="4">
        <f t="shared" si="14"/>
        <v>2.7027027027027029E-2</v>
      </c>
      <c r="W15" s="10">
        <f t="shared" si="15"/>
        <v>9.8755546237517533E-2</v>
      </c>
      <c r="X15" s="10">
        <f t="shared" si="16"/>
        <v>-4.4701492183463476E-2</v>
      </c>
      <c r="Y15" s="4">
        <v>0</v>
      </c>
      <c r="Z15" s="4">
        <f t="shared" si="17"/>
        <v>1.8043684710351376E-2</v>
      </c>
      <c r="AA15" s="10">
        <f t="shared" si="18"/>
        <v>7.6921411984361199E-2</v>
      </c>
      <c r="AB15" s="10">
        <f t="shared" si="19"/>
        <v>-4.083404256365844E-2</v>
      </c>
      <c r="AC15" s="4">
        <v>0</v>
      </c>
      <c r="AD15" s="10">
        <f t="shared" si="20"/>
        <v>1.8043684710351376E-2</v>
      </c>
      <c r="AE15" s="10">
        <f t="shared" si="21"/>
        <v>7.7459895789330407E-2</v>
      </c>
      <c r="AF15" s="10">
        <f t="shared" si="22"/>
        <v>-4.1372526368627649E-2</v>
      </c>
      <c r="AG15" s="4">
        <v>0</v>
      </c>
    </row>
    <row r="16" spans="1:33">
      <c r="A16" s="12">
        <v>14</v>
      </c>
      <c r="B16" s="12">
        <v>103</v>
      </c>
      <c r="C16" s="12">
        <v>102</v>
      </c>
      <c r="D16" s="13">
        <f t="shared" si="0"/>
        <v>1</v>
      </c>
      <c r="E16" s="14">
        <f t="shared" si="1"/>
        <v>9.7087378640776691E-3</v>
      </c>
      <c r="F16" s="10">
        <f t="shared" si="2"/>
        <v>9.1698841698841696E-2</v>
      </c>
      <c r="G16" s="10">
        <f t="shared" si="3"/>
        <v>0.17700875514236636</v>
      </c>
      <c r="H16" s="10">
        <f t="shared" si="4"/>
        <v>6.3889282553170196E-3</v>
      </c>
      <c r="I16" s="10">
        <v>0</v>
      </c>
      <c r="J16" s="10">
        <f t="shared" si="5"/>
        <v>6.0752688172043011E-2</v>
      </c>
      <c r="K16" s="10">
        <f t="shared" si="6"/>
        <v>0.13136417761554178</v>
      </c>
      <c r="L16" s="10">
        <f t="shared" si="7"/>
        <v>-9.8588012714557541E-3</v>
      </c>
      <c r="M16" s="10">
        <v>0</v>
      </c>
      <c r="N16" s="10">
        <f t="shared" si="8"/>
        <v>2.7366863905325445E-2</v>
      </c>
      <c r="O16" s="10">
        <f t="shared" si="9"/>
        <v>7.5593801951191086E-2</v>
      </c>
      <c r="P16" s="10">
        <f t="shared" si="10"/>
        <v>-2.0860074140540197E-2</v>
      </c>
      <c r="Q16" s="10">
        <v>0</v>
      </c>
      <c r="R16" s="15">
        <f t="shared" si="11"/>
        <v>2.5855513307984791E-2</v>
      </c>
      <c r="S16" s="10">
        <f t="shared" si="12"/>
        <v>7.2768265590899744E-2</v>
      </c>
      <c r="T16" s="10">
        <f t="shared" si="13"/>
        <v>-2.1057238974930167E-2</v>
      </c>
      <c r="U16" s="10">
        <v>0</v>
      </c>
      <c r="V16" s="4">
        <f t="shared" si="14"/>
        <v>2.7027027027027029E-2</v>
      </c>
      <c r="W16" s="10">
        <f t="shared" si="15"/>
        <v>7.4961964883668325E-2</v>
      </c>
      <c r="X16" s="10">
        <f t="shared" si="16"/>
        <v>-2.0907910829614268E-2</v>
      </c>
      <c r="Y16" s="4">
        <v>0</v>
      </c>
      <c r="Z16" s="4">
        <f t="shared" si="17"/>
        <v>1.8043684710351376E-2</v>
      </c>
      <c r="AA16" s="10">
        <f t="shared" si="18"/>
        <v>5.7390658955529514E-2</v>
      </c>
      <c r="AB16" s="10">
        <f t="shared" si="19"/>
        <v>-2.1303289534826759E-2</v>
      </c>
      <c r="AC16" s="4">
        <v>0</v>
      </c>
      <c r="AD16" s="10">
        <f t="shared" si="20"/>
        <v>1.8043684710351376E-2</v>
      </c>
      <c r="AE16" s="10">
        <f t="shared" si="21"/>
        <v>5.7750518436975942E-2</v>
      </c>
      <c r="AF16" s="10">
        <f t="shared" si="22"/>
        <v>-2.1663149016273187E-2</v>
      </c>
      <c r="AG16" s="4">
        <v>0</v>
      </c>
    </row>
    <row r="17" spans="1:33">
      <c r="A17" s="12">
        <v>15</v>
      </c>
      <c r="B17" s="12">
        <v>81</v>
      </c>
      <c r="C17" s="12">
        <v>79</v>
      </c>
      <c r="D17" s="13">
        <f t="shared" si="0"/>
        <v>2</v>
      </c>
      <c r="E17" s="14">
        <f t="shared" si="1"/>
        <v>2.4691358024691357E-2</v>
      </c>
      <c r="F17" s="10">
        <f t="shared" si="2"/>
        <v>9.1698841698841696E-2</v>
      </c>
      <c r="G17" s="10">
        <f t="shared" si="3"/>
        <v>0.18789895958392333</v>
      </c>
      <c r="H17" s="10">
        <f t="shared" si="4"/>
        <v>-4.5012761862399525E-3</v>
      </c>
      <c r="I17" s="10">
        <v>0</v>
      </c>
      <c r="J17" s="10">
        <f t="shared" si="5"/>
        <v>6.0752688172043011E-2</v>
      </c>
      <c r="K17" s="10">
        <f t="shared" si="6"/>
        <v>0.14037806035112332</v>
      </c>
      <c r="L17" s="10">
        <f t="shared" si="7"/>
        <v>-1.8872684007037295E-2</v>
      </c>
      <c r="M17" s="10">
        <v>0</v>
      </c>
      <c r="N17" s="10">
        <f t="shared" si="8"/>
        <v>2.7366863905325445E-2</v>
      </c>
      <c r="O17" s="10">
        <f t="shared" si="9"/>
        <v>8.1750193321315529E-2</v>
      </c>
      <c r="P17" s="10">
        <f t="shared" si="10"/>
        <v>-2.7016465510664646E-2</v>
      </c>
      <c r="Q17" s="10">
        <v>0</v>
      </c>
      <c r="R17" s="15">
        <f t="shared" si="11"/>
        <v>2.5855513307984791E-2</v>
      </c>
      <c r="S17" s="10">
        <f t="shared" si="12"/>
        <v>7.8756895079022171E-2</v>
      </c>
      <c r="T17" s="10">
        <f t="shared" si="13"/>
        <v>-2.7045868463052593E-2</v>
      </c>
      <c r="U17" s="10">
        <v>0</v>
      </c>
      <c r="V17" s="4">
        <f t="shared" si="14"/>
        <v>2.7027027027027029E-2</v>
      </c>
      <c r="W17" s="10">
        <f t="shared" si="15"/>
        <v>8.1081081081081086E-2</v>
      </c>
      <c r="X17" s="10">
        <f t="shared" si="16"/>
        <v>-2.7027027027027029E-2</v>
      </c>
      <c r="Y17" s="4">
        <v>0</v>
      </c>
      <c r="Z17" s="4">
        <f t="shared" si="17"/>
        <v>1.8043684710351376E-2</v>
      </c>
      <c r="AA17" s="10">
        <f t="shared" si="18"/>
        <v>6.2413481935772397E-2</v>
      </c>
      <c r="AB17" s="10">
        <f t="shared" si="19"/>
        <v>-2.6326112515069642E-2</v>
      </c>
      <c r="AC17" s="4">
        <v>0</v>
      </c>
      <c r="AD17" s="10">
        <f t="shared" si="20"/>
        <v>1.8043684710351376E-2</v>
      </c>
      <c r="AE17" s="10">
        <f t="shared" si="21"/>
        <v>6.2819279141980183E-2</v>
      </c>
      <c r="AF17" s="10">
        <f t="shared" si="22"/>
        <v>-2.6731909721277428E-2</v>
      </c>
      <c r="AG17" s="4">
        <v>0</v>
      </c>
    </row>
    <row r="18" spans="1:33">
      <c r="A18" s="12">
        <v>16</v>
      </c>
      <c r="B18" s="12">
        <v>126</v>
      </c>
      <c r="C18" s="12">
        <v>122</v>
      </c>
      <c r="D18" s="13">
        <f t="shared" si="0"/>
        <v>4</v>
      </c>
      <c r="E18" s="14">
        <f t="shared" si="1"/>
        <v>3.1746031746031744E-2</v>
      </c>
      <c r="F18" s="10">
        <f t="shared" si="2"/>
        <v>9.1698841698841696E-2</v>
      </c>
      <c r="G18" s="10">
        <f t="shared" si="3"/>
        <v>0.16883053063310735</v>
      </c>
      <c r="H18" s="10">
        <f t="shared" si="4"/>
        <v>1.4567152764576041E-2</v>
      </c>
      <c r="I18" s="10">
        <v>0</v>
      </c>
      <c r="J18" s="10">
        <f t="shared" si="5"/>
        <v>6.0752688172043011E-2</v>
      </c>
      <c r="K18" s="10">
        <f t="shared" si="6"/>
        <v>0.12459501574100304</v>
      </c>
      <c r="L18" s="10">
        <f t="shared" si="7"/>
        <v>-3.0896393969170113E-3</v>
      </c>
      <c r="M18" s="10">
        <v>0</v>
      </c>
      <c r="N18" s="10">
        <f t="shared" si="8"/>
        <v>2.7366863905325445E-2</v>
      </c>
      <c r="O18" s="10">
        <f t="shared" si="9"/>
        <v>7.0970532382475415E-2</v>
      </c>
      <c r="P18" s="10">
        <f t="shared" si="10"/>
        <v>-1.6236804571824533E-2</v>
      </c>
      <c r="Q18" s="10">
        <v>0</v>
      </c>
      <c r="R18" s="15">
        <f t="shared" si="11"/>
        <v>2.5855513307984791E-2</v>
      </c>
      <c r="S18" s="10">
        <f t="shared" si="12"/>
        <v>6.827098028101701E-2</v>
      </c>
      <c r="T18" s="10">
        <f t="shared" si="13"/>
        <v>-1.6559953665047433E-2</v>
      </c>
      <c r="U18" s="10">
        <v>0</v>
      </c>
      <c r="V18" s="4">
        <f t="shared" si="14"/>
        <v>2.7027027027027029E-2</v>
      </c>
      <c r="W18" s="10">
        <f t="shared" si="15"/>
        <v>7.0366687877690445E-2</v>
      </c>
      <c r="X18" s="10">
        <f t="shared" si="16"/>
        <v>-1.6312633823636388E-2</v>
      </c>
      <c r="Y18" s="4">
        <v>0</v>
      </c>
      <c r="Z18" s="4">
        <f t="shared" si="17"/>
        <v>1.8043684710351376E-2</v>
      </c>
      <c r="AA18" s="10">
        <f t="shared" si="18"/>
        <v>5.3618666039956769E-2</v>
      </c>
      <c r="AB18" s="10">
        <f t="shared" si="19"/>
        <v>-1.7531296619254014E-2</v>
      </c>
      <c r="AC18" s="4">
        <v>0</v>
      </c>
      <c r="AD18" s="10">
        <f t="shared" si="20"/>
        <v>1.8043684710351376E-2</v>
      </c>
      <c r="AE18" s="10">
        <f t="shared" si="21"/>
        <v>5.3944027635843828E-2</v>
      </c>
      <c r="AF18" s="10">
        <f t="shared" si="22"/>
        <v>-1.7856658215141073E-2</v>
      </c>
      <c r="AG18" s="4">
        <v>0</v>
      </c>
    </row>
    <row r="19" spans="1:33">
      <c r="A19" s="6">
        <v>17</v>
      </c>
      <c r="B19" s="6">
        <v>117</v>
      </c>
      <c r="C19" s="6">
        <v>102</v>
      </c>
      <c r="D19" s="7">
        <f t="shared" si="0"/>
        <v>15</v>
      </c>
      <c r="E19" s="8">
        <f t="shared" si="1"/>
        <v>0.12820512820512819</v>
      </c>
      <c r="F19" s="9">
        <f t="shared" si="2"/>
        <v>9.1698841698841696E-2</v>
      </c>
      <c r="G19" s="9">
        <f t="shared" si="3"/>
        <v>0.17174217810045916</v>
      </c>
      <c r="H19" s="9">
        <f t="shared" si="4"/>
        <v>1.1655505297224242E-2</v>
      </c>
      <c r="I19" s="9">
        <v>0</v>
      </c>
      <c r="J19" s="9">
        <f t="shared" si="5"/>
        <v>6.0752688172043011E-2</v>
      </c>
      <c r="K19" s="9">
        <f t="shared" si="6"/>
        <v>0.12700500253040714</v>
      </c>
      <c r="L19" s="9">
        <f t="shared" si="7"/>
        <v>-5.4996261863211118E-3</v>
      </c>
      <c r="M19" s="9">
        <v>0</v>
      </c>
      <c r="N19" s="9">
        <f t="shared" si="8"/>
        <v>2.7366863905325445E-2</v>
      </c>
      <c r="O19" s="9">
        <f t="shared" si="9"/>
        <v>7.2616529152971912E-2</v>
      </c>
      <c r="P19" s="9">
        <f t="shared" si="10"/>
        <v>-1.7882801342321022E-2</v>
      </c>
      <c r="Q19" s="9">
        <v>0</v>
      </c>
      <c r="R19" s="11">
        <f t="shared" si="11"/>
        <v>2.5855513307984791E-2</v>
      </c>
      <c r="S19" s="9">
        <f t="shared" si="12"/>
        <v>6.9872123581455087E-2</v>
      </c>
      <c r="T19" s="9">
        <f t="shared" si="13"/>
        <v>-1.8161096965485502E-2</v>
      </c>
      <c r="U19" s="9">
        <v>0</v>
      </c>
      <c r="V19" s="9">
        <f t="shared" si="14"/>
        <v>2.7027027027027029E-2</v>
      </c>
      <c r="W19" s="9">
        <f t="shared" si="15"/>
        <v>7.2002718612856426E-2</v>
      </c>
      <c r="X19" s="9">
        <f t="shared" si="16"/>
        <v>-1.7948664558802362E-2</v>
      </c>
      <c r="Y19" s="9">
        <v>0</v>
      </c>
      <c r="Z19" s="9">
        <f t="shared" si="17"/>
        <v>1.8043684710351376E-2</v>
      </c>
      <c r="AA19" s="9">
        <f t="shared" si="18"/>
        <v>5.4961587551473373E-2</v>
      </c>
      <c r="AB19" s="9">
        <f t="shared" si="19"/>
        <v>-1.8874218130770618E-2</v>
      </c>
      <c r="AC19" s="9">
        <v>0</v>
      </c>
      <c r="AD19" s="9">
        <f t="shared" si="20"/>
        <v>1.8043684710351376E-2</v>
      </c>
      <c r="AE19" s="9">
        <f t="shared" si="21"/>
        <v>5.5299231236340035E-2</v>
      </c>
      <c r="AF19" s="9">
        <f t="shared" si="22"/>
        <v>-1.9211861815637287E-2</v>
      </c>
      <c r="AG19" s="9">
        <v>0</v>
      </c>
    </row>
    <row r="20" spans="1:33">
      <c r="A20" s="6">
        <v>18</v>
      </c>
      <c r="B20" s="6">
        <v>17</v>
      </c>
      <c r="C20" s="6">
        <v>13</v>
      </c>
      <c r="D20" s="7">
        <f t="shared" si="0"/>
        <v>4</v>
      </c>
      <c r="E20" s="8">
        <f t="shared" si="1"/>
        <v>0.23529411764705882</v>
      </c>
      <c r="F20" s="9">
        <f t="shared" si="2"/>
        <v>9.1698841698841696E-2</v>
      </c>
      <c r="G20" s="9">
        <f t="shared" si="3"/>
        <v>0.30168644317728643</v>
      </c>
      <c r="H20" s="9">
        <f t="shared" si="4"/>
        <v>-0.11828875977960306</v>
      </c>
      <c r="I20" s="9">
        <v>0</v>
      </c>
      <c r="J20" s="9">
        <f t="shared" si="5"/>
        <v>6.0752688172043011E-2</v>
      </c>
      <c r="K20" s="9">
        <f t="shared" si="6"/>
        <v>0.23456059286387795</v>
      </c>
      <c r="L20" s="9">
        <f t="shared" si="7"/>
        <v>-0.11305521651979192</v>
      </c>
      <c r="M20" s="9">
        <v>0</v>
      </c>
      <c r="N20" s="9">
        <f t="shared" si="8"/>
        <v>2.7366863905325445E-2</v>
      </c>
      <c r="O20" s="9">
        <f t="shared" si="9"/>
        <v>0.14607591702850101</v>
      </c>
      <c r="P20" s="9">
        <f t="shared" si="10"/>
        <v>-9.1342189217850117E-2</v>
      </c>
      <c r="Q20" s="9">
        <v>0</v>
      </c>
      <c r="R20" s="11">
        <f t="shared" si="11"/>
        <v>2.5855513307984791E-2</v>
      </c>
      <c r="S20" s="9">
        <f t="shared" si="12"/>
        <v>0.14132974054610278</v>
      </c>
      <c r="T20" s="9">
        <f t="shared" si="13"/>
        <v>-8.9618713930133209E-2</v>
      </c>
      <c r="U20" s="9">
        <v>0</v>
      </c>
      <c r="V20" s="9">
        <f t="shared" si="14"/>
        <v>2.7027027027027029E-2</v>
      </c>
      <c r="W20" s="9">
        <f t="shared" si="15"/>
        <v>0.14501733109875659</v>
      </c>
      <c r="X20" s="9">
        <f t="shared" si="16"/>
        <v>-9.0963277044702529E-2</v>
      </c>
      <c r="Y20" s="9">
        <v>0</v>
      </c>
      <c r="Z20" s="9">
        <f t="shared" si="17"/>
        <v>1.8043684710351376E-2</v>
      </c>
      <c r="AA20" s="9">
        <f t="shared" si="18"/>
        <v>0.11489499323557693</v>
      </c>
      <c r="AB20" s="9">
        <f t="shared" si="19"/>
        <v>-7.8807623814874175E-2</v>
      </c>
      <c r="AC20" s="9">
        <v>0</v>
      </c>
      <c r="AD20" s="9">
        <f t="shared" si="20"/>
        <v>1.8043684710351376E-2</v>
      </c>
      <c r="AE20" s="9">
        <f t="shared" si="21"/>
        <v>0.11578077574698738</v>
      </c>
      <c r="AF20" s="9">
        <f t="shared" si="22"/>
        <v>-7.9693406326284619E-2</v>
      </c>
      <c r="AG20" s="9">
        <v>0</v>
      </c>
    </row>
    <row r="21" spans="1:33">
      <c r="A21" s="6">
        <v>19</v>
      </c>
      <c r="B21" s="6">
        <v>64</v>
      </c>
      <c r="C21" s="6">
        <v>52</v>
      </c>
      <c r="D21" s="7">
        <f t="shared" si="0"/>
        <v>12</v>
      </c>
      <c r="E21" s="8">
        <f t="shared" si="1"/>
        <v>0.1875</v>
      </c>
      <c r="F21" s="9">
        <f t="shared" si="2"/>
        <v>9.1698841698841696E-2</v>
      </c>
      <c r="G21" s="9">
        <f t="shared" si="3"/>
        <v>0.19992397431955855</v>
      </c>
      <c r="H21" s="9">
        <f t="shared" si="4"/>
        <v>-1.6526290921875159E-2</v>
      </c>
      <c r="I21" s="9">
        <v>0</v>
      </c>
      <c r="J21" s="9">
        <f t="shared" si="5"/>
        <v>6.0752688172043011E-2</v>
      </c>
      <c r="K21" s="9">
        <f t="shared" si="6"/>
        <v>0.15033123187350836</v>
      </c>
      <c r="L21" s="9">
        <f t="shared" si="7"/>
        <v>-2.8825855529422344E-2</v>
      </c>
      <c r="M21" s="9">
        <v>0</v>
      </c>
      <c r="N21" s="9">
        <f t="shared" si="8"/>
        <v>2.7366863905325445E-2</v>
      </c>
      <c r="O21" s="9">
        <f t="shared" si="9"/>
        <v>8.8548109498314292E-2</v>
      </c>
      <c r="P21" s="9">
        <f t="shared" si="10"/>
        <v>-3.381438168766341E-2</v>
      </c>
      <c r="Q21" s="9">
        <v>0</v>
      </c>
      <c r="R21" s="11">
        <f t="shared" si="11"/>
        <v>2.5855513307984791E-2</v>
      </c>
      <c r="S21" s="9">
        <f t="shared" si="12"/>
        <v>8.5369567800401835E-2</v>
      </c>
      <c r="T21" s="9">
        <f t="shared" si="13"/>
        <v>-3.3658541184432261E-2</v>
      </c>
      <c r="U21" s="9">
        <v>0</v>
      </c>
      <c r="V21" s="9">
        <f t="shared" si="14"/>
        <v>2.7027027027027029E-2</v>
      </c>
      <c r="W21" s="9">
        <f t="shared" si="15"/>
        <v>8.7837837837837843E-2</v>
      </c>
      <c r="X21" s="9">
        <f t="shared" si="16"/>
        <v>-3.3783783783783786E-2</v>
      </c>
      <c r="Y21" s="9">
        <v>0</v>
      </c>
      <c r="Z21" s="9">
        <f t="shared" si="17"/>
        <v>1.8043684710351376E-2</v>
      </c>
      <c r="AA21" s="9">
        <f t="shared" si="18"/>
        <v>6.7959706588950022E-2</v>
      </c>
      <c r="AB21" s="9">
        <f t="shared" si="19"/>
        <v>-3.1872337168247264E-2</v>
      </c>
      <c r="AC21" s="9">
        <v>0</v>
      </c>
      <c r="AD21" s="9">
        <f t="shared" si="20"/>
        <v>1.8043684710351376E-2</v>
      </c>
      <c r="AE21" s="9">
        <f t="shared" si="21"/>
        <v>6.8416228445933785E-2</v>
      </c>
      <c r="AF21" s="9">
        <f t="shared" si="22"/>
        <v>-3.2328859025231027E-2</v>
      </c>
      <c r="AG21" s="9">
        <v>0</v>
      </c>
    </row>
    <row r="22" spans="1:33">
      <c r="A22" s="12">
        <v>20</v>
      </c>
      <c r="B22" s="12">
        <v>60</v>
      </c>
      <c r="C22" s="12">
        <v>59</v>
      </c>
      <c r="D22" s="13">
        <f t="shared" si="0"/>
        <v>1</v>
      </c>
      <c r="E22" s="14">
        <f t="shared" si="1"/>
        <v>1.6666666666666666E-2</v>
      </c>
      <c r="F22" s="10">
        <f t="shared" si="2"/>
        <v>9.1698841698841696E-2</v>
      </c>
      <c r="G22" s="10">
        <f t="shared" si="3"/>
        <v>0.20347327804047516</v>
      </c>
      <c r="H22" s="10">
        <f t="shared" si="4"/>
        <v>-2.007559464279178E-2</v>
      </c>
      <c r="I22" s="10">
        <v>0</v>
      </c>
      <c r="J22" s="10">
        <f t="shared" si="5"/>
        <v>6.0752688172043011E-2</v>
      </c>
      <c r="K22" s="10">
        <f t="shared" si="6"/>
        <v>0.15326901028758663</v>
      </c>
      <c r="L22" s="10">
        <f t="shared" si="7"/>
        <v>-3.1763633943500617E-2</v>
      </c>
      <c r="M22" s="10">
        <v>0</v>
      </c>
      <c r="N22" s="10">
        <f t="shared" si="8"/>
        <v>2.7366863905325445E-2</v>
      </c>
      <c r="O22" s="10">
        <f t="shared" si="9"/>
        <v>9.0554582647157905E-2</v>
      </c>
      <c r="P22" s="10">
        <f t="shared" si="10"/>
        <v>-3.5820854836507016E-2</v>
      </c>
      <c r="Q22" s="10">
        <v>0</v>
      </c>
      <c r="R22" s="15">
        <f t="shared" si="11"/>
        <v>2.5855513307984791E-2</v>
      </c>
      <c r="S22" s="10">
        <f t="shared" si="12"/>
        <v>8.7321364485161312E-2</v>
      </c>
      <c r="T22" s="10">
        <f t="shared" si="13"/>
        <v>-3.5610337869191738E-2</v>
      </c>
      <c r="U22" s="10">
        <v>0</v>
      </c>
      <c r="V22" s="4">
        <f t="shared" si="14"/>
        <v>2.7027027027027029E-2</v>
      </c>
      <c r="W22" s="10">
        <f t="shared" si="15"/>
        <v>8.9832162370931085E-2</v>
      </c>
      <c r="X22" s="10">
        <f t="shared" si="16"/>
        <v>-3.5778108316877028E-2</v>
      </c>
      <c r="Y22" s="4">
        <v>0</v>
      </c>
      <c r="Z22" s="4">
        <f t="shared" si="17"/>
        <v>1.8043684710351376E-2</v>
      </c>
      <c r="AA22" s="10">
        <f t="shared" si="18"/>
        <v>6.9596730428948081E-2</v>
      </c>
      <c r="AB22" s="10">
        <f t="shared" si="19"/>
        <v>-3.3509361008245322E-2</v>
      </c>
      <c r="AC22" s="4">
        <v>0</v>
      </c>
      <c r="AD22" s="10">
        <f t="shared" si="20"/>
        <v>1.8043684710351376E-2</v>
      </c>
      <c r="AE22" s="10">
        <f t="shared" si="21"/>
        <v>7.0068224175422147E-2</v>
      </c>
      <c r="AF22" s="10">
        <f t="shared" si="22"/>
        <v>-3.3980854754719389E-2</v>
      </c>
      <c r="AG22" s="4">
        <v>0</v>
      </c>
    </row>
    <row r="23" spans="1:33">
      <c r="A23" s="6">
        <v>21</v>
      </c>
      <c r="B23" s="6">
        <v>92</v>
      </c>
      <c r="C23" s="6">
        <v>37</v>
      </c>
      <c r="D23" s="7">
        <f t="shared" si="0"/>
        <v>55</v>
      </c>
      <c r="E23" s="8">
        <f t="shared" si="1"/>
        <v>0.59782608695652173</v>
      </c>
      <c r="F23" s="9">
        <f t="shared" si="2"/>
        <v>9.1698841698841696E-2</v>
      </c>
      <c r="G23" s="9">
        <f t="shared" si="3"/>
        <v>0.18196484215747363</v>
      </c>
      <c r="H23" s="9">
        <f t="shared" si="4"/>
        <v>1.432841240209759E-3</v>
      </c>
      <c r="I23" s="9">
        <v>0</v>
      </c>
      <c r="J23" s="9">
        <f t="shared" si="5"/>
        <v>6.0752688172043011E-2</v>
      </c>
      <c r="K23" s="9">
        <f t="shared" si="6"/>
        <v>0.13546635838003146</v>
      </c>
      <c r="L23" s="9">
        <f t="shared" si="7"/>
        <v>-1.3960982035945445E-2</v>
      </c>
      <c r="M23" s="9">
        <v>0</v>
      </c>
      <c r="N23" s="9">
        <f t="shared" si="8"/>
        <v>2.7366863905325445E-2</v>
      </c>
      <c r="O23" s="9">
        <f t="shared" si="9"/>
        <v>7.8395550209741677E-2</v>
      </c>
      <c r="P23" s="9">
        <f t="shared" si="10"/>
        <v>-2.3661822399090787E-2</v>
      </c>
      <c r="Q23" s="9">
        <v>0</v>
      </c>
      <c r="R23" s="11">
        <f t="shared" si="11"/>
        <v>2.5855513307984791E-2</v>
      </c>
      <c r="S23" s="9">
        <f t="shared" si="12"/>
        <v>7.5493666110573426E-2</v>
      </c>
      <c r="T23" s="9">
        <f t="shared" si="13"/>
        <v>-2.3782639494603849E-2</v>
      </c>
      <c r="U23" s="9">
        <v>0</v>
      </c>
      <c r="V23" s="9">
        <f t="shared" si="14"/>
        <v>2.7027027027027029E-2</v>
      </c>
      <c r="W23" s="9">
        <f t="shared" si="15"/>
        <v>7.7746749365234402E-2</v>
      </c>
      <c r="X23" s="9">
        <f t="shared" si="16"/>
        <v>-2.3692695311180352E-2</v>
      </c>
      <c r="Y23" s="9">
        <v>0</v>
      </c>
      <c r="Z23" s="9">
        <f t="shared" si="17"/>
        <v>1.8043684710351376E-2</v>
      </c>
      <c r="AA23" s="9">
        <f t="shared" si="18"/>
        <v>5.9676524926655858E-2</v>
      </c>
      <c r="AB23" s="9">
        <f t="shared" si="19"/>
        <v>-2.3589155505953103E-2</v>
      </c>
      <c r="AC23" s="9">
        <v>0</v>
      </c>
      <c r="AD23" s="9">
        <f t="shared" si="20"/>
        <v>1.8043684710351376E-2</v>
      </c>
      <c r="AE23" s="9">
        <f t="shared" si="21"/>
        <v>6.0057290476708727E-2</v>
      </c>
      <c r="AF23" s="9">
        <f t="shared" si="22"/>
        <v>-2.3969921056005972E-2</v>
      </c>
      <c r="AG23" s="9">
        <v>0</v>
      </c>
    </row>
    <row r="24" spans="1:33">
      <c r="A24" s="12">
        <v>22</v>
      </c>
      <c r="B24" s="12">
        <v>104</v>
      </c>
      <c r="C24" s="12">
        <v>103</v>
      </c>
      <c r="D24" s="13">
        <f t="shared" si="0"/>
        <v>1</v>
      </c>
      <c r="E24" s="14">
        <f t="shared" si="1"/>
        <v>9.6153846153846159E-3</v>
      </c>
      <c r="F24" s="10">
        <f t="shared" si="2"/>
        <v>9.1698841698841696E-2</v>
      </c>
      <c r="G24" s="10">
        <f t="shared" si="3"/>
        <v>0.17659762063641127</v>
      </c>
      <c r="H24" s="10">
        <f t="shared" si="4"/>
        <v>6.8000627612721104E-3</v>
      </c>
      <c r="I24" s="10">
        <v>0</v>
      </c>
      <c r="J24" s="10">
        <f t="shared" si="5"/>
        <v>6.0752688172043011E-2</v>
      </c>
      <c r="K24" s="10">
        <f t="shared" si="6"/>
        <v>0.13102387930019621</v>
      </c>
      <c r="L24" s="10">
        <f t="shared" si="7"/>
        <v>-9.5185029561101961E-3</v>
      </c>
      <c r="M24" s="10">
        <v>0</v>
      </c>
      <c r="N24" s="10">
        <f t="shared" si="8"/>
        <v>2.7366863905325445E-2</v>
      </c>
      <c r="O24" s="10">
        <f t="shared" si="9"/>
        <v>7.536138161987356E-2</v>
      </c>
      <c r="P24" s="10">
        <f t="shared" si="10"/>
        <v>-2.0627653809222671E-2</v>
      </c>
      <c r="Q24" s="10">
        <v>0</v>
      </c>
      <c r="R24" s="15">
        <f t="shared" si="11"/>
        <v>2.5855513307984791E-2</v>
      </c>
      <c r="S24" s="10">
        <f t="shared" si="12"/>
        <v>7.2542178721809236E-2</v>
      </c>
      <c r="T24" s="10">
        <f t="shared" si="13"/>
        <v>-2.0831152105839659E-2</v>
      </c>
      <c r="U24" s="10">
        <v>0</v>
      </c>
      <c r="V24" s="4">
        <f t="shared" si="14"/>
        <v>2.7027027027027029E-2</v>
      </c>
      <c r="W24" s="10">
        <f t="shared" si="15"/>
        <v>7.4730951790369093E-2</v>
      </c>
      <c r="X24" s="10">
        <f t="shared" si="16"/>
        <v>-2.0676897736315036E-2</v>
      </c>
      <c r="Y24" s="4">
        <v>0</v>
      </c>
      <c r="Z24" s="4">
        <f t="shared" si="17"/>
        <v>1.8043684710351376E-2</v>
      </c>
      <c r="AA24" s="10">
        <f t="shared" si="18"/>
        <v>5.7201033879566585E-2</v>
      </c>
      <c r="AB24" s="10">
        <f t="shared" si="19"/>
        <v>-2.1113664458863837E-2</v>
      </c>
      <c r="AC24" s="4">
        <v>0</v>
      </c>
      <c r="AD24" s="10">
        <f t="shared" si="20"/>
        <v>1.8043684710351376E-2</v>
      </c>
      <c r="AE24" s="10">
        <f t="shared" si="21"/>
        <v>5.7559159088357639E-2</v>
      </c>
      <c r="AF24" s="10">
        <f t="shared" si="22"/>
        <v>-2.1471789667654884E-2</v>
      </c>
      <c r="AG24" s="4">
        <v>0</v>
      </c>
    </row>
    <row r="25" spans="1:33">
      <c r="A25" s="6">
        <v>23</v>
      </c>
      <c r="B25" s="6">
        <v>118</v>
      </c>
      <c r="C25" s="6">
        <v>103</v>
      </c>
      <c r="D25" s="7">
        <f t="shared" si="0"/>
        <v>15</v>
      </c>
      <c r="E25" s="8">
        <f t="shared" si="1"/>
        <v>0.1271186440677966</v>
      </c>
      <c r="F25" s="9">
        <f t="shared" si="2"/>
        <v>9.1698841698841696E-2</v>
      </c>
      <c r="G25" s="9">
        <f t="shared" si="3"/>
        <v>0.17140228978629113</v>
      </c>
      <c r="H25" s="9">
        <f t="shared" si="4"/>
        <v>1.1995393611392263E-2</v>
      </c>
      <c r="I25" s="9">
        <v>0</v>
      </c>
      <c r="J25" s="9">
        <f t="shared" si="5"/>
        <v>6.0752688172043011E-2</v>
      </c>
      <c r="K25" s="9">
        <f t="shared" si="6"/>
        <v>0.12672367508393478</v>
      </c>
      <c r="L25" s="9">
        <f t="shared" si="7"/>
        <v>-5.2182987398487687E-3</v>
      </c>
      <c r="M25" s="9">
        <v>0</v>
      </c>
      <c r="N25" s="9">
        <f t="shared" si="8"/>
        <v>2.7366863905325445E-2</v>
      </c>
      <c r="O25" s="9">
        <f t="shared" si="9"/>
        <v>7.2424385332772789E-2</v>
      </c>
      <c r="P25" s="9">
        <f t="shared" si="10"/>
        <v>-1.7690657522121907E-2</v>
      </c>
      <c r="Q25" s="9">
        <v>0</v>
      </c>
      <c r="R25" s="11">
        <f t="shared" si="11"/>
        <v>2.5855513307984791E-2</v>
      </c>
      <c r="S25" s="9">
        <f t="shared" si="12"/>
        <v>6.9685215687134247E-2</v>
      </c>
      <c r="T25" s="9">
        <f t="shared" si="13"/>
        <v>-1.7974189071164669E-2</v>
      </c>
      <c r="U25" s="9">
        <v>0</v>
      </c>
      <c r="V25" s="9">
        <f t="shared" si="14"/>
        <v>2.7027027027027029E-2</v>
      </c>
      <c r="W25" s="9">
        <f t="shared" si="15"/>
        <v>7.1811738168026551E-2</v>
      </c>
      <c r="X25" s="9">
        <f t="shared" si="16"/>
        <v>-1.7757684113972487E-2</v>
      </c>
      <c r="Y25" s="9">
        <v>0</v>
      </c>
      <c r="Z25" s="9">
        <f t="shared" si="17"/>
        <v>1.8043684710351376E-2</v>
      </c>
      <c r="AA25" s="9">
        <f t="shared" si="18"/>
        <v>5.4804822924667609E-2</v>
      </c>
      <c r="AB25" s="9">
        <f t="shared" si="19"/>
        <v>-1.8717453503964861E-2</v>
      </c>
      <c r="AC25" s="9">
        <v>0</v>
      </c>
      <c r="AD25" s="9">
        <f t="shared" si="20"/>
        <v>1.8043684710351376E-2</v>
      </c>
      <c r="AE25" s="9">
        <f t="shared" si="21"/>
        <v>5.514103287191166E-2</v>
      </c>
      <c r="AF25" s="9">
        <f t="shared" si="22"/>
        <v>-1.9053663451208912E-2</v>
      </c>
      <c r="AG25" s="9">
        <v>0</v>
      </c>
    </row>
    <row r="26" spans="1:33">
      <c r="A26" s="12">
        <v>24</v>
      </c>
      <c r="B26" s="12">
        <v>89</v>
      </c>
      <c r="C26" s="12">
        <v>87</v>
      </c>
      <c r="D26" s="13">
        <f t="shared" si="0"/>
        <v>2</v>
      </c>
      <c r="E26" s="14">
        <f t="shared" si="1"/>
        <v>2.247191011235955E-2</v>
      </c>
      <c r="F26" s="10">
        <f t="shared" si="2"/>
        <v>9.1698841698841696E-2</v>
      </c>
      <c r="G26" s="10">
        <f t="shared" si="3"/>
        <v>0.18347357061193531</v>
      </c>
      <c r="H26" s="10">
        <f t="shared" si="4"/>
        <v>-7.5887214251932344E-5</v>
      </c>
      <c r="I26" s="10">
        <v>0</v>
      </c>
      <c r="J26" s="10">
        <f t="shared" si="5"/>
        <v>6.0752688172043011E-2</v>
      </c>
      <c r="K26" s="10">
        <f t="shared" si="6"/>
        <v>0.13671514130613127</v>
      </c>
      <c r="L26" s="10">
        <f t="shared" si="7"/>
        <v>-1.5209764962045257E-2</v>
      </c>
      <c r="M26" s="10">
        <v>0</v>
      </c>
      <c r="N26" s="10">
        <f t="shared" si="8"/>
        <v>2.7366863905325445E-2</v>
      </c>
      <c r="O26" s="10">
        <f t="shared" si="9"/>
        <v>7.9248456405098755E-2</v>
      </c>
      <c r="P26" s="10">
        <f t="shared" si="10"/>
        <v>-2.4514728594447859E-2</v>
      </c>
      <c r="Q26" s="10">
        <v>0</v>
      </c>
      <c r="R26" s="15">
        <f t="shared" si="11"/>
        <v>2.5855513307984791E-2</v>
      </c>
      <c r="S26" s="10">
        <f t="shared" si="12"/>
        <v>7.6323330582020829E-2</v>
      </c>
      <c r="T26" s="10">
        <f t="shared" si="13"/>
        <v>-2.4612303966051251E-2</v>
      </c>
      <c r="U26" s="10">
        <v>0</v>
      </c>
      <c r="V26" s="4">
        <f t="shared" si="14"/>
        <v>2.7027027027027029E-2</v>
      </c>
      <c r="W26" s="10">
        <f t="shared" si="15"/>
        <v>7.8594491459768878E-2</v>
      </c>
      <c r="X26" s="10">
        <f t="shared" si="16"/>
        <v>-2.4540437405714821E-2</v>
      </c>
      <c r="Y26" s="4">
        <v>0</v>
      </c>
      <c r="Z26" s="4">
        <f t="shared" si="17"/>
        <v>1.8043684710351376E-2</v>
      </c>
      <c r="AA26" s="10">
        <f t="shared" si="18"/>
        <v>6.0372386606083892E-2</v>
      </c>
      <c r="AB26" s="10">
        <f t="shared" si="19"/>
        <v>-2.4285017185381143E-2</v>
      </c>
      <c r="AC26" s="4">
        <v>0</v>
      </c>
      <c r="AD26" s="10">
        <f t="shared" si="20"/>
        <v>1.8043684710351376E-2</v>
      </c>
      <c r="AE26" s="10">
        <f t="shared" si="21"/>
        <v>6.0759516366547375E-2</v>
      </c>
      <c r="AF26" s="10">
        <f t="shared" si="22"/>
        <v>-2.467214694584462E-2</v>
      </c>
      <c r="AG26" s="4">
        <v>0</v>
      </c>
    </row>
    <row r="27" spans="1:33">
      <c r="A27" s="12">
        <v>25</v>
      </c>
      <c r="B27" s="12">
        <v>77</v>
      </c>
      <c r="C27" s="12">
        <v>74</v>
      </c>
      <c r="D27" s="13">
        <f t="shared" si="0"/>
        <v>3</v>
      </c>
      <c r="E27" s="14">
        <f t="shared" si="1"/>
        <v>3.896103896103896E-2</v>
      </c>
      <c r="F27" s="10">
        <f t="shared" si="2"/>
        <v>9.1698841698841696E-2</v>
      </c>
      <c r="G27" s="10">
        <f t="shared" si="3"/>
        <v>0.19036602970586297</v>
      </c>
      <c r="H27" s="10">
        <f t="shared" si="4"/>
        <v>-6.9683463081795932E-3</v>
      </c>
      <c r="I27" s="10">
        <v>0</v>
      </c>
      <c r="J27" s="10">
        <f t="shared" si="5"/>
        <v>6.0752688172043011E-2</v>
      </c>
      <c r="K27" s="10">
        <f t="shared" si="6"/>
        <v>0.1424200680011139</v>
      </c>
      <c r="L27" s="10">
        <f t="shared" si="7"/>
        <v>-2.0914691657027869E-2</v>
      </c>
      <c r="M27" s="10">
        <v>0</v>
      </c>
      <c r="N27" s="10">
        <f t="shared" si="8"/>
        <v>2.7366863905325445E-2</v>
      </c>
      <c r="O27" s="10">
        <f t="shared" si="9"/>
        <v>8.3144864035690991E-2</v>
      </c>
      <c r="P27" s="10">
        <f t="shared" si="10"/>
        <v>-2.8411136225040101E-2</v>
      </c>
      <c r="Q27" s="10">
        <v>0</v>
      </c>
      <c r="R27" s="15">
        <f t="shared" si="11"/>
        <v>2.5855513307984791E-2</v>
      </c>
      <c r="S27" s="10">
        <f t="shared" si="12"/>
        <v>8.0113560967234002E-2</v>
      </c>
      <c r="T27" s="10">
        <f t="shared" si="13"/>
        <v>-2.8402534351264424E-2</v>
      </c>
      <c r="U27" s="10">
        <v>0</v>
      </c>
      <c r="V27" s="4">
        <f t="shared" si="14"/>
        <v>2.7027027027027029E-2</v>
      </c>
      <c r="W27" s="10">
        <f t="shared" si="15"/>
        <v>8.2467307466850909E-2</v>
      </c>
      <c r="X27" s="10">
        <f t="shared" si="16"/>
        <v>-2.8413253412796845E-2</v>
      </c>
      <c r="Y27" s="4">
        <v>0</v>
      </c>
      <c r="Z27" s="4">
        <f t="shared" si="17"/>
        <v>1.8043684710351376E-2</v>
      </c>
      <c r="AA27" s="10">
        <f t="shared" si="18"/>
        <v>6.3551353733207389E-2</v>
      </c>
      <c r="AB27" s="10">
        <f t="shared" si="19"/>
        <v>-2.7463984312504634E-2</v>
      </c>
      <c r="AC27" s="4">
        <v>0</v>
      </c>
      <c r="AD27" s="10">
        <f t="shared" si="20"/>
        <v>1.8043684710351376E-2</v>
      </c>
      <c r="AE27" s="10">
        <f t="shared" si="21"/>
        <v>6.3967557685113738E-2</v>
      </c>
      <c r="AF27" s="10">
        <f t="shared" si="22"/>
        <v>-2.7880188264410983E-2</v>
      </c>
      <c r="AG27" s="4">
        <v>0</v>
      </c>
    </row>
    <row r="28" spans="1:33">
      <c r="A28" s="16" t="s">
        <v>4</v>
      </c>
      <c r="B28" s="17">
        <f>SUM(B3:B27)</f>
        <v>2072</v>
      </c>
      <c r="C28" s="17"/>
      <c r="D28" s="17">
        <f t="shared" ref="D28" si="23">SUM(D3:D27)</f>
        <v>190</v>
      </c>
      <c r="E28" s="5"/>
    </row>
    <row r="29" spans="1:33" ht="17.25">
      <c r="B29" s="3"/>
      <c r="C29" s="16" t="s">
        <v>22</v>
      </c>
      <c r="D29" s="16">
        <f>D28/B28</f>
        <v>9.1698841698841696E-2</v>
      </c>
    </row>
    <row r="30" spans="1:33">
      <c r="C30" s="16" t="s">
        <v>17</v>
      </c>
      <c r="D30" s="16">
        <f>(SUM(D3:D27)-D14-D23)/(SUM(B3:B27)-B14-B23)</f>
        <v>6.0752688172043011E-2</v>
      </c>
    </row>
    <row r="31" spans="1:33">
      <c r="C31" s="16" t="s">
        <v>18</v>
      </c>
      <c r="D31" s="16">
        <f>(SUM(D3:D27)-D3-D5-D11-D14-D19-D20-D21-D23-D25)/(SUM(B3:B27)-B3-B5-B11-B14-B19-B20-B21-B23-B25)</f>
        <v>2.7366863905325445E-2</v>
      </c>
    </row>
    <row r="32" spans="1:33">
      <c r="C32" s="16" t="s">
        <v>19</v>
      </c>
      <c r="D32" s="16">
        <f>(SUM(D3:D27)-D3-D5-D8-D11-D14-D19-D20-D21-D23-D25)/(SUM(B3:B27)-B3-B5-B8-B11-B14-B19-B20-B21-B23-B25)</f>
        <v>2.5855513307984791E-2</v>
      </c>
    </row>
    <row r="33" spans="3:4">
      <c r="C33" s="16" t="s">
        <v>20</v>
      </c>
      <c r="D33" s="16">
        <f>(SUM(D3:D27)-D3-D5-D6-D8-D11-D14-D19-D20-D21-D23-D25)/(SUM(B3:B27)-B3-B5-B6-B8-B11-B14-B19-B20-B21-B23-B25)</f>
        <v>2.7027027027027029E-2</v>
      </c>
    </row>
    <row r="34" spans="3:4">
      <c r="C34" s="16" t="s">
        <v>21</v>
      </c>
      <c r="D34" s="16">
        <f>(SUM(D3:D27)-D3-D5-D6-D8-D9-D10-D11-D14-D19-D20-D21-D23-D25)/(SUM(B3:B27)-B3-B5-B6-B8-B9-B10-B11-B14-B19-B20-B21-B23-B25)</f>
        <v>1.8043684710351376E-2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2019-10-06T09:43:32Z</dcterms:modified>
</cp:coreProperties>
</file>