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athsp3/Documents/Projects-R/2024/2024-CWW-practicals/data/PV-curves/"/>
    </mc:Choice>
  </mc:AlternateContent>
  <xr:revisionPtr revIDLastSave="0" documentId="13_ncr:1_{B5D41CF8-4C2A-4840-9DFB-03E7DF034631}" xr6:coauthVersionLast="47" xr6:coauthVersionMax="47" xr10:uidLastSave="{00000000-0000-0000-0000-000000000000}"/>
  <bookViews>
    <workbookView xWindow="-2020" yWindow="-23500" windowWidth="38400" windowHeight="23500" xr2:uid="{3915139C-75E5-B642-9B71-5613F3DE7D95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N2" i="1" s="1"/>
  <c r="K2" i="1"/>
  <c r="M2" i="1" s="1"/>
  <c r="N19" i="2"/>
  <c r="K18" i="2"/>
  <c r="M18" i="2" s="1"/>
  <c r="K19" i="2"/>
  <c r="M19" i="2" s="1"/>
  <c r="K2" i="2"/>
  <c r="M2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M6" i="2" s="1"/>
  <c r="K5" i="2"/>
  <c r="M5" i="2" s="1"/>
  <c r="K4" i="2"/>
  <c r="M4" i="2" s="1"/>
  <c r="K3" i="2"/>
  <c r="M3" i="2" s="1"/>
  <c r="N9" i="2" l="1"/>
  <c r="N6" i="2"/>
  <c r="N13" i="2"/>
  <c r="N10" i="2"/>
  <c r="N12" i="2"/>
  <c r="N4" i="2"/>
  <c r="N18" i="2"/>
  <c r="N14" i="2"/>
  <c r="N2" i="2"/>
  <c r="O2" i="2" s="1"/>
  <c r="N5" i="2"/>
  <c r="N17" i="2"/>
  <c r="N15" i="2"/>
  <c r="N7" i="2"/>
  <c r="N3" i="2"/>
  <c r="N11" i="2"/>
  <c r="N8" i="2"/>
  <c r="N16" i="2"/>
  <c r="O3" i="2" l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N7" i="1"/>
  <c r="N15" i="1"/>
  <c r="N19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N10" i="1" l="1"/>
  <c r="N6" i="1"/>
  <c r="N5" i="1"/>
  <c r="N16" i="1"/>
  <c r="N8" i="1"/>
  <c r="N12" i="1"/>
  <c r="N3" i="1"/>
  <c r="O2" i="1"/>
  <c r="O3" i="1" s="1"/>
  <c r="O4" i="1" s="1"/>
  <c r="O5" i="1" s="1"/>
  <c r="O6" i="1" s="1"/>
  <c r="O7" i="1" s="1"/>
  <c r="O8" i="1" s="1"/>
  <c r="N14" i="1"/>
  <c r="N13" i="1"/>
  <c r="N11" i="1"/>
  <c r="N17" i="1"/>
  <c r="N9" i="1"/>
  <c r="N4" i="1"/>
  <c r="N18" i="1"/>
  <c r="O9" i="1" l="1"/>
  <c r="O10" i="1" s="1"/>
  <c r="O11" i="1" s="1"/>
  <c r="O12" i="1" s="1"/>
  <c r="O13" i="1" s="1"/>
  <c r="O14" i="1" s="1"/>
  <c r="O15" i="1" s="1"/>
  <c r="O16" i="1" s="1"/>
  <c r="O17" i="1" s="1"/>
  <c r="O18" i="1" s="1"/>
  <c r="O19" i="1" s="1"/>
</calcChain>
</file>

<file path=xl/sharedStrings.xml><?xml version="1.0" encoding="utf-8"?>
<sst xmlns="http://schemas.openxmlformats.org/spreadsheetml/2006/main" count="147" uniqueCount="127">
  <si>
    <t>Ref. Time</t>
  </si>
  <si>
    <t>Time(h/min)</t>
  </si>
  <si>
    <t>weight_after</t>
  </si>
  <si>
    <t>comments</t>
  </si>
  <si>
    <t>2.5</t>
  </si>
  <si>
    <t>4.1</t>
  </si>
  <si>
    <t>4.9</t>
  </si>
  <si>
    <t>8.0</t>
  </si>
  <si>
    <t>10.0</t>
  </si>
  <si>
    <t>14.0</t>
  </si>
  <si>
    <t>17.4</t>
  </si>
  <si>
    <t>18.5</t>
  </si>
  <si>
    <t>20.6</t>
  </si>
  <si>
    <t>21.6</t>
  </si>
  <si>
    <t>22.0</t>
  </si>
  <si>
    <t>22.5</t>
  </si>
  <si>
    <t>26.9</t>
  </si>
  <si>
    <t>28.2</t>
  </si>
  <si>
    <t>29.5</t>
  </si>
  <si>
    <t>35.0</t>
  </si>
  <si>
    <t>26.5</t>
  </si>
  <si>
    <t>38.25</t>
  </si>
  <si>
    <t>1.5716</t>
  </si>
  <si>
    <t>1.5694</t>
  </si>
  <si>
    <t>1.5682</t>
  </si>
  <si>
    <t>1.5653</t>
  </si>
  <si>
    <t>1.5620</t>
  </si>
  <si>
    <t>1.5587</t>
  </si>
  <si>
    <t>1.5553</t>
  </si>
  <si>
    <t>1.5537</t>
  </si>
  <si>
    <t>1.5497</t>
  </si>
  <si>
    <t>1.5453</t>
  </si>
  <si>
    <t>1.5400</t>
  </si>
  <si>
    <t>1.5277</t>
  </si>
  <si>
    <t>1.5123</t>
  </si>
  <si>
    <t>1.5080</t>
  </si>
  <si>
    <t>1.4950</t>
  </si>
  <si>
    <t>1.4858</t>
  </si>
  <si>
    <t>1.4780</t>
  </si>
  <si>
    <t>1.4706</t>
  </si>
  <si>
    <t>1.5706</t>
  </si>
  <si>
    <t>1.5693</t>
  </si>
  <si>
    <t>1.5678</t>
  </si>
  <si>
    <t>1.5649</t>
  </si>
  <si>
    <t>1.5614</t>
  </si>
  <si>
    <t>1.5581</t>
  </si>
  <si>
    <t>1.5549</t>
  </si>
  <si>
    <t>1.5527</t>
  </si>
  <si>
    <t>1.5492</t>
  </si>
  <si>
    <t>1.5443</t>
  </si>
  <si>
    <t>1.5440</t>
  </si>
  <si>
    <t>1.5290</t>
  </si>
  <si>
    <t>1.5150</t>
  </si>
  <si>
    <t>1.5077</t>
  </si>
  <si>
    <t>1.4938</t>
  </si>
  <si>
    <t>1.4855</t>
  </si>
  <si>
    <t>1.4761</t>
  </si>
  <si>
    <t>1.4693</t>
  </si>
  <si>
    <t>Blätter leicht rot-braun</t>
  </si>
  <si>
    <t>Blätter fast vollständig braun</t>
  </si>
  <si>
    <t>max (p)</t>
  </si>
  <si>
    <t>Y(bar)</t>
  </si>
  <si>
    <t>weight_before (g)</t>
  </si>
  <si>
    <t>Li103</t>
  </si>
  <si>
    <t>1.8</t>
  </si>
  <si>
    <t>3.4</t>
  </si>
  <si>
    <t>9.8</t>
  </si>
  <si>
    <t>9.0</t>
  </si>
  <si>
    <t>5.0</t>
  </si>
  <si>
    <t>11.5</t>
  </si>
  <si>
    <t>14.5</t>
  </si>
  <si>
    <t>19.5</t>
  </si>
  <si>
    <t>23.0</t>
  </si>
  <si>
    <t>25.0</t>
  </si>
  <si>
    <t>27.1</t>
  </si>
  <si>
    <t>29.0</t>
  </si>
  <si>
    <t>31.0</t>
  </si>
  <si>
    <t>32.0</t>
  </si>
  <si>
    <t>34.0</t>
  </si>
  <si>
    <t>35.75</t>
  </si>
  <si>
    <t>1.4390</t>
  </si>
  <si>
    <t>1.4353</t>
  </si>
  <si>
    <t>1.4352</t>
  </si>
  <si>
    <t>1.4317</t>
  </si>
  <si>
    <t>1.4294</t>
  </si>
  <si>
    <t>1.4381</t>
  </si>
  <si>
    <t>1.4241</t>
  </si>
  <si>
    <t>1.4216</t>
  </si>
  <si>
    <t>1.4186</t>
  </si>
  <si>
    <t>1.4145</t>
  </si>
  <si>
    <t>1.4095</t>
  </si>
  <si>
    <t>1.4040</t>
  </si>
  <si>
    <t>1.3960</t>
  </si>
  <si>
    <t>1.3898</t>
  </si>
  <si>
    <t>1.3790</t>
  </si>
  <si>
    <t>1.3685</t>
  </si>
  <si>
    <t>1.3628</t>
  </si>
  <si>
    <t>1.3526</t>
  </si>
  <si>
    <t>1.4378</t>
  </si>
  <si>
    <t>1.4340</t>
  </si>
  <si>
    <t>1.4307</t>
  </si>
  <si>
    <t>1.4290</t>
  </si>
  <si>
    <t>1.4274</t>
  </si>
  <si>
    <t>1.4234</t>
  </si>
  <si>
    <t>1.4205</t>
  </si>
  <si>
    <t>1.4182</t>
  </si>
  <si>
    <t>1.4130</t>
  </si>
  <si>
    <t>1.4034</t>
  </si>
  <si>
    <t>1.3975</t>
  </si>
  <si>
    <t>1.3897</t>
  </si>
  <si>
    <t>1.3779</t>
  </si>
  <si>
    <t>1.3672</t>
  </si>
  <si>
    <t>1.3615</t>
  </si>
  <si>
    <t>1.3518</t>
  </si>
  <si>
    <t>Wert zu hoch (Y)</t>
  </si>
  <si>
    <t>Blätter leicht rotbraun</t>
  </si>
  <si>
    <r>
      <rPr>
        <b/>
        <sz val="11"/>
        <color indexed="8"/>
        <rFont val="Symbol"/>
        <family val="1"/>
      </rPr>
      <t>Y</t>
    </r>
    <r>
      <rPr>
        <b/>
        <sz val="11"/>
        <color indexed="8"/>
        <rFont val="Calibri"/>
        <family val="2"/>
      </rPr>
      <t xml:space="preserve"> (MPa)</t>
    </r>
  </si>
  <si>
    <r>
      <t>(-1/</t>
    </r>
    <r>
      <rPr>
        <b/>
        <sz val="11"/>
        <color indexed="8"/>
        <rFont val="Symbol"/>
        <family val="1"/>
      </rPr>
      <t>Y)</t>
    </r>
  </si>
  <si>
    <t>weight_bag</t>
  </si>
  <si>
    <t>leaf_end</t>
  </si>
  <si>
    <t>curve</t>
  </si>
  <si>
    <t>leafwater</t>
  </si>
  <si>
    <t>cum.waterloss</t>
  </si>
  <si>
    <t>leaf_weight_end</t>
  </si>
  <si>
    <t>dry_weight</t>
  </si>
  <si>
    <t>sample_id</t>
  </si>
  <si>
    <t xml:space="preserve"> Li 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</si>
</sst>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"/>
    <numFmt numFmtId="167" formatCode="0.0000000"/>
    <numFmt numFmtId="168" formatCode="0.00000"/>
  </numFmts>
  <fonts count="10" x14ac:knownFonts="1">
    <font>
      <sz val="12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i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charset val="177"/>
    </font>
    <font>
      <sz val="9"/>
      <color indexed="8"/>
      <name val="Arial"/>
      <family val="2"/>
    </font>
    <font>
      <b/>
      <sz val="11"/>
      <color indexed="8"/>
      <name val="Symbol"/>
      <family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0" xfId="1"/>
    <xf numFmtId="0" fontId="5" fillId="0" borderId="0" xfId="1" applyFont="1" applyAlignment="1">
      <alignment horizontal="right"/>
    </xf>
    <xf numFmtId="0" fontId="1" fillId="0" borderId="0" xfId="1" applyAlignment="1">
      <alignment horizontal="left"/>
    </xf>
    <xf numFmtId="164" fontId="2" fillId="0" borderId="0" xfId="1" applyNumberFormat="1" applyFont="1"/>
    <xf numFmtId="164" fontId="1" fillId="0" borderId="0" xfId="1" applyNumberFormat="1"/>
    <xf numFmtId="0" fontId="2" fillId="2" borderId="2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165" fontId="1" fillId="0" borderId="0" xfId="1" applyNumberFormat="1" applyAlignment="1">
      <alignment horizontal="right"/>
    </xf>
    <xf numFmtId="164" fontId="4" fillId="0" borderId="0" xfId="1" applyNumberFormat="1" applyFont="1" applyAlignment="1">
      <alignment horizontal="center"/>
    </xf>
    <xf numFmtId="166" fontId="1" fillId="0" borderId="0" xfId="1" applyNumberFormat="1"/>
    <xf numFmtId="164" fontId="1" fillId="0" borderId="0" xfId="1" applyNumberFormat="1" applyAlignment="1">
      <alignment horizontal="center"/>
    </xf>
    <xf numFmtId="2" fontId="1" fillId="0" borderId="0" xfId="1" applyNumberFormat="1"/>
    <xf numFmtId="0" fontId="6" fillId="0" borderId="0" xfId="1" applyFont="1"/>
    <xf numFmtId="164" fontId="6" fillId="0" borderId="0" xfId="1" applyNumberFormat="1" applyFont="1"/>
    <xf numFmtId="0" fontId="7" fillId="0" borderId="0" xfId="1" applyFont="1" applyAlignment="1">
      <alignment horizontal="left"/>
    </xf>
    <xf numFmtId="166" fontId="2" fillId="0" borderId="0" xfId="1" applyNumberFormat="1" applyFont="1" applyAlignment="1">
      <alignment horizontal="right"/>
    </xf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right"/>
    </xf>
    <xf numFmtId="166" fontId="2" fillId="0" borderId="0" xfId="1" applyNumberFormat="1" applyFont="1"/>
    <xf numFmtId="2" fontId="9" fillId="0" borderId="0" xfId="1" applyNumberFormat="1" applyFont="1"/>
    <xf numFmtId="2" fontId="2" fillId="0" borderId="0" xfId="1" applyNumberFormat="1" applyFont="1"/>
    <xf numFmtId="0" fontId="2" fillId="2" borderId="0" xfId="1" applyFont="1" applyFill="1" applyAlignment="1">
      <alignment horizontal="center"/>
    </xf>
  </cellXfs>
  <cellStyles count="2">
    <cellStyle name="Normal" xfId="0" builtinId="0"/>
    <cellStyle name="Standard 2" xfId="1" xr:uid="{D5E5565A-9F24-418A-A965-2075D9F8C3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(-1/Y)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ln>
                <a:solidFill>
                  <a:schemeClr val="accent2"/>
                </a:solidFill>
              </a:ln>
            </c:spPr>
          </c:marker>
          <c:xVal>
            <c:numRef>
              <c:f>Tabelle1!$O$2:$O$19</c:f>
              <c:numCache>
                <c:formatCode>0.0000</c:formatCode>
                <c:ptCount val="18"/>
                <c:pt idx="0">
                  <c:v>1.3000000000000789E-3</c:v>
                </c:pt>
                <c:pt idx="1">
                  <c:v>2.7999999999999137E-3</c:v>
                </c:pt>
                <c:pt idx="2">
                  <c:v>5.7000000000000384E-3</c:v>
                </c:pt>
                <c:pt idx="3">
                  <c:v>9.200000000000097E-3</c:v>
                </c:pt>
                <c:pt idx="4">
                  <c:v>1.2499999999999956E-2</c:v>
                </c:pt>
                <c:pt idx="5">
                  <c:v>1.5700000000000047E-2</c:v>
                </c:pt>
                <c:pt idx="6">
                  <c:v>1.7900000000000027E-2</c:v>
                </c:pt>
                <c:pt idx="7">
                  <c:v>2.1400000000000086E-2</c:v>
                </c:pt>
                <c:pt idx="8">
                  <c:v>2.629999999999999E-2</c:v>
                </c:pt>
                <c:pt idx="9">
                  <c:v>2.6599999999999957E-2</c:v>
                </c:pt>
                <c:pt idx="10">
                  <c:v>4.1600000000000081E-2</c:v>
                </c:pt>
                <c:pt idx="11">
                  <c:v>5.5600000000000094E-2</c:v>
                </c:pt>
                <c:pt idx="12">
                  <c:v>6.2899999999999956E-2</c:v>
                </c:pt>
                <c:pt idx="13">
                  <c:v>7.6799999999999979E-2</c:v>
                </c:pt>
                <c:pt idx="14">
                  <c:v>8.5099999999999953E-2</c:v>
                </c:pt>
                <c:pt idx="15">
                  <c:v>9.4500000000000028E-2</c:v>
                </c:pt>
                <c:pt idx="16">
                  <c:v>0.10129999999999995</c:v>
                </c:pt>
                <c:pt idx="17">
                  <c:v>0.16490000000000021</c:v>
                </c:pt>
              </c:numCache>
            </c:numRef>
          </c:xVal>
          <c:yVal>
            <c:numRef>
              <c:f>Tabelle1!$M$2:$M$19</c:f>
              <c:numCache>
                <c:formatCode>General</c:formatCode>
                <c:ptCount val="18"/>
                <c:pt idx="0" formatCode="0.0000">
                  <c:v>4</c:v>
                </c:pt>
                <c:pt idx="1">
                  <c:v>2.4390243902439024</c:v>
                </c:pt>
                <c:pt idx="2">
                  <c:v>2.0408163265306118</c:v>
                </c:pt>
                <c:pt idx="3" formatCode="0.000000">
                  <c:v>1.25</c:v>
                </c:pt>
                <c:pt idx="4" formatCode="0.0000000">
                  <c:v>1</c:v>
                </c:pt>
                <c:pt idx="5">
                  <c:v>0.71428571428571419</c:v>
                </c:pt>
                <c:pt idx="6">
                  <c:v>0.57471264367816088</c:v>
                </c:pt>
                <c:pt idx="7">
                  <c:v>0.54054054054054046</c:v>
                </c:pt>
                <c:pt idx="8">
                  <c:v>0.4854368932038835</c:v>
                </c:pt>
                <c:pt idx="9">
                  <c:v>0.46296296296296291</c:v>
                </c:pt>
                <c:pt idx="10">
                  <c:v>0.45454545454545453</c:v>
                </c:pt>
                <c:pt idx="11">
                  <c:v>0.44444444444444442</c:v>
                </c:pt>
                <c:pt idx="12">
                  <c:v>0.37174721189591081</c:v>
                </c:pt>
                <c:pt idx="13">
                  <c:v>0.35460992907801414</c:v>
                </c:pt>
                <c:pt idx="14">
                  <c:v>0.33898305084745761</c:v>
                </c:pt>
                <c:pt idx="15">
                  <c:v>0.2857142857142857</c:v>
                </c:pt>
                <c:pt idx="16">
                  <c:v>0.37735849056603771</c:v>
                </c:pt>
                <c:pt idx="17">
                  <c:v>0.26143790849673204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E-4FE3-8AB6-4113EDBB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0.16000000000000003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5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Tabelle2!$M$1</c:f>
              <c:strCache>
                <c:ptCount val="1"/>
                <c:pt idx="0">
                  <c:v>(-1/Y)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ln>
                <a:solidFill>
                  <a:schemeClr val="accent2"/>
                </a:solidFill>
              </a:ln>
            </c:spPr>
          </c:marker>
          <c:xVal>
            <c:numRef>
              <c:f>Tabelle2!$O$2:$O$19</c:f>
              <c:numCache>
                <c:formatCode>0.0000</c:formatCode>
                <c:ptCount val="18"/>
                <c:pt idx="0">
                  <c:v>2.4999999999999467E-3</c:v>
                </c:pt>
                <c:pt idx="1">
                  <c:v>3.8000000000000256E-3</c:v>
                </c:pt>
                <c:pt idx="2">
                  <c:v>7.0999999999998842E-3</c:v>
                </c:pt>
                <c:pt idx="3">
                  <c:v>8.799999999999919E-3</c:v>
                </c:pt>
                <c:pt idx="4">
                  <c:v>1.0399999999999965E-2</c:v>
                </c:pt>
                <c:pt idx="5">
                  <c:v>1.4399999999999968E-2</c:v>
                </c:pt>
                <c:pt idx="6">
                  <c:v>1.7299999999999871E-2</c:v>
                </c:pt>
                <c:pt idx="7">
                  <c:v>1.9600000000000062E-2</c:v>
                </c:pt>
                <c:pt idx="8">
                  <c:v>2.4799999999999933E-2</c:v>
                </c:pt>
                <c:pt idx="9">
                  <c:v>2.8299999999999992E-2</c:v>
                </c:pt>
                <c:pt idx="10">
                  <c:v>3.4399999999999986E-2</c:v>
                </c:pt>
                <c:pt idx="11">
                  <c:v>4.0300000000000002E-2</c:v>
                </c:pt>
                <c:pt idx="12">
                  <c:v>4.8100000000000032E-2</c:v>
                </c:pt>
                <c:pt idx="13">
                  <c:v>5.9900000000000064E-2</c:v>
                </c:pt>
                <c:pt idx="14">
                  <c:v>7.0599999999999996E-2</c:v>
                </c:pt>
                <c:pt idx="15">
                  <c:v>7.6300000000000034E-2</c:v>
                </c:pt>
                <c:pt idx="16">
                  <c:v>8.6000000000000076E-2</c:v>
                </c:pt>
                <c:pt idx="17">
                  <c:v>0.18486666666666651</c:v>
                </c:pt>
              </c:numCache>
            </c:numRef>
          </c:xVal>
          <c:yVal>
            <c:numRef>
              <c:f>Tabelle2!$M$2:$M$19</c:f>
              <c:numCache>
                <c:formatCode>0.00</c:formatCode>
                <c:ptCount val="18"/>
                <c:pt idx="0">
                  <c:v>5.5555555555555545</c:v>
                </c:pt>
                <c:pt idx="1">
                  <c:v>2.9411764705882351</c:v>
                </c:pt>
                <c:pt idx="2">
                  <c:v>2</c:v>
                </c:pt>
                <c:pt idx="3">
                  <c:v>1.0204081632653059</c:v>
                </c:pt>
                <c:pt idx="4">
                  <c:v>1.1111111111111112</c:v>
                </c:pt>
                <c:pt idx="5">
                  <c:v>0.86956521739130421</c:v>
                </c:pt>
                <c:pt idx="6">
                  <c:v>0.68965517241379304</c:v>
                </c:pt>
                <c:pt idx="7">
                  <c:v>0.51282051282051277</c:v>
                </c:pt>
                <c:pt idx="8">
                  <c:v>0.44444444444444442</c:v>
                </c:pt>
                <c:pt idx="9">
                  <c:v>0.45454545454545453</c:v>
                </c:pt>
                <c:pt idx="10">
                  <c:v>0.43478260869565211</c:v>
                </c:pt>
                <c:pt idx="11">
                  <c:v>0.4</c:v>
                </c:pt>
                <c:pt idx="12">
                  <c:v>0.36900369003690031</c:v>
                </c:pt>
                <c:pt idx="13">
                  <c:v>0.34482758620689652</c:v>
                </c:pt>
                <c:pt idx="14">
                  <c:v>0.32258064516129031</c:v>
                </c:pt>
                <c:pt idx="15">
                  <c:v>0.3125</c:v>
                </c:pt>
                <c:pt idx="16">
                  <c:v>0.29411764705882348</c:v>
                </c:pt>
                <c:pt idx="17">
                  <c:v>0.27972027972027969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5-4B4F-A2B9-08276CEF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0.16000000000000003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6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635001</xdr:colOff>
      <xdr:row>22</xdr:row>
      <xdr:rowOff>134937</xdr:rowOff>
    </xdr:from>
    <xdr:to>
      <xdr:col>12</xdr:col>
      <xdr:colOff>132051</xdr:colOff>
      <xdr:row>37</xdr:row>
      <xdr:rowOff>190500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F26AB0EE-6BD6-4C53-9E42-022349235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489085</xdr:colOff>
      <xdr:row>21</xdr:row>
      <xdr:rowOff>152950</xdr:rowOff>
    </xdr:from>
    <xdr:to>
      <xdr:col>13</xdr:col>
      <xdr:colOff>401772</xdr:colOff>
      <xdr:row>37</xdr:row>
      <xdr:rowOff>1350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F257B8BC-3FEA-4629-B8E8-AA17A7A00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668-4EAF-6B4B-8A0E-5DE153AA7CA9}">
  <dimension ref="A1:U40"/>
  <sheetViews>
    <sheetView tabSelected="1" zoomScale="110" workbookViewId="0">
      <selection sqref="A1:C1"/>
    </sheetView>
  </sheetViews>
  <sheetFormatPr baseColWidth="10" defaultRowHeight="16" x14ac:dyDescent="0.2"/>
  <cols>
    <col min="1" max="1" width="10.1640625" bestFit="1" customWidth="1"/>
    <col min="2" max="2" width="14.1640625" bestFit="1" customWidth="1"/>
    <col min="3" max="3" width="14.33203125" customWidth="1"/>
    <col min="5" max="5" width="11.83203125" bestFit="1" customWidth="1"/>
    <col min="6" max="6" width="15.5" customWidth="1"/>
  </cols>
  <sheetData>
    <row r="1" spans="1:18" x14ac:dyDescent="0.2">
      <c r="A1" t="s">
        <v>125</v>
      </c>
      <c r="B1" t="s">
        <v>123</v>
      </c>
      <c r="C1" t="s">
        <v>124</v>
      </c>
      <c r="D1" t="s">
        <v>118</v>
      </c>
      <c r="E1" t="s">
        <v>119</v>
      </c>
      <c r="F1" t="s">
        <v>0</v>
      </c>
      <c r="G1" t="s">
        <v>1</v>
      </c>
      <c r="H1" t="s">
        <v>61</v>
      </c>
      <c r="I1" t="s">
        <v>62</v>
      </c>
      <c r="J1" t="s">
        <v>2</v>
      </c>
      <c r="K1" s="8" t="s">
        <v>116</v>
      </c>
      <c r="L1" s="8" t="s">
        <v>121</v>
      </c>
      <c r="M1" s="8" t="s">
        <v>117</v>
      </c>
      <c r="N1" s="31" t="s">
        <v>122</v>
      </c>
      <c r="O1" s="31" t="s">
        <v>120</v>
      </c>
      <c r="P1" t="s">
        <v>3</v>
      </c>
    </row>
    <row r="2" spans="1:18" x14ac:dyDescent="0.2">
      <c r="A2" s="1" t="s">
        <v>126</v>
      </c>
      <c r="B2">
        <v>0.23910000000000001</v>
      </c>
      <c r="C2">
        <v>0.17799999999999999</v>
      </c>
      <c r="D2">
        <v>1.2276999999999998</v>
      </c>
      <c r="E2">
        <v>0.17799999999999999</v>
      </c>
      <c r="F2">
        <v>0</v>
      </c>
      <c r="G2" s="1">
        <v>0.31180555555555556</v>
      </c>
      <c r="H2" s="2" t="s">
        <v>4</v>
      </c>
      <c r="I2" s="2" t="s">
        <v>22</v>
      </c>
      <c r="J2" s="2" t="s">
        <v>40</v>
      </c>
      <c r="K2" s="2">
        <f t="shared" ref="K2:K19" si="0">H2*-0.1</f>
        <v>-0.25</v>
      </c>
      <c r="L2" s="13">
        <f>J2-D$2-E$2</f>
        <v>0.16490000000000021</v>
      </c>
      <c r="M2" s="13">
        <f>-1/K2</f>
        <v>4</v>
      </c>
      <c r="N2" s="13">
        <f>L2-L3</f>
        <v>1.3000000000000789E-3</v>
      </c>
      <c r="O2" s="13">
        <f>N2</f>
        <v>1.3000000000000789E-3</v>
      </c>
      <c r="Q2" s="9"/>
      <c r="R2" s="10"/>
    </row>
    <row r="3" spans="1:18" x14ac:dyDescent="0.2">
      <c r="F3">
        <v>7</v>
      </c>
      <c r="G3" s="1">
        <v>0.31666666666666665</v>
      </c>
      <c r="H3" s="2" t="s">
        <v>5</v>
      </c>
      <c r="I3" s="2" t="s">
        <v>23</v>
      </c>
      <c r="J3" s="2" t="s">
        <v>41</v>
      </c>
      <c r="K3" s="2">
        <f t="shared" si="0"/>
        <v>-0.41</v>
      </c>
      <c r="L3" s="13">
        <f t="shared" ref="L3:L19" si="1">J3-D$2-E$2</f>
        <v>0.16360000000000013</v>
      </c>
      <c r="M3">
        <f t="shared" ref="M3:M19" si="2">-1/K3</f>
        <v>2.4390243902439024</v>
      </c>
      <c r="N3" s="13">
        <f>L3-L4</f>
        <v>1.4999999999998348E-3</v>
      </c>
      <c r="O3" s="13">
        <f>N3+O2</f>
        <v>2.7999999999999137E-3</v>
      </c>
      <c r="Q3" s="11"/>
    </row>
    <row r="4" spans="1:18" x14ac:dyDescent="0.2">
      <c r="F4">
        <v>13</v>
      </c>
      <c r="G4" s="1">
        <v>0.32083333333333336</v>
      </c>
      <c r="H4" s="2" t="s">
        <v>6</v>
      </c>
      <c r="I4" s="2" t="s">
        <v>24</v>
      </c>
      <c r="J4" s="2" t="s">
        <v>42</v>
      </c>
      <c r="K4" s="2">
        <f t="shared" si="0"/>
        <v>-0.49000000000000005</v>
      </c>
      <c r="L4" s="13">
        <f t="shared" si="1"/>
        <v>0.1621000000000003</v>
      </c>
      <c r="M4">
        <f t="shared" si="2"/>
        <v>2.0408163265306118</v>
      </c>
      <c r="N4" s="13">
        <f t="shared" ref="N4:N18" si="3">L4-L5</f>
        <v>2.9000000000001247E-3</v>
      </c>
      <c r="O4" s="13">
        <f>N4+O3</f>
        <v>5.7000000000000384E-3</v>
      </c>
      <c r="Q4" s="11"/>
    </row>
    <row r="5" spans="1:18" x14ac:dyDescent="0.2">
      <c r="F5">
        <v>21</v>
      </c>
      <c r="G5" s="1">
        <v>0.32708333333333334</v>
      </c>
      <c r="H5" s="2" t="s">
        <v>7</v>
      </c>
      <c r="I5" s="2" t="s">
        <v>25</v>
      </c>
      <c r="J5" s="2" t="s">
        <v>43</v>
      </c>
      <c r="K5" s="2">
        <f t="shared" si="0"/>
        <v>-0.8</v>
      </c>
      <c r="L5" s="13">
        <f t="shared" si="1"/>
        <v>0.15920000000000017</v>
      </c>
      <c r="M5" s="16">
        <f t="shared" si="2"/>
        <v>1.25</v>
      </c>
      <c r="N5" s="13">
        <f t="shared" si="3"/>
        <v>3.5000000000000586E-3</v>
      </c>
      <c r="O5" s="13">
        <f t="shared" ref="O5:O19" si="4">N5+O4</f>
        <v>9.200000000000097E-3</v>
      </c>
      <c r="Q5" s="11"/>
    </row>
    <row r="6" spans="1:18" x14ac:dyDescent="0.2">
      <c r="F6">
        <v>30</v>
      </c>
      <c r="G6" s="1">
        <v>0.33333333333333331</v>
      </c>
      <c r="H6" s="2" t="s">
        <v>8</v>
      </c>
      <c r="I6" s="2" t="s">
        <v>26</v>
      </c>
      <c r="J6" s="2" t="s">
        <v>44</v>
      </c>
      <c r="K6" s="2">
        <f t="shared" si="0"/>
        <v>-1</v>
      </c>
      <c r="L6" s="13">
        <f t="shared" si="1"/>
        <v>0.15570000000000012</v>
      </c>
      <c r="M6" s="14">
        <f t="shared" si="2"/>
        <v>1</v>
      </c>
      <c r="N6" s="13">
        <f t="shared" si="3"/>
        <v>3.2999999999998586E-3</v>
      </c>
      <c r="O6" s="13">
        <f t="shared" si="4"/>
        <v>1.2499999999999956E-2</v>
      </c>
      <c r="Q6" s="11"/>
    </row>
    <row r="7" spans="1:18" x14ac:dyDescent="0.2">
      <c r="F7">
        <v>43</v>
      </c>
      <c r="G7" s="1">
        <v>0.34236111111111112</v>
      </c>
      <c r="H7" s="2" t="s">
        <v>9</v>
      </c>
      <c r="I7" s="2" t="s">
        <v>27</v>
      </c>
      <c r="J7" s="2" t="s">
        <v>45</v>
      </c>
      <c r="K7" s="2">
        <f t="shared" si="0"/>
        <v>-1.4000000000000001</v>
      </c>
      <c r="L7" s="13">
        <f t="shared" si="1"/>
        <v>0.15240000000000026</v>
      </c>
      <c r="M7">
        <f t="shared" si="2"/>
        <v>0.71428571428571419</v>
      </c>
      <c r="N7" s="13">
        <f t="shared" si="3"/>
        <v>3.2000000000000917E-3</v>
      </c>
      <c r="O7" s="13">
        <f t="shared" si="4"/>
        <v>1.5700000000000047E-2</v>
      </c>
      <c r="Q7" s="11"/>
    </row>
    <row r="8" spans="1:18" x14ac:dyDescent="0.2">
      <c r="F8">
        <v>55</v>
      </c>
      <c r="G8" s="1">
        <v>0.35069444444444442</v>
      </c>
      <c r="H8" s="2" t="s">
        <v>10</v>
      </c>
      <c r="I8" s="2" t="s">
        <v>28</v>
      </c>
      <c r="J8" s="2" t="s">
        <v>46</v>
      </c>
      <c r="K8" s="2">
        <f t="shared" si="0"/>
        <v>-1.74</v>
      </c>
      <c r="L8" s="13">
        <f t="shared" si="1"/>
        <v>0.14920000000000017</v>
      </c>
      <c r="M8">
        <f t="shared" si="2"/>
        <v>0.57471264367816088</v>
      </c>
      <c r="N8" s="13">
        <f t="shared" si="3"/>
        <v>2.1999999999999797E-3</v>
      </c>
      <c r="O8" s="13">
        <f t="shared" si="4"/>
        <v>1.7900000000000027E-2</v>
      </c>
      <c r="Q8" s="11"/>
    </row>
    <row r="9" spans="1:18" x14ac:dyDescent="0.2">
      <c r="F9">
        <v>65</v>
      </c>
      <c r="G9" s="1">
        <v>0.3576388888888889</v>
      </c>
      <c r="H9" s="2" t="s">
        <v>11</v>
      </c>
      <c r="I9" s="2" t="s">
        <v>29</v>
      </c>
      <c r="J9" s="2" t="s">
        <v>47</v>
      </c>
      <c r="K9" s="2">
        <f t="shared" si="0"/>
        <v>-1.85</v>
      </c>
      <c r="L9" s="13">
        <f t="shared" si="1"/>
        <v>0.14700000000000019</v>
      </c>
      <c r="M9">
        <f t="shared" si="2"/>
        <v>0.54054054054054046</v>
      </c>
      <c r="N9" s="13">
        <f t="shared" si="3"/>
        <v>3.5000000000000586E-3</v>
      </c>
      <c r="O9" s="13">
        <f t="shared" si="4"/>
        <v>2.1400000000000086E-2</v>
      </c>
      <c r="Q9" s="11"/>
    </row>
    <row r="10" spans="1:18" x14ac:dyDescent="0.2">
      <c r="F10">
        <v>80</v>
      </c>
      <c r="G10" s="1">
        <v>0.36805555555555558</v>
      </c>
      <c r="H10" s="2" t="s">
        <v>12</v>
      </c>
      <c r="I10" s="2" t="s">
        <v>30</v>
      </c>
      <c r="J10" s="2" t="s">
        <v>48</v>
      </c>
      <c r="K10" s="2">
        <f t="shared" si="0"/>
        <v>-2.06</v>
      </c>
      <c r="L10" s="13">
        <f t="shared" si="1"/>
        <v>0.14350000000000013</v>
      </c>
      <c r="M10">
        <f t="shared" si="2"/>
        <v>0.4854368932038835</v>
      </c>
      <c r="N10" s="13">
        <f t="shared" si="3"/>
        <v>4.8999999999999044E-3</v>
      </c>
      <c r="O10" s="13">
        <f t="shared" si="4"/>
        <v>2.629999999999999E-2</v>
      </c>
      <c r="Q10" s="11"/>
    </row>
    <row r="11" spans="1:18" x14ac:dyDescent="0.2">
      <c r="F11">
        <v>86</v>
      </c>
      <c r="G11" s="1">
        <v>0.37916666666666665</v>
      </c>
      <c r="H11" s="2" t="s">
        <v>13</v>
      </c>
      <c r="I11" s="2" t="s">
        <v>31</v>
      </c>
      <c r="J11" s="2" t="s">
        <v>49</v>
      </c>
      <c r="K11" s="2">
        <f t="shared" si="0"/>
        <v>-2.16</v>
      </c>
      <c r="L11" s="13">
        <f t="shared" si="1"/>
        <v>0.13860000000000022</v>
      </c>
      <c r="M11">
        <f t="shared" si="2"/>
        <v>0.46296296296296291</v>
      </c>
      <c r="N11" s="13">
        <f t="shared" si="3"/>
        <v>2.9999999999996696E-4</v>
      </c>
      <c r="O11" s="13">
        <f t="shared" si="4"/>
        <v>2.6599999999999957E-2</v>
      </c>
      <c r="P11" s="2" t="s">
        <v>58</v>
      </c>
      <c r="Q11" s="11"/>
    </row>
    <row r="12" spans="1:18" x14ac:dyDescent="0.2">
      <c r="F12">
        <v>111</v>
      </c>
      <c r="G12" s="1">
        <v>0.39652777777777776</v>
      </c>
      <c r="H12" s="2" t="s">
        <v>14</v>
      </c>
      <c r="I12" s="2" t="s">
        <v>32</v>
      </c>
      <c r="J12" s="2" t="s">
        <v>50</v>
      </c>
      <c r="K12" s="2">
        <f t="shared" si="0"/>
        <v>-2.2000000000000002</v>
      </c>
      <c r="L12" s="13">
        <f t="shared" si="1"/>
        <v>0.13830000000000026</v>
      </c>
      <c r="M12">
        <f t="shared" si="2"/>
        <v>0.45454545454545453</v>
      </c>
      <c r="N12" s="13">
        <f t="shared" si="3"/>
        <v>1.5000000000000124E-2</v>
      </c>
      <c r="O12" s="13">
        <f t="shared" si="4"/>
        <v>4.1600000000000081E-2</v>
      </c>
      <c r="Q12" s="11"/>
    </row>
    <row r="13" spans="1:18" x14ac:dyDescent="0.2">
      <c r="F13">
        <v>132</v>
      </c>
      <c r="G13" s="1">
        <v>0.41736111111111113</v>
      </c>
      <c r="H13" s="2" t="s">
        <v>15</v>
      </c>
      <c r="I13" s="2" t="s">
        <v>33</v>
      </c>
      <c r="J13" s="2" t="s">
        <v>51</v>
      </c>
      <c r="K13" s="2">
        <f t="shared" si="0"/>
        <v>-2.25</v>
      </c>
      <c r="L13" s="13">
        <f t="shared" si="1"/>
        <v>0.12330000000000013</v>
      </c>
      <c r="M13">
        <f t="shared" si="2"/>
        <v>0.44444444444444442</v>
      </c>
      <c r="N13" s="13">
        <f t="shared" si="3"/>
        <v>1.4000000000000012E-2</v>
      </c>
      <c r="O13" s="13">
        <f t="shared" si="4"/>
        <v>5.5600000000000094E-2</v>
      </c>
      <c r="Q13" s="11"/>
    </row>
    <row r="14" spans="1:18" x14ac:dyDescent="0.2">
      <c r="F14">
        <v>177</v>
      </c>
      <c r="G14" s="1">
        <v>0.44861111111111113</v>
      </c>
      <c r="H14" s="2" t="s">
        <v>16</v>
      </c>
      <c r="I14" s="2" t="s">
        <v>34</v>
      </c>
      <c r="J14" s="2" t="s">
        <v>52</v>
      </c>
      <c r="K14" s="2">
        <f t="shared" si="0"/>
        <v>-2.69</v>
      </c>
      <c r="L14" s="13">
        <f t="shared" si="1"/>
        <v>0.10930000000000012</v>
      </c>
      <c r="M14">
        <f t="shared" si="2"/>
        <v>0.37174721189591081</v>
      </c>
      <c r="N14" s="13">
        <f t="shared" si="3"/>
        <v>7.2999999999998622E-3</v>
      </c>
      <c r="O14" s="13">
        <f t="shared" si="4"/>
        <v>6.2899999999999956E-2</v>
      </c>
      <c r="P14" s="2" t="s">
        <v>59</v>
      </c>
      <c r="Q14" s="11"/>
    </row>
    <row r="15" spans="1:18" x14ac:dyDescent="0.2">
      <c r="F15">
        <v>216</v>
      </c>
      <c r="G15" s="1">
        <v>0.47569444444444442</v>
      </c>
      <c r="H15" s="2" t="s">
        <v>17</v>
      </c>
      <c r="I15" s="2" t="s">
        <v>35</v>
      </c>
      <c r="J15" s="2" t="s">
        <v>53</v>
      </c>
      <c r="K15" s="2">
        <f t="shared" si="0"/>
        <v>-2.8200000000000003</v>
      </c>
      <c r="L15" s="13">
        <f t="shared" si="1"/>
        <v>0.10200000000000026</v>
      </c>
      <c r="M15">
        <f t="shared" si="2"/>
        <v>0.35460992907801414</v>
      </c>
      <c r="N15" s="13">
        <f t="shared" si="3"/>
        <v>1.3900000000000023E-2</v>
      </c>
      <c r="O15" s="13">
        <f t="shared" si="4"/>
        <v>7.6799999999999979E-2</v>
      </c>
      <c r="Q15" s="11"/>
    </row>
    <row r="16" spans="1:18" x14ac:dyDescent="0.2">
      <c r="F16">
        <v>265</v>
      </c>
      <c r="G16" s="1">
        <v>0.50972222222222219</v>
      </c>
      <c r="H16" s="2" t="s">
        <v>18</v>
      </c>
      <c r="I16" s="2" t="s">
        <v>36</v>
      </c>
      <c r="J16" s="2" t="s">
        <v>54</v>
      </c>
      <c r="K16" s="2">
        <f t="shared" si="0"/>
        <v>-2.95</v>
      </c>
      <c r="L16" s="13">
        <f t="shared" si="1"/>
        <v>8.8100000000000234E-2</v>
      </c>
      <c r="M16">
        <f t="shared" si="2"/>
        <v>0.33898305084745761</v>
      </c>
      <c r="N16" s="13">
        <f t="shared" si="3"/>
        <v>8.2999999999999741E-3</v>
      </c>
      <c r="O16" s="13">
        <f t="shared" si="4"/>
        <v>8.5099999999999953E-2</v>
      </c>
      <c r="Q16" s="11"/>
    </row>
    <row r="17" spans="2:21" x14ac:dyDescent="0.2">
      <c r="F17">
        <v>300</v>
      </c>
      <c r="G17" s="1">
        <v>0.53402777777777777</v>
      </c>
      <c r="H17" s="2" t="s">
        <v>19</v>
      </c>
      <c r="I17" s="2" t="s">
        <v>37</v>
      </c>
      <c r="J17" s="2" t="s">
        <v>55</v>
      </c>
      <c r="K17" s="2">
        <f t="shared" si="0"/>
        <v>-3.5</v>
      </c>
      <c r="L17" s="13">
        <f t="shared" si="1"/>
        <v>7.980000000000026E-2</v>
      </c>
      <c r="M17">
        <f t="shared" si="2"/>
        <v>0.2857142857142857</v>
      </c>
      <c r="N17" s="13">
        <f t="shared" si="3"/>
        <v>9.400000000000075E-3</v>
      </c>
      <c r="O17" s="13">
        <f t="shared" si="4"/>
        <v>9.4500000000000028E-2</v>
      </c>
      <c r="Q17" s="11"/>
    </row>
    <row r="18" spans="2:21" x14ac:dyDescent="0.2">
      <c r="F18">
        <v>348</v>
      </c>
      <c r="G18" s="1">
        <v>0.56736111111111109</v>
      </c>
      <c r="H18" s="2" t="s">
        <v>20</v>
      </c>
      <c r="I18" s="2" t="s">
        <v>38</v>
      </c>
      <c r="J18" s="2" t="s">
        <v>56</v>
      </c>
      <c r="K18" s="2">
        <f t="shared" si="0"/>
        <v>-2.6500000000000004</v>
      </c>
      <c r="L18" s="13">
        <f t="shared" si="1"/>
        <v>7.0400000000000185E-2</v>
      </c>
      <c r="M18">
        <f t="shared" si="2"/>
        <v>0.37735849056603771</v>
      </c>
      <c r="N18" s="13">
        <f t="shared" si="3"/>
        <v>6.7999999999999172E-3</v>
      </c>
      <c r="O18" s="13">
        <f t="shared" si="4"/>
        <v>0.10129999999999995</v>
      </c>
      <c r="Q18" s="11"/>
    </row>
    <row r="19" spans="2:21" x14ac:dyDescent="0.2">
      <c r="F19">
        <v>375</v>
      </c>
      <c r="G19" s="1">
        <v>0.58611111111111114</v>
      </c>
      <c r="H19" s="2" t="s">
        <v>21</v>
      </c>
      <c r="I19" s="2" t="s">
        <v>39</v>
      </c>
      <c r="J19" s="2" t="s">
        <v>57</v>
      </c>
      <c r="K19" s="2">
        <f t="shared" si="0"/>
        <v>-3.8250000000000002</v>
      </c>
      <c r="L19" s="13">
        <f t="shared" si="1"/>
        <v>6.3600000000000267E-2</v>
      </c>
      <c r="M19">
        <f t="shared" si="2"/>
        <v>0.26143790849673204</v>
      </c>
      <c r="N19" s="13">
        <f>L19-D20</f>
        <v>6.3600000000000267E-2</v>
      </c>
      <c r="O19" s="13">
        <f t="shared" si="4"/>
        <v>0.16490000000000021</v>
      </c>
      <c r="P19" s="2" t="s">
        <v>60</v>
      </c>
    </row>
    <row r="22" spans="2:21" x14ac:dyDescent="0.2">
      <c r="D22" s="3"/>
      <c r="E22" s="3"/>
      <c r="I22" s="3"/>
      <c r="J22" s="3"/>
      <c r="K22" s="3"/>
      <c r="L22" s="3"/>
      <c r="M22" s="3"/>
    </row>
    <row r="23" spans="2:21" x14ac:dyDescent="0.2">
      <c r="D23" s="3"/>
      <c r="E23" s="3"/>
      <c r="I23" s="3"/>
      <c r="J23" s="3"/>
      <c r="K23" s="3"/>
      <c r="L23" s="3"/>
      <c r="M23" s="3"/>
    </row>
    <row r="24" spans="2:21" x14ac:dyDescent="0.2">
      <c r="D24" s="3"/>
      <c r="E24" s="3"/>
      <c r="I24" s="3"/>
      <c r="J24" s="3"/>
      <c r="K24" s="3"/>
      <c r="L24" s="3"/>
      <c r="M24" s="3"/>
    </row>
    <row r="25" spans="2:21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21" x14ac:dyDescent="0.2">
      <c r="B26" s="24"/>
      <c r="C26" s="3"/>
      <c r="D26" s="25"/>
      <c r="E26" s="6"/>
      <c r="F26" s="3"/>
      <c r="G26" s="17"/>
      <c r="H26" s="17"/>
      <c r="I26" s="25"/>
      <c r="J26" s="25"/>
      <c r="K26" s="3"/>
      <c r="L26" s="3"/>
      <c r="M26" s="3"/>
      <c r="N26" s="4"/>
      <c r="O26" s="5"/>
      <c r="P26" s="3"/>
      <c r="Q26" s="3"/>
      <c r="R26" s="3"/>
      <c r="S26" s="3"/>
      <c r="T26" s="3"/>
      <c r="U26" s="3"/>
    </row>
    <row r="27" spans="2:21" x14ac:dyDescent="0.2">
      <c r="B27" s="7"/>
      <c r="C27" s="3"/>
      <c r="D27" s="18"/>
      <c r="E27" s="18"/>
      <c r="F27" s="7"/>
      <c r="G27" s="3"/>
      <c r="H27" s="3"/>
      <c r="I27" s="18"/>
      <c r="J27" s="18"/>
      <c r="K27" s="3"/>
      <c r="L27" s="3"/>
      <c r="M27" s="3"/>
      <c r="N27" s="3"/>
      <c r="O27" s="7"/>
      <c r="P27" s="3"/>
      <c r="Q27" s="3"/>
      <c r="R27" s="3"/>
      <c r="S27" s="3"/>
      <c r="T27" s="3"/>
      <c r="U27" s="3"/>
    </row>
    <row r="28" spans="2:21" x14ac:dyDescent="0.2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3"/>
      <c r="M28" s="27"/>
      <c r="N28" s="3"/>
      <c r="O28" s="3"/>
      <c r="P28" s="3"/>
      <c r="Q28" s="3"/>
      <c r="R28" s="3"/>
      <c r="S28" s="3"/>
      <c r="T28" s="3"/>
      <c r="U28" s="3"/>
    </row>
    <row r="29" spans="2:21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8"/>
      <c r="N29" s="3"/>
      <c r="O29" s="3"/>
      <c r="P29" s="3"/>
      <c r="Q29" s="3"/>
      <c r="R29" s="3"/>
      <c r="S29" s="3"/>
      <c r="T29" s="3"/>
      <c r="U29" s="3"/>
    </row>
    <row r="30" spans="2:21" x14ac:dyDescent="0.2">
      <c r="B30" s="7"/>
      <c r="C30" s="3"/>
      <c r="D30" s="21"/>
      <c r="E30" s="19"/>
      <c r="F30" s="20"/>
      <c r="G30" s="7"/>
      <c r="H30" s="21"/>
      <c r="I30" s="21"/>
      <c r="J30" s="7"/>
      <c r="K30" s="19"/>
      <c r="L30" s="3"/>
      <c r="M30" s="28"/>
      <c r="N30" s="3"/>
      <c r="O30" s="3"/>
      <c r="P30" s="3"/>
      <c r="Q30" s="3"/>
      <c r="R30" s="3"/>
      <c r="S30" s="3"/>
      <c r="T30" s="3"/>
      <c r="U30" s="3"/>
    </row>
    <row r="31" spans="2:21" x14ac:dyDescent="0.2">
      <c r="B31" s="7"/>
      <c r="C31" s="22"/>
      <c r="D31" s="21"/>
      <c r="E31" s="19"/>
      <c r="F31" s="20"/>
      <c r="G31" s="7"/>
      <c r="H31" s="21"/>
      <c r="I31" s="21"/>
      <c r="J31" s="7"/>
      <c r="K31" s="19"/>
      <c r="L31" s="3"/>
      <c r="M31" s="6"/>
      <c r="N31" s="3"/>
      <c r="O31" s="3"/>
      <c r="P31" s="3"/>
      <c r="Q31" s="3"/>
      <c r="R31" s="3"/>
      <c r="S31" s="3"/>
      <c r="T31" s="3"/>
      <c r="U31" s="3"/>
    </row>
    <row r="32" spans="2:21" x14ac:dyDescent="0.2">
      <c r="B32" s="7"/>
      <c r="C32" s="3"/>
      <c r="D32" s="21"/>
      <c r="E32" s="19"/>
      <c r="F32" s="20"/>
      <c r="G32" s="7"/>
      <c r="H32" s="21"/>
      <c r="I32" s="21"/>
      <c r="J32" s="7"/>
      <c r="K32" s="19"/>
      <c r="L32" s="3"/>
      <c r="M32" s="29"/>
      <c r="N32" s="3"/>
      <c r="O32" s="3"/>
      <c r="P32" s="7"/>
      <c r="Q32" s="3"/>
      <c r="R32" s="3"/>
      <c r="S32" s="3"/>
      <c r="T32" s="3"/>
      <c r="U32" s="3"/>
    </row>
    <row r="33" spans="2:21" x14ac:dyDescent="0.2">
      <c r="B33" s="7"/>
      <c r="C33" s="3"/>
      <c r="D33" s="21"/>
      <c r="E33" s="19"/>
      <c r="F33" s="20"/>
      <c r="G33" s="7"/>
      <c r="H33" s="21"/>
      <c r="I33" s="21"/>
      <c r="J33" s="7"/>
      <c r="K33" s="19"/>
      <c r="L33" s="3"/>
      <c r="M33" s="30"/>
      <c r="N33" s="3"/>
      <c r="O33" s="3"/>
      <c r="P33" s="3"/>
      <c r="Q33" s="3"/>
      <c r="R33" s="3"/>
      <c r="S33" s="3"/>
      <c r="T33" s="3"/>
      <c r="U33" s="3"/>
    </row>
    <row r="34" spans="2:21" x14ac:dyDescent="0.2">
      <c r="B34" s="7"/>
      <c r="C34" s="23"/>
      <c r="D34" s="21"/>
      <c r="E34" s="19"/>
      <c r="F34" s="20"/>
      <c r="G34" s="7"/>
      <c r="H34" s="21"/>
      <c r="I34" s="21"/>
      <c r="J34" s="7"/>
      <c r="K34" s="19"/>
      <c r="L34" s="3"/>
      <c r="M34" s="28"/>
      <c r="N34" s="3"/>
      <c r="O34" s="3"/>
      <c r="P34" s="3"/>
      <c r="Q34" s="3"/>
      <c r="R34" s="3"/>
      <c r="S34" s="3"/>
      <c r="T34" s="3"/>
      <c r="U34" s="3"/>
    </row>
    <row r="35" spans="2:21" x14ac:dyDescent="0.2">
      <c r="B35" s="7"/>
      <c r="C35" s="3"/>
      <c r="D35" s="21"/>
      <c r="E35" s="19"/>
      <c r="F35" s="20"/>
      <c r="G35" s="7"/>
      <c r="H35" s="21"/>
      <c r="I35" s="21"/>
      <c r="J35" s="7"/>
      <c r="K35" s="19"/>
      <c r="L35" s="3"/>
      <c r="M35" s="28"/>
      <c r="N35" s="3"/>
      <c r="O35" s="3"/>
      <c r="P35" s="3"/>
      <c r="Q35" s="3"/>
      <c r="R35" s="3"/>
      <c r="S35" s="3"/>
      <c r="T35" s="3"/>
      <c r="U35" s="3"/>
    </row>
    <row r="36" spans="2:21" x14ac:dyDescent="0.2">
      <c r="B36" s="7"/>
      <c r="C36" s="22"/>
      <c r="D36" s="21"/>
      <c r="E36" s="19"/>
      <c r="F36" s="20"/>
      <c r="G36" s="7"/>
      <c r="H36" s="21"/>
      <c r="I36" s="21"/>
      <c r="J36" s="7"/>
      <c r="K36" s="19"/>
      <c r="L36" s="3"/>
      <c r="M36" s="6"/>
      <c r="N36" s="3"/>
      <c r="O36" s="3"/>
      <c r="P36" s="3"/>
      <c r="Q36" s="3"/>
      <c r="R36" s="3"/>
      <c r="S36" s="3"/>
      <c r="T36" s="3"/>
      <c r="U36" s="3"/>
    </row>
    <row r="37" spans="2:21" x14ac:dyDescent="0.2">
      <c r="B37" s="23"/>
      <c r="C37" s="3"/>
      <c r="D37" s="21"/>
      <c r="E37" s="19"/>
      <c r="F37" s="20"/>
      <c r="G37" s="7"/>
      <c r="H37" s="21"/>
      <c r="I37" s="21"/>
      <c r="J37" s="7"/>
      <c r="K37" s="19"/>
      <c r="L37" s="3"/>
      <c r="M37" s="6"/>
      <c r="N37" s="3"/>
      <c r="O37" s="3"/>
      <c r="P37" s="3"/>
      <c r="Q37" s="3"/>
      <c r="R37" s="3"/>
      <c r="S37" s="3"/>
      <c r="T37" s="3"/>
      <c r="U37" s="3"/>
    </row>
    <row r="38" spans="2:21" x14ac:dyDescent="0.2">
      <c r="B38" s="7"/>
      <c r="C38" s="23"/>
      <c r="D38" s="21"/>
      <c r="E38" s="19"/>
      <c r="F38" s="20"/>
      <c r="G38" s="7"/>
      <c r="H38" s="21"/>
      <c r="I38" s="21"/>
      <c r="J38" s="7"/>
      <c r="K38" s="19"/>
      <c r="L38" s="3"/>
      <c r="M38" s="6"/>
      <c r="N38" s="3"/>
      <c r="O38" s="3"/>
      <c r="P38" s="3"/>
      <c r="Q38" s="3"/>
      <c r="R38" s="3"/>
      <c r="S38" s="3"/>
    </row>
    <row r="39" spans="2:21" x14ac:dyDescent="0.2">
      <c r="B39" s="7"/>
      <c r="C39" s="3"/>
      <c r="D39" s="21"/>
      <c r="E39" s="19"/>
      <c r="F39" s="20"/>
      <c r="G39" s="7"/>
      <c r="H39" s="21"/>
      <c r="I39" s="21"/>
      <c r="J39" s="7"/>
      <c r="K39" s="19"/>
      <c r="L39" s="3"/>
      <c r="M39" s="6"/>
      <c r="N39" s="3"/>
      <c r="O39" s="3"/>
      <c r="P39" s="3"/>
      <c r="Q39" s="3"/>
      <c r="R39" s="3"/>
      <c r="S39" s="3"/>
    </row>
    <row r="40" spans="2:2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7"/>
      <c r="N40" s="3"/>
      <c r="O40" s="3"/>
      <c r="P40" s="3"/>
      <c r="Q40" s="3"/>
      <c r="R40" s="3"/>
      <c r="S40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E753-2A93-403F-827B-815925CC03EF}">
  <dimension ref="A1:R39"/>
  <sheetViews>
    <sheetView zoomScale="141" workbookViewId="0">
      <selection activeCell="D16" sqref="D16"/>
    </sheetView>
  </sheetViews>
  <sheetFormatPr baseColWidth="10" defaultRowHeight="16" x14ac:dyDescent="0.2"/>
  <cols>
    <col min="2" max="2" width="14.1640625" bestFit="1" customWidth="1"/>
    <col min="13" max="13" width="6.1640625" bestFit="1" customWidth="1"/>
    <col min="14" max="14" width="12.5" bestFit="1" customWidth="1"/>
  </cols>
  <sheetData>
    <row r="1" spans="1:18" x14ac:dyDescent="0.2">
      <c r="A1" t="s">
        <v>125</v>
      </c>
      <c r="B1" t="s">
        <v>123</v>
      </c>
      <c r="C1" t="s">
        <v>124</v>
      </c>
      <c r="D1" t="s">
        <v>118</v>
      </c>
      <c r="E1" t="s">
        <v>119</v>
      </c>
      <c r="F1" t="s">
        <v>0</v>
      </c>
      <c r="G1" t="s">
        <v>1</v>
      </c>
      <c r="H1" t="s">
        <v>61</v>
      </c>
      <c r="I1" t="s">
        <v>62</v>
      </c>
      <c r="J1" t="s">
        <v>2</v>
      </c>
      <c r="K1" s="8" t="s">
        <v>116</v>
      </c>
      <c r="L1" s="8" t="s">
        <v>121</v>
      </c>
      <c r="M1" s="8" t="s">
        <v>117</v>
      </c>
      <c r="N1" s="31" t="s">
        <v>122</v>
      </c>
      <c r="O1" s="31" t="s">
        <v>120</v>
      </c>
      <c r="P1" t="s">
        <v>3</v>
      </c>
    </row>
    <row r="2" spans="1:18" x14ac:dyDescent="0.2">
      <c r="A2" t="s">
        <v>63</v>
      </c>
      <c r="B2">
        <v>0.29420000000000002</v>
      </c>
      <c r="C2">
        <v>0.19750000000000001</v>
      </c>
      <c r="D2" s="13">
        <v>1.0554333333333334</v>
      </c>
      <c r="E2">
        <v>0.19750000000000001</v>
      </c>
      <c r="F2">
        <v>0</v>
      </c>
      <c r="G2" s="1">
        <v>0.38819444444444445</v>
      </c>
      <c r="H2" s="2" t="s">
        <v>64</v>
      </c>
      <c r="I2" s="2" t="s">
        <v>80</v>
      </c>
      <c r="J2" s="2" t="s">
        <v>98</v>
      </c>
      <c r="K2" s="12">
        <f t="shared" ref="K2:K17" si="0">H2*-0.1</f>
        <v>-0.18000000000000002</v>
      </c>
      <c r="L2" s="15">
        <f>J2-D$2-E$2</f>
        <v>0.18486666666666651</v>
      </c>
      <c r="M2" s="12">
        <f>-1/K2</f>
        <v>5.5555555555555545</v>
      </c>
      <c r="N2" s="15">
        <f>L2-L3</f>
        <v>2.4999999999999467E-3</v>
      </c>
      <c r="O2" s="13">
        <f>N2</f>
        <v>2.4999999999999467E-3</v>
      </c>
      <c r="P2" s="2"/>
      <c r="Q2" s="9"/>
      <c r="R2" s="10"/>
    </row>
    <row r="3" spans="1:18" x14ac:dyDescent="0.2">
      <c r="D3" s="13"/>
      <c r="F3">
        <v>6</v>
      </c>
      <c r="G3" s="1">
        <v>0.3923611111111111</v>
      </c>
      <c r="H3" s="2" t="s">
        <v>65</v>
      </c>
      <c r="I3" s="2" t="s">
        <v>81</v>
      </c>
      <c r="J3" s="2" t="s">
        <v>81</v>
      </c>
      <c r="K3" s="12">
        <f t="shared" si="0"/>
        <v>-0.34</v>
      </c>
      <c r="L3" s="15">
        <f t="shared" ref="L3:L19" si="1">J3-D$2-E$2</f>
        <v>0.18236666666666657</v>
      </c>
      <c r="M3" s="12">
        <f t="shared" ref="M3:M19" si="2">-1/K3</f>
        <v>2.9411764705882351</v>
      </c>
      <c r="N3" s="15">
        <f>L3-L4</f>
        <v>1.3000000000000789E-3</v>
      </c>
      <c r="O3" s="13">
        <f>N3+O2</f>
        <v>3.8000000000000256E-3</v>
      </c>
      <c r="P3" s="2"/>
      <c r="Q3" s="11"/>
    </row>
    <row r="4" spans="1:18" x14ac:dyDescent="0.2">
      <c r="D4" s="13"/>
      <c r="F4">
        <v>16</v>
      </c>
      <c r="G4" s="1">
        <v>0.39930555555555558</v>
      </c>
      <c r="H4" s="2" t="s">
        <v>68</v>
      </c>
      <c r="I4" s="2" t="s">
        <v>82</v>
      </c>
      <c r="J4" s="2" t="s">
        <v>99</v>
      </c>
      <c r="K4" s="12">
        <f t="shared" si="0"/>
        <v>-0.5</v>
      </c>
      <c r="L4" s="15">
        <f t="shared" si="1"/>
        <v>0.18106666666666649</v>
      </c>
      <c r="M4" s="12">
        <f t="shared" si="2"/>
        <v>2</v>
      </c>
      <c r="N4" s="15">
        <f t="shared" ref="N4:N18" si="3">L4-L5</f>
        <v>3.2999999999998586E-3</v>
      </c>
      <c r="O4" s="13">
        <f>N4+O3</f>
        <v>7.0999999999998842E-3</v>
      </c>
      <c r="P4" s="2"/>
      <c r="Q4" s="11"/>
    </row>
    <row r="5" spans="1:18" x14ac:dyDescent="0.2">
      <c r="D5" s="13"/>
      <c r="F5">
        <v>24</v>
      </c>
      <c r="G5" s="1">
        <v>0.40486111111111112</v>
      </c>
      <c r="H5" s="2" t="s">
        <v>66</v>
      </c>
      <c r="I5" s="2" t="s">
        <v>83</v>
      </c>
      <c r="J5" s="2" t="s">
        <v>100</v>
      </c>
      <c r="K5" s="12">
        <f t="shared" si="0"/>
        <v>-0.98000000000000009</v>
      </c>
      <c r="L5" s="15">
        <f t="shared" si="1"/>
        <v>0.17776666666666663</v>
      </c>
      <c r="M5" s="12">
        <f t="shared" si="2"/>
        <v>1.0204081632653059</v>
      </c>
      <c r="N5" s="15">
        <f t="shared" si="3"/>
        <v>1.7000000000000348E-3</v>
      </c>
      <c r="O5" s="13">
        <f t="shared" ref="O5:O18" si="4">N5+O4</f>
        <v>8.799999999999919E-3</v>
      </c>
      <c r="P5" s="2" t="s">
        <v>114</v>
      </c>
      <c r="Q5" s="11"/>
    </row>
    <row r="6" spans="1:18" x14ac:dyDescent="0.2">
      <c r="D6" s="13"/>
      <c r="F6">
        <v>29</v>
      </c>
      <c r="G6" s="1">
        <v>0.40902777777777777</v>
      </c>
      <c r="H6" s="2" t="s">
        <v>67</v>
      </c>
      <c r="I6" s="2" t="s">
        <v>84</v>
      </c>
      <c r="J6" s="2" t="s">
        <v>101</v>
      </c>
      <c r="K6" s="12">
        <f t="shared" si="0"/>
        <v>-0.9</v>
      </c>
      <c r="L6" s="15">
        <f t="shared" si="1"/>
        <v>0.17606666666666659</v>
      </c>
      <c r="M6" s="12">
        <f t="shared" si="2"/>
        <v>1.1111111111111112</v>
      </c>
      <c r="N6" s="15">
        <f t="shared" si="3"/>
        <v>1.6000000000000458E-3</v>
      </c>
      <c r="O6" s="13">
        <f t="shared" si="4"/>
        <v>1.0399999999999965E-2</v>
      </c>
      <c r="P6" s="2"/>
      <c r="Q6" s="11"/>
    </row>
    <row r="7" spans="1:18" x14ac:dyDescent="0.2">
      <c r="D7" s="13"/>
      <c r="F7">
        <v>37</v>
      </c>
      <c r="G7" s="1">
        <v>0.41458333333333336</v>
      </c>
      <c r="H7" s="2" t="s">
        <v>69</v>
      </c>
      <c r="I7" s="2" t="s">
        <v>85</v>
      </c>
      <c r="J7" s="2" t="s">
        <v>102</v>
      </c>
      <c r="K7" s="12">
        <f t="shared" si="0"/>
        <v>-1.1500000000000001</v>
      </c>
      <c r="L7" s="15">
        <f t="shared" si="1"/>
        <v>0.17446666666666655</v>
      </c>
      <c r="M7" s="12">
        <f t="shared" si="2"/>
        <v>0.86956521739130421</v>
      </c>
      <c r="N7" s="15">
        <f t="shared" si="3"/>
        <v>4.0000000000000036E-3</v>
      </c>
      <c r="O7" s="13">
        <f t="shared" si="4"/>
        <v>1.4399999999999968E-2</v>
      </c>
      <c r="P7" s="2"/>
      <c r="Q7" s="11"/>
    </row>
    <row r="8" spans="1:18" x14ac:dyDescent="0.2">
      <c r="D8" s="13"/>
      <c r="F8">
        <v>47</v>
      </c>
      <c r="G8" s="1">
        <v>0.42152777777777778</v>
      </c>
      <c r="H8" s="2" t="s">
        <v>70</v>
      </c>
      <c r="I8" s="2" t="s">
        <v>86</v>
      </c>
      <c r="J8" s="2" t="s">
        <v>103</v>
      </c>
      <c r="K8" s="12">
        <f t="shared" si="0"/>
        <v>-1.4500000000000002</v>
      </c>
      <c r="L8" s="15">
        <f t="shared" si="1"/>
        <v>0.17046666666666654</v>
      </c>
      <c r="M8" s="12">
        <f t="shared" si="2"/>
        <v>0.68965517241379304</v>
      </c>
      <c r="N8" s="15">
        <f t="shared" si="3"/>
        <v>2.8999999999999027E-3</v>
      </c>
      <c r="O8" s="13">
        <f t="shared" si="4"/>
        <v>1.7299999999999871E-2</v>
      </c>
      <c r="P8" s="2"/>
      <c r="Q8" s="11"/>
    </row>
    <row r="9" spans="1:18" x14ac:dyDescent="0.2">
      <c r="D9" s="13"/>
      <c r="F9">
        <v>58</v>
      </c>
      <c r="G9" s="1">
        <v>0.42916666666666664</v>
      </c>
      <c r="H9" s="2" t="s">
        <v>71</v>
      </c>
      <c r="I9" s="2" t="s">
        <v>87</v>
      </c>
      <c r="J9" s="2" t="s">
        <v>104</v>
      </c>
      <c r="K9" s="12">
        <f t="shared" si="0"/>
        <v>-1.9500000000000002</v>
      </c>
      <c r="L9" s="15">
        <f t="shared" si="1"/>
        <v>0.16756666666666664</v>
      </c>
      <c r="M9" s="12">
        <f t="shared" si="2"/>
        <v>0.51282051282051277</v>
      </c>
      <c r="N9" s="15">
        <f t="shared" si="3"/>
        <v>2.3000000000001908E-3</v>
      </c>
      <c r="O9" s="13">
        <f t="shared" si="4"/>
        <v>1.9600000000000062E-2</v>
      </c>
      <c r="P9" s="2"/>
      <c r="Q9" s="11"/>
    </row>
    <row r="10" spans="1:18" x14ac:dyDescent="0.2">
      <c r="D10" s="13"/>
      <c r="F10">
        <v>69</v>
      </c>
      <c r="G10" s="1">
        <v>0.43680555555555556</v>
      </c>
      <c r="H10" s="2" t="s">
        <v>15</v>
      </c>
      <c r="I10" s="2" t="s">
        <v>88</v>
      </c>
      <c r="J10" s="2" t="s">
        <v>105</v>
      </c>
      <c r="K10" s="12">
        <f t="shared" si="0"/>
        <v>-2.25</v>
      </c>
      <c r="L10" s="15">
        <f t="shared" si="1"/>
        <v>0.16526666666666645</v>
      </c>
      <c r="M10" s="12">
        <f t="shared" si="2"/>
        <v>0.44444444444444442</v>
      </c>
      <c r="N10" s="15">
        <f t="shared" si="3"/>
        <v>5.1999999999998714E-3</v>
      </c>
      <c r="O10" s="13">
        <f t="shared" si="4"/>
        <v>2.4799999999999933E-2</v>
      </c>
      <c r="P10" s="2" t="s">
        <v>115</v>
      </c>
      <c r="Q10" s="11"/>
    </row>
    <row r="11" spans="1:18" x14ac:dyDescent="0.2">
      <c r="D11" s="13"/>
      <c r="F11">
        <v>82</v>
      </c>
      <c r="G11" s="1">
        <v>0.44583333333333336</v>
      </c>
      <c r="H11" s="2" t="s">
        <v>14</v>
      </c>
      <c r="I11" s="2" t="s">
        <v>89</v>
      </c>
      <c r="J11" s="2" t="s">
        <v>106</v>
      </c>
      <c r="K11" s="12">
        <f t="shared" si="0"/>
        <v>-2.2000000000000002</v>
      </c>
      <c r="L11" s="15">
        <f t="shared" si="1"/>
        <v>0.16006666666666658</v>
      </c>
      <c r="M11" s="12">
        <f t="shared" si="2"/>
        <v>0.45454545454545453</v>
      </c>
      <c r="N11" s="15">
        <f t="shared" si="3"/>
        <v>3.5000000000000586E-3</v>
      </c>
      <c r="O11" s="13">
        <f t="shared" si="4"/>
        <v>2.8299999999999992E-2</v>
      </c>
      <c r="P11" s="2"/>
      <c r="Q11" s="11"/>
    </row>
    <row r="12" spans="1:18" x14ac:dyDescent="0.2">
      <c r="D12" s="13"/>
      <c r="F12">
        <v>98</v>
      </c>
      <c r="G12" s="1">
        <v>0.45694444444444443</v>
      </c>
      <c r="H12" s="2" t="s">
        <v>72</v>
      </c>
      <c r="I12" s="2" t="s">
        <v>90</v>
      </c>
      <c r="J12" s="2" t="s">
        <v>90</v>
      </c>
      <c r="K12" s="12">
        <f t="shared" si="0"/>
        <v>-2.3000000000000003</v>
      </c>
      <c r="L12" s="15">
        <f t="shared" si="1"/>
        <v>0.15656666666666652</v>
      </c>
      <c r="M12" s="12">
        <f t="shared" si="2"/>
        <v>0.43478260869565211</v>
      </c>
      <c r="N12" s="15">
        <f t="shared" si="3"/>
        <v>6.0999999999999943E-3</v>
      </c>
      <c r="O12" s="13">
        <f t="shared" si="4"/>
        <v>3.4399999999999986E-2</v>
      </c>
      <c r="P12" s="2"/>
      <c r="Q12" s="11"/>
    </row>
    <row r="13" spans="1:18" x14ac:dyDescent="0.2">
      <c r="D13" s="13"/>
      <c r="F13">
        <v>120</v>
      </c>
      <c r="G13" s="1">
        <v>0.47222222222222221</v>
      </c>
      <c r="H13" s="2" t="s">
        <v>73</v>
      </c>
      <c r="I13" s="2" t="s">
        <v>91</v>
      </c>
      <c r="J13" s="2" t="s">
        <v>107</v>
      </c>
      <c r="K13" s="12">
        <f t="shared" si="0"/>
        <v>-2.5</v>
      </c>
      <c r="L13" s="15">
        <f t="shared" si="1"/>
        <v>0.15046666666666653</v>
      </c>
      <c r="M13" s="12">
        <f t="shared" si="2"/>
        <v>0.4</v>
      </c>
      <c r="N13" s="15">
        <f t="shared" si="3"/>
        <v>5.9000000000000163E-3</v>
      </c>
      <c r="O13" s="13">
        <f t="shared" si="4"/>
        <v>4.0300000000000002E-2</v>
      </c>
      <c r="P13" s="2"/>
      <c r="Q13" s="11"/>
    </row>
    <row r="14" spans="1:18" x14ac:dyDescent="0.2">
      <c r="D14" s="13"/>
      <c r="F14">
        <v>144</v>
      </c>
      <c r="G14" s="1">
        <v>0.48888888888888887</v>
      </c>
      <c r="H14" s="2" t="s">
        <v>74</v>
      </c>
      <c r="I14" s="2" t="s">
        <v>92</v>
      </c>
      <c r="J14" s="2" t="s">
        <v>108</v>
      </c>
      <c r="K14" s="12">
        <f t="shared" si="0"/>
        <v>-2.7100000000000004</v>
      </c>
      <c r="L14" s="15">
        <f t="shared" si="1"/>
        <v>0.14456666666666651</v>
      </c>
      <c r="M14" s="12">
        <f t="shared" si="2"/>
        <v>0.36900369003690031</v>
      </c>
      <c r="N14" s="15">
        <f t="shared" si="3"/>
        <v>7.8000000000000291E-3</v>
      </c>
      <c r="O14" s="13">
        <f t="shared" si="4"/>
        <v>4.8100000000000032E-2</v>
      </c>
      <c r="P14" s="2"/>
      <c r="Q14" s="11"/>
    </row>
    <row r="15" spans="1:18" x14ac:dyDescent="0.2">
      <c r="D15" s="13"/>
      <c r="F15">
        <v>167</v>
      </c>
      <c r="G15" s="1">
        <v>0.50486111111111109</v>
      </c>
      <c r="H15" s="2" t="s">
        <v>75</v>
      </c>
      <c r="I15" s="2" t="s">
        <v>93</v>
      </c>
      <c r="J15" s="2" t="s">
        <v>109</v>
      </c>
      <c r="K15" s="12">
        <f t="shared" si="0"/>
        <v>-2.9000000000000004</v>
      </c>
      <c r="L15" s="15">
        <f t="shared" si="1"/>
        <v>0.13676666666666648</v>
      </c>
      <c r="M15" s="12">
        <f t="shared" si="2"/>
        <v>0.34482758620689652</v>
      </c>
      <c r="N15" s="15">
        <f t="shared" si="3"/>
        <v>1.1800000000000033E-2</v>
      </c>
      <c r="O15" s="13">
        <f t="shared" si="4"/>
        <v>5.9900000000000064E-2</v>
      </c>
      <c r="P15" s="2"/>
      <c r="Q15" s="11"/>
    </row>
    <row r="16" spans="1:18" x14ac:dyDescent="0.2">
      <c r="D16" s="13"/>
      <c r="F16">
        <v>203</v>
      </c>
      <c r="G16" s="1">
        <v>0.52986111111111112</v>
      </c>
      <c r="H16" s="2" t="s">
        <v>76</v>
      </c>
      <c r="I16" s="2" t="s">
        <v>94</v>
      </c>
      <c r="J16" s="2" t="s">
        <v>110</v>
      </c>
      <c r="K16" s="12">
        <f t="shared" si="0"/>
        <v>-3.1</v>
      </c>
      <c r="L16" s="15">
        <f t="shared" si="1"/>
        <v>0.12496666666666645</v>
      </c>
      <c r="M16" s="12">
        <f t="shared" si="2"/>
        <v>0.32258064516129031</v>
      </c>
      <c r="N16" s="15">
        <f t="shared" si="3"/>
        <v>1.0699999999999932E-2</v>
      </c>
      <c r="O16" s="13">
        <f t="shared" si="4"/>
        <v>7.0599999999999996E-2</v>
      </c>
      <c r="P16" s="2"/>
      <c r="Q16" s="11"/>
    </row>
    <row r="17" spans="4:17" x14ac:dyDescent="0.2">
      <c r="D17" s="13"/>
      <c r="F17">
        <v>240</v>
      </c>
      <c r="G17" s="1">
        <v>0.55555555555555558</v>
      </c>
      <c r="H17" s="2" t="s">
        <v>77</v>
      </c>
      <c r="I17" s="2" t="s">
        <v>95</v>
      </c>
      <c r="J17" s="2" t="s">
        <v>111</v>
      </c>
      <c r="K17" s="12">
        <f t="shared" si="0"/>
        <v>-3.2</v>
      </c>
      <c r="L17" s="15">
        <f t="shared" si="1"/>
        <v>0.11426666666666652</v>
      </c>
      <c r="M17" s="12">
        <f t="shared" si="2"/>
        <v>0.3125</v>
      </c>
      <c r="N17" s="15">
        <f t="shared" si="3"/>
        <v>5.7000000000000384E-3</v>
      </c>
      <c r="O17" s="13">
        <f t="shared" si="4"/>
        <v>7.6300000000000034E-2</v>
      </c>
      <c r="Q17" s="11"/>
    </row>
    <row r="18" spans="4:17" x14ac:dyDescent="0.2">
      <c r="D18" s="13"/>
      <c r="F18">
        <v>267</v>
      </c>
      <c r="G18" s="1">
        <v>0.57430555555555551</v>
      </c>
      <c r="H18" s="2" t="s">
        <v>78</v>
      </c>
      <c r="I18" s="2" t="s">
        <v>96</v>
      </c>
      <c r="J18" s="2" t="s">
        <v>112</v>
      </c>
      <c r="K18" s="12">
        <f t="shared" ref="K18:K19" si="5">H18*-0.1</f>
        <v>-3.4000000000000004</v>
      </c>
      <c r="L18" s="15">
        <f t="shared" si="1"/>
        <v>0.10856666666666648</v>
      </c>
      <c r="M18" s="12">
        <f t="shared" si="2"/>
        <v>0.29411764705882348</v>
      </c>
      <c r="N18" s="15">
        <f t="shared" si="3"/>
        <v>9.7000000000000419E-3</v>
      </c>
      <c r="O18" s="13">
        <f t="shared" si="4"/>
        <v>8.6000000000000076E-2</v>
      </c>
    </row>
    <row r="19" spans="4:17" x14ac:dyDescent="0.2">
      <c r="D19" s="13"/>
      <c r="F19">
        <v>299</v>
      </c>
      <c r="G19" s="1">
        <v>0.59652777777777777</v>
      </c>
      <c r="H19" s="2" t="s">
        <v>79</v>
      </c>
      <c r="I19" s="2" t="s">
        <v>97</v>
      </c>
      <c r="J19" s="2" t="s">
        <v>113</v>
      </c>
      <c r="K19" s="12">
        <f t="shared" si="5"/>
        <v>-3.5750000000000002</v>
      </c>
      <c r="L19" s="15">
        <f t="shared" si="1"/>
        <v>9.8866666666666436E-2</v>
      </c>
      <c r="M19" s="12">
        <f t="shared" si="2"/>
        <v>0.27972027972027969</v>
      </c>
      <c r="N19" s="15">
        <f>L19-L20</f>
        <v>9.8866666666666436E-2</v>
      </c>
      <c r="O19" s="13">
        <f>N19+O18</f>
        <v>0.18486666666666651</v>
      </c>
    </row>
    <row r="38" spans="6:6" x14ac:dyDescent="0.2">
      <c r="F38" s="2"/>
    </row>
    <row r="39" spans="6:6" x14ac:dyDescent="0.2">
      <c r="F39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Sharath Paligi</cp:lastModifiedBy>
  <dcterms:created xsi:type="dcterms:W3CDTF">2024-06-14T15:37:30Z</dcterms:created>
  <dcterms:modified xsi:type="dcterms:W3CDTF">2024-07-01T09:07:50Z</dcterms:modified>
</cp:coreProperties>
</file>