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put" sheetId="1" r:id="rId4"/>
    <sheet state="visible" name="MktData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VqeUrHSUmMX7fSKp8kQCsSQ0m2A=="/>
    </ext>
  </extLst>
</workbook>
</file>

<file path=xl/sharedStrings.xml><?xml version="1.0" encoding="utf-8"?>
<sst xmlns="http://schemas.openxmlformats.org/spreadsheetml/2006/main" count="84" uniqueCount="53">
  <si>
    <t>Up &amp; Out</t>
  </si>
  <si>
    <t>Down &amp; Out</t>
  </si>
  <si>
    <t>Up &amp; In</t>
  </si>
  <si>
    <t>Down &amp; In</t>
  </si>
  <si>
    <t xml:space="preserve">Strike </t>
  </si>
  <si>
    <t>Spot</t>
  </si>
  <si>
    <t>Barrier</t>
  </si>
  <si>
    <t>Tenor(days)</t>
  </si>
  <si>
    <t>Tenor(years)</t>
  </si>
  <si>
    <t>INR Rate(%)</t>
  </si>
  <si>
    <t>USD Rate(%)</t>
  </si>
  <si>
    <t>Vol(%)</t>
  </si>
  <si>
    <t>TimeStep(days)</t>
  </si>
  <si>
    <t>NumSim</t>
  </si>
  <si>
    <t>Enter 0 vol if lookup is to be performed</t>
  </si>
  <si>
    <t>Tenor</t>
  </si>
  <si>
    <t>DCF</t>
  </si>
  <si>
    <t>ATM</t>
  </si>
  <si>
    <t>25D RR</t>
  </si>
  <si>
    <t>25D BF</t>
  </si>
  <si>
    <t>10D RR</t>
  </si>
  <si>
    <t>10D BF</t>
  </si>
  <si>
    <t>USD depo</t>
  </si>
  <si>
    <t>INR Depo</t>
  </si>
  <si>
    <t>Fwds</t>
  </si>
  <si>
    <t>Bid</t>
  </si>
  <si>
    <t>Ask</t>
  </si>
  <si>
    <t>Mid</t>
  </si>
  <si>
    <t>1W</t>
  </si>
  <si>
    <t>2W</t>
  </si>
  <si>
    <t>3W</t>
  </si>
  <si>
    <t>1M</t>
  </si>
  <si>
    <t>2M</t>
  </si>
  <si>
    <t>3M</t>
  </si>
  <si>
    <t>4M</t>
  </si>
  <si>
    <t>5M</t>
  </si>
  <si>
    <t>6M</t>
  </si>
  <si>
    <t>9M</t>
  </si>
  <si>
    <t>1Y</t>
  </si>
  <si>
    <t>18M</t>
  </si>
  <si>
    <t>2Y</t>
  </si>
  <si>
    <t>3Y</t>
  </si>
  <si>
    <t>4Y</t>
  </si>
  <si>
    <t>5Y</t>
  </si>
  <si>
    <t>6Y</t>
  </si>
  <si>
    <t>7Y</t>
  </si>
  <si>
    <t>10Y</t>
  </si>
  <si>
    <t>Time</t>
  </si>
  <si>
    <t>10D Call</t>
  </si>
  <si>
    <t>25D Call</t>
  </si>
  <si>
    <t>50D Call</t>
  </si>
  <si>
    <t>75D Call</t>
  </si>
  <si>
    <t>90D Call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</si>
</sst>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%"/>
    <numFmt numFmtId="165" formatCode="0.00000%"/>
  </numFmts>
  <fonts count="12">
    <font>
      <sz val="12.0"/>
      <color theme="1"/>
      <name val="Arial"/>
    </font>
    <font>
      <color theme="1"/>
      <name val="Calibri"/>
    </font>
    <font>
      <b/>
      <color rgb="FFFFFFFF"/>
    </font>
    <font/>
    <font>
      <color theme="1"/>
      <name val="Arial"/>
    </font>
    <font>
      <b/>
      <color rgb="FFFFFFFF"/>
      <name val="Calibri"/>
    </font>
    <font>
      <sz val="11.0"/>
      <color rgb="FF000000"/>
      <name val="Inconsolata"/>
    </font>
    <font>
      <b/>
      <color rgb="FFFFFFFF"/>
      <name val="Arial"/>
    </font>
    <font>
      <name val="Arial"/>
    </font>
    <font>
      <b/>
      <name val="Arial"/>
    </font>
    <font>
      <sz val="11.0"/>
      <color rgb="FF000000"/>
      <name val="Calibri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2">
    <border/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Border="1" applyFill="1" applyFont="1"/>
    <xf borderId="0" fillId="0" fontId="3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3" fillId="0" fontId="3" numFmtId="0" xfId="0" applyBorder="1" applyFont="1"/>
    <xf borderId="0" fillId="0" fontId="4" numFmtId="0" xfId="0" applyAlignment="1" applyFont="1">
      <alignment readingOrder="0" shrinkToFit="0" vertical="bottom" wrapText="0"/>
    </xf>
    <xf borderId="3" fillId="0" fontId="3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0" fillId="0" fontId="1" numFmtId="9" xfId="0" applyAlignment="1" applyFont="1" applyNumberFormat="1">
      <alignment readingOrder="0"/>
    </xf>
    <xf borderId="3" fillId="0" fontId="3" numFmtId="9" xfId="0" applyAlignment="1" applyBorder="1" applyFont="1" applyNumberFormat="1">
      <alignment readingOrder="0"/>
    </xf>
    <xf borderId="2" fillId="2" fontId="5" numFmtId="0" xfId="0" applyBorder="1" applyFont="1"/>
    <xf borderId="0" fillId="0" fontId="6" numFmtId="10" xfId="0" applyAlignment="1" applyFont="1" applyNumberFormat="1">
      <alignment readingOrder="0"/>
    </xf>
    <xf borderId="3" fillId="0" fontId="6" numFmtId="10" xfId="0" applyAlignment="1" applyBorder="1" applyFont="1" applyNumberFormat="1">
      <alignment readingOrder="0"/>
    </xf>
    <xf borderId="0" fillId="0" fontId="3" numFmtId="9" xfId="0" applyAlignment="1" applyFont="1" applyNumberFormat="1">
      <alignment readingOrder="0"/>
    </xf>
    <xf borderId="4" fillId="0" fontId="3" numFmtId="0" xfId="0" applyAlignment="1" applyBorder="1" applyFont="1">
      <alignment readingOrder="0"/>
    </xf>
    <xf borderId="5" fillId="0" fontId="3" numFmtId="0" xfId="0" applyAlignment="1" applyBorder="1" applyFont="1">
      <alignment readingOrder="0"/>
    </xf>
    <xf borderId="0" fillId="0" fontId="1" numFmtId="4" xfId="0" applyFont="1" applyNumberFormat="1"/>
    <xf borderId="2" fillId="2" fontId="7" numFmtId="0" xfId="0" applyAlignment="1" applyBorder="1" applyFont="1">
      <alignment readingOrder="0" shrinkToFit="0" vertical="bottom" wrapText="0"/>
    </xf>
    <xf borderId="2" fillId="2" fontId="7" numFmtId="0" xfId="0" applyAlignment="1" applyBorder="1" applyFont="1">
      <alignment horizontal="center" readingOrder="0" shrinkToFit="0" vertical="bottom" wrapText="0"/>
    </xf>
    <xf borderId="6" fillId="2" fontId="7" numFmtId="0" xfId="0" applyAlignment="1" applyBorder="1" applyFont="1">
      <alignment horizontal="center" readingOrder="0" shrinkToFit="0" vertical="bottom" wrapText="0"/>
    </xf>
    <xf borderId="7" fillId="0" fontId="3" numFmtId="0" xfId="0" applyBorder="1" applyFont="1"/>
    <xf borderId="8" fillId="0" fontId="3" numFmtId="0" xfId="0" applyBorder="1" applyFont="1"/>
    <xf borderId="1" fillId="0" fontId="8" numFmtId="0" xfId="0" applyAlignment="1" applyBorder="1" applyFont="1">
      <alignment shrinkToFit="0" vertical="bottom" wrapText="0"/>
    </xf>
    <xf borderId="7" fillId="0" fontId="4" numFmtId="0" xfId="0" applyAlignment="1" applyBorder="1" applyFont="1">
      <alignment readingOrder="0" shrinkToFit="0" vertical="bottom" wrapText="0"/>
    </xf>
    <xf borderId="7" fillId="0" fontId="8" numFmtId="0" xfId="0" applyAlignment="1" applyBorder="1" applyFont="1">
      <alignment readingOrder="0" shrinkToFit="0" vertical="bottom" wrapText="0"/>
    </xf>
    <xf borderId="2" fillId="0" fontId="9" numFmtId="0" xfId="0" applyAlignment="1" applyBorder="1" applyFont="1">
      <alignment readingOrder="0" shrinkToFit="0" vertical="bottom" wrapText="0"/>
    </xf>
    <xf borderId="7" fillId="0" fontId="9" numFmtId="0" xfId="0" applyAlignment="1" applyBorder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3" fillId="0" fontId="8" numFmtId="0" xfId="0" applyAlignment="1" applyBorder="1" applyFont="1">
      <alignment shrinkToFit="0" vertical="bottom" wrapText="0"/>
    </xf>
    <xf borderId="0" fillId="0" fontId="9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9" fillId="0" fontId="4" numFmtId="10" xfId="0" applyAlignment="1" applyBorder="1" applyFont="1" applyNumberFormat="1">
      <alignment horizontal="right" readingOrder="0" shrinkToFit="0" vertical="bottom" wrapText="0"/>
    </xf>
    <xf borderId="0" fillId="0" fontId="4" numFmtId="10" xfId="0" applyAlignment="1" applyFont="1" applyNumberFormat="1">
      <alignment horizontal="right" readingOrder="0" shrinkToFit="0" vertical="bottom" wrapText="0"/>
    </xf>
    <xf borderId="3" fillId="0" fontId="8" numFmtId="0" xfId="0" applyAlignment="1" applyBorder="1" applyFont="1">
      <alignment horizontal="right" readingOrder="0" shrinkToFit="0" vertical="bottom" wrapText="0"/>
    </xf>
    <xf borderId="10" fillId="0" fontId="4" numFmtId="10" xfId="0" applyAlignment="1" applyBorder="1" applyFont="1" applyNumberFormat="1">
      <alignment horizontal="right" readingOrder="0" shrinkToFit="0" vertical="bottom" wrapText="0"/>
    </xf>
    <xf borderId="10" fillId="0" fontId="4" numFmtId="164" xfId="0" applyAlignment="1" applyBorder="1" applyFont="1" applyNumberFormat="1">
      <alignment horizontal="right" readingOrder="0" shrinkToFit="0" vertical="bottom" wrapText="0"/>
    </xf>
    <xf borderId="0" fillId="0" fontId="8" numFmtId="0" xfId="0" applyAlignment="1" applyFont="1">
      <alignment horizontal="right" readingOrder="0" shrinkToFit="0" vertical="bottom" wrapText="0"/>
    </xf>
    <xf borderId="10" fillId="0" fontId="4" numFmtId="165" xfId="0" applyAlignment="1" applyBorder="1" applyFont="1" applyNumberFormat="1">
      <alignment horizontal="right" readingOrder="0" shrinkToFit="0" vertical="bottom" wrapText="0"/>
    </xf>
    <xf borderId="4" fillId="0" fontId="8" numFmtId="0" xfId="0" applyAlignment="1" applyBorder="1" applyFont="1">
      <alignment horizontal="right" readingOrder="0" shrinkToFit="0" vertical="bottom" wrapText="0"/>
    </xf>
    <xf borderId="11" fillId="0" fontId="4" numFmtId="165" xfId="0" applyAlignment="1" applyBorder="1" applyFont="1" applyNumberFormat="1">
      <alignment horizontal="right" readingOrder="0" shrinkToFit="0" vertical="bottom" wrapText="0"/>
    </xf>
    <xf borderId="11" fillId="0" fontId="4" numFmtId="10" xfId="0" applyAlignment="1" applyBorder="1" applyFont="1" applyNumberFormat="1">
      <alignment horizontal="right" readingOrder="0" shrinkToFit="0" vertical="bottom" wrapText="0"/>
    </xf>
    <xf borderId="4" fillId="0" fontId="8" numFmtId="10" xfId="0" applyAlignment="1" applyBorder="1" applyFont="1" applyNumberFormat="1">
      <alignment horizontal="right" readingOrder="0" shrinkToFit="0" vertical="bottom" wrapText="0"/>
    </xf>
    <xf borderId="5" fillId="0" fontId="8" numFmtId="0" xfId="0" applyAlignment="1" applyBorder="1" applyFont="1">
      <alignment horizontal="right" readingOrder="0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0" fontId="1" numFmtId="10" xfId="0" applyFont="1" applyNumberForma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0"/>
    <col customWidth="1" min="2" max="26" width="10.56"/>
  </cols>
  <sheetData>
    <row r="1" ht="15.75" customHeight="1">
      <c r="A1" s="1"/>
      <c r="B1" s="2" t="s">
        <v>0</v>
      </c>
      <c r="C1" s="2" t="s">
        <v>1</v>
      </c>
      <c r="D1" s="2" t="s">
        <v>2</v>
      </c>
      <c r="E1" s="2" t="s">
        <v>3</v>
      </c>
    </row>
    <row r="2" ht="15.75" customHeight="1">
      <c r="A2" s="2" t="s">
        <v>4</v>
      </c>
      <c r="B2" s="3">
        <v>80.0</v>
      </c>
      <c r="C2" s="4">
        <v>75.0</v>
      </c>
      <c r="D2" s="5">
        <v>78.0</v>
      </c>
      <c r="E2" s="6">
        <v>75.0</v>
      </c>
      <c r="G2" s="7"/>
    </row>
    <row r="3" ht="15.75" customHeight="1">
      <c r="A3" s="2" t="s">
        <v>5</v>
      </c>
      <c r="B3" s="5">
        <v>73.0</v>
      </c>
      <c r="C3" s="5">
        <v>73.0</v>
      </c>
      <c r="D3" s="5">
        <v>73.0</v>
      </c>
      <c r="E3" s="8">
        <v>73.0</v>
      </c>
      <c r="G3" s="7"/>
    </row>
    <row r="4" ht="15.75" customHeight="1">
      <c r="A4" s="2" t="s">
        <v>6</v>
      </c>
      <c r="B4" s="5">
        <v>80.0</v>
      </c>
      <c r="C4" s="4">
        <v>70.0</v>
      </c>
      <c r="D4" s="5">
        <v>76.0</v>
      </c>
      <c r="E4" s="6">
        <v>70.0</v>
      </c>
      <c r="G4" s="7"/>
    </row>
    <row r="5" ht="15.75" customHeight="1">
      <c r="A5" s="9" t="s">
        <v>7</v>
      </c>
      <c r="B5" s="5">
        <f>28</f>
        <v>28</v>
      </c>
      <c r="C5" s="3">
        <v>400.0</v>
      </c>
      <c r="D5" s="3">
        <v>300.0</v>
      </c>
      <c r="E5" s="8">
        <v>270.0</v>
      </c>
      <c r="G5" s="7"/>
    </row>
    <row r="6" ht="15.75" customHeight="1">
      <c r="A6" s="9" t="s">
        <v>8</v>
      </c>
      <c r="B6" s="5">
        <f t="shared" ref="B6:E6" si="1">B5/360</f>
        <v>0.07777777778</v>
      </c>
      <c r="C6" s="5">
        <f t="shared" si="1"/>
        <v>1.111111111</v>
      </c>
      <c r="D6" s="5">
        <f t="shared" si="1"/>
        <v>0.8333333333</v>
      </c>
      <c r="E6" s="10">
        <f t="shared" si="1"/>
        <v>0.75</v>
      </c>
      <c r="G6" s="7"/>
    </row>
    <row r="7" ht="15.75" customHeight="1">
      <c r="A7" s="2" t="s">
        <v>9</v>
      </c>
      <c r="B7" s="11">
        <v>0.05</v>
      </c>
      <c r="C7" s="11">
        <v>0.05</v>
      </c>
      <c r="D7" s="11">
        <v>0.05</v>
      </c>
      <c r="E7" s="12">
        <v>0.05</v>
      </c>
      <c r="G7" s="7"/>
    </row>
    <row r="8" ht="15.75" customHeight="1">
      <c r="A8" s="13" t="s">
        <v>10</v>
      </c>
      <c r="B8" s="14">
        <v>0.002</v>
      </c>
      <c r="C8" s="14">
        <v>0.002</v>
      </c>
      <c r="D8" s="14">
        <v>0.002</v>
      </c>
      <c r="E8" s="15">
        <v>0.002</v>
      </c>
      <c r="G8" s="7"/>
    </row>
    <row r="9" ht="15.75" customHeight="1">
      <c r="A9" s="9" t="s">
        <v>11</v>
      </c>
      <c r="B9" s="16">
        <v>0.0</v>
      </c>
      <c r="C9" s="16">
        <v>0.0</v>
      </c>
      <c r="D9" s="16">
        <v>0.0</v>
      </c>
      <c r="E9" s="16">
        <v>0.0</v>
      </c>
      <c r="G9" s="7"/>
    </row>
    <row r="10" ht="15.75" customHeight="1">
      <c r="A10" s="2" t="s">
        <v>12</v>
      </c>
      <c r="B10" s="4">
        <v>1.0</v>
      </c>
      <c r="C10" s="4">
        <v>1.0</v>
      </c>
      <c r="D10" s="4">
        <v>1.0</v>
      </c>
      <c r="E10" s="6">
        <v>1.0</v>
      </c>
      <c r="G10" s="7"/>
    </row>
    <row r="11" ht="15.75" customHeight="1">
      <c r="A11" s="2" t="s">
        <v>13</v>
      </c>
      <c r="B11" s="17">
        <v>1000.0</v>
      </c>
      <c r="C11" s="17">
        <v>1000.0</v>
      </c>
      <c r="D11" s="17">
        <v>1000.0</v>
      </c>
      <c r="E11" s="18">
        <v>1000.0</v>
      </c>
      <c r="G11" s="7"/>
    </row>
    <row r="12" ht="15.75" customHeight="1">
      <c r="G12" s="7"/>
    </row>
    <row r="13" ht="15.75" customHeight="1">
      <c r="A13" s="5" t="s">
        <v>14</v>
      </c>
      <c r="G13" s="7"/>
    </row>
    <row r="14" ht="15.75" customHeight="1">
      <c r="B14" s="19"/>
      <c r="G14" s="7"/>
    </row>
    <row r="15" ht="15.75" customHeight="1">
      <c r="G15" s="7"/>
    </row>
    <row r="16" ht="15.75" customHeight="1">
      <c r="G16" s="7"/>
    </row>
    <row r="17" ht="15.75" customHeight="1">
      <c r="G17" s="7"/>
    </row>
    <row r="18" ht="15.75" customHeight="1">
      <c r="G18" s="7"/>
    </row>
    <row r="19" ht="15.75" customHeight="1">
      <c r="G19" s="7"/>
    </row>
    <row r="20" ht="15.75" customHeight="1">
      <c r="G20" s="7"/>
    </row>
    <row r="21" ht="15.75" customHeight="1">
      <c r="G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1">
    <mergeCell ref="A13:C1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20" t="s">
        <v>15</v>
      </c>
      <c r="B1" s="21" t="s">
        <v>16</v>
      </c>
      <c r="C1" s="22" t="s">
        <v>17</v>
      </c>
      <c r="D1" s="23"/>
      <c r="E1" s="24"/>
      <c r="F1" s="22" t="s">
        <v>18</v>
      </c>
      <c r="G1" s="23"/>
      <c r="H1" s="24"/>
      <c r="I1" s="22" t="s">
        <v>19</v>
      </c>
      <c r="J1" s="23"/>
      <c r="K1" s="24"/>
      <c r="L1" s="22" t="s">
        <v>20</v>
      </c>
      <c r="M1" s="23"/>
      <c r="N1" s="24"/>
      <c r="O1" s="22" t="s">
        <v>21</v>
      </c>
      <c r="P1" s="23"/>
      <c r="Q1" s="24"/>
      <c r="R1" s="20" t="s">
        <v>22</v>
      </c>
      <c r="S1" s="20" t="s">
        <v>23</v>
      </c>
      <c r="T1" s="20" t="s">
        <v>24</v>
      </c>
    </row>
    <row r="2">
      <c r="A2" s="25"/>
      <c r="B2" s="26"/>
      <c r="C2" s="27" t="s">
        <v>25</v>
      </c>
      <c r="D2" s="27" t="s">
        <v>26</v>
      </c>
      <c r="E2" s="28" t="s">
        <v>27</v>
      </c>
      <c r="F2" s="27" t="s">
        <v>25</v>
      </c>
      <c r="G2" s="27" t="s">
        <v>26</v>
      </c>
      <c r="H2" s="28" t="s">
        <v>27</v>
      </c>
      <c r="I2" s="27" t="s">
        <v>25</v>
      </c>
      <c r="J2" s="27" t="s">
        <v>26</v>
      </c>
      <c r="K2" s="28" t="s">
        <v>27</v>
      </c>
      <c r="L2" s="27" t="s">
        <v>25</v>
      </c>
      <c r="M2" s="27" t="s">
        <v>26</v>
      </c>
      <c r="N2" s="29" t="s">
        <v>27</v>
      </c>
      <c r="O2" s="27" t="s">
        <v>25</v>
      </c>
      <c r="P2" s="27" t="s">
        <v>26</v>
      </c>
      <c r="Q2" s="28" t="s">
        <v>27</v>
      </c>
      <c r="R2" s="30"/>
      <c r="S2" s="30"/>
      <c r="T2" s="31"/>
    </row>
    <row r="3">
      <c r="A3" s="32" t="s">
        <v>28</v>
      </c>
      <c r="B3" s="33">
        <f>7/360</f>
        <v>0.01944444444</v>
      </c>
      <c r="C3" s="33">
        <v>4.15</v>
      </c>
      <c r="D3" s="33">
        <v>5.15</v>
      </c>
      <c r="E3" s="34">
        <f t="shared" ref="E3:E21" si="1">AVERAGE(C3,D3)/100</f>
        <v>0.0465</v>
      </c>
      <c r="F3" s="33">
        <v>0.105</v>
      </c>
      <c r="G3" s="33">
        <v>0.805</v>
      </c>
      <c r="H3" s="34">
        <f t="shared" ref="H3:H21" si="2">AVERAGE(F3,G3)/100</f>
        <v>0.00455</v>
      </c>
      <c r="I3" s="33">
        <v>-0.145</v>
      </c>
      <c r="J3" s="33">
        <v>0.355</v>
      </c>
      <c r="K3" s="34">
        <f t="shared" ref="K3:K21" si="3">AVERAGEA(I3,J3)/100</f>
        <v>0.00105</v>
      </c>
      <c r="L3" s="33">
        <v>0.225</v>
      </c>
      <c r="M3" s="33">
        <v>1.425</v>
      </c>
      <c r="N3" s="34">
        <f t="shared" ref="N3:N21" si="4">AVERAGE(L3,M3)/100</f>
        <v>0.00825</v>
      </c>
      <c r="O3" s="33">
        <v>-0.07</v>
      </c>
      <c r="P3" s="33">
        <v>0.73</v>
      </c>
      <c r="Q3" s="34">
        <f t="shared" ref="Q3:Q21" si="5">AVERAGE(O3,P3)/100</f>
        <v>0.0033</v>
      </c>
      <c r="R3" s="35">
        <v>0.006</v>
      </c>
      <c r="S3" s="35">
        <v>0.041</v>
      </c>
      <c r="T3" s="36">
        <v>73.3236</v>
      </c>
    </row>
    <row r="4">
      <c r="A4" s="32" t="s">
        <v>29</v>
      </c>
      <c r="B4" s="33">
        <f>14/360</f>
        <v>0.03888888889</v>
      </c>
      <c r="C4" s="33">
        <v>4.165</v>
      </c>
      <c r="D4" s="33">
        <v>5.165</v>
      </c>
      <c r="E4" s="37">
        <f t="shared" si="1"/>
        <v>0.04665</v>
      </c>
      <c r="F4" s="33">
        <v>0.1</v>
      </c>
      <c r="G4" s="33">
        <v>0.8</v>
      </c>
      <c r="H4" s="37">
        <f t="shared" si="2"/>
        <v>0.0045</v>
      </c>
      <c r="I4" s="33">
        <v>-0.15</v>
      </c>
      <c r="J4" s="33">
        <v>0.35</v>
      </c>
      <c r="K4" s="37">
        <f t="shared" si="3"/>
        <v>0.001</v>
      </c>
      <c r="L4" s="33">
        <v>0.21</v>
      </c>
      <c r="M4" s="33">
        <v>1.415</v>
      </c>
      <c r="N4" s="37">
        <f t="shared" si="4"/>
        <v>0.008125</v>
      </c>
      <c r="O4" s="33">
        <v>-0.08</v>
      </c>
      <c r="P4" s="33">
        <v>0.725</v>
      </c>
      <c r="Q4" s="37">
        <f t="shared" si="5"/>
        <v>0.003225</v>
      </c>
      <c r="R4" s="35">
        <v>0.0018</v>
      </c>
      <c r="S4" s="35">
        <v>0.041</v>
      </c>
      <c r="T4" s="36">
        <v>73.3856</v>
      </c>
    </row>
    <row r="5">
      <c r="A5" s="32" t="s">
        <v>30</v>
      </c>
      <c r="B5" s="33">
        <f>21/360</f>
        <v>0.05833333333</v>
      </c>
      <c r="C5" s="33">
        <v>4.16</v>
      </c>
      <c r="D5" s="33">
        <v>5.155</v>
      </c>
      <c r="E5" s="37">
        <f t="shared" si="1"/>
        <v>0.046575</v>
      </c>
      <c r="F5" s="33">
        <v>0.105</v>
      </c>
      <c r="G5" s="33">
        <v>0.8</v>
      </c>
      <c r="H5" s="37">
        <f t="shared" si="2"/>
        <v>0.004525</v>
      </c>
      <c r="I5" s="33">
        <v>-0.145</v>
      </c>
      <c r="J5" s="33">
        <v>0.35</v>
      </c>
      <c r="K5" s="37">
        <f t="shared" si="3"/>
        <v>0.001025</v>
      </c>
      <c r="L5" s="33">
        <v>0.215</v>
      </c>
      <c r="M5" s="33">
        <v>1.41</v>
      </c>
      <c r="N5" s="37">
        <f t="shared" si="4"/>
        <v>0.008125</v>
      </c>
      <c r="O5" s="33">
        <v>-0.075</v>
      </c>
      <c r="P5" s="33">
        <v>0.725</v>
      </c>
      <c r="Q5" s="37">
        <f t="shared" si="5"/>
        <v>0.00325</v>
      </c>
      <c r="R5" s="35">
        <v>4.0E-4</v>
      </c>
      <c r="S5" s="35">
        <v>0.041</v>
      </c>
      <c r="T5" s="36">
        <v>73.4475</v>
      </c>
    </row>
    <row r="6">
      <c r="A6" s="32" t="s">
        <v>31</v>
      </c>
      <c r="B6" s="33">
        <f>1/12</f>
        <v>0.08333333333</v>
      </c>
      <c r="C6" s="33">
        <v>4.38</v>
      </c>
      <c r="D6" s="33">
        <v>4.93</v>
      </c>
      <c r="E6" s="37">
        <f t="shared" si="1"/>
        <v>0.04655</v>
      </c>
      <c r="F6" s="33">
        <v>0.34</v>
      </c>
      <c r="G6" s="33">
        <v>0.725</v>
      </c>
      <c r="H6" s="37">
        <f t="shared" si="2"/>
        <v>0.005325</v>
      </c>
      <c r="I6" s="33">
        <v>0.02</v>
      </c>
      <c r="J6" s="33">
        <v>0.295</v>
      </c>
      <c r="K6" s="37">
        <f t="shared" si="3"/>
        <v>0.001575</v>
      </c>
      <c r="L6" s="33">
        <v>0.625</v>
      </c>
      <c r="M6" s="33">
        <v>1.285</v>
      </c>
      <c r="N6" s="37">
        <f t="shared" si="4"/>
        <v>0.00955</v>
      </c>
      <c r="O6" s="33">
        <v>0.265</v>
      </c>
      <c r="P6" s="33">
        <v>0.71</v>
      </c>
      <c r="Q6" s="37">
        <f t="shared" si="5"/>
        <v>0.004875</v>
      </c>
      <c r="R6" s="35">
        <v>-5.0E-4</v>
      </c>
      <c r="S6" s="35">
        <v>0.041</v>
      </c>
      <c r="T6" s="36">
        <v>73.5272</v>
      </c>
    </row>
    <row r="7">
      <c r="A7" s="32" t="s">
        <v>32</v>
      </c>
      <c r="B7" s="33">
        <f>2/12</f>
        <v>0.1666666667</v>
      </c>
      <c r="C7" s="33">
        <v>4.67</v>
      </c>
      <c r="D7" s="33">
        <v>5.12</v>
      </c>
      <c r="E7" s="37">
        <f t="shared" si="1"/>
        <v>0.04895</v>
      </c>
      <c r="F7" s="33">
        <v>0.42</v>
      </c>
      <c r="G7" s="33">
        <v>0.735</v>
      </c>
      <c r="H7" s="37">
        <f t="shared" si="2"/>
        <v>0.005775</v>
      </c>
      <c r="I7" s="33">
        <v>0.08</v>
      </c>
      <c r="J7" s="33">
        <v>0.305</v>
      </c>
      <c r="K7" s="37">
        <f t="shared" si="3"/>
        <v>0.001925</v>
      </c>
      <c r="L7" s="33">
        <v>0.785</v>
      </c>
      <c r="M7" s="33">
        <v>1.325</v>
      </c>
      <c r="N7" s="37">
        <f t="shared" si="4"/>
        <v>0.01055</v>
      </c>
      <c r="O7" s="33">
        <v>0.405</v>
      </c>
      <c r="P7" s="33">
        <v>0.765</v>
      </c>
      <c r="Q7" s="37">
        <f t="shared" si="5"/>
        <v>0.00585</v>
      </c>
      <c r="R7" s="35">
        <v>5.0E-4</v>
      </c>
      <c r="S7" s="35">
        <v>0.0426</v>
      </c>
      <c r="T7" s="36">
        <v>73.8056</v>
      </c>
    </row>
    <row r="8">
      <c r="A8" s="32" t="s">
        <v>33</v>
      </c>
      <c r="B8" s="33">
        <f>3/12</f>
        <v>0.25</v>
      </c>
      <c r="C8" s="33">
        <v>5.0</v>
      </c>
      <c r="D8" s="33">
        <v>5.45</v>
      </c>
      <c r="E8" s="38">
        <f t="shared" si="1"/>
        <v>0.05225</v>
      </c>
      <c r="F8" s="33">
        <v>0.47</v>
      </c>
      <c r="G8" s="33">
        <v>0.785</v>
      </c>
      <c r="H8" s="37">
        <f t="shared" si="2"/>
        <v>0.006275</v>
      </c>
      <c r="I8" s="33">
        <v>0.11</v>
      </c>
      <c r="J8" s="33">
        <v>0.335</v>
      </c>
      <c r="K8" s="37">
        <f t="shared" si="3"/>
        <v>0.002225</v>
      </c>
      <c r="L8" s="33">
        <v>0.895</v>
      </c>
      <c r="M8" s="33">
        <v>1.435</v>
      </c>
      <c r="N8" s="37">
        <f t="shared" si="4"/>
        <v>0.01165</v>
      </c>
      <c r="O8" s="33">
        <v>0.505</v>
      </c>
      <c r="P8" s="33">
        <v>0.86</v>
      </c>
      <c r="Q8" s="37">
        <f t="shared" si="5"/>
        <v>0.006825</v>
      </c>
      <c r="R8" s="35">
        <v>4.0E-4</v>
      </c>
      <c r="S8" s="35">
        <v>0.0427</v>
      </c>
      <c r="T8" s="36">
        <v>74.0667</v>
      </c>
    </row>
    <row r="9">
      <c r="A9" s="32" t="s">
        <v>34</v>
      </c>
      <c r="B9" s="33">
        <f>4/12</f>
        <v>0.3333333333</v>
      </c>
      <c r="C9" s="33">
        <v>5.195</v>
      </c>
      <c r="D9" s="33">
        <v>5.61</v>
      </c>
      <c r="E9" s="37">
        <f t="shared" si="1"/>
        <v>0.054025</v>
      </c>
      <c r="F9" s="33">
        <v>0.485</v>
      </c>
      <c r="G9" s="33">
        <v>0.775</v>
      </c>
      <c r="H9" s="37">
        <f t="shared" si="2"/>
        <v>0.0063</v>
      </c>
      <c r="I9" s="33">
        <v>0.145</v>
      </c>
      <c r="J9" s="33">
        <v>0.355</v>
      </c>
      <c r="K9" s="37">
        <f t="shared" si="3"/>
        <v>0.0025</v>
      </c>
      <c r="L9" s="33">
        <v>0.925</v>
      </c>
      <c r="M9" s="33">
        <v>1.42</v>
      </c>
      <c r="N9" s="37">
        <f t="shared" si="4"/>
        <v>0.011725</v>
      </c>
      <c r="O9" s="33">
        <v>0.6</v>
      </c>
      <c r="P9" s="33">
        <v>0.93</v>
      </c>
      <c r="Q9" s="37">
        <f t="shared" si="5"/>
        <v>0.00765</v>
      </c>
      <c r="R9" s="35">
        <v>2.0E-4</v>
      </c>
      <c r="S9" s="35">
        <v>0.0433</v>
      </c>
      <c r="T9" s="36">
        <v>74.3622</v>
      </c>
    </row>
    <row r="10">
      <c r="A10" s="32" t="s">
        <v>35</v>
      </c>
      <c r="B10" s="33">
        <f>5/12</f>
        <v>0.4166666667</v>
      </c>
      <c r="C10" s="33">
        <v>5.316</v>
      </c>
      <c r="D10" s="33">
        <v>5.721</v>
      </c>
      <c r="E10" s="37">
        <f t="shared" si="1"/>
        <v>0.055185</v>
      </c>
      <c r="F10" s="33">
        <v>0.505</v>
      </c>
      <c r="G10" s="33">
        <v>0.789</v>
      </c>
      <c r="H10" s="37">
        <f t="shared" si="2"/>
        <v>0.00647</v>
      </c>
      <c r="I10" s="33">
        <v>0.183</v>
      </c>
      <c r="J10" s="33">
        <v>0.387</v>
      </c>
      <c r="K10" s="37">
        <f t="shared" si="3"/>
        <v>0.00285</v>
      </c>
      <c r="L10" s="33">
        <v>0.996</v>
      </c>
      <c r="M10" s="33">
        <v>1.48</v>
      </c>
      <c r="N10" s="37">
        <f t="shared" si="4"/>
        <v>0.01238</v>
      </c>
      <c r="O10" s="33">
        <v>0.741</v>
      </c>
      <c r="P10" s="33">
        <v>1.063</v>
      </c>
      <c r="Q10" s="37">
        <f t="shared" si="5"/>
        <v>0.00902</v>
      </c>
      <c r="R10" s="35">
        <v>3.0E-4</v>
      </c>
      <c r="S10" s="35">
        <v>0.0439</v>
      </c>
      <c r="T10" s="36">
        <v>74.63</v>
      </c>
    </row>
    <row r="11">
      <c r="A11" s="32" t="s">
        <v>36</v>
      </c>
      <c r="B11" s="33">
        <f>6/12</f>
        <v>0.5</v>
      </c>
      <c r="C11" s="33">
        <v>5.365</v>
      </c>
      <c r="D11" s="33">
        <v>5.765</v>
      </c>
      <c r="E11" s="37">
        <f t="shared" si="1"/>
        <v>0.05565</v>
      </c>
      <c r="F11" s="33">
        <v>0.525</v>
      </c>
      <c r="G11" s="33">
        <v>0.805</v>
      </c>
      <c r="H11" s="37">
        <f t="shared" si="2"/>
        <v>0.00665</v>
      </c>
      <c r="I11" s="33">
        <v>0.21</v>
      </c>
      <c r="J11" s="33">
        <v>0.41</v>
      </c>
      <c r="K11" s="37">
        <f t="shared" si="3"/>
        <v>0.0031</v>
      </c>
      <c r="L11" s="33">
        <v>1.005</v>
      </c>
      <c r="M11" s="33">
        <v>1.485</v>
      </c>
      <c r="N11" s="37">
        <f t="shared" si="4"/>
        <v>0.01245</v>
      </c>
      <c r="O11" s="33">
        <v>0.815</v>
      </c>
      <c r="P11" s="33">
        <v>1.135</v>
      </c>
      <c r="Q11" s="37">
        <f t="shared" si="5"/>
        <v>0.00975</v>
      </c>
      <c r="R11" s="35">
        <v>6.0E-4</v>
      </c>
      <c r="S11" s="35">
        <v>0.0445</v>
      </c>
      <c r="T11" s="36">
        <v>74.9071</v>
      </c>
    </row>
    <row r="12">
      <c r="A12" s="32" t="s">
        <v>37</v>
      </c>
      <c r="B12" s="33">
        <f>9/12</f>
        <v>0.75</v>
      </c>
      <c r="C12" s="33">
        <v>5.575</v>
      </c>
      <c r="D12" s="33">
        <v>5.915</v>
      </c>
      <c r="E12" s="37">
        <f t="shared" si="1"/>
        <v>0.05745</v>
      </c>
      <c r="F12" s="33">
        <v>0.55</v>
      </c>
      <c r="G12" s="33">
        <v>0.79</v>
      </c>
      <c r="H12" s="37">
        <f t="shared" si="2"/>
        <v>0.0067</v>
      </c>
      <c r="I12" s="33">
        <v>0.255</v>
      </c>
      <c r="J12" s="33">
        <v>0.425</v>
      </c>
      <c r="K12" s="37">
        <f t="shared" si="3"/>
        <v>0.0034</v>
      </c>
      <c r="L12" s="33">
        <v>1.055</v>
      </c>
      <c r="M12" s="33">
        <v>1.465</v>
      </c>
      <c r="N12" s="37">
        <f t="shared" si="4"/>
        <v>0.0126</v>
      </c>
      <c r="O12" s="33">
        <v>0.92</v>
      </c>
      <c r="P12" s="33">
        <v>1.195</v>
      </c>
      <c r="Q12" s="37">
        <f t="shared" si="5"/>
        <v>0.010575</v>
      </c>
      <c r="R12" s="35">
        <v>7.0E-4</v>
      </c>
      <c r="S12" s="35">
        <v>0.0457</v>
      </c>
      <c r="T12" s="36">
        <v>75.7735</v>
      </c>
    </row>
    <row r="13">
      <c r="A13" s="32" t="s">
        <v>38</v>
      </c>
      <c r="B13" s="33">
        <f>1</f>
        <v>1</v>
      </c>
      <c r="C13" s="33">
        <v>5.745</v>
      </c>
      <c r="D13" s="33">
        <v>5.995</v>
      </c>
      <c r="E13" s="37">
        <f t="shared" si="1"/>
        <v>0.0587</v>
      </c>
      <c r="F13" s="33">
        <v>0.61</v>
      </c>
      <c r="G13" s="33">
        <v>0.785</v>
      </c>
      <c r="H13" s="37">
        <f t="shared" si="2"/>
        <v>0.006975</v>
      </c>
      <c r="I13" s="33">
        <v>0.315</v>
      </c>
      <c r="J13" s="33">
        <v>0.44</v>
      </c>
      <c r="K13" s="37">
        <f t="shared" si="3"/>
        <v>0.003775</v>
      </c>
      <c r="L13" s="33">
        <v>1.175</v>
      </c>
      <c r="M13" s="33">
        <v>1.475</v>
      </c>
      <c r="N13" s="37">
        <f t="shared" si="4"/>
        <v>0.01325</v>
      </c>
      <c r="O13" s="33">
        <v>1.09</v>
      </c>
      <c r="P13" s="33">
        <v>1.29</v>
      </c>
      <c r="Q13" s="37">
        <f t="shared" si="5"/>
        <v>0.0119</v>
      </c>
      <c r="R13" s="35">
        <v>0.0014</v>
      </c>
      <c r="S13" s="35">
        <v>0.047</v>
      </c>
      <c r="T13" s="36">
        <v>76.6591</v>
      </c>
    </row>
    <row r="14">
      <c r="A14" s="32" t="s">
        <v>39</v>
      </c>
      <c r="B14" s="33">
        <f>1.5</f>
        <v>1.5</v>
      </c>
      <c r="C14" s="33">
        <v>5.65</v>
      </c>
      <c r="D14" s="33">
        <v>5.945</v>
      </c>
      <c r="E14" s="37">
        <f t="shared" si="1"/>
        <v>0.057975</v>
      </c>
      <c r="F14" s="33">
        <v>0.55</v>
      </c>
      <c r="G14" s="33">
        <v>0.76</v>
      </c>
      <c r="H14" s="37">
        <f t="shared" si="2"/>
        <v>0.00655</v>
      </c>
      <c r="I14" s="33">
        <v>0.335</v>
      </c>
      <c r="J14" s="33">
        <v>0.485</v>
      </c>
      <c r="K14" s="37">
        <f t="shared" si="3"/>
        <v>0.0041</v>
      </c>
      <c r="L14" s="33">
        <v>1.02</v>
      </c>
      <c r="M14" s="33">
        <v>1.375</v>
      </c>
      <c r="N14" s="37">
        <f t="shared" si="4"/>
        <v>0.011975</v>
      </c>
      <c r="O14" s="33">
        <v>1.175</v>
      </c>
      <c r="P14" s="33">
        <v>1.41</v>
      </c>
      <c r="Q14" s="37">
        <f t="shared" si="5"/>
        <v>0.012925</v>
      </c>
      <c r="R14" s="35">
        <v>0.0014</v>
      </c>
      <c r="S14" s="35">
        <v>0.0486</v>
      </c>
      <c r="T14" s="36">
        <v>78.5284</v>
      </c>
    </row>
    <row r="15">
      <c r="A15" s="32" t="s">
        <v>40</v>
      </c>
      <c r="B15" s="39">
        <v>2.0</v>
      </c>
      <c r="C15" s="33">
        <v>5.61</v>
      </c>
      <c r="D15" s="33">
        <v>5.91</v>
      </c>
      <c r="E15" s="37">
        <f t="shared" si="1"/>
        <v>0.0576</v>
      </c>
      <c r="F15" s="33">
        <v>0.545</v>
      </c>
      <c r="G15" s="33">
        <v>0.755</v>
      </c>
      <c r="H15" s="37">
        <f t="shared" si="2"/>
        <v>0.0065</v>
      </c>
      <c r="I15" s="33">
        <v>0.375</v>
      </c>
      <c r="J15" s="33">
        <v>0.525</v>
      </c>
      <c r="K15" s="37">
        <f t="shared" si="3"/>
        <v>0.0045</v>
      </c>
      <c r="L15" s="33">
        <v>1.005</v>
      </c>
      <c r="M15" s="33">
        <v>1.365</v>
      </c>
      <c r="N15" s="37">
        <f t="shared" si="4"/>
        <v>0.01185</v>
      </c>
      <c r="O15" s="33">
        <v>1.325</v>
      </c>
      <c r="P15" s="33">
        <v>1.565</v>
      </c>
      <c r="Q15" s="37">
        <f t="shared" si="5"/>
        <v>0.01445</v>
      </c>
      <c r="R15" s="35">
        <v>0.0023</v>
      </c>
      <c r="S15" s="35">
        <v>0.0502</v>
      </c>
      <c r="T15" s="36">
        <v>80.3673</v>
      </c>
    </row>
    <row r="16">
      <c r="A16" s="32" t="s">
        <v>41</v>
      </c>
      <c r="B16" s="39">
        <v>3.0</v>
      </c>
      <c r="C16" s="33">
        <v>5.35</v>
      </c>
      <c r="D16" s="33">
        <v>5.85</v>
      </c>
      <c r="E16" s="37">
        <f t="shared" si="1"/>
        <v>0.056</v>
      </c>
      <c r="F16" s="33">
        <v>0.22</v>
      </c>
      <c r="G16" s="33">
        <v>0.57</v>
      </c>
      <c r="H16" s="37">
        <f t="shared" si="2"/>
        <v>0.00395</v>
      </c>
      <c r="I16" s="33">
        <v>0.525</v>
      </c>
      <c r="J16" s="33">
        <v>0.775</v>
      </c>
      <c r="K16" s="37">
        <f t="shared" si="3"/>
        <v>0.0065</v>
      </c>
      <c r="L16" s="33">
        <v>0.435</v>
      </c>
      <c r="M16" s="33">
        <v>1.035</v>
      </c>
      <c r="N16" s="37">
        <f t="shared" si="4"/>
        <v>0.00735</v>
      </c>
      <c r="O16" s="33">
        <v>1.895</v>
      </c>
      <c r="P16" s="33">
        <v>2.295</v>
      </c>
      <c r="Q16" s="37">
        <f t="shared" si="5"/>
        <v>0.02095</v>
      </c>
      <c r="R16" s="35">
        <v>0.0041</v>
      </c>
      <c r="S16" s="35">
        <v>0.0547</v>
      </c>
      <c r="T16" s="36">
        <v>84.4214</v>
      </c>
    </row>
    <row r="17">
      <c r="A17" s="32" t="s">
        <v>42</v>
      </c>
      <c r="B17" s="39">
        <v>4.0</v>
      </c>
      <c r="C17" s="33">
        <v>5.15</v>
      </c>
      <c r="D17" s="33">
        <v>5.78</v>
      </c>
      <c r="E17" s="37">
        <f t="shared" si="1"/>
        <v>0.05465</v>
      </c>
      <c r="F17" s="33">
        <v>0.06</v>
      </c>
      <c r="G17" s="33">
        <v>0.5</v>
      </c>
      <c r="H17" s="37">
        <f t="shared" si="2"/>
        <v>0.0028</v>
      </c>
      <c r="I17" s="33">
        <v>0.565</v>
      </c>
      <c r="J17" s="33">
        <v>0.88</v>
      </c>
      <c r="K17" s="37">
        <f t="shared" si="3"/>
        <v>0.007225</v>
      </c>
      <c r="L17" s="33">
        <v>0.145</v>
      </c>
      <c r="M17" s="33">
        <v>0.9</v>
      </c>
      <c r="N17" s="37">
        <f t="shared" si="4"/>
        <v>0.005225</v>
      </c>
      <c r="O17" s="33">
        <v>2.085</v>
      </c>
      <c r="P17" s="33">
        <v>2.59</v>
      </c>
      <c r="Q17" s="37">
        <f t="shared" si="5"/>
        <v>0.023375</v>
      </c>
      <c r="R17" s="35">
        <v>0.0063</v>
      </c>
      <c r="S17" s="35">
        <v>0.0583</v>
      </c>
      <c r="T17" s="36">
        <v>88.3307</v>
      </c>
    </row>
    <row r="18">
      <c r="A18" s="32" t="s">
        <v>43</v>
      </c>
      <c r="B18" s="39">
        <v>5.0</v>
      </c>
      <c r="C18" s="33">
        <v>5.125</v>
      </c>
      <c r="D18" s="33">
        <v>5.875</v>
      </c>
      <c r="E18" s="37">
        <f t="shared" si="1"/>
        <v>0.055</v>
      </c>
      <c r="F18" s="33">
        <v>-0.06</v>
      </c>
      <c r="G18" s="33">
        <v>0.46</v>
      </c>
      <c r="H18" s="37">
        <f t="shared" si="2"/>
        <v>0.002</v>
      </c>
      <c r="I18" s="33">
        <v>0.615</v>
      </c>
      <c r="J18" s="33">
        <v>0.99</v>
      </c>
      <c r="K18" s="37">
        <f t="shared" si="3"/>
        <v>0.008025</v>
      </c>
      <c r="L18" s="33">
        <v>-0.055</v>
      </c>
      <c r="M18" s="33">
        <v>0.845</v>
      </c>
      <c r="N18" s="37">
        <f t="shared" si="4"/>
        <v>0.00395</v>
      </c>
      <c r="O18" s="33">
        <v>2.315</v>
      </c>
      <c r="P18" s="33">
        <v>2.915</v>
      </c>
      <c r="Q18" s="37">
        <f t="shared" si="5"/>
        <v>0.02615</v>
      </c>
      <c r="R18" s="35">
        <v>0.0084</v>
      </c>
      <c r="S18" s="35">
        <v>0.0628</v>
      </c>
      <c r="T18" s="36">
        <v>92.6685</v>
      </c>
    </row>
    <row r="19">
      <c r="A19" s="32" t="s">
        <v>44</v>
      </c>
      <c r="B19" s="39">
        <v>6.0</v>
      </c>
      <c r="C19" s="33">
        <v>4.672</v>
      </c>
      <c r="D19" s="33">
        <v>6.185</v>
      </c>
      <c r="E19" s="37">
        <f t="shared" si="1"/>
        <v>0.054285</v>
      </c>
      <c r="F19" s="33">
        <v>-0.338</v>
      </c>
      <c r="G19" s="33">
        <v>0.716</v>
      </c>
      <c r="H19" s="37">
        <f t="shared" si="2"/>
        <v>0.00189</v>
      </c>
      <c r="I19" s="33">
        <v>0.676</v>
      </c>
      <c r="J19" s="33">
        <v>1.432</v>
      </c>
      <c r="K19" s="37">
        <f t="shared" si="3"/>
        <v>0.01054</v>
      </c>
      <c r="L19" s="33">
        <v>-0.446</v>
      </c>
      <c r="M19" s="33">
        <v>1.37</v>
      </c>
      <c r="N19" s="37">
        <f t="shared" si="4"/>
        <v>0.00462</v>
      </c>
      <c r="O19" s="33">
        <v>3.03</v>
      </c>
      <c r="P19" s="33">
        <v>4.241</v>
      </c>
      <c r="Q19" s="37">
        <f t="shared" si="5"/>
        <v>0.036355</v>
      </c>
      <c r="R19" s="35">
        <v>0.0103</v>
      </c>
      <c r="S19" s="35">
        <v>0.0676</v>
      </c>
      <c r="T19" s="36">
        <v>97.3442</v>
      </c>
    </row>
    <row r="20">
      <c r="A20" s="32" t="s">
        <v>45</v>
      </c>
      <c r="B20" s="39">
        <v>7.0</v>
      </c>
      <c r="C20" s="33">
        <v>4.275</v>
      </c>
      <c r="D20" s="33">
        <v>6.475</v>
      </c>
      <c r="E20" s="40">
        <f t="shared" si="1"/>
        <v>0.05375</v>
      </c>
      <c r="F20" s="33">
        <v>-0.565</v>
      </c>
      <c r="G20" s="33">
        <v>0.975</v>
      </c>
      <c r="H20" s="37">
        <f t="shared" si="2"/>
        <v>0.00205</v>
      </c>
      <c r="I20" s="33">
        <v>0.755</v>
      </c>
      <c r="J20" s="33">
        <v>1.855</v>
      </c>
      <c r="K20" s="37">
        <f t="shared" si="3"/>
        <v>0.01305</v>
      </c>
      <c r="L20" s="33">
        <v>-0.875</v>
      </c>
      <c r="M20" s="33">
        <v>1.765</v>
      </c>
      <c r="N20" s="37">
        <f t="shared" si="4"/>
        <v>0.00445</v>
      </c>
      <c r="O20" s="33">
        <v>3.43</v>
      </c>
      <c r="P20" s="33">
        <v>5.19</v>
      </c>
      <c r="Q20" s="37">
        <f t="shared" si="5"/>
        <v>0.0431</v>
      </c>
      <c r="R20" s="35">
        <v>0.0119</v>
      </c>
      <c r="S20" s="35">
        <v>0.072</v>
      </c>
      <c r="T20" s="36">
        <v>102.1009</v>
      </c>
    </row>
    <row r="21">
      <c r="A21" s="32" t="s">
        <v>46</v>
      </c>
      <c r="B21" s="41">
        <v>10.0</v>
      </c>
      <c r="C21" s="41">
        <v>4.275</v>
      </c>
      <c r="D21" s="41">
        <v>6.475</v>
      </c>
      <c r="E21" s="42">
        <f t="shared" si="1"/>
        <v>0.05375</v>
      </c>
      <c r="F21" s="41">
        <v>-0.62</v>
      </c>
      <c r="G21" s="41">
        <v>0.92</v>
      </c>
      <c r="H21" s="43">
        <f t="shared" si="2"/>
        <v>0.0015</v>
      </c>
      <c r="I21" s="41">
        <v>1.645</v>
      </c>
      <c r="J21" s="41">
        <v>2.745</v>
      </c>
      <c r="K21" s="43">
        <f t="shared" si="3"/>
        <v>0.02195</v>
      </c>
      <c r="L21" s="41">
        <v>-0.9</v>
      </c>
      <c r="M21" s="41">
        <v>1.74</v>
      </c>
      <c r="N21" s="43">
        <f t="shared" si="4"/>
        <v>0.0042</v>
      </c>
      <c r="O21" s="41">
        <v>6.43</v>
      </c>
      <c r="P21" s="41">
        <v>8.19</v>
      </c>
      <c r="Q21" s="43">
        <f t="shared" si="5"/>
        <v>0.0731</v>
      </c>
      <c r="R21" s="44">
        <v>0.0156</v>
      </c>
      <c r="S21" s="44">
        <v>0.0837</v>
      </c>
      <c r="T21" s="45">
        <v>116.9994</v>
      </c>
    </row>
    <row r="22">
      <c r="A22" s="7"/>
      <c r="B22" s="33"/>
      <c r="C22" s="33"/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0"/>
      <c r="R22" s="30"/>
      <c r="S22" s="30"/>
      <c r="T22" s="30"/>
    </row>
    <row r="23">
      <c r="A23" s="7"/>
      <c r="B23" s="33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0"/>
      <c r="R23" s="30"/>
      <c r="S23" s="30"/>
      <c r="T23" s="30"/>
    </row>
    <row r="24">
      <c r="A24" s="7"/>
      <c r="B24" s="33"/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0"/>
      <c r="R24" s="30"/>
      <c r="S24" s="30"/>
      <c r="T24" s="30"/>
    </row>
    <row r="25">
      <c r="A25" s="7"/>
      <c r="B25" s="33"/>
      <c r="C25" s="33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46"/>
      <c r="R25" s="46"/>
      <c r="S25" s="46"/>
      <c r="T25" s="46"/>
    </row>
  </sheetData>
  <mergeCells count="5">
    <mergeCell ref="C1:E1"/>
    <mergeCell ref="F1:H1"/>
    <mergeCell ref="I1:K1"/>
    <mergeCell ref="L1:N1"/>
    <mergeCell ref="O1:Q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</row>
    <row r="2">
      <c r="A2" s="47" t="s">
        <v>28</v>
      </c>
      <c r="B2" s="4">
        <v>0.020833333333333332</v>
      </c>
      <c r="C2" s="48">
        <f>E2+MktData!Q3+MktData!N3/2</f>
        <v>0.053925</v>
      </c>
      <c r="D2" s="48">
        <f>E2+MktData!K3+MktData!H3/2</f>
        <v>0.049825</v>
      </c>
      <c r="E2" s="48">
        <f>MktData!E3</f>
        <v>0.0465</v>
      </c>
      <c r="F2" s="48">
        <f>E2+MktData!K3-MktData!H3/2</f>
        <v>0.045275</v>
      </c>
      <c r="G2" s="48">
        <f>E2+MktData!Q3-MktData!N3/2</f>
        <v>0.045675</v>
      </c>
    </row>
    <row r="3">
      <c r="A3" s="47" t="s">
        <v>29</v>
      </c>
      <c r="B3" s="4">
        <v>0.041666666666666664</v>
      </c>
      <c r="C3" s="48">
        <f>E3+MktData!Q4+MktData!N4/2</f>
        <v>0.0539375</v>
      </c>
      <c r="D3" s="48">
        <f>E3+MktData!K4+MktData!H4/2</f>
        <v>0.0499</v>
      </c>
      <c r="E3" s="48">
        <f>MktData!E4</f>
        <v>0.04665</v>
      </c>
      <c r="F3" s="48">
        <f>E3+MktData!K4-MktData!H4/2</f>
        <v>0.0454</v>
      </c>
      <c r="G3" s="48">
        <f>E3+MktData!Q4-MktData!N4/2</f>
        <v>0.0458125</v>
      </c>
    </row>
    <row r="4">
      <c r="A4" s="47" t="s">
        <v>30</v>
      </c>
      <c r="B4" s="4">
        <v>0.0625</v>
      </c>
      <c r="C4" s="48">
        <f>E4+MktData!Q5+MktData!N5/2</f>
        <v>0.0538875</v>
      </c>
      <c r="D4" s="48">
        <f>E4+MktData!K5+MktData!H5/2</f>
        <v>0.0498625</v>
      </c>
      <c r="E4" s="48">
        <f>MktData!E5</f>
        <v>0.046575</v>
      </c>
      <c r="F4" s="48">
        <f>E4+MktData!K5-MktData!H5/2</f>
        <v>0.0453375</v>
      </c>
      <c r="G4" s="48">
        <f>E4+MktData!Q5-MktData!N5/2</f>
        <v>0.0457625</v>
      </c>
    </row>
    <row r="5">
      <c r="A5" s="47" t="s">
        <v>31</v>
      </c>
      <c r="B5" s="4">
        <v>0.08333333333333333</v>
      </c>
      <c r="C5" s="48">
        <f>E5+MktData!Q6+MktData!N6/2</f>
        <v>0.0562</v>
      </c>
      <c r="D5" s="48">
        <f>E5+MktData!K6+MktData!H6/2</f>
        <v>0.0507875</v>
      </c>
      <c r="E5" s="48">
        <f>MktData!E6</f>
        <v>0.04655</v>
      </c>
      <c r="F5" s="48">
        <f>E5+MktData!K6-MktData!H6/2</f>
        <v>0.0454625</v>
      </c>
      <c r="G5" s="48">
        <f>E5+MktData!Q6-MktData!N6/2</f>
        <v>0.04665</v>
      </c>
    </row>
    <row r="6">
      <c r="A6" s="47" t="s">
        <v>32</v>
      </c>
      <c r="B6" s="4">
        <v>0.16666666666666666</v>
      </c>
      <c r="C6" s="48">
        <f>E6+MktData!Q7+MktData!N7/2</f>
        <v>0.060075</v>
      </c>
      <c r="D6" s="48">
        <f>E6+MktData!K7+MktData!H7/2</f>
        <v>0.0537625</v>
      </c>
      <c r="E6" s="48">
        <f>MktData!E7</f>
        <v>0.04895</v>
      </c>
      <c r="F6" s="48">
        <f>E6+MktData!K7-MktData!H7/2</f>
        <v>0.0479875</v>
      </c>
      <c r="G6" s="48">
        <f>E6+MktData!Q7-MktData!N7/2</f>
        <v>0.049525</v>
      </c>
    </row>
    <row r="7">
      <c r="A7" s="47" t="s">
        <v>33</v>
      </c>
      <c r="B7" s="4">
        <v>0.25</v>
      </c>
      <c r="C7" s="49">
        <f>E7+MktData!Q8+MktData!N8/2</f>
        <v>0.0649</v>
      </c>
      <c r="D7" s="49">
        <f>E7+MktData!K8+MktData!H8/2</f>
        <v>0.0576125</v>
      </c>
      <c r="E7" s="49">
        <f>MktData!E8</f>
        <v>0.05225</v>
      </c>
      <c r="F7" s="49">
        <f>E7+MktData!K8-MktData!H8/2</f>
        <v>0.0513375</v>
      </c>
      <c r="G7" s="49">
        <f>E7+MktData!Q8-MktData!N8/2</f>
        <v>0.05325</v>
      </c>
    </row>
    <row r="8">
      <c r="A8" s="47" t="s">
        <v>34</v>
      </c>
      <c r="B8" s="4">
        <v>0.3333333333333333</v>
      </c>
      <c r="C8" s="48">
        <f>E8+MktData!Q9+MktData!N9/2</f>
        <v>0.0675375</v>
      </c>
      <c r="D8" s="48">
        <f>E8+MktData!K9+MktData!H9/2</f>
        <v>0.059675</v>
      </c>
      <c r="E8" s="48">
        <f>MktData!E9</f>
        <v>0.054025</v>
      </c>
      <c r="F8" s="48">
        <f>E8+MktData!K9-MktData!H9/2</f>
        <v>0.053375</v>
      </c>
      <c r="G8" s="48">
        <f>E8+MktData!Q9-MktData!N9/2</f>
        <v>0.0558125</v>
      </c>
    </row>
    <row r="9">
      <c r="A9" s="47" t="s">
        <v>35</v>
      </c>
      <c r="B9" s="4">
        <v>0.41666666666666663</v>
      </c>
      <c r="C9" s="48">
        <f>E9+MktData!Q10+MktData!N10/2</f>
        <v>0.070395</v>
      </c>
      <c r="D9" s="48">
        <f>E9+MktData!K10+MktData!H10/2</f>
        <v>0.06127</v>
      </c>
      <c r="E9" s="48">
        <f>MktData!E10</f>
        <v>0.055185</v>
      </c>
      <c r="F9" s="48">
        <f>E9+MktData!K10-MktData!H10/2</f>
        <v>0.0548</v>
      </c>
      <c r="G9" s="48">
        <f>E9+MktData!Q10-MktData!N10/2</f>
        <v>0.058015</v>
      </c>
    </row>
    <row r="10">
      <c r="A10" s="47" t="s">
        <v>36</v>
      </c>
      <c r="B10" s="4">
        <v>0.5</v>
      </c>
      <c r="C10" s="48">
        <f>E10+MktData!Q11+MktData!N11/2</f>
        <v>0.071625</v>
      </c>
      <c r="D10" s="48">
        <f>E10+MktData!K11+MktData!H11/2</f>
        <v>0.062075</v>
      </c>
      <c r="E10" s="48">
        <f>MktData!E11</f>
        <v>0.05565</v>
      </c>
      <c r="F10" s="48">
        <f>E10+MktData!K11-MktData!H11/2</f>
        <v>0.055425</v>
      </c>
      <c r="G10" s="48">
        <f>E10+MktData!Q11-MktData!N11/2</f>
        <v>0.059175</v>
      </c>
    </row>
    <row r="11">
      <c r="A11" s="47" t="s">
        <v>37</v>
      </c>
      <c r="B11" s="4">
        <v>0.5833333333333333</v>
      </c>
      <c r="C11" s="48">
        <f>E11+MktData!Q12+MktData!N12/2</f>
        <v>0.074325</v>
      </c>
      <c r="D11" s="48">
        <f>E11+MktData!K12+MktData!H12/2</f>
        <v>0.0642</v>
      </c>
      <c r="E11" s="48">
        <f>MktData!E12</f>
        <v>0.05745</v>
      </c>
      <c r="F11" s="48">
        <f>E11+MktData!K12-MktData!H12/2</f>
        <v>0.0575</v>
      </c>
      <c r="G11" s="48">
        <f>E11+MktData!Q12-MktData!N12/2</f>
        <v>0.061725</v>
      </c>
    </row>
    <row r="12">
      <c r="A12" s="47" t="s">
        <v>38</v>
      </c>
      <c r="B12" s="5">
        <v>1.0</v>
      </c>
      <c r="C12" s="48">
        <f>E12+MktData!Q13+MktData!N13/2</f>
        <v>0.077225</v>
      </c>
      <c r="D12" s="48">
        <f>E12+MktData!K13+MktData!H13/2</f>
        <v>0.0659625</v>
      </c>
      <c r="E12" s="48">
        <f>MktData!E13</f>
        <v>0.0587</v>
      </c>
      <c r="F12" s="48">
        <f>E12+MktData!K13-MktData!H13/2</f>
        <v>0.0589875</v>
      </c>
      <c r="G12" s="48">
        <f>E12+MktData!Q13-MktData!N13/2</f>
        <v>0.063975</v>
      </c>
    </row>
    <row r="13">
      <c r="A13" s="47" t="s">
        <v>39</v>
      </c>
      <c r="B13" s="5">
        <v>1.5</v>
      </c>
      <c r="C13" s="48">
        <f>E13+MktData!Q14+MktData!N14/2</f>
        <v>0.0768875</v>
      </c>
      <c r="D13" s="48">
        <f>E13+MktData!K14+MktData!H14/2</f>
        <v>0.06535</v>
      </c>
      <c r="E13" s="48">
        <f>MktData!E14</f>
        <v>0.057975</v>
      </c>
      <c r="F13" s="48">
        <f>E13+MktData!K14-MktData!H14/2</f>
        <v>0.0588</v>
      </c>
      <c r="G13" s="48">
        <f>E13+MktData!Q14-MktData!N14/2</f>
        <v>0.0649125</v>
      </c>
    </row>
    <row r="14">
      <c r="A14" s="47" t="s">
        <v>40</v>
      </c>
      <c r="B14" s="5">
        <v>2.0</v>
      </c>
      <c r="C14" s="48">
        <f>E14+MktData!Q15+MktData!N15/2</f>
        <v>0.077975</v>
      </c>
      <c r="D14" s="48">
        <f>E14+MktData!K15+MktData!H15/2</f>
        <v>0.06535</v>
      </c>
      <c r="E14" s="48">
        <f>MktData!E15</f>
        <v>0.0576</v>
      </c>
      <c r="F14" s="48">
        <f>E14+MktData!K15-MktData!H15/2</f>
        <v>0.05885</v>
      </c>
      <c r="G14" s="48">
        <f>E14+MktData!Q15-MktData!N15/2</f>
        <v>0.066125</v>
      </c>
    </row>
    <row r="15">
      <c r="A15" s="47" t="s">
        <v>41</v>
      </c>
      <c r="B15" s="5">
        <v>3.0</v>
      </c>
      <c r="C15" s="48">
        <f>E15+MktData!Q16+MktData!N16/2</f>
        <v>0.080625</v>
      </c>
      <c r="D15" s="48">
        <f>E15+MktData!K16+MktData!H16/2</f>
        <v>0.064475</v>
      </c>
      <c r="E15" s="48">
        <f>MktData!E16</f>
        <v>0.056</v>
      </c>
      <c r="F15" s="48">
        <f>E15+MktData!K16-MktData!H16/2</f>
        <v>0.060525</v>
      </c>
      <c r="G15" s="48">
        <f>E15+MktData!Q16-MktData!N16/2</f>
        <v>0.073275</v>
      </c>
    </row>
    <row r="16">
      <c r="A16" s="47" t="s">
        <v>42</v>
      </c>
      <c r="B16" s="5">
        <v>4.0</v>
      </c>
      <c r="C16" s="48">
        <f>E16+MktData!Q17+MktData!N17/2</f>
        <v>0.0806375</v>
      </c>
      <c r="D16" s="48">
        <f>E16+MktData!K17+MktData!H17/2</f>
        <v>0.063275</v>
      </c>
      <c r="E16" s="48">
        <f>MktData!E17</f>
        <v>0.05465</v>
      </c>
      <c r="F16" s="48">
        <f>E16+MktData!K17-MktData!H17/2</f>
        <v>0.060475</v>
      </c>
      <c r="G16" s="48">
        <f>E16+MktData!Q17-MktData!N17/2</f>
        <v>0.0754125</v>
      </c>
    </row>
    <row r="17">
      <c r="A17" s="47" t="s">
        <v>43</v>
      </c>
      <c r="B17" s="5">
        <v>5.0</v>
      </c>
      <c r="C17" s="48">
        <f>E17+MktData!Q18+MktData!N18/2</f>
        <v>0.083125</v>
      </c>
      <c r="D17" s="48">
        <f>E17+MktData!K18+MktData!H18/2</f>
        <v>0.064025</v>
      </c>
      <c r="E17" s="48">
        <f>MktData!E18</f>
        <v>0.055</v>
      </c>
      <c r="F17" s="48">
        <f>E17+MktData!K18-MktData!H18/2</f>
        <v>0.062025</v>
      </c>
      <c r="G17" s="48">
        <f>E17+MktData!Q18-MktData!N18/2</f>
        <v>0.079175</v>
      </c>
    </row>
    <row r="18">
      <c r="A18" s="47" t="s">
        <v>44</v>
      </c>
      <c r="B18" s="5">
        <v>6.0</v>
      </c>
      <c r="C18" s="48">
        <f>E18+MktData!Q19+MktData!N19/2</f>
        <v>0.09295</v>
      </c>
      <c r="D18" s="48">
        <f>E18+MktData!K19+MktData!H19/2</f>
        <v>0.06577</v>
      </c>
      <c r="E18" s="48">
        <f>MktData!E19</f>
        <v>0.054285</v>
      </c>
      <c r="F18" s="48">
        <f>E18+MktData!K19-MktData!H19/2</f>
        <v>0.06388</v>
      </c>
      <c r="G18" s="48">
        <f>E18+MktData!Q19-MktData!N19/2</f>
        <v>0.08833</v>
      </c>
    </row>
    <row r="19">
      <c r="A19" s="47" t="s">
        <v>45</v>
      </c>
      <c r="B19" s="5">
        <v>7.0</v>
      </c>
      <c r="C19" s="50">
        <f>E19+MktData!Q20+MktData!N20/2</f>
        <v>0.099075</v>
      </c>
      <c r="D19" s="50">
        <f>E19+MktData!K20+MktData!H20/2</f>
        <v>0.067825</v>
      </c>
      <c r="E19" s="50">
        <f>MktData!E20</f>
        <v>0.05375</v>
      </c>
      <c r="F19" s="50">
        <f>E19+MktData!K20-MktData!H20/2</f>
        <v>0.065775</v>
      </c>
      <c r="G19" s="50">
        <f>E19+MktData!Q20-MktData!N20/2</f>
        <v>0.094625</v>
      </c>
    </row>
    <row r="20">
      <c r="A20" s="47" t="s">
        <v>46</v>
      </c>
      <c r="B20" s="5">
        <v>10.0</v>
      </c>
      <c r="C20" s="50">
        <f>E20+MktData!Q21+MktData!N21/2</f>
        <v>0.12895</v>
      </c>
      <c r="D20" s="50">
        <f>E20+MktData!K21+MktData!H21/2</f>
        <v>0.07645</v>
      </c>
      <c r="E20" s="50">
        <f>MktData!E21</f>
        <v>0.05375</v>
      </c>
      <c r="F20" s="50">
        <f>E20+MktData!K21-MktData!H21/2</f>
        <v>0.07495</v>
      </c>
      <c r="G20" s="50">
        <f>E20+MktData!Q21-MktData!N21/2</f>
        <v>0.12475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2021-06-14T06:02:26Z</dcterms:created>
  <dc:creator>Microsoft Office User</dc:creator>
</cp:coreProperties>
</file>