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<sst xmlns="http://schemas.openxmlformats.org/spreadsheetml/2006/main" count="68" uniqueCount="32">
  <si>
    <t>Note: The following parts list is from 4 years ago, but many of the links are still live. We ran a workshop for 15 participants, with a target per-kit cost of ~$15.</t>
  </si>
  <si>
    <t xml:space="preserve">Vendor </t>
  </si>
  <si>
    <t xml:space="preserve">Link </t>
  </si>
  <si>
    <t xml:space="preserve">Part Description </t>
  </si>
  <si>
    <t xml:space="preserve">Qty </t>
  </si>
  <si>
    <t xml:space="preserve">Price ea </t>
  </si>
  <si>
    <t>Shipping Cost</t>
  </si>
  <si>
    <t xml:space="preserve">Total Cost </t>
  </si>
  <si>
    <t xml:space="preserve">Notes </t>
  </si>
  <si>
    <t xml:space="preserve">Amazon </t>
  </si>
  <si>
    <t xml:space="preserve">PLA Filament </t>
  </si>
  <si>
    <t xml:space="preserve">Cost Per Kit </t>
  </si>
  <si>
    <t xml:space="preserve">Jumper Wire Long </t>
  </si>
  <si>
    <t xml:space="preserve">Choose 8 inch </t>
  </si>
  <si>
    <t xml:space="preserve">Jumper Wire Short </t>
  </si>
  <si>
    <t xml:space="preserve">Choose 4 inch </t>
  </si>
  <si>
    <t>Digikey</t>
  </si>
  <si>
    <t xml:space="preserve">Mosfets </t>
  </si>
  <si>
    <t xml:space="preserve">Choose FedEx Shipping </t>
  </si>
  <si>
    <t xml:space="preserve">* Theoretically we are purchasing enough material for  </t>
  </si>
  <si>
    <t xml:space="preserve">AAA Batteries </t>
  </si>
  <si>
    <t xml:space="preserve">Choose pack of 48 batteries </t>
  </si>
  <si>
    <t xml:space="preserve">~ 15 kits if we increased to 20 kits the individual kit </t>
  </si>
  <si>
    <t xml:space="preserve">Mini Breadboards </t>
  </si>
  <si>
    <t>cost would decrease to ~ $21 -23 per kit</t>
  </si>
  <si>
    <t xml:space="preserve">AAA Battery Holder </t>
  </si>
  <si>
    <t xml:space="preserve">choose 3 Slots AAA/Switch </t>
  </si>
  <si>
    <t xml:space="preserve">Adafruit </t>
  </si>
  <si>
    <t xml:space="preserve">Trinket </t>
  </si>
  <si>
    <t xml:space="preserve">If you choose UPS ground then $12 is approximately the cost of shipping </t>
  </si>
  <si>
    <t xml:space="preserve">Motors </t>
  </si>
  <si>
    <t xml:space="preserve">Obstacle Sensor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</si>
</sst>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3" fillId="3" fontId="2" numFmtId="0" xfId="0" applyAlignment="1" applyBorder="1" applyFill="1" applyFont="1">
      <alignment readingOrder="0"/>
    </xf>
    <xf borderId="4" fillId="3" fontId="2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left" readingOrder="0"/>
    </xf>
    <xf borderId="0" fillId="3" fontId="2" numFmtId="0" xfId="0" applyFont="1"/>
    <xf borderId="7" fillId="3" fontId="2" numFmtId="0" xfId="0" applyBorder="1" applyFont="1"/>
    <xf borderId="2" fillId="0" fontId="2" numFmtId="0" xfId="0" applyAlignment="1" applyBorder="1" applyFont="1">
      <alignment shrinkToFit="0" wrapText="1"/>
    </xf>
    <xf borderId="8" fillId="3" fontId="4" numFmtId="0" xfId="0" applyAlignment="1" applyBorder="1" applyFont="1">
      <alignment horizontal="left" readingOrder="0"/>
    </xf>
    <xf borderId="9" fillId="3" fontId="2" numFmtId="0" xfId="0" applyBorder="1" applyFont="1"/>
    <xf borderId="10" fillId="3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.5"/>
    <col customWidth="1" min="3" max="3" width="26.0"/>
    <col customWidth="1" min="4" max="4" width="7.5"/>
    <col customWidth="1" min="8" max="8" width="33.88"/>
    <col customWidth="1" min="11" max="11" width="15.63"/>
    <col customWidth="1" min="13" max="13" width="15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L1" s="1"/>
      <c r="M1" s="1"/>
      <c r="N1" s="1"/>
      <c r="O1" s="1"/>
      <c r="P1" s="1"/>
      <c r="Q1" s="1"/>
    </row>
    <row r="2">
      <c r="A2" s="1"/>
      <c r="B2" s="1"/>
      <c r="C2" s="1"/>
      <c r="D2" s="1"/>
      <c r="E2" s="1"/>
      <c r="F2" s="1"/>
      <c r="G2" s="1"/>
      <c r="H2" s="1"/>
      <c r="I2" s="2"/>
      <c r="L2" s="1"/>
      <c r="M2" s="1"/>
      <c r="N2" s="1"/>
      <c r="O2" s="1"/>
      <c r="P2" s="1"/>
      <c r="Q2" s="1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4" t="s">
        <v>7</v>
      </c>
      <c r="J3" s="5">
        <f>SUM(G:G)</f>
        <v>381.335</v>
      </c>
      <c r="L3" s="3" t="s">
        <v>1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</row>
    <row r="4">
      <c r="A4" s="6" t="s">
        <v>9</v>
      </c>
      <c r="B4" s="7" t="str">
        <f>HYPERLINK("https://www.amazon.com/HATCHBOX-3D-Filament-Dimensional-Accuracy/dp/B00J0ECR5I/ref=sr_1_3?keywords=hatchbox+pla+black&amp;qid=1581137331&amp;sr=8-3","Here ")</f>
        <v>Here </v>
      </c>
      <c r="C4" s="6" t="s">
        <v>10</v>
      </c>
      <c r="D4" s="6">
        <v>2.0</v>
      </c>
      <c r="E4" s="6">
        <v>22.95</v>
      </c>
      <c r="F4" s="6">
        <v>0.0</v>
      </c>
      <c r="G4" s="5">
        <f t="shared" ref="G4:G25" si="1">(D4*E4)+F4</f>
        <v>45.9</v>
      </c>
      <c r="H4" s="8"/>
      <c r="I4" s="4" t="s">
        <v>11</v>
      </c>
      <c r="J4" s="5">
        <f>J3/15</f>
        <v>25.42233333</v>
      </c>
      <c r="L4" s="6" t="s">
        <v>9</v>
      </c>
      <c r="M4" s="6" t="s">
        <v>10</v>
      </c>
      <c r="N4" s="6">
        <v>2.0</v>
      </c>
      <c r="O4" s="6">
        <v>22.95</v>
      </c>
      <c r="P4" s="6">
        <v>0.0</v>
      </c>
      <c r="Q4" s="5">
        <f t="shared" ref="Q4:Q13" si="2">(N4*O4)+P4</f>
        <v>45.9</v>
      </c>
    </row>
    <row r="5">
      <c r="A5" s="6" t="s">
        <v>9</v>
      </c>
      <c r="B5" s="7" t="str">
        <f t="shared" ref="B5:B6" si="3">HYPERLINK("https://www.amazon.com/dp/B077N9X7Y3/ref=sspa_dk_detail_6?pd_rd_i=B077N6HFCX&amp;pd_rd_w=BLEkc&amp;pf_rd_p=45a72588-80f7-4414-9851-786f6c16d42b&amp;pd_rd_wg=FJcdV&amp;pf_rd_r=B57G9T2KC56228VGQFCC&amp;pd_rd_r=660ef987-21cd-495b-a1f4-a3df2de5d103&amp;spLa=ZW5jcnlwdGVkUXVhbGlmaWVyP"&amp;"UEzU1RIN0RJRk5IU01RJmVuY3J5cHRlZElkPUEwODgyMjA3MTQ4QlpTMDNKMjJVSiZlbmNyeXB0ZWRBZElkPUEwOTc5NjY3MkxZSkxDTDUxMDVaQiZ3aWRnZXROYW1lPXNwX2RldGFpbCZhY3Rpb249Y2xpY2tSZWRpcmVjdCZkb05vdExvZ0NsaWNrPXRydWU&amp;th=1","Here ")</f>
        <v>Here </v>
      </c>
      <c r="C5" s="6" t="s">
        <v>12</v>
      </c>
      <c r="D5" s="6">
        <v>3.0</v>
      </c>
      <c r="E5" s="6">
        <v>4.99</v>
      </c>
      <c r="F5" s="6">
        <v>0.0</v>
      </c>
      <c r="G5" s="5">
        <f t="shared" si="1"/>
        <v>14.97</v>
      </c>
      <c r="H5" s="9" t="s">
        <v>13</v>
      </c>
      <c r="L5" s="6" t="s">
        <v>9</v>
      </c>
      <c r="M5" s="6" t="s">
        <v>12</v>
      </c>
      <c r="N5" s="6">
        <v>3.0</v>
      </c>
      <c r="O5" s="6">
        <v>4.99</v>
      </c>
      <c r="P5" s="6">
        <v>0.0</v>
      </c>
      <c r="Q5" s="5">
        <f t="shared" si="2"/>
        <v>14.97</v>
      </c>
    </row>
    <row r="6">
      <c r="A6" s="6" t="s">
        <v>9</v>
      </c>
      <c r="B6" s="7" t="str">
        <f t="shared" si="3"/>
        <v>Here </v>
      </c>
      <c r="C6" s="6" t="s">
        <v>14</v>
      </c>
      <c r="D6" s="6">
        <v>4.0</v>
      </c>
      <c r="E6" s="6">
        <v>4.99</v>
      </c>
      <c r="F6" s="6">
        <v>0.0</v>
      </c>
      <c r="G6" s="5">
        <f t="shared" si="1"/>
        <v>19.96</v>
      </c>
      <c r="H6" s="9" t="s">
        <v>15</v>
      </c>
      <c r="L6" s="6" t="s">
        <v>9</v>
      </c>
      <c r="M6" s="6" t="s">
        <v>14</v>
      </c>
      <c r="N6" s="6">
        <v>4.0</v>
      </c>
      <c r="O6" s="6">
        <v>4.99</v>
      </c>
      <c r="P6" s="6">
        <v>0.0</v>
      </c>
      <c r="Q6" s="5">
        <f t="shared" si="2"/>
        <v>19.96</v>
      </c>
    </row>
    <row r="7">
      <c r="A7" s="6" t="s">
        <v>16</v>
      </c>
      <c r="B7" s="7" t="str">
        <f>HYPERLINK("https://www.digikey.com/product-detail/en/FQP50N06/FQP50N06FS-ND/965351/?itemSeq=317431746","Here ")</f>
        <v>Here </v>
      </c>
      <c r="C7" s="6" t="s">
        <v>17</v>
      </c>
      <c r="D7" s="6">
        <v>45.0</v>
      </c>
      <c r="E7" s="6">
        <v>1.29</v>
      </c>
      <c r="F7" s="6">
        <v>8.99</v>
      </c>
      <c r="G7" s="5">
        <f t="shared" si="1"/>
        <v>67.04</v>
      </c>
      <c r="H7" s="10" t="s">
        <v>18</v>
      </c>
      <c r="I7" s="11" t="s">
        <v>19</v>
      </c>
      <c r="J7" s="12"/>
      <c r="K7" s="13"/>
      <c r="L7" s="6" t="s">
        <v>16</v>
      </c>
      <c r="M7" s="6" t="s">
        <v>17</v>
      </c>
      <c r="N7" s="6">
        <v>45.0</v>
      </c>
      <c r="O7" s="6">
        <v>1.29</v>
      </c>
      <c r="P7" s="6">
        <v>8.99</v>
      </c>
      <c r="Q7" s="5">
        <f t="shared" si="2"/>
        <v>67.04</v>
      </c>
    </row>
    <row r="8">
      <c r="A8" s="6" t="s">
        <v>9</v>
      </c>
      <c r="B8" s="7" t="str">
        <f>HYPERLINK("https://www.amazon.com/Duracell-Procell-48-Battery-Package-Size-AAA/dp/B00RSN95QC/ref=sr_1_11?keywords=aaa+batteries+48+pack&amp;qid=1581387837&amp;s=hpc&amp;sr=1-11","Here ")</f>
        <v>Here </v>
      </c>
      <c r="C8" s="6" t="s">
        <v>20</v>
      </c>
      <c r="D8" s="6">
        <v>1.0</v>
      </c>
      <c r="E8" s="6">
        <v>19.95</v>
      </c>
      <c r="F8" s="6">
        <v>0.0</v>
      </c>
      <c r="G8" s="5">
        <f t="shared" si="1"/>
        <v>19.95</v>
      </c>
      <c r="H8" s="10" t="s">
        <v>21</v>
      </c>
      <c r="I8" s="14" t="s">
        <v>22</v>
      </c>
      <c r="J8" s="15"/>
      <c r="K8" s="16"/>
      <c r="L8" s="6" t="s">
        <v>9</v>
      </c>
      <c r="M8" s="6" t="s">
        <v>20</v>
      </c>
      <c r="N8" s="6">
        <v>1.0</v>
      </c>
      <c r="O8" s="6">
        <v>19.95</v>
      </c>
      <c r="P8" s="6">
        <v>0.0</v>
      </c>
      <c r="Q8" s="5">
        <f t="shared" si="2"/>
        <v>19.95</v>
      </c>
    </row>
    <row r="9">
      <c r="A9" s="6" t="s">
        <v>9</v>
      </c>
      <c r="B9" s="7" t="str">
        <f>HYPERLINK("https://www.amazon.com/LampVPath-12Packs-solderless-breadboard-Arduino/dp/B01KKE602W/ref=sr_1_2?keywords=mini+breadboards&amp;qid=1581137938&amp;sr=8-2","Here ")</f>
        <v>Here </v>
      </c>
      <c r="C9" s="6" t="s">
        <v>23</v>
      </c>
      <c r="D9" s="6">
        <v>2.0</v>
      </c>
      <c r="E9" s="6">
        <v>7.99</v>
      </c>
      <c r="F9" s="6">
        <v>0.0</v>
      </c>
      <c r="G9" s="5">
        <f t="shared" si="1"/>
        <v>15.98</v>
      </c>
      <c r="H9" s="17"/>
      <c r="I9" s="18" t="s">
        <v>24</v>
      </c>
      <c r="J9" s="19"/>
      <c r="K9" s="20"/>
      <c r="L9" s="6" t="s">
        <v>9</v>
      </c>
      <c r="M9" s="6" t="s">
        <v>23</v>
      </c>
      <c r="N9" s="6">
        <v>2.0</v>
      </c>
      <c r="O9" s="6">
        <v>7.99</v>
      </c>
      <c r="P9" s="6">
        <v>0.0</v>
      </c>
      <c r="Q9" s="5">
        <f t="shared" si="2"/>
        <v>15.98</v>
      </c>
    </row>
    <row r="10">
      <c r="A10" s="6" t="s">
        <v>9</v>
      </c>
      <c r="B10" s="7" t="str">
        <f>HYPERLINK("https://www.amazon.com/ZRM-4-Pack-Battery-Holder-Storage/dp/B07D26XFJW/ref=sr_1_12?keywords=3x+1.5v+aaa+battery+case+holder&amp;qid=1581387359&amp;s=electronics&amp;sr=1-12","Here ")</f>
        <v>Here </v>
      </c>
      <c r="C10" s="6" t="s">
        <v>25</v>
      </c>
      <c r="D10" s="6">
        <v>4.0</v>
      </c>
      <c r="E10" s="6">
        <v>7.39</v>
      </c>
      <c r="F10" s="6">
        <v>0.0</v>
      </c>
      <c r="G10" s="5">
        <f t="shared" si="1"/>
        <v>29.56</v>
      </c>
      <c r="H10" s="9" t="s">
        <v>26</v>
      </c>
      <c r="L10" s="6" t="s">
        <v>9</v>
      </c>
      <c r="M10" s="6" t="s">
        <v>25</v>
      </c>
      <c r="N10" s="6">
        <v>4.0</v>
      </c>
      <c r="O10" s="6">
        <v>7.39</v>
      </c>
      <c r="P10" s="6">
        <v>0.0</v>
      </c>
      <c r="Q10" s="5">
        <f t="shared" si="2"/>
        <v>29.56</v>
      </c>
    </row>
    <row r="11">
      <c r="A11" s="6" t="s">
        <v>27</v>
      </c>
      <c r="B11" s="7" t="str">
        <f>HYPERLINK("https://www.adafruit.com/product/1501","Here ")</f>
        <v>Here </v>
      </c>
      <c r="C11" s="6" t="s">
        <v>28</v>
      </c>
      <c r="D11" s="6">
        <v>15.0</v>
      </c>
      <c r="E11" s="6">
        <v>6.26</v>
      </c>
      <c r="F11" s="6">
        <v>12.0</v>
      </c>
      <c r="G11" s="5">
        <f t="shared" si="1"/>
        <v>105.9</v>
      </c>
      <c r="H11" s="9" t="s">
        <v>29</v>
      </c>
      <c r="L11" s="6" t="s">
        <v>27</v>
      </c>
      <c r="M11" s="6" t="s">
        <v>28</v>
      </c>
      <c r="N11" s="6">
        <v>15.0</v>
      </c>
      <c r="O11" s="6">
        <v>6.26</v>
      </c>
      <c r="P11" s="6">
        <v>12.0</v>
      </c>
      <c r="Q11" s="5">
        <f t="shared" si="2"/>
        <v>105.9</v>
      </c>
    </row>
    <row r="12">
      <c r="A12" s="6" t="s">
        <v>9</v>
      </c>
      <c r="B12" s="7" t="str">
        <f>HYPERLINK("https://www.amazon.com/tatoko-Vibration-Button-Type-Vibrating-Appliances/dp/B07Q1ZV4MJ/ref=sr_1_3_sspa?keywords=vibration+motors&amp;qid=1581140730&amp;sr=8-3-spons&amp;psc=1&amp;spLa=ZW5jcnlwdGVkUXVhbGlmaWVyPUEzVDlUVU8zM0pLNEI3JmVuY3J5cHRlZElkPUEwNTY1Njk4MlQxTkJTMzM1Rkl"&amp;"IVSZlbmNyeXB0ZWRBZElkPUEwNzIwODEzMkxHRU5WQjdPTVRQTyZ3aWRnZXROYW1lPXNwX2F0ZiZhY3Rpb249Y2xpY2tSZWRpcmVjdCZkb05vdExvZ0NsaWNrPXRydWU=","Here ")</f>
        <v>Here </v>
      </c>
      <c r="C12" s="6" t="s">
        <v>30</v>
      </c>
      <c r="D12" s="6">
        <v>3.0</v>
      </c>
      <c r="E12" s="6">
        <v>14.69</v>
      </c>
      <c r="F12" s="6">
        <v>0.0</v>
      </c>
      <c r="G12" s="5">
        <f t="shared" si="1"/>
        <v>44.07</v>
      </c>
      <c r="H12" s="8"/>
      <c r="L12" s="6" t="s">
        <v>9</v>
      </c>
      <c r="M12" s="6" t="s">
        <v>30</v>
      </c>
      <c r="N12" s="6">
        <v>3.0</v>
      </c>
      <c r="O12" s="6">
        <v>14.69</v>
      </c>
      <c r="P12" s="6">
        <v>0.0</v>
      </c>
      <c r="Q12" s="5">
        <f t="shared" si="2"/>
        <v>44.07</v>
      </c>
    </row>
    <row r="13">
      <c r="A13" s="6" t="s">
        <v>9</v>
      </c>
      <c r="B13" s="7" t="str">
        <f>HYPERLINK("https://www.amazon.com/Comidox-Infrared-Avoidance-Photoelectric-Reflection/dp/B07KD57LDX/ref=sr_1_8?keywords=obstacle+sensor&amp;qid=1581141492&amp;sr=8-8","Here ")</f>
        <v>Here </v>
      </c>
      <c r="C13" s="6" t="s">
        <v>31</v>
      </c>
      <c r="D13" s="6">
        <v>2.0</v>
      </c>
      <c r="E13" s="6">
        <v>7.69</v>
      </c>
      <c r="F13" s="6">
        <v>0.0</v>
      </c>
      <c r="G13" s="5">
        <f t="shared" si="1"/>
        <v>15.38</v>
      </c>
      <c r="H13" s="8"/>
      <c r="L13" s="6" t="s">
        <v>9</v>
      </c>
      <c r="M13" s="6" t="s">
        <v>31</v>
      </c>
      <c r="N13" s="6">
        <v>2.0</v>
      </c>
      <c r="O13" s="6">
        <v>7.69</v>
      </c>
      <c r="P13" s="6">
        <v>0.0</v>
      </c>
      <c r="Q13" s="5">
        <f t="shared" si="2"/>
        <v>15.38</v>
      </c>
    </row>
    <row r="14">
      <c r="A14" s="5"/>
      <c r="B14" s="5"/>
      <c r="C14" s="5"/>
      <c r="D14" s="5"/>
      <c r="E14" s="5"/>
      <c r="F14" s="5"/>
      <c r="G14" s="5">
        <f t="shared" si="1"/>
        <v>0</v>
      </c>
      <c r="H14" s="8"/>
      <c r="P14" s="4" t="s">
        <v>7</v>
      </c>
      <c r="Q14" s="6">
        <v>378.71</v>
      </c>
    </row>
    <row r="15">
      <c r="A15" s="5"/>
      <c r="B15" s="5"/>
      <c r="C15" s="5"/>
      <c r="D15" s="5"/>
      <c r="E15" s="5"/>
      <c r="F15" s="5"/>
      <c r="G15" s="5">
        <f t="shared" si="1"/>
        <v>0</v>
      </c>
      <c r="H15" s="8"/>
      <c r="P15" s="4" t="s">
        <v>11</v>
      </c>
      <c r="Q15" s="5">
        <f>Q14/15</f>
        <v>25.24733333</v>
      </c>
    </row>
    <row r="16">
      <c r="A16" s="5"/>
      <c r="B16" s="5"/>
      <c r="C16" s="5"/>
      <c r="D16" s="5"/>
      <c r="E16" s="5"/>
      <c r="F16" s="5">
        <f>5/40</f>
        <v>0.125</v>
      </c>
      <c r="G16" s="5">
        <f t="shared" si="1"/>
        <v>0.125</v>
      </c>
      <c r="H16" s="8"/>
      <c r="I16" s="21">
        <f>8.99/12</f>
        <v>0.7491666667</v>
      </c>
    </row>
    <row r="17">
      <c r="A17" s="5"/>
      <c r="B17" s="6"/>
      <c r="C17" s="6"/>
      <c r="D17" s="5"/>
      <c r="E17" s="6"/>
      <c r="F17" s="5">
        <f>F16*20</f>
        <v>2.5</v>
      </c>
      <c r="G17" s="5">
        <f t="shared" si="1"/>
        <v>2.5</v>
      </c>
      <c r="H17" s="8"/>
    </row>
    <row r="18">
      <c r="A18" s="5"/>
      <c r="B18" s="6"/>
      <c r="C18" s="6"/>
      <c r="D18" s="5"/>
      <c r="E18" s="5"/>
      <c r="F18" s="5"/>
      <c r="G18" s="5">
        <f t="shared" si="1"/>
        <v>0</v>
      </c>
      <c r="H18" s="8"/>
      <c r="I18" s="21">
        <f>105.9/15</f>
        <v>7.06</v>
      </c>
    </row>
    <row r="19">
      <c r="A19" s="5"/>
      <c r="B19" s="6"/>
      <c r="C19" s="6"/>
      <c r="D19" s="5"/>
      <c r="E19" s="5"/>
      <c r="F19" s="5"/>
      <c r="G19" s="5">
        <f t="shared" si="1"/>
        <v>0</v>
      </c>
      <c r="H19" s="8"/>
    </row>
    <row r="20">
      <c r="A20" s="5"/>
      <c r="B20" s="6"/>
      <c r="C20" s="6"/>
      <c r="D20" s="5"/>
      <c r="E20" s="5"/>
      <c r="F20" s="5"/>
      <c r="G20" s="5">
        <f t="shared" si="1"/>
        <v>0</v>
      </c>
      <c r="H20" s="8"/>
    </row>
    <row r="21">
      <c r="A21" s="5"/>
      <c r="B21" s="6"/>
      <c r="C21" s="6"/>
      <c r="D21" s="5"/>
      <c r="E21" s="5"/>
      <c r="F21" s="5"/>
      <c r="G21" s="5">
        <f t="shared" si="1"/>
        <v>0</v>
      </c>
      <c r="H21" s="8"/>
    </row>
    <row r="22">
      <c r="A22" s="5"/>
      <c r="B22" s="6"/>
      <c r="C22" s="6"/>
      <c r="D22" s="5"/>
      <c r="E22" s="5"/>
      <c r="F22" s="6"/>
      <c r="G22" s="5">
        <f t="shared" si="1"/>
        <v>0</v>
      </c>
      <c r="H22" s="8"/>
    </row>
    <row r="23">
      <c r="A23" s="5"/>
      <c r="B23" s="6"/>
      <c r="C23" s="6"/>
      <c r="D23" s="5"/>
      <c r="E23" s="5"/>
      <c r="F23" s="5"/>
      <c r="G23" s="5">
        <f t="shared" si="1"/>
        <v>0</v>
      </c>
      <c r="H23" s="8"/>
    </row>
    <row r="24">
      <c r="A24" s="5"/>
      <c r="B24" s="6"/>
      <c r="C24" s="6"/>
      <c r="D24" s="5"/>
      <c r="E24" s="5"/>
      <c r="F24" s="5"/>
      <c r="G24" s="5">
        <f t="shared" si="1"/>
        <v>0</v>
      </c>
      <c r="H24" s="8"/>
    </row>
    <row r="25">
      <c r="A25" s="5"/>
      <c r="B25" s="6"/>
      <c r="C25" s="6"/>
      <c r="D25" s="5"/>
      <c r="E25" s="5"/>
      <c r="F25" s="5"/>
      <c r="G25" s="5">
        <f t="shared" si="1"/>
        <v>0</v>
      </c>
      <c r="H25" s="8"/>
    </row>
  </sheetData>
  <drawing r:id="rId1"/>
</worksheet>
</file>