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.xml" ContentType="application/vnd.openxmlformats-officedocument.themeOverride+xml"/>
  <Override PartName="/xl/drawings/drawing10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2.xml" ContentType="application/vnd.openxmlformats-officedocument.themeOverride+xml"/>
  <Override PartName="/xl/drawings/drawing11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Ex1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13.xml" ContentType="application/vnd.openxmlformats-officedocument.drawing+xml"/>
  <Override PartName="/xl/charts/chartEx2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Ex3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charts/chart18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Ex4.xml" ContentType="application/vnd.ms-office.chartex+xml"/>
  <Override PartName="/xl/charts/style22.xml" ContentType="application/vnd.ms-office.chartstyle+xml"/>
  <Override PartName="/xl/charts/colors22.xml" ContentType="application/vnd.ms-office.chartcolorstyle+xml"/>
  <Override PartName="/xl/charts/chart19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1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5.xml" ContentType="application/vnd.openxmlformats-officedocument.drawingml.chartshapes+xml"/>
  <Override PartName="/xl/charts/chart22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23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4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5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8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Ex5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26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27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8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9.xml" ContentType="application/vnd.openxmlformats-officedocument.drawing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Ex6.xml" ContentType="application/vnd.ms-office.chartex+xml"/>
  <Override PartName="/xl/charts/style34.xml" ContentType="application/vnd.ms-office.chartstyle+xml"/>
  <Override PartName="/xl/charts/colors3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s\Desktop\"/>
    </mc:Choice>
  </mc:AlternateContent>
  <xr:revisionPtr revIDLastSave="0" documentId="13_ncr:1_{05D5DC34-A894-4828-968D-E263DC96C962}" xr6:coauthVersionLast="47" xr6:coauthVersionMax="47" xr10:uidLastSave="{00000000-0000-0000-0000-000000000000}"/>
  <bookViews>
    <workbookView xWindow="-108" yWindow="-108" windowWidth="23256" windowHeight="12456" firstSheet="9" activeTab="12" xr2:uid="{909890CF-6D50-4305-9919-D9446600E143}"/>
  </bookViews>
  <sheets>
    <sheet name="Raw Data" sheetId="2" r:id="rId1"/>
    <sheet name="Objectives" sheetId="3" r:id="rId2"/>
    <sheet name="Notes" sheetId="1" r:id="rId3"/>
    <sheet name="Connections" sheetId="26" r:id="rId4"/>
    <sheet name="Communication_1" sheetId="6" r:id="rId5"/>
    <sheet name="EDA &amp; Analysis_1" sheetId="5" r:id="rId6"/>
    <sheet name="Communication_2" sheetId="13" r:id="rId7"/>
    <sheet name="EDA &amp; Analysis_2" sheetId="7" r:id="rId8"/>
    <sheet name="Communication_3" sheetId="17" r:id="rId9"/>
    <sheet name="EDA &amp; Analysis_3" sheetId="14" r:id="rId10"/>
    <sheet name="Communication_4" sheetId="22" r:id="rId11"/>
    <sheet name="EDA &amp; Analysis_4" sheetId="18" r:id="rId12"/>
    <sheet name="Communication_5" sheetId="25" r:id="rId13"/>
    <sheet name="EDA &amp; Analysis_5" sheetId="23" r:id="rId14"/>
  </sheets>
  <definedNames>
    <definedName name="_xlnm._FilterDatabase" localSheetId="12" hidden="1">Communication_5!$N$4:$O$18</definedName>
    <definedName name="_xlnm._FilterDatabase" localSheetId="0" hidden="1">'Raw Data'!$A$1:$AD$1</definedName>
    <definedName name="_xlchart.v1.0" hidden="1">'EDA &amp; Analysis_3'!$O$15:$Y$15</definedName>
    <definedName name="_xlchart.v1.1" hidden="1">'EDA &amp; Analysis_3'!$O$1:$Y$1</definedName>
    <definedName name="_xlchart.v1.2" hidden="1">'EDA &amp; Analysis_3'!$O$33:$Y$33</definedName>
    <definedName name="_xlchart.v1.3" hidden="1">'EDA &amp; Analysis_3'!$O$47:$Y$47</definedName>
    <definedName name="_xlchart.v1.4" hidden="1">'EDA &amp; Analysis_3'!$O$65:$Y$65</definedName>
    <definedName name="_xlchart.v1.5" hidden="1">'EDA &amp; Analysis_3'!$O$79:$Y$79</definedName>
    <definedName name="_xlchart.v1.6" hidden="1">'EDA &amp; Analysis_3'!$O$15:$Y$15</definedName>
    <definedName name="_xlchart.v1.7" hidden="1">'EDA &amp; Analysis_3'!$O$1:$Y$1</definedName>
    <definedName name="_xlchart.v5.10" hidden="1">'EDA &amp; Analysis_5'!$C$3:$C$38</definedName>
    <definedName name="_xlchart.v5.11" hidden="1">'EDA &amp; Analysis_5'!$A$3:$A$38</definedName>
    <definedName name="_xlchart.v5.12" hidden="1">'EDA &amp; Analysis_5'!$C$1</definedName>
    <definedName name="_xlchart.v5.13" hidden="1">'EDA &amp; Analysis_5'!$C$3:$C$38</definedName>
    <definedName name="_xlchart.v5.8" hidden="1">'EDA &amp; Analysis_5'!$A$3:$A$38</definedName>
    <definedName name="_xlchart.v5.9" hidden="1">'EDA &amp; Analysis_5'!$C$1</definedName>
    <definedName name="bottom">INDEX('Raw Data'!A:A,MIN(ROW(CPI_Data[]))+ROWS(CPI_Data[]))</definedName>
    <definedName name="ExternalData_1" localSheetId="3" hidden="1">Connections!$A$1:$F$3349</definedName>
    <definedName name="ExternalData_2" localSheetId="3" hidden="1">Connections!$H$1:$L$8</definedName>
    <definedName name="ExternalData_3" localSheetId="3" hidden="1">Connections!$H$10:$L$32</definedName>
    <definedName name="ExternalData_4" localSheetId="3" hidden="1">Connections!$N$1:$AA$144</definedName>
    <definedName name="ExternalData_5" localSheetId="3" hidden="1">Connections!$AC$1:$AM$11</definedName>
    <definedName name="ExternalData_6" localSheetId="3" hidden="1">Connections!$AC$13:$AN$37</definedName>
    <definedName name="ExternalData_7" localSheetId="3" hidden="1">Connections!$AR$1:$BF$31</definedName>
    <definedName name="Top">'Raw Data'!$A$4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7" l="1"/>
  <c r="F12" i="7"/>
  <c r="F11" i="7"/>
  <c r="F10" i="7"/>
  <c r="F14" i="7"/>
  <c r="F9" i="7"/>
  <c r="H18" i="5"/>
  <c r="H19" i="5"/>
  <c r="H20" i="5"/>
  <c r="H21" i="5"/>
  <c r="H22" i="5"/>
  <c r="H23" i="5"/>
  <c r="H24" i="5"/>
  <c r="H25" i="5"/>
  <c r="H26" i="5"/>
  <c r="H27" i="5"/>
  <c r="H28" i="5"/>
  <c r="H17" i="5"/>
  <c r="H15" i="5"/>
  <c r="H14" i="5"/>
  <c r="H8" i="5"/>
  <c r="H4" i="5"/>
  <c r="H5" i="5"/>
  <c r="H6" i="5"/>
  <c r="H7" i="5"/>
  <c r="H10" i="5"/>
  <c r="H11" i="5"/>
  <c r="H12" i="5"/>
  <c r="H13" i="5"/>
  <c r="H3" i="5"/>
  <c r="AK3" i="23"/>
  <c r="AO14" i="26"/>
  <c r="AO15" i="26"/>
  <c r="AO16" i="26"/>
  <c r="AO17" i="26"/>
  <c r="AO18" i="26"/>
  <c r="AO19" i="26"/>
  <c r="AO20" i="26"/>
  <c r="AO21" i="26"/>
  <c r="AO22" i="26"/>
  <c r="AO23" i="26"/>
  <c r="AO24" i="26"/>
  <c r="AO25" i="26"/>
  <c r="AO26" i="26"/>
  <c r="AO27" i="26"/>
  <c r="AO28" i="26"/>
  <c r="AO29" i="26"/>
  <c r="AO30" i="26"/>
  <c r="AO31" i="26"/>
  <c r="AO32" i="26"/>
  <c r="AO33" i="26"/>
  <c r="AO34" i="26"/>
  <c r="AO35" i="26"/>
  <c r="AO36" i="26"/>
  <c r="AO37" i="26"/>
  <c r="AA3" i="23"/>
  <c r="AL99" i="23"/>
  <c r="AK99" i="23"/>
  <c r="AJ99" i="23"/>
  <c r="AI99" i="23"/>
  <c r="AH99" i="23"/>
  <c r="AG99" i="23"/>
  <c r="AF99" i="23"/>
  <c r="AE99" i="23"/>
  <c r="AD99" i="23"/>
  <c r="AC99" i="23"/>
  <c r="AB99" i="23"/>
  <c r="AA99" i="23"/>
  <c r="Z99" i="23"/>
  <c r="AL98" i="23"/>
  <c r="AK98" i="23"/>
  <c r="AJ98" i="23"/>
  <c r="AI98" i="23"/>
  <c r="AH98" i="23"/>
  <c r="AG98" i="23"/>
  <c r="AF98" i="23"/>
  <c r="AE98" i="23"/>
  <c r="AD98" i="23"/>
  <c r="AC98" i="23"/>
  <c r="AB98" i="23"/>
  <c r="AA98" i="23"/>
  <c r="Z98" i="23"/>
  <c r="AL97" i="23"/>
  <c r="AK97" i="23"/>
  <c r="AJ97" i="23"/>
  <c r="AI97" i="23"/>
  <c r="AH97" i="23"/>
  <c r="AG97" i="23"/>
  <c r="AF97" i="23"/>
  <c r="AE97" i="23"/>
  <c r="AD97" i="23"/>
  <c r="AC97" i="23"/>
  <c r="AB97" i="23"/>
  <c r="AA97" i="23"/>
  <c r="Z97" i="23"/>
  <c r="AL96" i="23"/>
  <c r="AK96" i="23"/>
  <c r="AJ96" i="23"/>
  <c r="AI96" i="23"/>
  <c r="AH96" i="23"/>
  <c r="AG96" i="23"/>
  <c r="AF96" i="23"/>
  <c r="AE96" i="23"/>
  <c r="AD96" i="23"/>
  <c r="AC96" i="23"/>
  <c r="AB96" i="23"/>
  <c r="AA96" i="23"/>
  <c r="Z96" i="23"/>
  <c r="AL95" i="23"/>
  <c r="AK95" i="23"/>
  <c r="AJ95" i="23"/>
  <c r="AI95" i="23"/>
  <c r="AH95" i="23"/>
  <c r="AG95" i="23"/>
  <c r="AF95" i="23"/>
  <c r="AE95" i="23"/>
  <c r="AD95" i="23"/>
  <c r="AC95" i="23"/>
  <c r="AB95" i="23"/>
  <c r="AA95" i="23"/>
  <c r="Z95" i="23"/>
  <c r="AL94" i="23"/>
  <c r="AK94" i="23"/>
  <c r="AJ94" i="23"/>
  <c r="AI94" i="23"/>
  <c r="AH94" i="23"/>
  <c r="AG94" i="23"/>
  <c r="AF94" i="23"/>
  <c r="AE94" i="23"/>
  <c r="AD94" i="23"/>
  <c r="AC94" i="23"/>
  <c r="AB94" i="23"/>
  <c r="AA94" i="23"/>
  <c r="Z94" i="23"/>
  <c r="AL93" i="23"/>
  <c r="AK93" i="23"/>
  <c r="AJ93" i="23"/>
  <c r="AI93" i="23"/>
  <c r="AH93" i="23"/>
  <c r="AG93" i="23"/>
  <c r="AF93" i="23"/>
  <c r="AE93" i="23"/>
  <c r="AD93" i="23"/>
  <c r="AC93" i="23"/>
  <c r="AB93" i="23"/>
  <c r="AA93" i="23"/>
  <c r="Z93" i="23"/>
  <c r="AL92" i="23"/>
  <c r="AK92" i="23"/>
  <c r="AJ92" i="23"/>
  <c r="AI92" i="23"/>
  <c r="AH92" i="23"/>
  <c r="AG92" i="23"/>
  <c r="AF92" i="23"/>
  <c r="AE92" i="23"/>
  <c r="AD92" i="23"/>
  <c r="AC92" i="23"/>
  <c r="AB92" i="23"/>
  <c r="AA92" i="23"/>
  <c r="Z92" i="23"/>
  <c r="AL91" i="23"/>
  <c r="AK91" i="23"/>
  <c r="AJ91" i="23"/>
  <c r="AI91" i="23"/>
  <c r="AH91" i="23"/>
  <c r="AG91" i="23"/>
  <c r="AF91" i="23"/>
  <c r="AE91" i="23"/>
  <c r="AD91" i="23"/>
  <c r="AC91" i="23"/>
  <c r="AB91" i="23"/>
  <c r="AA91" i="23"/>
  <c r="Z91" i="23"/>
  <c r="AL90" i="23"/>
  <c r="AK90" i="23"/>
  <c r="AJ90" i="23"/>
  <c r="AI90" i="23"/>
  <c r="AH90" i="23"/>
  <c r="AG90" i="23"/>
  <c r="AF90" i="23"/>
  <c r="AE90" i="23"/>
  <c r="AD90" i="23"/>
  <c r="AC90" i="23"/>
  <c r="AB90" i="23"/>
  <c r="AA90" i="23"/>
  <c r="Z90" i="23"/>
  <c r="AL89" i="23"/>
  <c r="AK89" i="23"/>
  <c r="AJ89" i="23"/>
  <c r="AI89" i="23"/>
  <c r="AH89" i="23"/>
  <c r="AG89" i="23"/>
  <c r="AF89" i="23"/>
  <c r="AE89" i="23"/>
  <c r="AD89" i="23"/>
  <c r="AC89" i="23"/>
  <c r="AB89" i="23"/>
  <c r="AA89" i="23"/>
  <c r="Z89" i="23"/>
  <c r="AL88" i="23"/>
  <c r="AK88" i="23"/>
  <c r="AJ88" i="23"/>
  <c r="AI88" i="23"/>
  <c r="AH88" i="23"/>
  <c r="AG88" i="23"/>
  <c r="AF88" i="23"/>
  <c r="AE88" i="23"/>
  <c r="AD88" i="23"/>
  <c r="AC88" i="23"/>
  <c r="AB88" i="23"/>
  <c r="AA88" i="23"/>
  <c r="Z88" i="23"/>
  <c r="AL87" i="23"/>
  <c r="AK87" i="23"/>
  <c r="AJ87" i="23"/>
  <c r="AI87" i="23"/>
  <c r="AH87" i="23"/>
  <c r="AG87" i="23"/>
  <c r="AF87" i="23"/>
  <c r="AE87" i="23"/>
  <c r="AD87" i="23"/>
  <c r="AC87" i="23"/>
  <c r="AB87" i="23"/>
  <c r="AA87" i="23"/>
  <c r="Z87" i="23"/>
  <c r="AL86" i="23"/>
  <c r="AK86" i="23"/>
  <c r="AJ86" i="23"/>
  <c r="AI86" i="23"/>
  <c r="AH86" i="23"/>
  <c r="AG86" i="23"/>
  <c r="AF86" i="23"/>
  <c r="AE86" i="23"/>
  <c r="AD86" i="23"/>
  <c r="AC86" i="23"/>
  <c r="AB86" i="23"/>
  <c r="AA86" i="23"/>
  <c r="Z86" i="23"/>
  <c r="AL85" i="23"/>
  <c r="AK85" i="23"/>
  <c r="AJ85" i="23"/>
  <c r="AI85" i="23"/>
  <c r="AH85" i="23"/>
  <c r="AG85" i="23"/>
  <c r="AF85" i="23"/>
  <c r="AE85" i="23"/>
  <c r="AD85" i="23"/>
  <c r="AC85" i="23"/>
  <c r="AB85" i="23"/>
  <c r="AA85" i="23"/>
  <c r="Z85" i="23"/>
  <c r="AL84" i="23"/>
  <c r="AK84" i="23"/>
  <c r="AJ84" i="23"/>
  <c r="AI84" i="23"/>
  <c r="AH84" i="23"/>
  <c r="AG84" i="23"/>
  <c r="AF84" i="23"/>
  <c r="AE84" i="23"/>
  <c r="AD84" i="23"/>
  <c r="AC84" i="23"/>
  <c r="AB84" i="23"/>
  <c r="AA84" i="23"/>
  <c r="Z84" i="23"/>
  <c r="AL83" i="23"/>
  <c r="AK83" i="23"/>
  <c r="AJ83" i="23"/>
  <c r="AI83" i="23"/>
  <c r="AH83" i="23"/>
  <c r="AG83" i="23"/>
  <c r="AF83" i="23"/>
  <c r="AE83" i="23"/>
  <c r="AD83" i="23"/>
  <c r="AC83" i="23"/>
  <c r="AB83" i="23"/>
  <c r="AA83" i="23"/>
  <c r="Z83" i="23"/>
  <c r="AL82" i="23"/>
  <c r="AK82" i="23"/>
  <c r="AJ82" i="23"/>
  <c r="AI82" i="23"/>
  <c r="AH82" i="23"/>
  <c r="AG82" i="23"/>
  <c r="AF82" i="23"/>
  <c r="AE82" i="23"/>
  <c r="AD82" i="23"/>
  <c r="AC82" i="23"/>
  <c r="AB82" i="23"/>
  <c r="AA82" i="23"/>
  <c r="Z82" i="23"/>
  <c r="AL81" i="23"/>
  <c r="AK81" i="23"/>
  <c r="AJ81" i="23"/>
  <c r="AI81" i="23"/>
  <c r="AH81" i="23"/>
  <c r="AG81" i="23"/>
  <c r="AF81" i="23"/>
  <c r="AE81" i="23"/>
  <c r="AD81" i="23"/>
  <c r="AC81" i="23"/>
  <c r="AB81" i="23"/>
  <c r="AA81" i="23"/>
  <c r="Z81" i="23"/>
  <c r="AL80" i="23"/>
  <c r="AK80" i="23"/>
  <c r="AJ80" i="23"/>
  <c r="AI80" i="23"/>
  <c r="AH80" i="23"/>
  <c r="AG80" i="23"/>
  <c r="AF80" i="23"/>
  <c r="AE80" i="23"/>
  <c r="AD80" i="23"/>
  <c r="AC80" i="23"/>
  <c r="AB80" i="23"/>
  <c r="AA80" i="23"/>
  <c r="Z80" i="23"/>
  <c r="AL79" i="23"/>
  <c r="AK79" i="23"/>
  <c r="AJ79" i="23"/>
  <c r="AI79" i="23"/>
  <c r="AH79" i="23"/>
  <c r="AG79" i="23"/>
  <c r="AF79" i="23"/>
  <c r="AE79" i="23"/>
  <c r="AD79" i="23"/>
  <c r="AC79" i="23"/>
  <c r="AB79" i="23"/>
  <c r="AA79" i="23"/>
  <c r="Z79" i="23"/>
  <c r="AL78" i="23"/>
  <c r="AK78" i="23"/>
  <c r="AJ78" i="23"/>
  <c r="AI78" i="23"/>
  <c r="AH78" i="23"/>
  <c r="AG78" i="23"/>
  <c r="AF78" i="23"/>
  <c r="AE78" i="23"/>
  <c r="AD78" i="23"/>
  <c r="AC78" i="23"/>
  <c r="AB78" i="23"/>
  <c r="AA78" i="23"/>
  <c r="Z78" i="23"/>
  <c r="AL77" i="23"/>
  <c r="AK77" i="23"/>
  <c r="AJ77" i="23"/>
  <c r="AI77" i="23"/>
  <c r="AH77" i="23"/>
  <c r="AG77" i="23"/>
  <c r="AF77" i="23"/>
  <c r="AE77" i="23"/>
  <c r="AD77" i="23"/>
  <c r="AC77" i="23"/>
  <c r="AB77" i="23"/>
  <c r="AA77" i="23"/>
  <c r="Z77" i="23"/>
  <c r="AL76" i="23"/>
  <c r="AK76" i="23"/>
  <c r="AJ76" i="23"/>
  <c r="AI76" i="23"/>
  <c r="AH76" i="23"/>
  <c r="AG76" i="23"/>
  <c r="AF76" i="23"/>
  <c r="AE76" i="23"/>
  <c r="AD76" i="23"/>
  <c r="AC76" i="23"/>
  <c r="AB76" i="23"/>
  <c r="AA76" i="23"/>
  <c r="Z76" i="23"/>
  <c r="AL75" i="23"/>
  <c r="AK75" i="23"/>
  <c r="AJ75" i="23"/>
  <c r="AI75" i="23"/>
  <c r="AH75" i="23"/>
  <c r="AG75" i="23"/>
  <c r="AF75" i="23"/>
  <c r="AE75" i="23"/>
  <c r="AD75" i="23"/>
  <c r="AC75" i="23"/>
  <c r="AB75" i="23"/>
  <c r="AA75" i="23"/>
  <c r="Z75" i="23"/>
  <c r="AL74" i="23"/>
  <c r="AK74" i="23"/>
  <c r="AJ74" i="23"/>
  <c r="AI74" i="23"/>
  <c r="AH74" i="23"/>
  <c r="AG74" i="23"/>
  <c r="AF74" i="23"/>
  <c r="AE74" i="23"/>
  <c r="AD74" i="23"/>
  <c r="AC74" i="23"/>
  <c r="AB74" i="23"/>
  <c r="AA74" i="23"/>
  <c r="Z74" i="23"/>
  <c r="AL73" i="23"/>
  <c r="AK73" i="23"/>
  <c r="AJ73" i="23"/>
  <c r="AI73" i="23"/>
  <c r="AH73" i="23"/>
  <c r="AG73" i="23"/>
  <c r="AF73" i="23"/>
  <c r="AE73" i="23"/>
  <c r="AD73" i="23"/>
  <c r="AC73" i="23"/>
  <c r="AB73" i="23"/>
  <c r="AA73" i="23"/>
  <c r="Z73" i="23"/>
  <c r="AL72" i="23"/>
  <c r="AK72" i="23"/>
  <c r="AJ72" i="23"/>
  <c r="AI72" i="23"/>
  <c r="AH72" i="23"/>
  <c r="AG72" i="23"/>
  <c r="AF72" i="23"/>
  <c r="AE72" i="23"/>
  <c r="AD72" i="23"/>
  <c r="AC72" i="23"/>
  <c r="AB72" i="23"/>
  <c r="AA72" i="23"/>
  <c r="Z72" i="23"/>
  <c r="AL71" i="23"/>
  <c r="AK71" i="23"/>
  <c r="AJ71" i="23"/>
  <c r="AI71" i="23"/>
  <c r="AH71" i="23"/>
  <c r="AG71" i="23"/>
  <c r="AF71" i="23"/>
  <c r="AE71" i="23"/>
  <c r="AD71" i="23"/>
  <c r="AC71" i="23"/>
  <c r="AB71" i="23"/>
  <c r="AA71" i="23"/>
  <c r="Z71" i="23"/>
  <c r="AL70" i="23"/>
  <c r="AK70" i="23"/>
  <c r="AJ70" i="23"/>
  <c r="AI70" i="23"/>
  <c r="AH70" i="23"/>
  <c r="AG70" i="23"/>
  <c r="AF70" i="23"/>
  <c r="AE70" i="23"/>
  <c r="AD70" i="23"/>
  <c r="AC70" i="23"/>
  <c r="AB70" i="23"/>
  <c r="AA70" i="23"/>
  <c r="Z70" i="23"/>
  <c r="AL65" i="23"/>
  <c r="AK65" i="23"/>
  <c r="AJ65" i="23"/>
  <c r="AI65" i="23"/>
  <c r="AH65" i="23"/>
  <c r="AG65" i="23"/>
  <c r="AF65" i="23"/>
  <c r="AE65" i="23"/>
  <c r="AD65" i="23"/>
  <c r="AC65" i="23"/>
  <c r="AB65" i="23"/>
  <c r="AA65" i="23"/>
  <c r="Z65" i="23"/>
  <c r="AL64" i="23"/>
  <c r="AK64" i="23"/>
  <c r="AJ64" i="23"/>
  <c r="AI64" i="23"/>
  <c r="AH64" i="23"/>
  <c r="AG64" i="23"/>
  <c r="AF64" i="23"/>
  <c r="AE64" i="23"/>
  <c r="AD64" i="23"/>
  <c r="AC64" i="23"/>
  <c r="AB64" i="23"/>
  <c r="AA64" i="23"/>
  <c r="Z64" i="23"/>
  <c r="AL63" i="23"/>
  <c r="AK63" i="23"/>
  <c r="AJ63" i="23"/>
  <c r="AI63" i="23"/>
  <c r="AH63" i="23"/>
  <c r="AG63" i="23"/>
  <c r="AF63" i="23"/>
  <c r="AE63" i="23"/>
  <c r="AD63" i="23"/>
  <c r="AC63" i="23"/>
  <c r="AB63" i="23"/>
  <c r="AA63" i="23"/>
  <c r="Z63" i="23"/>
  <c r="AL62" i="23"/>
  <c r="AK62" i="23"/>
  <c r="AJ62" i="23"/>
  <c r="AI62" i="23"/>
  <c r="AH62" i="23"/>
  <c r="AG62" i="23"/>
  <c r="AF62" i="23"/>
  <c r="AE62" i="23"/>
  <c r="AD62" i="23"/>
  <c r="AC62" i="23"/>
  <c r="AB62" i="23"/>
  <c r="AA62" i="23"/>
  <c r="Z62" i="23"/>
  <c r="AL61" i="23"/>
  <c r="AK61" i="23"/>
  <c r="AJ61" i="23"/>
  <c r="AI61" i="23"/>
  <c r="AH61" i="23"/>
  <c r="AG61" i="23"/>
  <c r="AF61" i="23"/>
  <c r="AE61" i="23"/>
  <c r="AD61" i="23"/>
  <c r="AC61" i="23"/>
  <c r="AB61" i="23"/>
  <c r="AA61" i="23"/>
  <c r="Z61" i="23"/>
  <c r="AL60" i="23"/>
  <c r="AK60" i="23"/>
  <c r="AJ60" i="23"/>
  <c r="AI60" i="23"/>
  <c r="AH60" i="23"/>
  <c r="AG60" i="23"/>
  <c r="AF60" i="23"/>
  <c r="AE60" i="23"/>
  <c r="AD60" i="23"/>
  <c r="AC60" i="23"/>
  <c r="AB60" i="23"/>
  <c r="AA60" i="23"/>
  <c r="Z60" i="23"/>
  <c r="AL59" i="23"/>
  <c r="AK59" i="23"/>
  <c r="AJ59" i="23"/>
  <c r="AI59" i="23"/>
  <c r="AH59" i="23"/>
  <c r="AG59" i="23"/>
  <c r="AF59" i="23"/>
  <c r="AE59" i="23"/>
  <c r="AD59" i="23"/>
  <c r="AC59" i="23"/>
  <c r="AB59" i="23"/>
  <c r="AA59" i="23"/>
  <c r="Z59" i="23"/>
  <c r="AL58" i="23"/>
  <c r="AK58" i="23"/>
  <c r="AJ58" i="23"/>
  <c r="AI58" i="23"/>
  <c r="AH58" i="23"/>
  <c r="AG58" i="23"/>
  <c r="AF58" i="23"/>
  <c r="AE58" i="23"/>
  <c r="AD58" i="23"/>
  <c r="AC58" i="23"/>
  <c r="AB58" i="23"/>
  <c r="AA58" i="23"/>
  <c r="Z58" i="23"/>
  <c r="AL57" i="23"/>
  <c r="AK57" i="23"/>
  <c r="AJ57" i="23"/>
  <c r="AI57" i="23"/>
  <c r="AH57" i="23"/>
  <c r="AG57" i="23"/>
  <c r="AF57" i="23"/>
  <c r="AE57" i="23"/>
  <c r="AD57" i="23"/>
  <c r="AC57" i="23"/>
  <c r="AB57" i="23"/>
  <c r="AA57" i="23"/>
  <c r="Z57" i="23"/>
  <c r="AL56" i="23"/>
  <c r="AK56" i="23"/>
  <c r="AJ56" i="23"/>
  <c r="AI56" i="23"/>
  <c r="AH56" i="23"/>
  <c r="AG56" i="23"/>
  <c r="AF56" i="23"/>
  <c r="AE56" i="23"/>
  <c r="AD56" i="23"/>
  <c r="AC56" i="23"/>
  <c r="AB56" i="23"/>
  <c r="AA56" i="23"/>
  <c r="Z56" i="23"/>
  <c r="AL55" i="23"/>
  <c r="AK55" i="23"/>
  <c r="AJ55" i="23"/>
  <c r="AI55" i="23"/>
  <c r="AH55" i="23"/>
  <c r="AG55" i="23"/>
  <c r="AF55" i="23"/>
  <c r="AE55" i="23"/>
  <c r="AD55" i="23"/>
  <c r="AC55" i="23"/>
  <c r="AB55" i="23"/>
  <c r="AA55" i="23"/>
  <c r="Z55" i="23"/>
  <c r="AL54" i="23"/>
  <c r="AK54" i="23"/>
  <c r="AJ54" i="23"/>
  <c r="AI54" i="23"/>
  <c r="AH54" i="23"/>
  <c r="AG54" i="23"/>
  <c r="AF54" i="23"/>
  <c r="AE54" i="23"/>
  <c r="AD54" i="23"/>
  <c r="AC54" i="23"/>
  <c r="AB54" i="23"/>
  <c r="AA54" i="23"/>
  <c r="Z54" i="23"/>
  <c r="AL53" i="23"/>
  <c r="AK53" i="23"/>
  <c r="AJ53" i="23"/>
  <c r="AI53" i="23"/>
  <c r="AH53" i="23"/>
  <c r="AG53" i="23"/>
  <c r="AF53" i="23"/>
  <c r="AE53" i="23"/>
  <c r="AD53" i="23"/>
  <c r="AC53" i="23"/>
  <c r="AB53" i="23"/>
  <c r="AA53" i="23"/>
  <c r="Z53" i="23"/>
  <c r="AL52" i="23"/>
  <c r="AK52" i="23"/>
  <c r="AJ52" i="23"/>
  <c r="AI52" i="23"/>
  <c r="AH52" i="23"/>
  <c r="AG52" i="23"/>
  <c r="AF52" i="23"/>
  <c r="AE52" i="23"/>
  <c r="AD52" i="23"/>
  <c r="AC52" i="23"/>
  <c r="AB52" i="23"/>
  <c r="AA52" i="23"/>
  <c r="Z52" i="23"/>
  <c r="AL51" i="23"/>
  <c r="AK51" i="23"/>
  <c r="AJ51" i="23"/>
  <c r="AI51" i="23"/>
  <c r="AH51" i="23"/>
  <c r="AG51" i="23"/>
  <c r="AF51" i="23"/>
  <c r="AE51" i="23"/>
  <c r="AD51" i="23"/>
  <c r="AC51" i="23"/>
  <c r="AB51" i="23"/>
  <c r="AA51" i="23"/>
  <c r="Z51" i="23"/>
  <c r="AL50" i="23"/>
  <c r="AK50" i="23"/>
  <c r="AJ50" i="23"/>
  <c r="AI50" i="23"/>
  <c r="AH50" i="23"/>
  <c r="AG50" i="23"/>
  <c r="AF50" i="23"/>
  <c r="AE50" i="23"/>
  <c r="AD50" i="23"/>
  <c r="AC50" i="23"/>
  <c r="AB50" i="23"/>
  <c r="AA50" i="23"/>
  <c r="Z50" i="23"/>
  <c r="AL49" i="23"/>
  <c r="AK49" i="23"/>
  <c r="AJ49" i="23"/>
  <c r="AI49" i="23"/>
  <c r="AH49" i="23"/>
  <c r="AG49" i="23"/>
  <c r="AF49" i="23"/>
  <c r="AE49" i="23"/>
  <c r="AD49" i="23"/>
  <c r="AC49" i="23"/>
  <c r="AB49" i="23"/>
  <c r="AA49" i="23"/>
  <c r="Z49" i="23"/>
  <c r="AL48" i="23"/>
  <c r="AK48" i="23"/>
  <c r="AJ48" i="23"/>
  <c r="AI48" i="23"/>
  <c r="AH48" i="23"/>
  <c r="AG48" i="23"/>
  <c r="AF48" i="23"/>
  <c r="AE48" i="23"/>
  <c r="AD48" i="23"/>
  <c r="AC48" i="23"/>
  <c r="AB48" i="23"/>
  <c r="AA48" i="23"/>
  <c r="Z48" i="23"/>
  <c r="AL47" i="23"/>
  <c r="AK47" i="23"/>
  <c r="AJ47" i="23"/>
  <c r="AI47" i="23"/>
  <c r="AH47" i="23"/>
  <c r="AG47" i="23"/>
  <c r="AF47" i="23"/>
  <c r="AE47" i="23"/>
  <c r="AD47" i="23"/>
  <c r="AC47" i="23"/>
  <c r="AB47" i="23"/>
  <c r="AA47" i="23"/>
  <c r="Z47" i="23"/>
  <c r="AL46" i="23"/>
  <c r="AK46" i="23"/>
  <c r="AJ46" i="23"/>
  <c r="AI46" i="23"/>
  <c r="AH46" i="23"/>
  <c r="AG46" i="23"/>
  <c r="AF46" i="23"/>
  <c r="AE46" i="23"/>
  <c r="AD46" i="23"/>
  <c r="AC46" i="23"/>
  <c r="AB46" i="23"/>
  <c r="AA46" i="23"/>
  <c r="Z46" i="23"/>
  <c r="AL45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AL44" i="23"/>
  <c r="AK44" i="23"/>
  <c r="AJ44" i="23"/>
  <c r="AI44" i="23"/>
  <c r="AH44" i="23"/>
  <c r="AG44" i="23"/>
  <c r="AF44" i="23"/>
  <c r="AE44" i="23"/>
  <c r="AD44" i="23"/>
  <c r="AC44" i="23"/>
  <c r="AB44" i="23"/>
  <c r="AA44" i="23"/>
  <c r="Z44" i="23"/>
  <c r="AL43" i="23"/>
  <c r="AK43" i="23"/>
  <c r="AJ43" i="23"/>
  <c r="AI43" i="23"/>
  <c r="AH43" i="23"/>
  <c r="AG43" i="23"/>
  <c r="AF43" i="23"/>
  <c r="AE43" i="23"/>
  <c r="AD43" i="23"/>
  <c r="AC43" i="23"/>
  <c r="AB43" i="23"/>
  <c r="AA43" i="23"/>
  <c r="Z43" i="23"/>
  <c r="AL42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AL41" i="23"/>
  <c r="AK41" i="23"/>
  <c r="AJ41" i="23"/>
  <c r="AI41" i="23"/>
  <c r="AH41" i="23"/>
  <c r="AG41" i="23"/>
  <c r="AF41" i="23"/>
  <c r="AE41" i="23"/>
  <c r="AD41" i="23"/>
  <c r="AC41" i="23"/>
  <c r="AB41" i="23"/>
  <c r="AA41" i="23"/>
  <c r="Z41" i="23"/>
  <c r="AL40" i="23"/>
  <c r="AK40" i="23"/>
  <c r="AJ40" i="23"/>
  <c r="AI40" i="23"/>
  <c r="AH40" i="23"/>
  <c r="AG40" i="23"/>
  <c r="AF40" i="23"/>
  <c r="AE40" i="23"/>
  <c r="AD40" i="23"/>
  <c r="AC40" i="23"/>
  <c r="AB40" i="23"/>
  <c r="AA40" i="23"/>
  <c r="Z40" i="23"/>
  <c r="AL66" i="23" s="1"/>
  <c r="AL39" i="23"/>
  <c r="AK39" i="23"/>
  <c r="AJ39" i="23"/>
  <c r="AI39" i="23"/>
  <c r="AH39" i="23"/>
  <c r="AG39" i="23"/>
  <c r="AF39" i="23"/>
  <c r="AE39" i="23"/>
  <c r="AD39" i="23"/>
  <c r="AC39" i="23"/>
  <c r="AB39" i="23"/>
  <c r="AA39" i="23"/>
  <c r="AA66" i="23" s="1"/>
  <c r="Z39" i="23"/>
  <c r="AL38" i="23"/>
  <c r="AK38" i="23"/>
  <c r="AJ38" i="23"/>
  <c r="AI38" i="23"/>
  <c r="AH38" i="23"/>
  <c r="AG38" i="23"/>
  <c r="AF38" i="23"/>
  <c r="AE38" i="23"/>
  <c r="AD38" i="23"/>
  <c r="AC38" i="23"/>
  <c r="AB38" i="23"/>
  <c r="AB66" i="23" s="1"/>
  <c r="AA38" i="23"/>
  <c r="Z38" i="23"/>
  <c r="AL37" i="23"/>
  <c r="AK37" i="23"/>
  <c r="AJ37" i="23"/>
  <c r="AI37" i="23"/>
  <c r="AH37" i="23"/>
  <c r="AG37" i="23"/>
  <c r="AF37" i="23"/>
  <c r="AE37" i="23"/>
  <c r="AD37" i="23"/>
  <c r="AC37" i="23"/>
  <c r="AC66" i="23" s="1"/>
  <c r="AB37" i="23"/>
  <c r="AA37" i="23"/>
  <c r="Z37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AE32" i="23"/>
  <c r="AF32" i="23"/>
  <c r="AG32" i="23"/>
  <c r="AH32" i="23"/>
  <c r="AI32" i="23"/>
  <c r="AJ32" i="23"/>
  <c r="AK32" i="23"/>
  <c r="AL32" i="23"/>
  <c r="AB32" i="23"/>
  <c r="AC32" i="23"/>
  <c r="AD32" i="23"/>
  <c r="AA32" i="23"/>
  <c r="AC25" i="23"/>
  <c r="AK2" i="23"/>
  <c r="AL2" i="23"/>
  <c r="AL3" i="23"/>
  <c r="AK4" i="23"/>
  <c r="AL4" i="23"/>
  <c r="AK5" i="23"/>
  <c r="AL5" i="23"/>
  <c r="AK6" i="23"/>
  <c r="AL6" i="23"/>
  <c r="AK7" i="23"/>
  <c r="AL7" i="23"/>
  <c r="AK8" i="23"/>
  <c r="AL8" i="23"/>
  <c r="AK9" i="23"/>
  <c r="AL9" i="23"/>
  <c r="AK10" i="23"/>
  <c r="AL10" i="23"/>
  <c r="AK11" i="23"/>
  <c r="AL11" i="23"/>
  <c r="AK12" i="23"/>
  <c r="AL12" i="23"/>
  <c r="AK13" i="23"/>
  <c r="AL13" i="23"/>
  <c r="AK14" i="23"/>
  <c r="AL14" i="23"/>
  <c r="AK15" i="23"/>
  <c r="AL15" i="23"/>
  <c r="AK16" i="23"/>
  <c r="AL16" i="23"/>
  <c r="AK17" i="23"/>
  <c r="AL17" i="23"/>
  <c r="AK18" i="23"/>
  <c r="AL18" i="23"/>
  <c r="AK19" i="23"/>
  <c r="AL19" i="23"/>
  <c r="AK20" i="23"/>
  <c r="AL20" i="23"/>
  <c r="AK21" i="23"/>
  <c r="AL21" i="23"/>
  <c r="AK22" i="23"/>
  <c r="AL22" i="23"/>
  <c r="AK23" i="23"/>
  <c r="AL23" i="23"/>
  <c r="AK24" i="23"/>
  <c r="AL24" i="23"/>
  <c r="AK25" i="23"/>
  <c r="AL25" i="23"/>
  <c r="AK26" i="23"/>
  <c r="AL26" i="23"/>
  <c r="AK27" i="23"/>
  <c r="AL27" i="23"/>
  <c r="AK28" i="23"/>
  <c r="AL28" i="23"/>
  <c r="AK29" i="23"/>
  <c r="AL29" i="23"/>
  <c r="AK30" i="23"/>
  <c r="AL30" i="23"/>
  <c r="AK31" i="23"/>
  <c r="AL31" i="23"/>
  <c r="AA2" i="23"/>
  <c r="AB2" i="23"/>
  <c r="AC2" i="23"/>
  <c r="AD2" i="23"/>
  <c r="AE2" i="23"/>
  <c r="AF2" i="23"/>
  <c r="AG2" i="23"/>
  <c r="AH2" i="23"/>
  <c r="AI2" i="23"/>
  <c r="AJ2" i="23"/>
  <c r="AB3" i="23"/>
  <c r="AC3" i="23"/>
  <c r="AD3" i="23"/>
  <c r="AE3" i="23"/>
  <c r="AF3" i="23"/>
  <c r="AG3" i="23"/>
  <c r="AH3" i="23"/>
  <c r="AI3" i="23"/>
  <c r="AJ3" i="23"/>
  <c r="AA4" i="23"/>
  <c r="AB4" i="23"/>
  <c r="AC4" i="23"/>
  <c r="AD4" i="23"/>
  <c r="AE4" i="23"/>
  <c r="AF4" i="23"/>
  <c r="AG4" i="23"/>
  <c r="AH4" i="23"/>
  <c r="AI4" i="23"/>
  <c r="AJ4" i="23"/>
  <c r="AA5" i="23"/>
  <c r="AB5" i="23"/>
  <c r="AC5" i="23"/>
  <c r="AD5" i="23"/>
  <c r="AE5" i="23"/>
  <c r="AF5" i="23"/>
  <c r="AG5" i="23"/>
  <c r="AH5" i="23"/>
  <c r="AI5" i="23"/>
  <c r="AJ5" i="23"/>
  <c r="AA6" i="23"/>
  <c r="AB6" i="23"/>
  <c r="AC6" i="23"/>
  <c r="AD6" i="23"/>
  <c r="AE6" i="23"/>
  <c r="AF6" i="23"/>
  <c r="AG6" i="23"/>
  <c r="AH6" i="23"/>
  <c r="AI6" i="23"/>
  <c r="AJ6" i="23"/>
  <c r="AA7" i="23"/>
  <c r="AB7" i="23"/>
  <c r="AC7" i="23"/>
  <c r="AD7" i="23"/>
  <c r="AE7" i="23"/>
  <c r="AF7" i="23"/>
  <c r="AG7" i="23"/>
  <c r="AH7" i="23"/>
  <c r="AI7" i="23"/>
  <c r="AJ7" i="23"/>
  <c r="AA8" i="23"/>
  <c r="AB8" i="23"/>
  <c r="AC8" i="23"/>
  <c r="AD8" i="23"/>
  <c r="AE8" i="23"/>
  <c r="AF8" i="23"/>
  <c r="AG8" i="23"/>
  <c r="AH8" i="23"/>
  <c r="AI8" i="23"/>
  <c r="AJ8" i="23"/>
  <c r="AA9" i="23"/>
  <c r="AB9" i="23"/>
  <c r="AC9" i="23"/>
  <c r="AD9" i="23"/>
  <c r="AE9" i="23"/>
  <c r="AF9" i="23"/>
  <c r="AG9" i="23"/>
  <c r="AH9" i="23"/>
  <c r="AI9" i="23"/>
  <c r="AJ9" i="23"/>
  <c r="AA10" i="23"/>
  <c r="AB10" i="23"/>
  <c r="AC10" i="23"/>
  <c r="AD10" i="23"/>
  <c r="AE10" i="23"/>
  <c r="AF10" i="23"/>
  <c r="AG10" i="23"/>
  <c r="AH10" i="23"/>
  <c r="AI10" i="23"/>
  <c r="AJ10" i="23"/>
  <c r="AA11" i="23"/>
  <c r="AB11" i="23"/>
  <c r="AC11" i="23"/>
  <c r="AD11" i="23"/>
  <c r="AE11" i="23"/>
  <c r="AF11" i="23"/>
  <c r="AG11" i="23"/>
  <c r="AH11" i="23"/>
  <c r="AI11" i="23"/>
  <c r="AJ11" i="23"/>
  <c r="AA12" i="23"/>
  <c r="AB12" i="23"/>
  <c r="AC12" i="23"/>
  <c r="AD12" i="23"/>
  <c r="AE12" i="23"/>
  <c r="AF12" i="23"/>
  <c r="AG12" i="23"/>
  <c r="AH12" i="23"/>
  <c r="AI12" i="23"/>
  <c r="AJ12" i="23"/>
  <c r="AA13" i="23"/>
  <c r="AB13" i="23"/>
  <c r="AC13" i="23"/>
  <c r="AD13" i="23"/>
  <c r="AE13" i="23"/>
  <c r="AF13" i="23"/>
  <c r="AG13" i="23"/>
  <c r="AH13" i="23"/>
  <c r="AI13" i="23"/>
  <c r="AJ13" i="23"/>
  <c r="AA14" i="23"/>
  <c r="AB14" i="23"/>
  <c r="AC14" i="23"/>
  <c r="AD14" i="23"/>
  <c r="AE14" i="23"/>
  <c r="AF14" i="23"/>
  <c r="AG14" i="23"/>
  <c r="AH14" i="23"/>
  <c r="AI14" i="23"/>
  <c r="AJ14" i="23"/>
  <c r="AA15" i="23"/>
  <c r="AB15" i="23"/>
  <c r="AC15" i="23"/>
  <c r="AD15" i="23"/>
  <c r="AE15" i="23"/>
  <c r="AF15" i="23"/>
  <c r="AG15" i="23"/>
  <c r="AH15" i="23"/>
  <c r="AI15" i="23"/>
  <c r="AJ15" i="23"/>
  <c r="AA16" i="23"/>
  <c r="AB16" i="23"/>
  <c r="AC16" i="23"/>
  <c r="AD16" i="23"/>
  <c r="AE16" i="23"/>
  <c r="AF16" i="23"/>
  <c r="AG16" i="23"/>
  <c r="AH16" i="23"/>
  <c r="AI16" i="23"/>
  <c r="AJ16" i="23"/>
  <c r="AA17" i="23"/>
  <c r="AB17" i="23"/>
  <c r="AC17" i="23"/>
  <c r="AD17" i="23"/>
  <c r="AE17" i="23"/>
  <c r="AF17" i="23"/>
  <c r="AG17" i="23"/>
  <c r="AH17" i="23"/>
  <c r="AI17" i="23"/>
  <c r="AJ17" i="23"/>
  <c r="AA18" i="23"/>
  <c r="AB18" i="23"/>
  <c r="AC18" i="23"/>
  <c r="AD18" i="23"/>
  <c r="AE18" i="23"/>
  <c r="AF18" i="23"/>
  <c r="AG18" i="23"/>
  <c r="AH18" i="23"/>
  <c r="AI18" i="23"/>
  <c r="AJ18" i="23"/>
  <c r="AA19" i="23"/>
  <c r="AB19" i="23"/>
  <c r="AC19" i="23"/>
  <c r="AD19" i="23"/>
  <c r="AE19" i="23"/>
  <c r="AF19" i="23"/>
  <c r="AG19" i="23"/>
  <c r="AH19" i="23"/>
  <c r="AI19" i="23"/>
  <c r="AJ19" i="23"/>
  <c r="AA20" i="23"/>
  <c r="AB20" i="23"/>
  <c r="AC20" i="23"/>
  <c r="AD20" i="23"/>
  <c r="AE20" i="23"/>
  <c r="AF20" i="23"/>
  <c r="AG20" i="23"/>
  <c r="AH20" i="23"/>
  <c r="AI20" i="23"/>
  <c r="AJ20" i="23"/>
  <c r="AA21" i="23"/>
  <c r="AB21" i="23"/>
  <c r="AC21" i="23"/>
  <c r="AD21" i="23"/>
  <c r="AE21" i="23"/>
  <c r="AF21" i="23"/>
  <c r="AG21" i="23"/>
  <c r="AH21" i="23"/>
  <c r="AI21" i="23"/>
  <c r="AJ21" i="23"/>
  <c r="AA22" i="23"/>
  <c r="AB22" i="23"/>
  <c r="AC22" i="23"/>
  <c r="AD22" i="23"/>
  <c r="AE22" i="23"/>
  <c r="AF22" i="23"/>
  <c r="AG22" i="23"/>
  <c r="AH22" i="23"/>
  <c r="AI22" i="23"/>
  <c r="AJ22" i="23"/>
  <c r="AA23" i="23"/>
  <c r="AB23" i="23"/>
  <c r="AC23" i="23"/>
  <c r="AD23" i="23"/>
  <c r="AE23" i="23"/>
  <c r="AF23" i="23"/>
  <c r="AG23" i="23"/>
  <c r="AH23" i="23"/>
  <c r="AI23" i="23"/>
  <c r="AJ23" i="23"/>
  <c r="AA24" i="23"/>
  <c r="AB24" i="23"/>
  <c r="AC24" i="23"/>
  <c r="AD24" i="23"/>
  <c r="AE24" i="23"/>
  <c r="AF24" i="23"/>
  <c r="AG24" i="23"/>
  <c r="AH24" i="23"/>
  <c r="AI24" i="23"/>
  <c r="AJ24" i="23"/>
  <c r="AA25" i="23"/>
  <c r="AB25" i="23"/>
  <c r="AD25" i="23"/>
  <c r="AE25" i="23"/>
  <c r="AF25" i="23"/>
  <c r="AG25" i="23"/>
  <c r="AH25" i="23"/>
  <c r="AI25" i="23"/>
  <c r="AJ25" i="23"/>
  <c r="AA26" i="23"/>
  <c r="AB26" i="23"/>
  <c r="AC26" i="23"/>
  <c r="AD26" i="23"/>
  <c r="AE26" i="23"/>
  <c r="AF26" i="23"/>
  <c r="AG26" i="23"/>
  <c r="AH26" i="23"/>
  <c r="AI26" i="23"/>
  <c r="AJ26" i="23"/>
  <c r="AA27" i="23"/>
  <c r="AB27" i="23"/>
  <c r="AC27" i="23"/>
  <c r="AD27" i="23"/>
  <c r="AE27" i="23"/>
  <c r="AF27" i="23"/>
  <c r="AG27" i="23"/>
  <c r="AH27" i="23"/>
  <c r="AI27" i="23"/>
  <c r="AJ27" i="23"/>
  <c r="AA28" i="23"/>
  <c r="AB28" i="23"/>
  <c r="AC28" i="23"/>
  <c r="AD28" i="23"/>
  <c r="AE28" i="23"/>
  <c r="AF28" i="23"/>
  <c r="AG28" i="23"/>
  <c r="AH28" i="23"/>
  <c r="AI28" i="23"/>
  <c r="AJ28" i="23"/>
  <c r="AA29" i="23"/>
  <c r="AB29" i="23"/>
  <c r="AC29" i="23"/>
  <c r="AD29" i="23"/>
  <c r="AE29" i="23"/>
  <c r="AF29" i="23"/>
  <c r="AG29" i="23"/>
  <c r="AH29" i="23"/>
  <c r="AI29" i="23"/>
  <c r="AJ29" i="23"/>
  <c r="AA30" i="23"/>
  <c r="AB30" i="23"/>
  <c r="AC30" i="23"/>
  <c r="AD30" i="23"/>
  <c r="AE30" i="23"/>
  <c r="AF30" i="23"/>
  <c r="AG30" i="23"/>
  <c r="AH30" i="23"/>
  <c r="AI30" i="23"/>
  <c r="AJ30" i="23"/>
  <c r="AA31" i="23"/>
  <c r="AB31" i="23"/>
  <c r="AC31" i="23"/>
  <c r="AD31" i="23"/>
  <c r="AE31" i="23"/>
  <c r="AF31" i="23"/>
  <c r="AG31" i="23"/>
  <c r="AH31" i="23"/>
  <c r="AI31" i="23"/>
  <c r="AJ31" i="23"/>
  <c r="Z3" i="23"/>
  <c r="Z4" i="23"/>
  <c r="Z5" i="23"/>
  <c r="Z6" i="23"/>
  <c r="Z7" i="23"/>
  <c r="Z8" i="23"/>
  <c r="Z9" i="23"/>
  <c r="Z10" i="23"/>
  <c r="Z11" i="23"/>
  <c r="Z12" i="23"/>
  <c r="Z13" i="23"/>
  <c r="Z14" i="23"/>
  <c r="Z15" i="23"/>
  <c r="Z16" i="23"/>
  <c r="Z17" i="23"/>
  <c r="Z18" i="23"/>
  <c r="Z19" i="23"/>
  <c r="Z20" i="23"/>
  <c r="Z21" i="23"/>
  <c r="Z22" i="23"/>
  <c r="Z23" i="23"/>
  <c r="Z24" i="23"/>
  <c r="Z25" i="23"/>
  <c r="Z26" i="23"/>
  <c r="Z27" i="23"/>
  <c r="Z28" i="23"/>
  <c r="Z29" i="23"/>
  <c r="Z30" i="23"/>
  <c r="Z31" i="23"/>
  <c r="Z2" i="23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5" i="2"/>
  <c r="AF4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5" i="2"/>
  <c r="AE4" i="2"/>
  <c r="N11" i="5"/>
  <c r="N6" i="5"/>
  <c r="M14" i="5"/>
  <c r="M4" i="5"/>
  <c r="M5" i="5"/>
  <c r="M6" i="5"/>
  <c r="M7" i="5"/>
  <c r="M8" i="5"/>
  <c r="M9" i="5"/>
  <c r="M10" i="5"/>
  <c r="M11" i="5"/>
  <c r="M12" i="5"/>
  <c r="M13" i="5"/>
  <c r="M3" i="5"/>
  <c r="L4" i="5"/>
  <c r="L5" i="5"/>
  <c r="L6" i="5"/>
  <c r="L7" i="5"/>
  <c r="L8" i="5"/>
  <c r="L9" i="5"/>
  <c r="L10" i="5"/>
  <c r="L11" i="5"/>
  <c r="L12" i="5"/>
  <c r="L13" i="5"/>
  <c r="L14" i="5"/>
  <c r="L3" i="5"/>
  <c r="N12" i="5"/>
  <c r="N14" i="5"/>
  <c r="K4" i="5"/>
  <c r="K5" i="5"/>
  <c r="K6" i="5"/>
  <c r="K7" i="5"/>
  <c r="K8" i="5"/>
  <c r="K9" i="5"/>
  <c r="K10" i="5"/>
  <c r="K11" i="5"/>
  <c r="K12" i="5"/>
  <c r="K13" i="5"/>
  <c r="K14" i="5"/>
  <c r="K3" i="5"/>
  <c r="E1" i="2" a="1"/>
  <c r="E1" i="2" s="1"/>
  <c r="J19" i="18"/>
  <c r="I19" i="18"/>
  <c r="H19" i="18"/>
  <c r="G19" i="18"/>
  <c r="F19" i="18"/>
  <c r="E19" i="18"/>
  <c r="D19" i="18"/>
  <c r="J18" i="18"/>
  <c r="I18" i="18"/>
  <c r="H18" i="18"/>
  <c r="G18" i="18"/>
  <c r="F18" i="18"/>
  <c r="E18" i="18"/>
  <c r="D18" i="18"/>
  <c r="J17" i="18"/>
  <c r="I17" i="18"/>
  <c r="H17" i="18"/>
  <c r="G17" i="18"/>
  <c r="F17" i="18"/>
  <c r="E17" i="18"/>
  <c r="D17" i="18"/>
  <c r="J16" i="18"/>
  <c r="I16" i="18"/>
  <c r="H16" i="18"/>
  <c r="G16" i="18"/>
  <c r="F16" i="18"/>
  <c r="E16" i="18"/>
  <c r="D16" i="18"/>
  <c r="J15" i="18"/>
  <c r="I15" i="18"/>
  <c r="H15" i="18"/>
  <c r="G15" i="18"/>
  <c r="F15" i="18"/>
  <c r="E15" i="18"/>
  <c r="D15" i="18"/>
  <c r="AD100" i="23" l="1"/>
  <c r="AE100" i="23"/>
  <c r="AC100" i="23"/>
  <c r="AA100" i="23"/>
  <c r="AF100" i="23"/>
  <c r="AG100" i="23"/>
  <c r="AL100" i="23"/>
  <c r="AH100" i="23"/>
  <c r="AI100" i="23"/>
  <c r="AJ100" i="23"/>
  <c r="AK100" i="23"/>
  <c r="AE66" i="23"/>
  <c r="AF66" i="23"/>
  <c r="AG66" i="23"/>
  <c r="AJ66" i="23"/>
  <c r="AD66" i="23"/>
  <c r="AK66" i="23"/>
  <c r="AH66" i="23"/>
  <c r="AI66" i="23"/>
  <c r="Y19" i="18"/>
  <c r="U18" i="18"/>
  <c r="W18" i="18"/>
  <c r="X16" i="18"/>
  <c r="X19" i="18"/>
  <c r="W19" i="18"/>
  <c r="V19" i="18"/>
  <c r="U19" i="18"/>
  <c r="T19" i="18"/>
  <c r="S19" i="18"/>
  <c r="Y18" i="18"/>
  <c r="X18" i="18"/>
  <c r="V18" i="18"/>
  <c r="T18" i="18"/>
  <c r="S18" i="18"/>
  <c r="Y17" i="18"/>
  <c r="X17" i="18"/>
  <c r="W17" i="18"/>
  <c r="V17" i="18"/>
  <c r="U17" i="18"/>
  <c r="T17" i="18"/>
  <c r="S17" i="18"/>
  <c r="Y16" i="18"/>
  <c r="W16" i="18"/>
  <c r="V16" i="18"/>
  <c r="U16" i="18"/>
  <c r="T16" i="18"/>
  <c r="S16" i="18"/>
  <c r="Y15" i="18"/>
  <c r="X15" i="18"/>
  <c r="W15" i="18"/>
  <c r="V15" i="18"/>
  <c r="U15" i="18"/>
  <c r="T15" i="18"/>
  <c r="S15" i="18"/>
  <c r="AI19" i="18"/>
  <c r="AJ19" i="18"/>
  <c r="AK19" i="18"/>
  <c r="AL19" i="18"/>
  <c r="AM19" i="18"/>
  <c r="AN19" i="18"/>
  <c r="AH19" i="18"/>
  <c r="AI18" i="18"/>
  <c r="AJ18" i="18"/>
  <c r="AK18" i="18"/>
  <c r="AL18" i="18"/>
  <c r="AM18" i="18"/>
  <c r="AN18" i="18"/>
  <c r="AH18" i="18"/>
  <c r="AI17" i="18"/>
  <c r="AJ17" i="18"/>
  <c r="AK17" i="18"/>
  <c r="AL17" i="18"/>
  <c r="AM17" i="18"/>
  <c r="AN17" i="18"/>
  <c r="AH17" i="18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D230" i="2"/>
  <c r="D231" i="2"/>
  <c r="D229" i="2"/>
  <c r="AI16" i="18"/>
  <c r="AJ16" i="18"/>
  <c r="AK16" i="18"/>
  <c r="AL16" i="18"/>
  <c r="AM16" i="18"/>
  <c r="AN16" i="18"/>
  <c r="AH16" i="18"/>
  <c r="AI15" i="18"/>
  <c r="AJ15" i="18"/>
  <c r="AK15" i="18"/>
  <c r="AL15" i="18"/>
  <c r="AM15" i="18"/>
  <c r="AN15" i="18"/>
  <c r="AH15" i="18"/>
  <c r="Z35" i="14"/>
  <c r="Z36" i="14"/>
  <c r="Z37" i="14"/>
  <c r="Z38" i="14"/>
  <c r="Z39" i="14"/>
  <c r="Z40" i="14"/>
  <c r="Z41" i="14"/>
  <c r="Z42" i="14"/>
  <c r="Z43" i="14"/>
  <c r="Z44" i="14"/>
  <c r="Z45" i="14"/>
  <c r="Z46" i="14"/>
  <c r="Z34" i="14"/>
  <c r="Z14" i="14"/>
  <c r="Z12" i="14"/>
  <c r="Z3" i="14"/>
  <c r="Z4" i="14"/>
  <c r="Z5" i="14"/>
  <c r="Z6" i="14"/>
  <c r="Z7" i="14"/>
  <c r="Z8" i="14"/>
  <c r="Z9" i="14"/>
  <c r="Z10" i="14"/>
  <c r="Z11" i="14"/>
  <c r="Z13" i="14"/>
  <c r="Z2" i="14"/>
  <c r="P2" i="14"/>
  <c r="Q2" i="14"/>
  <c r="R2" i="14"/>
  <c r="S2" i="14"/>
  <c r="T2" i="14"/>
  <c r="U2" i="14"/>
  <c r="V2" i="14"/>
  <c r="W2" i="14"/>
  <c r="X2" i="14"/>
  <c r="Y2" i="14"/>
  <c r="P3" i="14"/>
  <c r="Q3" i="14"/>
  <c r="R3" i="14"/>
  <c r="S3" i="14"/>
  <c r="T3" i="14"/>
  <c r="U3" i="14"/>
  <c r="V3" i="14"/>
  <c r="W3" i="14"/>
  <c r="X3" i="14"/>
  <c r="Y3" i="14"/>
  <c r="P4" i="14"/>
  <c r="Q4" i="14"/>
  <c r="R4" i="14"/>
  <c r="S4" i="14"/>
  <c r="T4" i="14"/>
  <c r="U4" i="14"/>
  <c r="V4" i="14"/>
  <c r="W4" i="14"/>
  <c r="X4" i="14"/>
  <c r="Y4" i="14"/>
  <c r="P5" i="14"/>
  <c r="Q5" i="14"/>
  <c r="R5" i="14"/>
  <c r="S5" i="14"/>
  <c r="T5" i="14"/>
  <c r="U5" i="14"/>
  <c r="V5" i="14"/>
  <c r="W5" i="14"/>
  <c r="X5" i="14"/>
  <c r="Y5" i="14"/>
  <c r="P6" i="14"/>
  <c r="Q6" i="14"/>
  <c r="R6" i="14"/>
  <c r="S6" i="14"/>
  <c r="T6" i="14"/>
  <c r="U6" i="14"/>
  <c r="V6" i="14"/>
  <c r="W6" i="14"/>
  <c r="X6" i="14"/>
  <c r="Y6" i="14"/>
  <c r="P7" i="14"/>
  <c r="Q7" i="14"/>
  <c r="R7" i="14"/>
  <c r="S7" i="14"/>
  <c r="T7" i="14"/>
  <c r="U7" i="14"/>
  <c r="V7" i="14"/>
  <c r="W7" i="14"/>
  <c r="X7" i="14"/>
  <c r="Y7" i="14"/>
  <c r="P8" i="14"/>
  <c r="Q8" i="14"/>
  <c r="R8" i="14"/>
  <c r="S8" i="14"/>
  <c r="T8" i="14"/>
  <c r="U8" i="14"/>
  <c r="V8" i="14"/>
  <c r="W8" i="14"/>
  <c r="X8" i="14"/>
  <c r="Y8" i="14"/>
  <c r="P9" i="14"/>
  <c r="Q9" i="14"/>
  <c r="R9" i="14"/>
  <c r="S9" i="14"/>
  <c r="T9" i="14"/>
  <c r="U9" i="14"/>
  <c r="V9" i="14"/>
  <c r="W9" i="14"/>
  <c r="X9" i="14"/>
  <c r="Y9" i="14"/>
  <c r="P10" i="14"/>
  <c r="Q10" i="14"/>
  <c r="R10" i="14"/>
  <c r="S10" i="14"/>
  <c r="T10" i="14"/>
  <c r="U10" i="14"/>
  <c r="V10" i="14"/>
  <c r="W10" i="14"/>
  <c r="X10" i="14"/>
  <c r="Y10" i="14"/>
  <c r="P11" i="14"/>
  <c r="Q11" i="14"/>
  <c r="R11" i="14"/>
  <c r="S11" i="14"/>
  <c r="T11" i="14"/>
  <c r="U11" i="14"/>
  <c r="V11" i="14"/>
  <c r="W11" i="14"/>
  <c r="X11" i="14"/>
  <c r="Y11" i="14"/>
  <c r="P12" i="14"/>
  <c r="Q12" i="14"/>
  <c r="R12" i="14"/>
  <c r="S12" i="14"/>
  <c r="T12" i="14"/>
  <c r="U12" i="14"/>
  <c r="V12" i="14"/>
  <c r="W12" i="14"/>
  <c r="X12" i="14"/>
  <c r="Y12" i="14"/>
  <c r="P13" i="14"/>
  <c r="Q13" i="14"/>
  <c r="R13" i="14"/>
  <c r="S13" i="14"/>
  <c r="T13" i="14"/>
  <c r="U13" i="14"/>
  <c r="V13" i="14"/>
  <c r="W13" i="14"/>
  <c r="X13" i="14"/>
  <c r="Y13" i="14"/>
  <c r="P14" i="14"/>
  <c r="Q14" i="14"/>
  <c r="R14" i="14"/>
  <c r="S14" i="14"/>
  <c r="T14" i="14"/>
  <c r="U14" i="14"/>
  <c r="V14" i="14"/>
  <c r="W14" i="14"/>
  <c r="X14" i="14"/>
  <c r="Y14" i="14"/>
  <c r="O3" i="14"/>
  <c r="O4" i="14"/>
  <c r="O5" i="14"/>
  <c r="O6" i="14"/>
  <c r="O7" i="14"/>
  <c r="O8" i="14"/>
  <c r="O9" i="14"/>
  <c r="O10" i="14"/>
  <c r="O11" i="14"/>
  <c r="O12" i="14"/>
  <c r="O13" i="14"/>
  <c r="O14" i="14"/>
  <c r="O2" i="14"/>
  <c r="P34" i="14"/>
  <c r="Q34" i="14"/>
  <c r="R34" i="14"/>
  <c r="S34" i="14"/>
  <c r="T34" i="14"/>
  <c r="U34" i="14"/>
  <c r="V34" i="14"/>
  <c r="W34" i="14"/>
  <c r="X34" i="14"/>
  <c r="Y34" i="14"/>
  <c r="P35" i="14"/>
  <c r="Q35" i="14"/>
  <c r="R35" i="14"/>
  <c r="S35" i="14"/>
  <c r="T35" i="14"/>
  <c r="U35" i="14"/>
  <c r="V35" i="14"/>
  <c r="W35" i="14"/>
  <c r="X35" i="14"/>
  <c r="Y35" i="14"/>
  <c r="P36" i="14"/>
  <c r="Q36" i="14"/>
  <c r="R36" i="14"/>
  <c r="S36" i="14"/>
  <c r="T36" i="14"/>
  <c r="U36" i="14"/>
  <c r="V36" i="14"/>
  <c r="W36" i="14"/>
  <c r="X36" i="14"/>
  <c r="Y36" i="14"/>
  <c r="P37" i="14"/>
  <c r="Q37" i="14"/>
  <c r="R37" i="14"/>
  <c r="S37" i="14"/>
  <c r="T37" i="14"/>
  <c r="U37" i="14"/>
  <c r="V37" i="14"/>
  <c r="W37" i="14"/>
  <c r="X37" i="14"/>
  <c r="Y37" i="14"/>
  <c r="P38" i="14"/>
  <c r="Q38" i="14"/>
  <c r="R38" i="14"/>
  <c r="S38" i="14"/>
  <c r="T38" i="14"/>
  <c r="U38" i="14"/>
  <c r="V38" i="14"/>
  <c r="W38" i="14"/>
  <c r="X38" i="14"/>
  <c r="Y38" i="14"/>
  <c r="P39" i="14"/>
  <c r="Q39" i="14"/>
  <c r="R39" i="14"/>
  <c r="S39" i="14"/>
  <c r="T39" i="14"/>
  <c r="U39" i="14"/>
  <c r="V39" i="14"/>
  <c r="W39" i="14"/>
  <c r="X39" i="14"/>
  <c r="Y39" i="14"/>
  <c r="P40" i="14"/>
  <c r="Q40" i="14"/>
  <c r="R40" i="14"/>
  <c r="S40" i="14"/>
  <c r="T40" i="14"/>
  <c r="U40" i="14"/>
  <c r="V40" i="14"/>
  <c r="W40" i="14"/>
  <c r="X40" i="14"/>
  <c r="Y40" i="14"/>
  <c r="P41" i="14"/>
  <c r="Q41" i="14"/>
  <c r="R41" i="14"/>
  <c r="S41" i="14"/>
  <c r="T41" i="14"/>
  <c r="U41" i="14"/>
  <c r="V41" i="14"/>
  <c r="W41" i="14"/>
  <c r="X41" i="14"/>
  <c r="Y41" i="14"/>
  <c r="P42" i="14"/>
  <c r="Q42" i="14"/>
  <c r="R42" i="14"/>
  <c r="S42" i="14"/>
  <c r="T42" i="14"/>
  <c r="U42" i="14"/>
  <c r="V42" i="14"/>
  <c r="W42" i="14"/>
  <c r="X42" i="14"/>
  <c r="Y42" i="14"/>
  <c r="P43" i="14"/>
  <c r="Q43" i="14"/>
  <c r="R43" i="14"/>
  <c r="S43" i="14"/>
  <c r="T43" i="14"/>
  <c r="U43" i="14"/>
  <c r="V43" i="14"/>
  <c r="W43" i="14"/>
  <c r="X43" i="14"/>
  <c r="Y43" i="14"/>
  <c r="P44" i="14"/>
  <c r="Q44" i="14"/>
  <c r="R44" i="14"/>
  <c r="S44" i="14"/>
  <c r="T44" i="14"/>
  <c r="U44" i="14"/>
  <c r="V44" i="14"/>
  <c r="W44" i="14"/>
  <c r="X44" i="14"/>
  <c r="Y44" i="14"/>
  <c r="P45" i="14"/>
  <c r="Q45" i="14"/>
  <c r="R45" i="14"/>
  <c r="S45" i="14"/>
  <c r="T45" i="14"/>
  <c r="U45" i="14"/>
  <c r="V45" i="14"/>
  <c r="W45" i="14"/>
  <c r="X45" i="14"/>
  <c r="Y45" i="14"/>
  <c r="P46" i="14"/>
  <c r="Q46" i="14"/>
  <c r="R46" i="14"/>
  <c r="S46" i="14"/>
  <c r="T46" i="14"/>
  <c r="U46" i="14"/>
  <c r="V46" i="14"/>
  <c r="W46" i="14"/>
  <c r="X46" i="14"/>
  <c r="Y46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34" i="14"/>
  <c r="P66" i="14"/>
  <c r="Q66" i="14"/>
  <c r="R66" i="14"/>
  <c r="S66" i="14"/>
  <c r="T66" i="14"/>
  <c r="U66" i="14"/>
  <c r="V66" i="14"/>
  <c r="W66" i="14"/>
  <c r="X66" i="14"/>
  <c r="Y66" i="14"/>
  <c r="P67" i="14"/>
  <c r="Q67" i="14"/>
  <c r="R67" i="14"/>
  <c r="S67" i="14"/>
  <c r="T67" i="14"/>
  <c r="U67" i="14"/>
  <c r="V67" i="14"/>
  <c r="W67" i="14"/>
  <c r="X67" i="14"/>
  <c r="Y67" i="14"/>
  <c r="P68" i="14"/>
  <c r="Q68" i="14"/>
  <c r="R68" i="14"/>
  <c r="S68" i="14"/>
  <c r="T68" i="14"/>
  <c r="U68" i="14"/>
  <c r="V68" i="14"/>
  <c r="W68" i="14"/>
  <c r="X68" i="14"/>
  <c r="Y68" i="14"/>
  <c r="P69" i="14"/>
  <c r="Q69" i="14"/>
  <c r="R69" i="14"/>
  <c r="S69" i="14"/>
  <c r="T69" i="14"/>
  <c r="U69" i="14"/>
  <c r="V69" i="14"/>
  <c r="W69" i="14"/>
  <c r="X69" i="14"/>
  <c r="Y69" i="14"/>
  <c r="P70" i="14"/>
  <c r="Q70" i="14"/>
  <c r="R70" i="14"/>
  <c r="S70" i="14"/>
  <c r="T70" i="14"/>
  <c r="U70" i="14"/>
  <c r="V70" i="14"/>
  <c r="W70" i="14"/>
  <c r="X70" i="14"/>
  <c r="Y70" i="14"/>
  <c r="P71" i="14"/>
  <c r="Q71" i="14"/>
  <c r="R71" i="14"/>
  <c r="S71" i="14"/>
  <c r="T71" i="14"/>
  <c r="U71" i="14"/>
  <c r="V71" i="14"/>
  <c r="W71" i="14"/>
  <c r="X71" i="14"/>
  <c r="Y71" i="14"/>
  <c r="P72" i="14"/>
  <c r="Q72" i="14"/>
  <c r="R72" i="14"/>
  <c r="S72" i="14"/>
  <c r="T72" i="14"/>
  <c r="U72" i="14"/>
  <c r="V72" i="14"/>
  <c r="W72" i="14"/>
  <c r="X72" i="14"/>
  <c r="Y72" i="14"/>
  <c r="P73" i="14"/>
  <c r="Q73" i="14"/>
  <c r="R73" i="14"/>
  <c r="S73" i="14"/>
  <c r="T73" i="14"/>
  <c r="U73" i="14"/>
  <c r="V73" i="14"/>
  <c r="W73" i="14"/>
  <c r="X73" i="14"/>
  <c r="Y73" i="14"/>
  <c r="P74" i="14"/>
  <c r="Q74" i="14"/>
  <c r="R74" i="14"/>
  <c r="S74" i="14"/>
  <c r="T74" i="14"/>
  <c r="U74" i="14"/>
  <c r="V74" i="14"/>
  <c r="W74" i="14"/>
  <c r="X74" i="14"/>
  <c r="Y74" i="14"/>
  <c r="P75" i="14"/>
  <c r="Q75" i="14"/>
  <c r="R75" i="14"/>
  <c r="S75" i="14"/>
  <c r="T75" i="14"/>
  <c r="U75" i="14"/>
  <c r="V75" i="14"/>
  <c r="W75" i="14"/>
  <c r="X75" i="14"/>
  <c r="Y75" i="14"/>
  <c r="P76" i="14"/>
  <c r="Q76" i="14"/>
  <c r="R76" i="14"/>
  <c r="S76" i="14"/>
  <c r="T76" i="14"/>
  <c r="U76" i="14"/>
  <c r="V76" i="14"/>
  <c r="W76" i="14"/>
  <c r="X76" i="14"/>
  <c r="Y76" i="14"/>
  <c r="P77" i="14"/>
  <c r="Q77" i="14"/>
  <c r="R77" i="14"/>
  <c r="S77" i="14"/>
  <c r="T77" i="14"/>
  <c r="U77" i="14"/>
  <c r="V77" i="14"/>
  <c r="W77" i="14"/>
  <c r="X77" i="14"/>
  <c r="Y77" i="14"/>
  <c r="P78" i="14"/>
  <c r="Q78" i="14"/>
  <c r="R78" i="14"/>
  <c r="S78" i="14"/>
  <c r="T78" i="14"/>
  <c r="U78" i="14"/>
  <c r="V78" i="14"/>
  <c r="W78" i="14"/>
  <c r="X78" i="14"/>
  <c r="Y78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66" i="14"/>
  <c r="Z67" i="14"/>
  <c r="Z68" i="14"/>
  <c r="Z69" i="14"/>
  <c r="Z70" i="14"/>
  <c r="Z71" i="14"/>
  <c r="Z72" i="14"/>
  <c r="Z73" i="14"/>
  <c r="Z74" i="14"/>
  <c r="Z75" i="14"/>
  <c r="Z76" i="14"/>
  <c r="Z77" i="14"/>
  <c r="Z78" i="14"/>
  <c r="Z66" i="14"/>
  <c r="N79" i="14"/>
  <c r="M79" i="14"/>
  <c r="L79" i="14"/>
  <c r="K79" i="14"/>
  <c r="J79" i="14"/>
  <c r="I79" i="14"/>
  <c r="H79" i="14"/>
  <c r="G79" i="14"/>
  <c r="F79" i="14"/>
  <c r="E79" i="14"/>
  <c r="D79" i="14"/>
  <c r="C79" i="14"/>
  <c r="G47" i="14"/>
  <c r="C47" i="14"/>
  <c r="N47" i="14"/>
  <c r="Z47" i="14" s="1"/>
  <c r="M47" i="14"/>
  <c r="L47" i="14"/>
  <c r="K47" i="14"/>
  <c r="J47" i="14"/>
  <c r="I47" i="14"/>
  <c r="H47" i="14"/>
  <c r="F47" i="14"/>
  <c r="E47" i="14"/>
  <c r="D47" i="14"/>
  <c r="R32" i="7"/>
  <c r="R33" i="7"/>
  <c r="R34" i="7"/>
  <c r="R35" i="7"/>
  <c r="R36" i="7"/>
  <c r="R37" i="7"/>
  <c r="R38" i="7"/>
  <c r="R39" i="7"/>
  <c r="R40" i="7"/>
  <c r="R41" i="7"/>
  <c r="R42" i="7"/>
  <c r="R43" i="7"/>
  <c r="L71" i="7"/>
  <c r="L70" i="7"/>
  <c r="L69" i="7"/>
  <c r="L68" i="7"/>
  <c r="L67" i="7"/>
  <c r="L66" i="7"/>
  <c r="L65" i="7"/>
  <c r="L64" i="7"/>
  <c r="L63" i="7"/>
  <c r="L62" i="7"/>
  <c r="L61" i="7"/>
  <c r="L33" i="7"/>
  <c r="L34" i="7"/>
  <c r="L35" i="7"/>
  <c r="L36" i="7"/>
  <c r="L37" i="7"/>
  <c r="L38" i="7"/>
  <c r="L39" i="7"/>
  <c r="L40" i="7"/>
  <c r="L41" i="7"/>
  <c r="L42" i="7"/>
  <c r="L43" i="7"/>
  <c r="L32" i="7"/>
  <c r="L4" i="7"/>
  <c r="L5" i="7"/>
  <c r="L6" i="7"/>
  <c r="L7" i="7"/>
  <c r="L8" i="7"/>
  <c r="L9" i="7"/>
  <c r="L10" i="7"/>
  <c r="L11" i="7"/>
  <c r="L12" i="7"/>
  <c r="L13" i="7"/>
  <c r="L14" i="7"/>
  <c r="L3" i="7"/>
  <c r="C15" i="14"/>
  <c r="D15" i="14"/>
  <c r="E15" i="14"/>
  <c r="F15" i="14"/>
  <c r="G15" i="14"/>
  <c r="H15" i="14"/>
  <c r="I15" i="14"/>
  <c r="J15" i="14"/>
  <c r="K15" i="14"/>
  <c r="L15" i="14"/>
  <c r="M15" i="14"/>
  <c r="N15" i="14"/>
  <c r="D2" i="2"/>
  <c r="E2" i="2"/>
  <c r="G2" i="2"/>
  <c r="B2" i="2"/>
  <c r="C2" i="2"/>
  <c r="A2" i="2"/>
  <c r="E266" i="2"/>
  <c r="E267" i="2"/>
  <c r="E265" i="2"/>
  <c r="K268" i="2"/>
  <c r="K269" i="2"/>
  <c r="F268" i="2"/>
  <c r="G268" i="2"/>
  <c r="H268" i="2"/>
  <c r="I268" i="2"/>
  <c r="J268" i="2"/>
  <c r="L268" i="2"/>
  <c r="M268" i="2"/>
  <c r="N268" i="2"/>
  <c r="P268" i="2"/>
  <c r="U268" i="2"/>
  <c r="V268" i="2"/>
  <c r="X268" i="2"/>
  <c r="F269" i="2"/>
  <c r="G269" i="2"/>
  <c r="H269" i="2"/>
  <c r="I269" i="2"/>
  <c r="J269" i="2"/>
  <c r="L269" i="2"/>
  <c r="M269" i="2"/>
  <c r="N269" i="2"/>
  <c r="P269" i="2"/>
  <c r="U269" i="2"/>
  <c r="V269" i="2"/>
  <c r="X269" i="2"/>
  <c r="F270" i="2"/>
  <c r="G270" i="2"/>
  <c r="H270" i="2"/>
  <c r="I270" i="2"/>
  <c r="J270" i="2"/>
  <c r="K270" i="2"/>
  <c r="L270" i="2"/>
  <c r="M270" i="2"/>
  <c r="N270" i="2"/>
  <c r="P270" i="2"/>
  <c r="U270" i="2"/>
  <c r="V270" i="2"/>
  <c r="X270" i="2"/>
  <c r="D269" i="2"/>
  <c r="D270" i="2"/>
  <c r="D268" i="2"/>
  <c r="Z265" i="2"/>
  <c r="Z268" i="2" s="1"/>
  <c r="AA265" i="2"/>
  <c r="AA268" i="2" s="1"/>
  <c r="AB265" i="2"/>
  <c r="AB268" i="2" s="1"/>
  <c r="AC265" i="2"/>
  <c r="AC268" i="2" s="1"/>
  <c r="AD265" i="2"/>
  <c r="AD268" i="2" s="1"/>
  <c r="Z266" i="2"/>
  <c r="Z269" i="2" s="1"/>
  <c r="AA266" i="2"/>
  <c r="AA269" i="2" s="1"/>
  <c r="AB266" i="2"/>
  <c r="AB269" i="2" s="1"/>
  <c r="AC266" i="2"/>
  <c r="AC269" i="2" s="1"/>
  <c r="AD266" i="2"/>
  <c r="AD269" i="2" s="1"/>
  <c r="Z267" i="2"/>
  <c r="Z270" i="2" s="1"/>
  <c r="AA267" i="2"/>
  <c r="AA270" i="2" s="1"/>
  <c r="AB267" i="2"/>
  <c r="AB270" i="2" s="1"/>
  <c r="AC267" i="2"/>
  <c r="AC270" i="2" s="1"/>
  <c r="AD267" i="2"/>
  <c r="AD270" i="2" s="1"/>
  <c r="Y266" i="2"/>
  <c r="Y269" i="2" s="1"/>
  <c r="Y267" i="2"/>
  <c r="Y270" i="2" s="1"/>
  <c r="Y265" i="2"/>
  <c r="Y268" i="2" s="1"/>
  <c r="W266" i="2"/>
  <c r="W269" i="2" s="1"/>
  <c r="W267" i="2"/>
  <c r="W270" i="2" s="1"/>
  <c r="W265" i="2"/>
  <c r="W268" i="2" s="1"/>
  <c r="T267" i="2"/>
  <c r="T270" i="2" s="1"/>
  <c r="R265" i="2"/>
  <c r="S265" i="2"/>
  <c r="S268" i="2" s="1"/>
  <c r="T265" i="2"/>
  <c r="T268" i="2" s="1"/>
  <c r="R266" i="2"/>
  <c r="S266" i="2"/>
  <c r="S269" i="2" s="1"/>
  <c r="T266" i="2"/>
  <c r="R267" i="2"/>
  <c r="S267" i="2"/>
  <c r="S270" i="2" s="1"/>
  <c r="Q267" i="2"/>
  <c r="Q270" i="2" s="1"/>
  <c r="Q266" i="2"/>
  <c r="Q269" i="2" s="1"/>
  <c r="Q265" i="2"/>
  <c r="O267" i="2"/>
  <c r="O266" i="2"/>
  <c r="O265" i="2"/>
  <c r="O268" i="2" s="1"/>
  <c r="R269" i="2" l="1"/>
  <c r="R268" i="2"/>
  <c r="E270" i="2"/>
  <c r="E269" i="2"/>
  <c r="E268" i="2"/>
  <c r="K2" i="2" s="1"/>
  <c r="R270" i="2"/>
  <c r="T79" i="14"/>
  <c r="P47" i="14"/>
  <c r="W47" i="14"/>
  <c r="X47" i="14"/>
  <c r="S47" i="14"/>
  <c r="O79" i="14"/>
  <c r="Q47" i="14"/>
  <c r="V47" i="14"/>
  <c r="S79" i="14"/>
  <c r="Y79" i="14"/>
  <c r="W79" i="14"/>
  <c r="Y47" i="14"/>
  <c r="Q79" i="14"/>
  <c r="R47" i="14"/>
  <c r="X79" i="14"/>
  <c r="V79" i="14"/>
  <c r="U79" i="14"/>
  <c r="T47" i="14"/>
  <c r="O47" i="14"/>
  <c r="R79" i="14"/>
  <c r="P79" i="14"/>
  <c r="Z79" i="14"/>
  <c r="Z15" i="14"/>
  <c r="U47" i="14"/>
  <c r="O15" i="14"/>
  <c r="X15" i="14"/>
  <c r="Y15" i="14"/>
  <c r="Q15" i="14"/>
  <c r="S15" i="14"/>
  <c r="R15" i="14"/>
  <c r="W15" i="14"/>
  <c r="P15" i="14"/>
  <c r="V15" i="14"/>
  <c r="T15" i="14"/>
  <c r="U15" i="14"/>
  <c r="F2" i="2"/>
  <c r="AE2" i="2"/>
  <c r="J2" i="2"/>
  <c r="L2" i="2"/>
  <c r="AF2" i="2"/>
  <c r="X2" i="2"/>
  <c r="U2" i="2"/>
  <c r="S2" i="2"/>
  <c r="T269" i="2"/>
  <c r="V2" i="2"/>
  <c r="AD2" i="2"/>
  <c r="Q2" i="2"/>
  <c r="AC2" i="2"/>
  <c r="N2" i="2"/>
  <c r="T2" i="2"/>
  <c r="AA2" i="2"/>
  <c r="H2" i="2"/>
  <c r="Y2" i="2"/>
  <c r="P2" i="2"/>
  <c r="AB2" i="2"/>
  <c r="O2" i="2"/>
  <c r="Z2" i="2"/>
  <c r="R2" i="2"/>
  <c r="W2" i="2"/>
  <c r="O270" i="2"/>
  <c r="Q268" i="2"/>
  <c r="O269" i="2"/>
  <c r="K15" i="5"/>
  <c r="N3" i="5" s="1"/>
  <c r="M15" i="5"/>
  <c r="P9" i="5" s="1"/>
  <c r="L15" i="5"/>
  <c r="O9" i="5" s="1"/>
  <c r="I2" i="2" l="1"/>
  <c r="M2" i="2"/>
  <c r="N8" i="5"/>
  <c r="N4" i="5"/>
  <c r="N10" i="5"/>
  <c r="N13" i="5"/>
  <c r="N9" i="5"/>
  <c r="N5" i="5"/>
  <c r="O12" i="5"/>
  <c r="N7" i="5"/>
  <c r="O6" i="5"/>
  <c r="O4" i="5"/>
  <c r="P12" i="5"/>
  <c r="O8" i="5"/>
  <c r="O10" i="5"/>
  <c r="O3" i="5"/>
  <c r="O11" i="5"/>
  <c r="O14" i="5"/>
  <c r="O7" i="5"/>
  <c r="O13" i="5"/>
  <c r="O5" i="5"/>
  <c r="P8" i="5"/>
  <c r="P5" i="5"/>
  <c r="P13" i="5"/>
  <c r="P14" i="5"/>
  <c r="P11" i="5"/>
  <c r="P6" i="5"/>
  <c r="P7" i="5"/>
  <c r="P10" i="5"/>
  <c r="P4" i="5"/>
  <c r="P3" i="5"/>
  <c r="N15" i="5" l="1"/>
  <c r="P15" i="5"/>
  <c r="O15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09E60-65BE-40B2-9F6A-E4D63E826783}" keepAlive="1" name="Query - CPI_Data" description="Connection to the 'CPI_Data' query in the workbook." type="5" refreshedVersion="8" background="1" saveData="1">
    <dbPr connection="Provider=Microsoft.Mashup.OleDb.1;Data Source=$Workbook$;Location=CPI_Data;Extended Properties=&quot;&quot;" command="SELECT * FROM [CPI_Data]"/>
  </connection>
  <connection id="2" xr16:uid="{2AACB3AF-D2EC-4293-A9D8-F0AFC2795EAF}" keepAlive="1" name="Query - Objective-1" description="Connection to the 'Objective-1' query in the workbook." type="5" refreshedVersion="8" background="1" saveData="1">
    <dbPr connection="Provider=Microsoft.Mashup.OleDb.1;Data Source=$Workbook$;Location=Objective-1;Extended Properties=&quot;&quot;" command="SELECT * FROM [Objective-1]"/>
  </connection>
  <connection id="3" xr16:uid="{E575FC45-6A57-4B85-A4DC-CF87350A1A84}" keepAlive="1" name="Query - Objective-2 [General Index]" description="Connection to the 'Objective-2 [General Index]' query in the workbook." type="5" refreshedVersion="8" background="1" saveData="1">
    <dbPr connection="Provider=Microsoft.Mashup.OleDb.1;Data Source=$Workbook$;Location=&quot;Objective-2 [General Index]&quot;;Extended Properties=&quot;&quot;" command="SELECT * FROM [Objective-2 [General Index]]]"/>
  </connection>
  <connection id="4" xr16:uid="{4F9E06C4-7F16-408B-8A34-D9B26163C069}" keepAlive="1" name="Query - Objective-2 [Inflation from 2021-22]" description="Connection to the 'Objective-2 [Inflation from 2021-22]' query in the workbook." type="5" refreshedVersion="8" background="1" saveData="1">
    <dbPr connection="Provider=Microsoft.Mashup.OleDb.1;Data Source=$Workbook$;Location=&quot;Objective-2 [Inflation from 2021-22]&quot;;Extended Properties=&quot;&quot;" command="SELECT * FROM [Objective-2 [Inflation from 2021-22]]]"/>
  </connection>
  <connection id="5" xr16:uid="{BA77FA0A-3DFF-44AD-8E0E-DEAF2B8A696B}" keepAlive="1" name="Query - Objective-3" description="Connection to the 'Objective-3' query in the workbook." type="5" refreshedVersion="8" background="1" saveData="1">
    <dbPr connection="Provider=Microsoft.Mashup.OleDb.1;Data Source=$Workbook$;Location=Objective-3;Extended Properties=&quot;&quot;" command="SELECT * FROM [Objective-3]"/>
  </connection>
  <connection id="6" xr16:uid="{13034032-0D38-47BB-9705-4B40F72E497D}" keepAlive="1" name="Query - Objective-4" description="Connection to the 'Objective-4' query in the workbook." type="5" refreshedVersion="8" background="1" saveData="1">
    <dbPr connection="Provider=Microsoft.Mashup.OleDb.1;Data Source=$Workbook$;Location=Objective-4;Extended Properties=&quot;&quot;" command="SELECT * FROM [Objective-4]"/>
  </connection>
  <connection id="7" xr16:uid="{6460CA62-385E-450E-BBCB-0F9B9C20064C}" keepAlive="1" name="Query - Objective-5 [Imported oil data]" description="Connection to the 'Objective-5 [Imported oil data]' query in the workbook." type="5" refreshedVersion="8" background="1" saveData="1">
    <dbPr connection="Provider=Microsoft.Mashup.OleDb.1;Data Source=$Workbook$;Location=&quot;Objective-5 [Imported oil data]&quot;;Extended Properties=&quot;&quot;" command="SELECT * FROM [Objective-5 [Imported oil data]]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<sst xmlns="http://schemas.openxmlformats.org/spreadsheetml/2006/main" count="9183" uniqueCount="225">
  <si>
    <t>Sector</t>
  </si>
  <si>
    <t>Year</t>
  </si>
  <si>
    <t>Month</t>
  </si>
  <si>
    <t>Cereals and products</t>
  </si>
  <si>
    <t>Meat and fish</t>
  </si>
  <si>
    <t>Egg</t>
  </si>
  <si>
    <t>Milk and products</t>
  </si>
  <si>
    <t>Oils and fats</t>
  </si>
  <si>
    <t>Fruits</t>
  </si>
  <si>
    <t>Vegetables</t>
  </si>
  <si>
    <t>Pulses and products</t>
  </si>
  <si>
    <t>Sugar and Confectionery</t>
  </si>
  <si>
    <t>Spices</t>
  </si>
  <si>
    <t>Non-alcoholic beverages</t>
  </si>
  <si>
    <t>Prepared meals, snacks, sweets etc.</t>
  </si>
  <si>
    <t>Food and beverages</t>
  </si>
  <si>
    <t>Pan, tobacco and intoxicants</t>
  </si>
  <si>
    <t>Clothing</t>
  </si>
  <si>
    <t>Footwear</t>
  </si>
  <si>
    <t>Clothing and footwear</t>
  </si>
  <si>
    <t>Housing</t>
  </si>
  <si>
    <t>Fuel and light</t>
  </si>
  <si>
    <t>Household goods and services</t>
  </si>
  <si>
    <t>Health</t>
  </si>
  <si>
    <t>Transport and communication</t>
  </si>
  <si>
    <t>Recreation and amusement</t>
  </si>
  <si>
    <t>Education</t>
  </si>
  <si>
    <t>Personal care and effects</t>
  </si>
  <si>
    <t>Miscellaneous</t>
  </si>
  <si>
    <t>General index</t>
  </si>
  <si>
    <t>Rural</t>
  </si>
  <si>
    <t>January</t>
  </si>
  <si>
    <t>NA</t>
  </si>
  <si>
    <t>Urban</t>
  </si>
  <si>
    <t>100.3</t>
  </si>
  <si>
    <t>Rural+Urban</t>
  </si>
  <si>
    <t>February</t>
  </si>
  <si>
    <t>100.4</t>
  </si>
  <si>
    <t>March</t>
  </si>
  <si>
    <t>April</t>
  </si>
  <si>
    <t>100.5</t>
  </si>
  <si>
    <t>May</t>
  </si>
  <si>
    <t>June</t>
  </si>
  <si>
    <t>106.6</t>
  </si>
  <si>
    <t>July</t>
  </si>
  <si>
    <t>107.7</t>
  </si>
  <si>
    <t>August</t>
  </si>
  <si>
    <t>108.9</t>
  </si>
  <si>
    <t>September</t>
  </si>
  <si>
    <t>109.7</t>
  </si>
  <si>
    <t>October</t>
  </si>
  <si>
    <t>110.5</t>
  </si>
  <si>
    <t xml:space="preserve">November </t>
  </si>
  <si>
    <t>November</t>
  </si>
  <si>
    <t>111.1</t>
  </si>
  <si>
    <t>December</t>
  </si>
  <si>
    <t>110.7</t>
  </si>
  <si>
    <t>111.6</t>
  </si>
  <si>
    <t>112.5</t>
  </si>
  <si>
    <t>113.2</t>
  </si>
  <si>
    <t>113.9</t>
  </si>
  <si>
    <t>114.3</t>
  </si>
  <si>
    <t>114.8</t>
  </si>
  <si>
    <t>115.5</t>
  </si>
  <si>
    <t>116.1</t>
  </si>
  <si>
    <t>116.7</t>
  </si>
  <si>
    <t>117.1</t>
  </si>
  <si>
    <t>116.5</t>
  </si>
  <si>
    <t>117.3</t>
  </si>
  <si>
    <t>118.1</t>
  </si>
  <si>
    <t>118.6</t>
  </si>
  <si>
    <t>119.2</t>
  </si>
  <si>
    <t>119.6</t>
  </si>
  <si>
    <t>119</t>
  </si>
  <si>
    <t>119.9</t>
  </si>
  <si>
    <t>120.9</t>
  </si>
  <si>
    <t>121.6</t>
  </si>
  <si>
    <t>122.4</t>
  </si>
  <si>
    <t>122.9</t>
  </si>
  <si>
    <t>123.4</t>
  </si>
  <si>
    <t>124.4</t>
  </si>
  <si>
    <t>124.9</t>
  </si>
  <si>
    <t>125.6</t>
  </si>
  <si>
    <t>126</t>
  </si>
  <si>
    <t>125.5</t>
  </si>
  <si>
    <t>126.4</t>
  </si>
  <si>
    <t>127.3</t>
  </si>
  <si>
    <t>127.9</t>
  </si>
  <si>
    <t>128.7</t>
  </si>
  <si>
    <t>129.1</t>
  </si>
  <si>
    <t>128.5</t>
  </si>
  <si>
    <t>129.6</t>
  </si>
  <si>
    <t>130.5</t>
  </si>
  <si>
    <t>131.1</t>
  </si>
  <si>
    <t>131.7</t>
  </si>
  <si>
    <t>132.1</t>
  </si>
  <si>
    <t>131.4</t>
  </si>
  <si>
    <t>132.6</t>
  </si>
  <si>
    <t>134.4</t>
  </si>
  <si>
    <t>135.7</t>
  </si>
  <si>
    <t>137.3</t>
  </si>
  <si>
    <t>138.6</t>
  </si>
  <si>
    <t>139.1</t>
  </si>
  <si>
    <t>140.4</t>
  </si>
  <si>
    <t>141.3</t>
  </si>
  <si>
    <t>142</t>
  </si>
  <si>
    <t>142.9</t>
  </si>
  <si>
    <t>143.2</t>
  </si>
  <si>
    <t>142.5</t>
  </si>
  <si>
    <t>143.6</t>
  </si>
  <si>
    <t>144.6</t>
  </si>
  <si>
    <t>145.3</t>
  </si>
  <si>
    <t>146.3</t>
  </si>
  <si>
    <t>146.9</t>
  </si>
  <si>
    <t>146.5</t>
  </si>
  <si>
    <t>147.7</t>
  </si>
  <si>
    <t>148.5</t>
  </si>
  <si>
    <t>149</t>
  </si>
  <si>
    <t>150.1</t>
  </si>
  <si>
    <t>149.4</t>
  </si>
  <si>
    <t>150.6</t>
  </si>
  <si>
    <t>151.6</t>
  </si>
  <si>
    <t>152.2</t>
  </si>
  <si>
    <t>153</t>
  </si>
  <si>
    <t>153.5</t>
  </si>
  <si>
    <t>152.8</t>
  </si>
  <si>
    <t>153.9</t>
  </si>
  <si>
    <t>154.8</t>
  </si>
  <si>
    <t>154.5</t>
  </si>
  <si>
    <t>155.6</t>
  </si>
  <si>
    <t>154.7</t>
  </si>
  <si>
    <t>155.5</t>
  </si>
  <si>
    <t>156.3</t>
  </si>
  <si>
    <t>156.5</t>
  </si>
  <si>
    <t>158</t>
  </si>
  <si>
    <t>158.4</t>
  </si>
  <si>
    <t>157.7</t>
  </si>
  <si>
    <t>159.8</t>
  </si>
  <si>
    <t>-</t>
  </si>
  <si>
    <t>159.9</t>
  </si>
  <si>
    <t>161.4</t>
  </si>
  <si>
    <t>161.6</t>
  </si>
  <si>
    <t>160.5</t>
  </si>
  <si>
    <t>161.5</t>
  </si>
  <si>
    <t>162.1</t>
  </si>
  <si>
    <t>163.6</t>
  </si>
  <si>
    <t>164.2</t>
  </si>
  <si>
    <t>163.4</t>
  </si>
  <si>
    <t>164.5</t>
  </si>
  <si>
    <t>165.5</t>
  </si>
  <si>
    <t>165.3</t>
  </si>
  <si>
    <t>167</t>
  </si>
  <si>
    <t>167.5</t>
  </si>
  <si>
    <t>166.8</t>
  </si>
  <si>
    <t>167.8</t>
  </si>
  <si>
    <t>169</t>
  </si>
  <si>
    <t>169.5</t>
  </si>
  <si>
    <t>171.2</t>
  </si>
  <si>
    <t>171.8</t>
  </si>
  <si>
    <t>170.7</t>
  </si>
  <si>
    <t>172.1</t>
  </si>
  <si>
    <t>173.5</t>
  </si>
  <si>
    <t>175.2</t>
  </si>
  <si>
    <t>175.6</t>
  </si>
  <si>
    <t>Data Dictionary</t>
  </si>
  <si>
    <t>Column</t>
  </si>
  <si>
    <t>Description</t>
  </si>
  <si>
    <t>Rural / Urban / Rural+Urban sector</t>
  </si>
  <si>
    <t>Year to which the data record belongs to</t>
  </si>
  <si>
    <t>Month to which the data record belongs to</t>
  </si>
  <si>
    <t xml:space="preserve">Overall inflation for the month for all the categories combined </t>
  </si>
  <si>
    <t>Items</t>
  </si>
  <si>
    <t>Bucket</t>
  </si>
  <si>
    <t>Food</t>
  </si>
  <si>
    <t>Apparel</t>
  </si>
  <si>
    <t>Personal Care</t>
  </si>
  <si>
    <t>Energy</t>
  </si>
  <si>
    <t>CPI of the item for the correspondin month and year</t>
  </si>
  <si>
    <t>Formulas:</t>
  </si>
  <si>
    <t>Category</t>
  </si>
  <si>
    <t>sector</t>
  </si>
  <si>
    <t>Average CPI</t>
  </si>
  <si>
    <t>Contribution to CPI</t>
  </si>
  <si>
    <t>Total</t>
  </si>
  <si>
    <t>Missing values handling</t>
  </si>
  <si>
    <t>2019</t>
  </si>
  <si>
    <t>2020</t>
  </si>
  <si>
    <t>Attribute</t>
  </si>
  <si>
    <t>2017</t>
  </si>
  <si>
    <t>2018</t>
  </si>
  <si>
    <t>2021</t>
  </si>
  <si>
    <t>2022</t>
  </si>
  <si>
    <t>2023</t>
  </si>
  <si>
    <t>Average (Food)</t>
  </si>
  <si>
    <t>General / Overall Index</t>
  </si>
  <si>
    <t>Absolute inflation</t>
  </si>
  <si>
    <t>2016</t>
  </si>
  <si>
    <t>Before COVID</t>
  </si>
  <si>
    <t>After COVID</t>
  </si>
  <si>
    <t xml:space="preserve"> </t>
  </si>
  <si>
    <t>Correlation</t>
  </si>
  <si>
    <t>Equal weights</t>
  </si>
  <si>
    <t>Inflation rate</t>
  </si>
  <si>
    <t>1. As we need to find missing values in 2 consecutive months of the same year, rolling average was not feasible, so 3 month moving average is used to replace the missing values.</t>
  </si>
  <si>
    <t>Urban + Rural</t>
  </si>
  <si>
    <t>CRUDE OIL</t>
  </si>
  <si>
    <t>LPG</t>
  </si>
  <si>
    <t>MS</t>
  </si>
  <si>
    <t>Naphtha</t>
  </si>
  <si>
    <t>HSD</t>
  </si>
  <si>
    <t>LOBS/ Lube oil</t>
  </si>
  <si>
    <t>Fuel Oil</t>
  </si>
  <si>
    <t>Bitumen</t>
  </si>
  <si>
    <t>Petcoke</t>
  </si>
  <si>
    <t>Others&amp;</t>
  </si>
  <si>
    <t>2. Missing values: April 2019, 2020 and May 2020.</t>
  </si>
  <si>
    <t>Months:</t>
  </si>
  <si>
    <t>Prices (INR):</t>
  </si>
  <si>
    <t>% Change:</t>
  </si>
  <si>
    <t>Crude oil</t>
  </si>
  <si>
    <t>Inflation</t>
  </si>
  <si>
    <t>[RURAL] Category</t>
  </si>
  <si>
    <t>[URBAN] Category</t>
  </si>
  <si>
    <t>[URBAN+RURAL] Category</t>
  </si>
  <si>
    <t>Crude oil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</si>
</sst>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/>
      </patternFill>
    </fill>
    <fill>
      <patternFill patternType="solid">
        <fgColor theme="5" tint="0.79998168889431442"/>
        <bgColor theme="4" tint="0.79998168889431442"/>
      </patternFill>
    </fill>
  </fills>
  <borders count="3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0" fontId="6" fillId="5" borderId="0" applyNumberFormat="0" applyBorder="0" applyAlignment="0" applyProtection="0"/>
    <xf numFmtId="0" fontId="7" fillId="0" borderId="12" applyNumberFormat="0" applyFill="0" applyAlignment="0" applyProtection="0"/>
    <xf numFmtId="0" fontId="15" fillId="17" borderId="0" applyNumberFormat="0" applyBorder="0" applyAlignment="0" applyProtection="0"/>
    <xf numFmtId="0" fontId="15" fillId="19" borderId="0" applyNumberFormat="0" applyBorder="0" applyAlignment="0" applyProtection="0"/>
  </cellStyleXfs>
  <cellXfs count="1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1" fillId="2" borderId="4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164" fontId="0" fillId="0" borderId="0" xfId="0" applyNumberFormat="1"/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4" xfId="0" applyBorder="1" applyAlignment="1">
      <alignment vertical="center" wrapText="1"/>
    </xf>
    <xf numFmtId="164" fontId="0" fillId="0" borderId="5" xfId="0" applyNumberFormat="1" applyBorder="1"/>
    <xf numFmtId="9" fontId="0" fillId="0" borderId="5" xfId="1" applyFont="1" applyBorder="1"/>
    <xf numFmtId="0" fontId="0" fillId="3" borderId="5" xfId="0" applyFill="1" applyBorder="1"/>
    <xf numFmtId="0" fontId="7" fillId="0" borderId="12" xfId="3"/>
    <xf numFmtId="9" fontId="7" fillId="0" borderId="12" xfId="3" applyNumberFormat="1"/>
    <xf numFmtId="0" fontId="0" fillId="4" borderId="5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6" fillId="5" borderId="5" xfId="2" applyBorder="1"/>
    <xf numFmtId="0" fontId="0" fillId="0" borderId="5" xfId="0" applyBorder="1" applyAlignment="1">
      <alignment horizontal="left"/>
    </xf>
    <xf numFmtId="0" fontId="1" fillId="10" borderId="16" xfId="0" applyFont="1" applyFill="1" applyBorder="1"/>
    <xf numFmtId="0" fontId="1" fillId="10" borderId="18" xfId="0" applyFont="1" applyFill="1" applyBorder="1"/>
    <xf numFmtId="0" fontId="1" fillId="10" borderId="17" xfId="0" applyFont="1" applyFill="1" applyBorder="1"/>
    <xf numFmtId="2" fontId="7" fillId="0" borderId="12" xfId="1" applyNumberFormat="1" applyFont="1" applyBorder="1"/>
    <xf numFmtId="0" fontId="0" fillId="0" borderId="5" xfId="0" applyBorder="1" applyAlignment="1">
      <alignment vertical="center" wrapText="1"/>
    </xf>
    <xf numFmtId="0" fontId="7" fillId="0" borderId="0" xfId="0" applyFont="1"/>
    <xf numFmtId="0" fontId="0" fillId="11" borderId="20" xfId="0" applyFill="1" applyBorder="1"/>
    <xf numFmtId="164" fontId="0" fillId="11" borderId="20" xfId="0" applyNumberFormat="1" applyFill="1" applyBorder="1"/>
    <xf numFmtId="0" fontId="0" fillId="0" borderId="20" xfId="0" applyBorder="1"/>
    <xf numFmtId="164" fontId="0" fillId="0" borderId="20" xfId="0" applyNumberFormat="1" applyBorder="1"/>
    <xf numFmtId="2" fontId="0" fillId="11" borderId="20" xfId="0" applyNumberFormat="1" applyFill="1" applyBorder="1"/>
    <xf numFmtId="2" fontId="0" fillId="0" borderId="20" xfId="0" applyNumberFormat="1" applyBorder="1"/>
    <xf numFmtId="9" fontId="0" fillId="0" borderId="0" xfId="1" applyFont="1"/>
    <xf numFmtId="0" fontId="0" fillId="11" borderId="16" xfId="0" applyFill="1" applyBorder="1"/>
    <xf numFmtId="0" fontId="0" fillId="0" borderId="16" xfId="0" applyBorder="1"/>
    <xf numFmtId="0" fontId="1" fillId="10" borderId="0" xfId="0" applyFont="1" applyFill="1"/>
    <xf numFmtId="0" fontId="0" fillId="0" borderId="0" xfId="0" applyAlignment="1">
      <alignment horizontal="center"/>
    </xf>
    <xf numFmtId="0" fontId="7" fillId="3" borderId="5" xfId="0" applyFont="1" applyFill="1" applyBorder="1"/>
    <xf numFmtId="0" fontId="11" fillId="3" borderId="12" xfId="3" applyFont="1" applyFill="1"/>
    <xf numFmtId="17" fontId="7" fillId="4" borderId="5" xfId="0" applyNumberFormat="1" applyFont="1" applyFill="1" applyBorder="1"/>
    <xf numFmtId="17" fontId="7" fillId="9" borderId="5" xfId="0" applyNumberFormat="1" applyFont="1" applyFill="1" applyBorder="1"/>
    <xf numFmtId="10" fontId="0" fillId="0" borderId="5" xfId="1" applyNumberFormat="1" applyFont="1" applyBorder="1"/>
    <xf numFmtId="10" fontId="7" fillId="0" borderId="22" xfId="3" applyNumberFormat="1" applyBorder="1"/>
    <xf numFmtId="0" fontId="7" fillId="3" borderId="0" xfId="0" applyFont="1" applyFill="1"/>
    <xf numFmtId="10" fontId="0" fillId="0" borderId="0" xfId="1" applyNumberFormat="1" applyFont="1"/>
    <xf numFmtId="2" fontId="7" fillId="0" borderId="12" xfId="3" applyNumberFormat="1"/>
    <xf numFmtId="0" fontId="7" fillId="14" borderId="5" xfId="0" applyFont="1" applyFill="1" applyBorder="1"/>
    <xf numFmtId="9" fontId="0" fillId="11" borderId="16" xfId="1" applyFont="1" applyFill="1" applyBorder="1"/>
    <xf numFmtId="0" fontId="9" fillId="12" borderId="23" xfId="0" applyFont="1" applyFill="1" applyBorder="1"/>
    <xf numFmtId="0" fontId="0" fillId="12" borderId="24" xfId="0" applyFill="1" applyBorder="1"/>
    <xf numFmtId="0" fontId="0" fillId="12" borderId="25" xfId="0" applyFill="1" applyBorder="1"/>
    <xf numFmtId="0" fontId="0" fillId="12" borderId="26" xfId="0" applyFill="1" applyBorder="1"/>
    <xf numFmtId="0" fontId="0" fillId="12" borderId="0" xfId="0" applyFill="1"/>
    <xf numFmtId="0" fontId="0" fillId="12" borderId="27" xfId="0" applyFill="1" applyBorder="1"/>
    <xf numFmtId="0" fontId="0" fillId="12" borderId="26" xfId="0" applyFill="1" applyBorder="1" applyAlignment="1">
      <alignment horizontal="left"/>
    </xf>
    <xf numFmtId="0" fontId="0" fillId="12" borderId="0" xfId="0" applyFill="1" applyAlignment="1">
      <alignment horizontal="left"/>
    </xf>
    <xf numFmtId="0" fontId="8" fillId="12" borderId="26" xfId="0" applyFont="1" applyFill="1" applyBorder="1" applyAlignment="1">
      <alignment vertical="center"/>
    </xf>
    <xf numFmtId="0" fontId="8" fillId="12" borderId="0" xfId="0" applyFont="1" applyFill="1" applyAlignment="1">
      <alignment vertical="center"/>
    </xf>
    <xf numFmtId="0" fontId="13" fillId="12" borderId="26" xfId="0" applyFont="1" applyFill="1" applyBorder="1" applyAlignment="1">
      <alignment horizontal="left"/>
    </xf>
    <xf numFmtId="0" fontId="0" fillId="12" borderId="28" xfId="0" applyFill="1" applyBorder="1"/>
    <xf numFmtId="0" fontId="0" fillId="12" borderId="29" xfId="0" applyFill="1" applyBorder="1"/>
    <xf numFmtId="0" fontId="0" fillId="12" borderId="30" xfId="0" applyFill="1" applyBorder="1"/>
    <xf numFmtId="0" fontId="3" fillId="12" borderId="23" xfId="0" applyFont="1" applyFill="1" applyBorder="1"/>
    <xf numFmtId="0" fontId="0" fillId="13" borderId="9" xfId="0" applyFill="1" applyBorder="1"/>
    <xf numFmtId="0" fontId="0" fillId="13" borderId="5" xfId="0" applyFill="1" applyBorder="1"/>
    <xf numFmtId="0" fontId="12" fillId="12" borderId="29" xfId="0" applyFont="1" applyFill="1" applyBorder="1"/>
    <xf numFmtId="0" fontId="8" fillId="12" borderId="28" xfId="0" applyFont="1" applyFill="1" applyBorder="1"/>
    <xf numFmtId="0" fontId="1" fillId="10" borderId="16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0" fillId="0" borderId="17" xfId="0" applyBorder="1"/>
    <xf numFmtId="0" fontId="0" fillId="11" borderId="17" xfId="0" applyFill="1" applyBorder="1"/>
    <xf numFmtId="0" fontId="0" fillId="11" borderId="16" xfId="0" applyFill="1" applyBorder="1" applyAlignment="1">
      <alignment horizontal="center"/>
    </xf>
    <xf numFmtId="9" fontId="0" fillId="11" borderId="18" xfId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18" borderId="17" xfId="0" applyFill="1" applyBorder="1"/>
    <xf numFmtId="0" fontId="0" fillId="18" borderId="16" xfId="0" applyFill="1" applyBorder="1"/>
    <xf numFmtId="0" fontId="0" fillId="18" borderId="16" xfId="0" applyFill="1" applyBorder="1" applyAlignment="1">
      <alignment horizontal="center"/>
    </xf>
    <xf numFmtId="0" fontId="0" fillId="13" borderId="17" xfId="0" applyFill="1" applyBorder="1"/>
    <xf numFmtId="0" fontId="0" fillId="13" borderId="16" xfId="0" applyFill="1" applyBorder="1"/>
    <xf numFmtId="0" fontId="0" fillId="13" borderId="16" xfId="0" applyFill="1" applyBorder="1" applyAlignment="1">
      <alignment horizontal="center"/>
    </xf>
    <xf numFmtId="165" fontId="0" fillId="0" borderId="18" xfId="1" applyNumberFormat="1" applyFont="1" applyBorder="1" applyAlignment="1">
      <alignment horizontal="center"/>
    </xf>
    <xf numFmtId="165" fontId="0" fillId="11" borderId="18" xfId="1" applyNumberFormat="1" applyFont="1" applyFill="1" applyBorder="1" applyAlignment="1">
      <alignment horizontal="center"/>
    </xf>
    <xf numFmtId="165" fontId="0" fillId="18" borderId="18" xfId="1" applyNumberFormat="1" applyFont="1" applyFill="1" applyBorder="1" applyAlignment="1">
      <alignment horizontal="center"/>
    </xf>
    <xf numFmtId="165" fontId="0" fillId="13" borderId="18" xfId="1" applyNumberFormat="1" applyFont="1" applyFill="1" applyBorder="1" applyAlignment="1">
      <alignment horizontal="center"/>
    </xf>
    <xf numFmtId="164" fontId="0" fillId="11" borderId="16" xfId="0" applyNumberFormat="1" applyFill="1" applyBorder="1" applyAlignment="1">
      <alignment horizontal="center"/>
    </xf>
    <xf numFmtId="164" fontId="0" fillId="11" borderId="18" xfId="0" applyNumberFormat="1" applyFill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7" fontId="1" fillId="10" borderId="18" xfId="0" applyNumberFormat="1" applyFont="1" applyFill="1" applyBorder="1"/>
    <xf numFmtId="17" fontId="1" fillId="10" borderId="16" xfId="0" applyNumberFormat="1" applyFont="1" applyFill="1" applyBorder="1" applyAlignment="1">
      <alignment horizontal="center"/>
    </xf>
    <xf numFmtId="17" fontId="1" fillId="10" borderId="18" xfId="0" applyNumberFormat="1" applyFont="1" applyFill="1" applyBorder="1" applyAlignment="1">
      <alignment horizontal="center"/>
    </xf>
    <xf numFmtId="165" fontId="0" fillId="0" borderId="18" xfId="1" applyNumberFormat="1" applyFont="1" applyFill="1" applyBorder="1" applyAlignment="1">
      <alignment horizontal="center"/>
    </xf>
    <xf numFmtId="9" fontId="0" fillId="0" borderId="18" xfId="1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7" fillId="13" borderId="21" xfId="0" applyFont="1" applyFill="1" applyBorder="1"/>
    <xf numFmtId="9" fontId="0" fillId="0" borderId="16" xfId="1" applyFont="1" applyBorder="1"/>
    <xf numFmtId="164" fontId="0" fillId="11" borderId="16" xfId="0" applyNumberFormat="1" applyFill="1" applyBorder="1"/>
    <xf numFmtId="164" fontId="0" fillId="11" borderId="18" xfId="0" applyNumberFormat="1" applyFill="1" applyBorder="1"/>
    <xf numFmtId="9" fontId="14" fillId="11" borderId="16" xfId="1" applyFont="1" applyFill="1" applyBorder="1"/>
    <xf numFmtId="164" fontId="0" fillId="0" borderId="18" xfId="0" applyNumberFormat="1" applyBorder="1"/>
    <xf numFmtId="164" fontId="0" fillId="0" borderId="16" xfId="0" applyNumberFormat="1" applyBorder="1"/>
    <xf numFmtId="0" fontId="16" fillId="0" borderId="0" xfId="0" applyFont="1"/>
    <xf numFmtId="14" fontId="0" fillId="0" borderId="0" xfId="0" applyNumberFormat="1"/>
    <xf numFmtId="0" fontId="7" fillId="0" borderId="0" xfId="0" applyFon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left" vertical="center"/>
    </xf>
    <xf numFmtId="9" fontId="0" fillId="0" borderId="0" xfId="1" applyFont="1" applyAlignment="1">
      <alignment horizontal="center" vertical="center"/>
    </xf>
    <xf numFmtId="9" fontId="7" fillId="0" borderId="0" xfId="1" applyFont="1" applyAlignment="1">
      <alignment horizontal="center" vertical="center"/>
    </xf>
    <xf numFmtId="0" fontId="0" fillId="0" borderId="5" xfId="0" applyBorder="1" applyAlignment="1">
      <alignment horizontal="center"/>
    </xf>
    <xf numFmtId="17" fontId="0" fillId="0" borderId="5" xfId="0" applyNumberFormat="1" applyBorder="1" applyAlignment="1">
      <alignment horizontal="left" vertical="center"/>
    </xf>
    <xf numFmtId="4" fontId="0" fillId="0" borderId="5" xfId="0" applyNumberFormat="1" applyBorder="1" applyAlignment="1">
      <alignment horizontal="center" vertical="center"/>
    </xf>
    <xf numFmtId="0" fontId="1" fillId="17" borderId="5" xfId="4" applyFont="1" applyBorder="1" applyAlignment="1">
      <alignment horizontal="center" vertical="center"/>
    </xf>
    <xf numFmtId="0" fontId="1" fillId="17" borderId="5" xfId="4" applyFont="1" applyBorder="1" applyAlignment="1">
      <alignment horizontal="center"/>
    </xf>
    <xf numFmtId="0" fontId="1" fillId="19" borderId="5" xfId="5" applyFont="1" applyBorder="1" applyAlignment="1">
      <alignment horizontal="center" vertical="center"/>
    </xf>
    <xf numFmtId="0" fontId="1" fillId="19" borderId="5" xfId="5" applyFont="1" applyBorder="1" applyAlignment="1">
      <alignment horizontal="center"/>
    </xf>
    <xf numFmtId="9" fontId="0" fillId="0" borderId="5" xfId="1" applyFont="1" applyBorder="1" applyAlignment="1">
      <alignment horizontal="center"/>
    </xf>
    <xf numFmtId="9" fontId="7" fillId="0" borderId="12" xfId="3" applyNumberFormat="1" applyFill="1" applyAlignment="1">
      <alignment horizontal="center"/>
    </xf>
    <xf numFmtId="0" fontId="1" fillId="19" borderId="31" xfId="5" applyFont="1" applyBorder="1" applyAlignment="1">
      <alignment horizontal="center"/>
    </xf>
    <xf numFmtId="165" fontId="0" fillId="0" borderId="0" xfId="1" applyNumberFormat="1" applyFont="1"/>
    <xf numFmtId="0" fontId="1" fillId="19" borderId="31" xfId="5" applyFont="1" applyBorder="1" applyAlignment="1">
      <alignment horizontal="left"/>
    </xf>
    <xf numFmtId="0" fontId="0" fillId="0" borderId="31" xfId="0" applyBorder="1" applyAlignment="1">
      <alignment horizontal="left"/>
    </xf>
    <xf numFmtId="9" fontId="0" fillId="0" borderId="0" xfId="1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9" fontId="16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12" borderId="26" xfId="0" applyFont="1" applyFill="1" applyBorder="1" applyAlignment="1">
      <alignment horizontal="left" wrapText="1"/>
    </xf>
    <xf numFmtId="0" fontId="8" fillId="12" borderId="0" xfId="0" applyFont="1" applyFill="1" applyAlignment="1">
      <alignment horizontal="left" wrapText="1"/>
    </xf>
    <xf numFmtId="0" fontId="8" fillId="12" borderId="27" xfId="0" applyFont="1" applyFill="1" applyBorder="1" applyAlignment="1">
      <alignment horizontal="left" wrapText="1"/>
    </xf>
    <xf numFmtId="0" fontId="0" fillId="12" borderId="26" xfId="0" applyFill="1" applyBorder="1" applyAlignment="1">
      <alignment horizontal="left"/>
    </xf>
    <xf numFmtId="0" fontId="0" fillId="12" borderId="0" xfId="0" applyFill="1" applyAlignment="1">
      <alignment horizontal="left"/>
    </xf>
    <xf numFmtId="0" fontId="12" fillId="12" borderId="26" xfId="0" applyFont="1" applyFill="1" applyBorder="1" applyAlignment="1">
      <alignment vertical="center"/>
    </xf>
    <xf numFmtId="0" fontId="12" fillId="12" borderId="0" xfId="0" applyFont="1" applyFill="1" applyAlignment="1">
      <alignment vertical="center"/>
    </xf>
    <xf numFmtId="0" fontId="10" fillId="6" borderId="15" xfId="0" applyFont="1" applyFill="1" applyBorder="1" applyAlignment="1">
      <alignment horizontal="center" vertical="center" textRotation="90"/>
    </xf>
    <xf numFmtId="0" fontId="2" fillId="8" borderId="13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9" fillId="6" borderId="19" xfId="0" applyFont="1" applyFill="1" applyBorder="1" applyAlignment="1">
      <alignment horizontal="center" vertical="center" textRotation="90"/>
    </xf>
    <xf numFmtId="0" fontId="9" fillId="6" borderId="15" xfId="0" applyFont="1" applyFill="1" applyBorder="1" applyAlignment="1">
      <alignment horizontal="center" vertical="center" textRotation="90"/>
    </xf>
    <xf numFmtId="0" fontId="1" fillId="16" borderId="21" xfId="0" applyFont="1" applyFill="1" applyBorder="1" applyAlignment="1">
      <alignment horizontal="center"/>
    </xf>
    <xf numFmtId="0" fontId="7" fillId="15" borderId="21" xfId="0" applyFont="1" applyFill="1" applyBorder="1" applyAlignment="1">
      <alignment horizontal="center"/>
    </xf>
    <xf numFmtId="165" fontId="0" fillId="11" borderId="16" xfId="1" applyNumberFormat="1" applyFont="1" applyFill="1" applyBorder="1" applyAlignment="1">
      <alignment horizontal="center"/>
    </xf>
    <xf numFmtId="165" fontId="0" fillId="0" borderId="16" xfId="1" applyNumberFormat="1" applyFont="1" applyBorder="1" applyAlignment="1">
      <alignment horizontal="center"/>
    </xf>
    <xf numFmtId="165" fontId="0" fillId="13" borderId="16" xfId="1" applyNumberFormat="1" applyFont="1" applyFill="1" applyBorder="1" applyAlignment="1">
      <alignment horizontal="center"/>
    </xf>
    <xf numFmtId="0" fontId="0" fillId="20" borderId="17" xfId="0" applyFill="1" applyBorder="1"/>
    <xf numFmtId="0" fontId="0" fillId="20" borderId="16" xfId="0" applyFill="1" applyBorder="1"/>
    <xf numFmtId="164" fontId="0" fillId="20" borderId="16" xfId="0" applyNumberFormat="1" applyFill="1" applyBorder="1" applyAlignment="1">
      <alignment horizontal="center"/>
    </xf>
    <xf numFmtId="164" fontId="0" fillId="20" borderId="18" xfId="0" applyNumberFormat="1" applyFill="1" applyBorder="1" applyAlignment="1">
      <alignment horizontal="center"/>
    </xf>
    <xf numFmtId="0" fontId="0" fillId="3" borderId="17" xfId="0" applyFill="1" applyBorder="1"/>
    <xf numFmtId="0" fontId="0" fillId="3" borderId="16" xfId="0" applyFill="1" applyBorder="1"/>
    <xf numFmtId="164" fontId="0" fillId="3" borderId="16" xfId="0" applyNumberFormat="1" applyFill="1" applyBorder="1" applyAlignment="1">
      <alignment horizontal="center"/>
    </xf>
    <xf numFmtId="164" fontId="0" fillId="3" borderId="18" xfId="0" applyNumberForma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31" xfId="0" applyFill="1" applyBorder="1" applyAlignment="1">
      <alignment horizontal="left"/>
    </xf>
  </cellXfs>
  <cellStyles count="6">
    <cellStyle name="Accent1" xfId="4" builtinId="29"/>
    <cellStyle name="Accent6" xfId="5" builtinId="49"/>
    <cellStyle name="Good" xfId="2" builtinId="26"/>
    <cellStyle name="Normal" xfId="0" builtinId="0"/>
    <cellStyle name="Per cent" xfId="1" builtinId="5"/>
    <cellStyle name="Total" xfId="3" builtinId="25"/>
  </cellStyles>
  <dxfs count="8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  <alignment horizontal="center" vertical="center" textRotation="0" wrapText="0" indent="0" justifyLastLine="0" shrinkToFit="0" readingOrder="0"/>
    </dxf>
    <dxf>
      <numFmt numFmtId="22" formatCode="mmm/yy"/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B9CCE085-ACFD-4166-A7A0-A845FEA28141}"/>
  </tableStyles>
  <colors>
    <mruColors>
      <color rgb="FFFF0000"/>
      <color rgb="FF70AD47"/>
      <color rgb="FF4472C4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0.xml"/><Relationship Id="rId1" Type="http://schemas.microsoft.com/office/2011/relationships/chartStyle" Target="style10.xml"/><Relationship Id="rId4" Type="http://schemas.openxmlformats.org/officeDocument/2006/relationships/chartUserShapes" Target="../drawings/drawing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1.xml"/><Relationship Id="rId1" Type="http://schemas.microsoft.com/office/2011/relationships/chartStyle" Target="style11.xml"/><Relationship Id="rId4" Type="http://schemas.openxmlformats.org/officeDocument/2006/relationships/chartUserShapes" Target="../drawings/drawing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973036383996042E-2"/>
          <c:y val="0.11967482543455651"/>
          <c:w val="0.76818666571870386"/>
          <c:h val="0.80261012479572125"/>
        </c:manualLayout>
      </c:layout>
      <c:pieChart>
        <c:varyColors val="1"/>
        <c:ser>
          <c:idx val="0"/>
          <c:order val="0"/>
          <c:tx>
            <c:strRef>
              <c:f>'EDA &amp; Analysis_1'!$N$2</c:f>
              <c:strCache>
                <c:ptCount val="1"/>
                <c:pt idx="0">
                  <c:v>Rural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B5-4C95-9F1B-C1CBF12EDE9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B5-4C95-9F1B-C1CBF12EDE9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B5-4C95-9F1B-C1CBF12EDE9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B5-4C95-9F1B-C1CBF12EDE9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EB5-4C95-9F1B-C1CBF12EDE9E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EB5-4C95-9F1B-C1CBF12EDE9E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5EB5-4C95-9F1B-C1CBF12EDE9E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5EB5-4C95-9F1B-C1CBF12EDE9E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5EB5-4C95-9F1B-C1CBF12EDE9E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5EB5-4C95-9F1B-C1CBF12EDE9E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5EB5-4C95-9F1B-C1CBF12EDE9E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5EB5-4C95-9F1B-C1CBF12EDE9E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EB5-4C95-9F1B-C1CBF12EDE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Analysis_1'!$J$3:$J$14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Energy</c:v>
                </c:pt>
                <c:pt idx="3">
                  <c:v>Food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Analysis_1'!$N$3:$N$14</c:f>
              <c:numCache>
                <c:formatCode>0%</c:formatCode>
                <c:ptCount val="12"/>
                <c:pt idx="0">
                  <c:v>0.12667822530452563</c:v>
                </c:pt>
                <c:pt idx="1">
                  <c:v>4.0077353961056279E-2</c:v>
                </c:pt>
                <c:pt idx="2">
                  <c:v>4.0566373255090243E-2</c:v>
                </c:pt>
                <c:pt idx="3">
                  <c:v>0.50918022583800115</c:v>
                </c:pt>
                <c:pt idx="4">
                  <c:v>4.1744465190717527E-2</c:v>
                </c:pt>
                <c:pt idx="5">
                  <c:v>3.9966213212412199E-2</c:v>
                </c:pt>
                <c:pt idx="6">
                  <c:v>0</c:v>
                </c:pt>
                <c:pt idx="7">
                  <c:v>3.989952876322575E-2</c:v>
                </c:pt>
                <c:pt idx="8">
                  <c:v>4.4434071307904333E-2</c:v>
                </c:pt>
                <c:pt idx="9">
                  <c:v>4.1099848848581845E-2</c:v>
                </c:pt>
                <c:pt idx="10">
                  <c:v>3.8632524228683206E-2</c:v>
                </c:pt>
                <c:pt idx="11">
                  <c:v>3.772117008980172E-2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5EB5-4C95-9F1B-C1CBF12EDE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90562772713348E-2"/>
          <c:y val="0.11967482543455651"/>
          <c:w val="0.73953782951044167"/>
          <c:h val="0.80232877729906404"/>
        </c:manualLayout>
      </c:layout>
      <c:pieChart>
        <c:varyColors val="1"/>
        <c:ser>
          <c:idx val="0"/>
          <c:order val="0"/>
          <c:tx>
            <c:strRef>
              <c:f>'EDA &amp; Analysis_1'!$O$2</c:f>
              <c:strCache>
                <c:ptCount val="1"/>
                <c:pt idx="0">
                  <c:v>Urban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269-4C57-B500-3E0503C0E52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269-4C57-B500-3E0503C0E52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269-4C57-B500-3E0503C0E52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269-4C57-B500-3E0503C0E52F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269-4C57-B500-3E0503C0E52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269-4C57-B500-3E0503C0E52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269-4C57-B500-3E0503C0E52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269-4C57-B500-3E0503C0E52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269-4C57-B500-3E0503C0E52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269-4C57-B500-3E0503C0E52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269-4C57-B500-3E0503C0E52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269-4C57-B500-3E0503C0E52F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D269-4C57-B500-3E0503C0E5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Analysis_1'!$J$3:$J$14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Energy</c:v>
                </c:pt>
                <c:pt idx="3">
                  <c:v>Food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Analysis_1'!$O$3:$O$14</c:f>
              <c:numCache>
                <c:formatCode>0%</c:formatCode>
                <c:ptCount val="12"/>
                <c:pt idx="0">
                  <c:v>0.1139218686030727</c:v>
                </c:pt>
                <c:pt idx="1">
                  <c:v>3.766510806093646E-2</c:v>
                </c:pt>
                <c:pt idx="2">
                  <c:v>3.9518196901463083E-2</c:v>
                </c:pt>
                <c:pt idx="3">
                  <c:v>0.50315671529229256</c:v>
                </c:pt>
                <c:pt idx="4">
                  <c:v>3.9259626365575645E-2</c:v>
                </c:pt>
                <c:pt idx="5">
                  <c:v>3.6652373462044002E-2</c:v>
                </c:pt>
                <c:pt idx="6">
                  <c:v>3.7837488418194745E-2</c:v>
                </c:pt>
                <c:pt idx="7">
                  <c:v>3.6975586631903298E-2</c:v>
                </c:pt>
                <c:pt idx="8">
                  <c:v>4.4000086190178631E-2</c:v>
                </c:pt>
                <c:pt idx="9">
                  <c:v>3.9992242883923376E-2</c:v>
                </c:pt>
                <c:pt idx="10">
                  <c:v>3.6458445560128422E-2</c:v>
                </c:pt>
                <c:pt idx="11">
                  <c:v>3.4562261630287236E-2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269-4C57-B500-3E0503C0E52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90562772713348E-2"/>
          <c:y val="0.11967482543455651"/>
          <c:w val="0.52214639376702521"/>
          <c:h val="0.78075663596295741"/>
        </c:manualLayout>
      </c:layout>
      <c:pieChart>
        <c:varyColors val="1"/>
        <c:ser>
          <c:idx val="0"/>
          <c:order val="0"/>
          <c:tx>
            <c:strRef>
              <c:f>'EDA &amp; Analysis_1'!$P$2</c:f>
              <c:strCache>
                <c:ptCount val="1"/>
                <c:pt idx="0">
                  <c:v>Rural+Urban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A71-4590-A1E9-50A75092EC4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A71-4590-A1E9-50A75092EC4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A71-4590-A1E9-50A75092EC4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A71-4590-A1E9-50A75092EC4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A71-4590-A1E9-50A75092EC4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A71-4590-A1E9-50A75092EC49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A71-4590-A1E9-50A75092EC49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A71-4590-A1E9-50A75092EC49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A71-4590-A1E9-50A75092EC49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9A71-4590-A1E9-50A75092EC49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9A71-4590-A1E9-50A75092EC49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9A71-4590-A1E9-50A75092EC49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9A71-4590-A1E9-50A75092EC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Analysis_1'!$J$3:$J$14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Energy</c:v>
                </c:pt>
                <c:pt idx="3">
                  <c:v>Food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Analysis_1'!$P$3:$P$14</c:f>
              <c:numCache>
                <c:formatCode>0%</c:formatCode>
                <c:ptCount val="12"/>
                <c:pt idx="0">
                  <c:v>0.11885527672739778</c:v>
                </c:pt>
                <c:pt idx="1">
                  <c:v>3.8050017188037133E-2</c:v>
                </c:pt>
                <c:pt idx="2">
                  <c:v>3.9274664833276053E-2</c:v>
                </c:pt>
                <c:pt idx="3">
                  <c:v>0.49563853557923698</c:v>
                </c:pt>
                <c:pt idx="4">
                  <c:v>3.9897731179099352E-2</c:v>
                </c:pt>
                <c:pt idx="5">
                  <c:v>3.7641801306290829E-2</c:v>
                </c:pt>
                <c:pt idx="6">
                  <c:v>3.7727741491921631E-2</c:v>
                </c:pt>
                <c:pt idx="7">
                  <c:v>3.7749226538329329E-2</c:v>
                </c:pt>
                <c:pt idx="8">
                  <c:v>4.3184943279477493E-2</c:v>
                </c:pt>
                <c:pt idx="9">
                  <c:v>3.9790305947060851E-2</c:v>
                </c:pt>
                <c:pt idx="10">
                  <c:v>3.6782399449982822E-2</c:v>
                </c:pt>
                <c:pt idx="11">
                  <c:v>3.5407356479890011E-2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A71-4590-A1E9-50A75092EC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068404240167651"/>
          <c:y val="0.11501572327044024"/>
          <c:w val="0.37381208162933116"/>
          <c:h val="0.833313524488684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875315664406298E-2"/>
          <c:y val="0.11181319021443074"/>
          <c:w val="0.52740401732117881"/>
          <c:h val="0.7886182711830833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D48-4959-96D9-23020780888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D48-4959-96D9-23020780888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D48-4959-96D9-23020780888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A63-4AB2-B155-B690D21369F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D48-4959-96D9-23020780888F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D48-4959-96D9-23020780888F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D48-4959-96D9-23020780888F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D48-4959-96D9-23020780888F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D48-4959-96D9-23020780888F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D48-4959-96D9-23020780888F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D48-4959-96D9-23020780888F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D48-4959-96D9-23020780888F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EA63-4AB2-B155-B690D21369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'EDA &amp; Analysis_1'!$N$3:$N$14</c:f>
              <c:numCache>
                <c:formatCode>0%</c:formatCode>
                <c:ptCount val="12"/>
                <c:pt idx="0">
                  <c:v>0.12667822530452563</c:v>
                </c:pt>
                <c:pt idx="1">
                  <c:v>4.0077353961056279E-2</c:v>
                </c:pt>
                <c:pt idx="2">
                  <c:v>4.0566373255090243E-2</c:v>
                </c:pt>
                <c:pt idx="3">
                  <c:v>0.50918022583800115</c:v>
                </c:pt>
                <c:pt idx="4">
                  <c:v>4.1744465190717527E-2</c:v>
                </c:pt>
                <c:pt idx="5">
                  <c:v>3.9966213212412199E-2</c:v>
                </c:pt>
                <c:pt idx="6">
                  <c:v>0</c:v>
                </c:pt>
                <c:pt idx="7">
                  <c:v>3.989952876322575E-2</c:v>
                </c:pt>
                <c:pt idx="8">
                  <c:v>4.4434071307904333E-2</c:v>
                </c:pt>
                <c:pt idx="9">
                  <c:v>4.1099848848581845E-2</c:v>
                </c:pt>
                <c:pt idx="10">
                  <c:v>3.8632524228683206E-2</c:v>
                </c:pt>
                <c:pt idx="11">
                  <c:v>3.772117008980172E-2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A63-4AB2-B155-B690D21369F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90562772713348E-2"/>
          <c:y val="0.11967482543455651"/>
          <c:w val="0.52214639376702521"/>
          <c:h val="0.78075663596295741"/>
        </c:manualLayout>
      </c:layout>
      <c:pieChart>
        <c:varyColors val="1"/>
        <c:ser>
          <c:idx val="0"/>
          <c:order val="0"/>
          <c:tx>
            <c:strRef>
              <c:f>'EDA &amp; Analysis_1'!$O$2</c:f>
              <c:strCache>
                <c:ptCount val="1"/>
                <c:pt idx="0">
                  <c:v>Urban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C2E-43A0-BDCC-3A4C6B053D2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C2E-43A0-BDCC-3A4C6B053D2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C2E-43A0-BDCC-3A4C6B053D2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C2E-43A0-BDCC-3A4C6B053D2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C2E-43A0-BDCC-3A4C6B053D2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C2E-43A0-BDCC-3A4C6B053D2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C2E-43A0-BDCC-3A4C6B053D2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C2E-43A0-BDCC-3A4C6B053D27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C2E-43A0-BDCC-3A4C6B053D27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C2E-43A0-BDCC-3A4C6B053D2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C2E-43A0-BDCC-3A4C6B053D27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C2E-43A0-BDCC-3A4C6B053D2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Analysis_1'!$J$3:$J$14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Energy</c:v>
                </c:pt>
                <c:pt idx="3">
                  <c:v>Food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Analysis_1'!$O$3:$O$14</c:f>
              <c:numCache>
                <c:formatCode>0%</c:formatCode>
                <c:ptCount val="12"/>
                <c:pt idx="0">
                  <c:v>0.1139218686030727</c:v>
                </c:pt>
                <c:pt idx="1">
                  <c:v>3.766510806093646E-2</c:v>
                </c:pt>
                <c:pt idx="2">
                  <c:v>3.9518196901463083E-2</c:v>
                </c:pt>
                <c:pt idx="3">
                  <c:v>0.50315671529229256</c:v>
                </c:pt>
                <c:pt idx="4">
                  <c:v>3.9259626365575645E-2</c:v>
                </c:pt>
                <c:pt idx="5">
                  <c:v>3.6652373462044002E-2</c:v>
                </c:pt>
                <c:pt idx="6">
                  <c:v>3.7837488418194745E-2</c:v>
                </c:pt>
                <c:pt idx="7">
                  <c:v>3.6975586631903298E-2</c:v>
                </c:pt>
                <c:pt idx="8">
                  <c:v>4.4000086190178631E-2</c:v>
                </c:pt>
                <c:pt idx="9">
                  <c:v>3.9992242883923376E-2</c:v>
                </c:pt>
                <c:pt idx="10">
                  <c:v>3.6458445560128422E-2</c:v>
                </c:pt>
                <c:pt idx="11">
                  <c:v>3.4562261630287236E-2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C2E-43A0-BDCC-3A4C6B053D27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390562772713348E-2"/>
          <c:y val="0.11967482543455651"/>
          <c:w val="0.52214639376702521"/>
          <c:h val="0.78075663596295741"/>
        </c:manualLayout>
      </c:layout>
      <c:pieChart>
        <c:varyColors val="1"/>
        <c:ser>
          <c:idx val="0"/>
          <c:order val="0"/>
          <c:tx>
            <c:strRef>
              <c:f>'EDA &amp; Analysis_1'!$P$2</c:f>
              <c:strCache>
                <c:ptCount val="1"/>
                <c:pt idx="0">
                  <c:v>Rural+Urban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6C1-4A4F-A709-D66869E3421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6C1-4A4F-A709-D66869E3421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6C1-4A4F-A709-D66869E3421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6C1-4A4F-A709-D66869E3421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6C1-4A4F-A709-D66869E3421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6C1-4A4F-A709-D66869E34210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6C1-4A4F-A709-D66869E34210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6C1-4A4F-A709-D66869E34210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6C1-4A4F-A709-D66869E34210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6C1-4A4F-A709-D66869E34210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6C1-4A4F-A709-D66869E34210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6C1-4A4F-A709-D66869E34210}"/>
              </c:ext>
            </c:extLst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A6C1-4A4F-A709-D66869E342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Analysis_1'!$J$3:$J$14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Energy</c:v>
                </c:pt>
                <c:pt idx="3">
                  <c:v>Food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Analysis_1'!$P$3:$P$14</c:f>
              <c:numCache>
                <c:formatCode>0%</c:formatCode>
                <c:ptCount val="12"/>
                <c:pt idx="0">
                  <c:v>0.11885527672739778</c:v>
                </c:pt>
                <c:pt idx="1">
                  <c:v>3.8050017188037133E-2</c:v>
                </c:pt>
                <c:pt idx="2">
                  <c:v>3.9274664833276053E-2</c:v>
                </c:pt>
                <c:pt idx="3">
                  <c:v>0.49563853557923698</c:v>
                </c:pt>
                <c:pt idx="4">
                  <c:v>3.9897731179099352E-2</c:v>
                </c:pt>
                <c:pt idx="5">
                  <c:v>3.7641801306290829E-2</c:v>
                </c:pt>
                <c:pt idx="6">
                  <c:v>3.7727741491921631E-2</c:v>
                </c:pt>
                <c:pt idx="7">
                  <c:v>3.7749226538329329E-2</c:v>
                </c:pt>
                <c:pt idx="8">
                  <c:v>4.3184943279477493E-2</c:v>
                </c:pt>
                <c:pt idx="9">
                  <c:v>3.9790305947060851E-2</c:v>
                </c:pt>
                <c:pt idx="10">
                  <c:v>3.6782399449982822E-2</c:v>
                </c:pt>
                <c:pt idx="11">
                  <c:v>3.5407356479890011E-2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6C1-4A4F-A709-D66869E3421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1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Inflation Rate from 2017 - 2023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'EDA &amp; Analysis_2'!$F$7</c:f>
              <c:strCache>
                <c:ptCount val="1"/>
                <c:pt idx="0">
                  <c:v>Inflation rate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'EDA &amp; Analysis_2'!$C$8:$C$14</c15:sqref>
                  </c15:fullRef>
                </c:ext>
              </c:extLst>
              <c:f>'EDA &amp; Analysis_2'!$C$9:$C$14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Analysis_2'!$F$8:$F$14</c15:sqref>
                  </c15:fullRef>
                </c:ext>
              </c:extLst>
              <c:f>'EDA &amp; Analysis_2'!$F$9:$F$14</c:f>
              <c:numCache>
                <c:formatCode>0.0%</c:formatCode>
                <c:ptCount val="6"/>
                <c:pt idx="0">
                  <c:v>4.5176110260336952E-2</c:v>
                </c:pt>
                <c:pt idx="1">
                  <c:v>2.9325513196480937E-2</c:v>
                </c:pt>
                <c:pt idx="2">
                  <c:v>6.2187276626161463E-2</c:v>
                </c:pt>
                <c:pt idx="3">
                  <c:v>5.1643192488263025E-2</c:v>
                </c:pt>
                <c:pt idx="4">
                  <c:v>7.0881226053639806E-2</c:v>
                </c:pt>
                <c:pt idx="5">
                  <c:v>6.6827212522576729E-2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1F-44FE-9C9B-DD7A45814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343440"/>
        <c:axId val="582343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Analysis_2'!$C$7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shade val="58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'EDA &amp; Analysis_2'!$C$8:$C$14</c15:sqref>
                        </c15:fullRef>
                        <c15:formulaRef>
                          <c15:sqref>'EDA &amp; Analysis_2'!$C$9:$C$14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'EDA &amp; Analysis_2'!$C$8:$C$14</c15:sqref>
                        </c15:fullRef>
                        <c15:formulaRef>
                          <c15:sqref>'EDA &amp; Analysis_2'!$C$9:$C$14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81F-44FE-9C9B-DD7A458142F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Analysis_2'!$D$7</c15:sqref>
                        </c15:formulaRef>
                      </c:ext>
                    </c:extLst>
                    <c:strCache>
                      <c:ptCount val="1"/>
                      <c:pt idx="0">
                        <c:v>February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shade val="8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Analysis_2'!$C$8:$C$14</c15:sqref>
                        </c15:fullRef>
                        <c15:formulaRef>
                          <c15:sqref>'EDA &amp; Analysis_2'!$C$9:$C$14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Analysis_2'!$D$8:$D$14</c15:sqref>
                        </c15:fullRef>
                        <c15:formulaRef>
                          <c15:sqref>'EDA &amp; Analysis_2'!$D$9:$D$14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136.4</c:v>
                      </c:pt>
                      <c:pt idx="1">
                        <c:v>139.9</c:v>
                      </c:pt>
                      <c:pt idx="2">
                        <c:v>149.1</c:v>
                      </c:pt>
                      <c:pt idx="3">
                        <c:v>156.6</c:v>
                      </c:pt>
                      <c:pt idx="4">
                        <c:v>166.1</c:v>
                      </c:pt>
                      <c:pt idx="5">
                        <c:v>177.2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81F-44FE-9C9B-DD7A458142F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Analysis_2'!$E$7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tint val="8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Analysis_2'!$C$8:$C$14</c15:sqref>
                        </c15:fullRef>
                        <c15:formulaRef>
                          <c15:sqref>'EDA &amp; Analysis_2'!$C$9:$C$14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Analysis_2'!$E$8:$E$14</c15:sqref>
                        </c15:fullRef>
                        <c15:formulaRef>
                          <c15:sqref>'EDA &amp; Analysis_2'!$E$9:$E$14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136.5</c:v>
                      </c:pt>
                      <c:pt idx="1">
                        <c:v>140.4</c:v>
                      </c:pt>
                      <c:pt idx="2">
                        <c:v>148.6</c:v>
                      </c:pt>
                      <c:pt idx="3">
                        <c:v>156.80000000000001</c:v>
                      </c:pt>
                      <c:pt idx="4">
                        <c:v>167.7</c:v>
                      </c:pt>
                      <c:pt idx="5">
                        <c:v>177.2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81F-44FE-9C9B-DD7A458142F4}"/>
                  </c:ext>
                </c:extLst>
              </c15:ser>
            </c15:filteredLineSeries>
          </c:ext>
        </c:extLst>
      </c:lineChart>
      <c:catAx>
        <c:axId val="58234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920"/>
        <c:crosses val="autoZero"/>
        <c:auto val="1"/>
        <c:lblAlgn val="ctr"/>
        <c:lblOffset val="100"/>
        <c:noMultiLvlLbl val="0"/>
      </c:catAx>
      <c:valAx>
        <c:axId val="5823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Categorical inflation between 2021-2022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302902354596998E-2"/>
          <c:y val="0.11802769125603771"/>
          <c:w val="0.46510946117469981"/>
          <c:h val="0.89326501995469743"/>
        </c:manualLayout>
      </c:layout>
      <c:doughnutChart>
        <c:varyColors val="1"/>
        <c:ser>
          <c:idx val="2"/>
          <c:order val="2"/>
          <c:tx>
            <c:strRef>
              <c:f>'EDA &amp; Analysis_2'!$L$2:$L$3</c:f>
              <c:strCache>
                <c:ptCount val="2"/>
                <c:pt idx="0">
                  <c:v>Inflation rate</c:v>
                </c:pt>
                <c:pt idx="1">
                  <c:v>10%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FB2-4CEF-8F43-A3514F84433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FB2-4CEF-8F43-A3514F84433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B2-4CEF-8F43-A3514F84433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B2-4CEF-8F43-A3514F84433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FB2-4CEF-8F43-A3514F84433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FB2-4CEF-8F43-A3514F84433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FB2-4CEF-8F43-A3514F84433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FB2-4CEF-8F43-A3514F84433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FB2-4CEF-8F43-A3514F84433D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FB2-4CEF-8F43-A3514F84433D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FB2-4CEF-8F43-A3514F84433D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FB2-4CEF-8F43-A3514F84433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Analysis_2'!$I$3:$I$14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Food</c:v>
                </c:pt>
                <c:pt idx="3">
                  <c:v>Fuel and light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 and effects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Analysis_2'!$L$3:$L$14</c:f>
              <c:numCache>
                <c:formatCode>0%</c:formatCode>
                <c:ptCount val="12"/>
                <c:pt idx="0">
                  <c:v>0.10295395308427444</c:v>
                </c:pt>
                <c:pt idx="1">
                  <c:v>4.0752351097178681E-2</c:v>
                </c:pt>
                <c:pt idx="2">
                  <c:v>7.1053792968175378E-2</c:v>
                </c:pt>
                <c:pt idx="3">
                  <c:v>9.7112860892388339E-2</c:v>
                </c:pt>
                <c:pt idx="4">
                  <c:v>7.2535647861128261E-2</c:v>
                </c:pt>
                <c:pt idx="5">
                  <c:v>7.8860172299536152E-2</c:v>
                </c:pt>
                <c:pt idx="6">
                  <c:v>3.4418022528160196E-2</c:v>
                </c:pt>
                <c:pt idx="7">
                  <c:v>7.3011734028683106E-2</c:v>
                </c:pt>
                <c:pt idx="8">
                  <c:v>2.8677642060541568E-2</c:v>
                </c:pt>
                <c:pt idx="9">
                  <c:v>7.3170731707316916E-2</c:v>
                </c:pt>
                <c:pt idx="10">
                  <c:v>7.7887788778877962E-2</c:v>
                </c:pt>
                <c:pt idx="11">
                  <c:v>8.821502412129574E-2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FB2-4CEF-8F43-A3514F8443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Analysis_2'!$J$2:$J$3</c15:sqref>
                        </c15:formulaRef>
                      </c:ext>
                    </c:extLst>
                    <c:strCache>
                      <c:ptCount val="2"/>
                      <c:pt idx="0">
                        <c:v>Feb-21</c:v>
                      </c:pt>
                      <c:pt idx="1">
                        <c:v>153.5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A-7FB2-4CEF-8F43-A3514F84433D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C-7FB2-4CEF-8F43-A3514F84433D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E-7FB2-4CEF-8F43-A3514F84433D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0-7FB2-4CEF-8F43-A3514F84433D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2-7FB2-4CEF-8F43-A3514F84433D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4-7FB2-4CEF-8F43-A3514F84433D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6-7FB2-4CEF-8F43-A3514F84433D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8-7FB2-4CEF-8F43-A3514F84433D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A-7FB2-4CEF-8F43-A3514F84433D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C-7FB2-4CEF-8F43-A3514F84433D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E-7FB2-4CEF-8F43-A3514F84433D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0-7FB2-4CEF-8F43-A3514F84433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 &amp; Analysis_2'!$I$3:$I$14</c15:sqref>
                        </c15:formulaRef>
                      </c:ext>
                    </c:extLst>
                    <c:strCache>
                      <c:ptCount val="12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Housing</c:v>
                      </c:pt>
                      <c:pt idx="7">
                        <c:v>Miscellaneous</c:v>
                      </c:pt>
                      <c:pt idx="8">
                        <c:v>Pan, tobacco and intoxicants</c:v>
                      </c:pt>
                      <c:pt idx="9">
                        <c:v>Personal care and effects</c:v>
                      </c:pt>
                      <c:pt idx="10">
                        <c:v>Recreation and amusement</c:v>
                      </c:pt>
                      <c:pt idx="11">
                        <c:v>Transport and communication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 &amp; Analysis_2'!$J$4:$J$14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159.5</c:v>
                      </c:pt>
                      <c:pt idx="1">
                        <c:v>156.8692307692308</c:v>
                      </c:pt>
                      <c:pt idx="2">
                        <c:v>152.4</c:v>
                      </c:pt>
                      <c:pt idx="3">
                        <c:v>161.30000000000001</c:v>
                      </c:pt>
                      <c:pt idx="4">
                        <c:v>150.9</c:v>
                      </c:pt>
                      <c:pt idx="5">
                        <c:v>159.80000000000001</c:v>
                      </c:pt>
                      <c:pt idx="6">
                        <c:v>153.4</c:v>
                      </c:pt>
                      <c:pt idx="7">
                        <c:v>188.3</c:v>
                      </c:pt>
                      <c:pt idx="8">
                        <c:v>155.80000000000001</c:v>
                      </c:pt>
                      <c:pt idx="9">
                        <c:v>151.5</c:v>
                      </c:pt>
                      <c:pt idx="10">
                        <c:v>145.1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7FB2-4CEF-8F43-A3514F84433D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Analysis_2'!$K$2:$K$3</c15:sqref>
                        </c15:formulaRef>
                      </c:ext>
                    </c:extLst>
                    <c:strCache>
                      <c:ptCount val="2"/>
                      <c:pt idx="0">
                        <c:v>Mar-22</c:v>
                      </c:pt>
                      <c:pt idx="1">
                        <c:v>169.3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7FB2-4CEF-8F43-A3514F84433D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7FB2-4CEF-8F43-A3514F84433D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7FB2-4CEF-8F43-A3514F84433D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7FB2-4CEF-8F43-A3514F84433D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7FB2-4CEF-8F43-A3514F84433D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7FB2-4CEF-8F43-A3514F84433D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7FB2-4CEF-8F43-A3514F84433D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7FB2-4CEF-8F43-A3514F84433D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7FB2-4CEF-8F43-A3514F84433D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7FB2-4CEF-8F43-A3514F84433D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7FB2-4CEF-8F43-A3514F84433D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7FB2-4CEF-8F43-A3514F84433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Analysis_2'!$I$3:$I$14</c15:sqref>
                        </c15:formulaRef>
                      </c:ext>
                    </c:extLst>
                    <c:strCache>
                      <c:ptCount val="12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Housing</c:v>
                      </c:pt>
                      <c:pt idx="7">
                        <c:v>Miscellaneous</c:v>
                      </c:pt>
                      <c:pt idx="8">
                        <c:v>Pan, tobacco and intoxicants</c:v>
                      </c:pt>
                      <c:pt idx="9">
                        <c:v>Personal care and effects</c:v>
                      </c:pt>
                      <c:pt idx="10">
                        <c:v>Recreation and amusement</c:v>
                      </c:pt>
                      <c:pt idx="11">
                        <c:v>Transport and communication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Analysis_2'!$K$4:$K$14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166</c:v>
                      </c:pt>
                      <c:pt idx="1">
                        <c:v>168.01538461538465</c:v>
                      </c:pt>
                      <c:pt idx="2">
                        <c:v>167.2</c:v>
                      </c:pt>
                      <c:pt idx="3">
                        <c:v>173</c:v>
                      </c:pt>
                      <c:pt idx="4">
                        <c:v>162.80000000000001</c:v>
                      </c:pt>
                      <c:pt idx="5">
                        <c:v>165.3</c:v>
                      </c:pt>
                      <c:pt idx="6">
                        <c:v>164.6</c:v>
                      </c:pt>
                      <c:pt idx="7">
                        <c:v>193.7</c:v>
                      </c:pt>
                      <c:pt idx="8">
                        <c:v>167.2</c:v>
                      </c:pt>
                      <c:pt idx="9">
                        <c:v>163.30000000000001</c:v>
                      </c:pt>
                      <c:pt idx="10">
                        <c:v>157.9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7FB2-4CEF-8F43-A3514F84433D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0175643805393886"/>
          <c:y val="0.15220969000496556"/>
          <c:w val="0.35746890334360376"/>
          <c:h val="0.7938610407114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Inflation Rate from 2017 - 2023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'EDA &amp; Analysis_2'!$F$7</c:f>
              <c:strCache>
                <c:ptCount val="1"/>
                <c:pt idx="0">
                  <c:v>Inflation rate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'EDA &amp; Analysis_2'!$C$8:$C$14</c15:sqref>
                  </c15:fullRef>
                </c:ext>
              </c:extLst>
              <c:f>'EDA &amp; Analysis_2'!$C$9:$C$14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Analysis_2'!$F$8:$F$14</c15:sqref>
                  </c15:fullRef>
                </c:ext>
              </c:extLst>
              <c:f>'EDA &amp; Analysis_2'!$F$9:$F$14</c:f>
              <c:numCache>
                <c:formatCode>0.0%</c:formatCode>
                <c:ptCount val="6"/>
                <c:pt idx="0">
                  <c:v>4.5176110260336952E-2</c:v>
                </c:pt>
                <c:pt idx="1">
                  <c:v>2.9325513196480937E-2</c:v>
                </c:pt>
                <c:pt idx="2">
                  <c:v>6.2187276626161463E-2</c:v>
                </c:pt>
                <c:pt idx="3">
                  <c:v>5.1643192488263025E-2</c:v>
                </c:pt>
                <c:pt idx="4">
                  <c:v>7.0881226053639806E-2</c:v>
                </c:pt>
                <c:pt idx="5">
                  <c:v>6.6827212522576729E-2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0A-4523-BED3-E4CC3259A5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343440"/>
        <c:axId val="582343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Analysis_2'!$C$7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shade val="58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'EDA &amp; Analysis_2'!$C$8:$C$14</c15:sqref>
                        </c15:fullRef>
                        <c15:formulaRef>
                          <c15:sqref>'EDA &amp; Analysis_2'!$C$9:$C$14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'EDA &amp; Analysis_2'!$C$8:$C$14</c15:sqref>
                        </c15:fullRef>
                        <c15:formulaRef>
                          <c15:sqref>'EDA &amp; Analysis_2'!$C$9:$C$14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A01-4566-9C20-21EB1BFC8ED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Analysis_2'!$D$7</c15:sqref>
                        </c15:formulaRef>
                      </c:ext>
                    </c:extLst>
                    <c:strCache>
                      <c:ptCount val="1"/>
                      <c:pt idx="0">
                        <c:v>February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shade val="8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Analysis_2'!$C$8:$C$14</c15:sqref>
                        </c15:fullRef>
                        <c15:formulaRef>
                          <c15:sqref>'EDA &amp; Analysis_2'!$C$9:$C$14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Analysis_2'!$D$8:$D$14</c15:sqref>
                        </c15:fullRef>
                        <c15:formulaRef>
                          <c15:sqref>'EDA &amp; Analysis_2'!$D$9:$D$14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136.4</c:v>
                      </c:pt>
                      <c:pt idx="1">
                        <c:v>139.9</c:v>
                      </c:pt>
                      <c:pt idx="2">
                        <c:v>149.1</c:v>
                      </c:pt>
                      <c:pt idx="3">
                        <c:v>156.6</c:v>
                      </c:pt>
                      <c:pt idx="4">
                        <c:v>166.1</c:v>
                      </c:pt>
                      <c:pt idx="5">
                        <c:v>177.2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A01-4566-9C20-21EB1BFC8ED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Analysis_2'!$E$7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tint val="8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Analysis_2'!$C$8:$C$14</c15:sqref>
                        </c15:fullRef>
                        <c15:formulaRef>
                          <c15:sqref>'EDA &amp; Analysis_2'!$C$9:$C$14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Analysis_2'!$E$8:$E$14</c15:sqref>
                        </c15:fullRef>
                        <c15:formulaRef>
                          <c15:sqref>'EDA &amp; Analysis_2'!$E$9:$E$14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136.5</c:v>
                      </c:pt>
                      <c:pt idx="1">
                        <c:v>140.4</c:v>
                      </c:pt>
                      <c:pt idx="2">
                        <c:v>148.6</c:v>
                      </c:pt>
                      <c:pt idx="3">
                        <c:v>156.80000000000001</c:v>
                      </c:pt>
                      <c:pt idx="4">
                        <c:v>167.7</c:v>
                      </c:pt>
                      <c:pt idx="5">
                        <c:v>177.2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A01-4566-9C20-21EB1BFC8EDE}"/>
                  </c:ext>
                </c:extLst>
              </c15:ser>
            </c15:filteredLineSeries>
          </c:ext>
        </c:extLst>
      </c:lineChart>
      <c:catAx>
        <c:axId val="58234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920"/>
        <c:crosses val="autoZero"/>
        <c:auto val="1"/>
        <c:lblAlgn val="ctr"/>
        <c:lblOffset val="100"/>
        <c:noMultiLvlLbl val="0"/>
      </c:catAx>
      <c:valAx>
        <c:axId val="5823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Inflation Rate from 2017 - 2023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'EDA &amp; Analysis_2'!$F$36</c:f>
              <c:strCache>
                <c:ptCount val="1"/>
                <c:pt idx="0">
                  <c:v>Inflation rate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'EDA &amp; Analysis_2'!$C$37:$C$43</c15:sqref>
                  </c15:fullRef>
                </c:ext>
              </c:extLst>
              <c:f>'EDA &amp; Analysis_2'!$C$38:$C$43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Analysis_2'!$F$37:$F$43</c15:sqref>
                  </c15:fullRef>
                </c:ext>
              </c:extLst>
              <c:f>'EDA &amp; Analysis_2'!$F$38:$F$43</c:f>
              <c:numCache>
                <c:formatCode>0.0%</c:formatCode>
                <c:ptCount val="6"/>
                <c:pt idx="0">
                  <c:v>4.5241809672386987E-2</c:v>
                </c:pt>
                <c:pt idx="1">
                  <c:v>4.1044776119402986E-2</c:v>
                </c:pt>
                <c:pt idx="2">
                  <c:v>6.2770562770562893E-2</c:v>
                </c:pt>
                <c:pt idx="3">
                  <c:v>6.2288422477996055E-2</c:v>
                </c:pt>
                <c:pt idx="4">
                  <c:v>6.3897763578274758E-2</c:v>
                </c:pt>
                <c:pt idx="5">
                  <c:v>6.5256797583081644E-2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52-44FC-A425-7F568E51E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343440"/>
        <c:axId val="582343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Analysis_2'!$C$36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shade val="58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'EDA &amp; Analysis_2'!$C$37:$C$43</c15:sqref>
                        </c15:fullRef>
                        <c15:formulaRef>
                          <c15:sqref>'EDA &amp; Analysis_2'!$C$38:$C$43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'EDA &amp; Analysis_2'!$C$37:$C$43</c15:sqref>
                        </c15:fullRef>
                        <c15:formulaRef>
                          <c15:sqref>'EDA &amp; Analysis_2'!$C$38:$C$43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A05-4CFA-A68F-06D2B854B2E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Analysis_2'!$D$36</c15:sqref>
                        </c15:formulaRef>
                      </c:ext>
                    </c:extLst>
                    <c:strCache>
                      <c:ptCount val="1"/>
                      <c:pt idx="0">
                        <c:v>February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shade val="8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Analysis_2'!$C$37:$C$43</c15:sqref>
                        </c15:fullRef>
                        <c15:formulaRef>
                          <c15:sqref>'EDA &amp; Analysis_2'!$C$38:$C$43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Analysis_2'!$D$37:$D$43</c15:sqref>
                        </c15:fullRef>
                        <c15:formulaRef>
                          <c15:sqref>'EDA &amp; Analysis_2'!$D$38:$D$43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134</c:v>
                      </c:pt>
                      <c:pt idx="1">
                        <c:v>138.6</c:v>
                      </c:pt>
                      <c:pt idx="2">
                        <c:v>147.69999999999999</c:v>
                      </c:pt>
                      <c:pt idx="3">
                        <c:v>156.5</c:v>
                      </c:pt>
                      <c:pt idx="4">
                        <c:v>165.5</c:v>
                      </c:pt>
                      <c:pt idx="5">
                        <c:v>176.3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05-4CFA-A68F-06D2B854B2E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Analysis_2'!$E$36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tint val="8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Analysis_2'!$C$37:$C$43</c15:sqref>
                        </c15:fullRef>
                        <c15:formulaRef>
                          <c15:sqref>'EDA &amp; Analysis_2'!$C$38:$C$43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Analysis_2'!$E$37:$E$43</c15:sqref>
                        </c15:fullRef>
                        <c15:formulaRef>
                          <c15:sqref>'EDA &amp; Analysis_2'!$E$38:$E$43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134</c:v>
                      </c:pt>
                      <c:pt idx="1">
                        <c:v>139.5</c:v>
                      </c:pt>
                      <c:pt idx="2">
                        <c:v>147.30000000000001</c:v>
                      </c:pt>
                      <c:pt idx="3">
                        <c:v>156.9</c:v>
                      </c:pt>
                      <c:pt idx="4">
                        <c:v>166.5</c:v>
                      </c:pt>
                      <c:pt idx="5">
                        <c:v>176.3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0A05-4CFA-A68F-06D2B854B2E4}"/>
                  </c:ext>
                </c:extLst>
              </c15:ser>
            </c15:filteredLineSeries>
          </c:ext>
        </c:extLst>
      </c:lineChart>
      <c:catAx>
        <c:axId val="58234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920"/>
        <c:crosses val="autoZero"/>
        <c:auto val="1"/>
        <c:lblAlgn val="ctr"/>
        <c:lblOffset val="100"/>
        <c:noMultiLvlLbl val="0"/>
      </c:catAx>
      <c:valAx>
        <c:axId val="5823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Inflation Rate from 2017 - 2023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'EDA &amp; Analysis_2'!$F$64</c:f>
              <c:strCache>
                <c:ptCount val="1"/>
                <c:pt idx="0">
                  <c:v>Inflation rate</c:v>
                </c:pt>
              </c:strCache>
            </c:strRef>
          </c:tx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'EDA &amp; Analysis_2'!$C$65:$C$71</c15:sqref>
                  </c15:fullRef>
                </c:ext>
              </c:extLst>
              <c:f>'EDA &amp; Analysis_2'!$C$66:$C$71</c:f>
              <c:numCache>
                <c:formatCode>General</c:formatCod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Analysis_2'!$F$65:$F$71</c15:sqref>
                  </c15:fullRef>
                </c:ext>
              </c:extLst>
              <c:f>'EDA &amp; Analysis_2'!$F$66:$F$71</c:f>
              <c:numCache>
                <c:formatCode>0.0%</c:formatCode>
                <c:ptCount val="6"/>
                <c:pt idx="0">
                  <c:v>4.6003016591251847E-2</c:v>
                </c:pt>
                <c:pt idx="1">
                  <c:v>1.9494584837545043E-2</c:v>
                </c:pt>
                <c:pt idx="2">
                  <c:v>6.241134751773058E-2</c:v>
                </c:pt>
                <c:pt idx="3">
                  <c:v>4.1888297872340309E-2</c:v>
                </c:pt>
                <c:pt idx="4">
                  <c:v>7.6579451180599875E-2</c:v>
                </c:pt>
                <c:pt idx="5">
                  <c:v>6.7786442711457784E-2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F39-4A0F-9767-AFC20CF22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2343440"/>
        <c:axId val="58234392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Analysis_2'!$C$64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shade val="58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'EDA &amp; Analysis_2'!$C$65:$C$71</c15:sqref>
                        </c15:fullRef>
                        <c15:formulaRef>
                          <c15:sqref>'EDA &amp; Analysis_2'!$C$66:$C$71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'EDA &amp; Analysis_2'!$C$65:$C$71</c15:sqref>
                        </c15:fullRef>
                        <c15:formulaRef>
                          <c15:sqref>'EDA &amp; Analysis_2'!$C$66:$C$71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5F39-4A0F-9767-AFC20CF2226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Analysis_2'!$D$64</c15:sqref>
                        </c15:formulaRef>
                      </c:ext>
                    </c:extLst>
                    <c:strCache>
                      <c:ptCount val="1"/>
                      <c:pt idx="0">
                        <c:v>February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shade val="8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Analysis_2'!$C$65:$C$71</c15:sqref>
                        </c15:fullRef>
                        <c15:formulaRef>
                          <c15:sqref>'EDA &amp; Analysis_2'!$C$66:$C$71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Analysis_2'!$D$65:$D$71</c15:sqref>
                        </c15:fullRef>
                        <c15:formulaRef>
                          <c15:sqref>'EDA &amp; Analysis_2'!$D$66:$D$71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138.5</c:v>
                      </c:pt>
                      <c:pt idx="1">
                        <c:v>141</c:v>
                      </c:pt>
                      <c:pt idx="2">
                        <c:v>150.4</c:v>
                      </c:pt>
                      <c:pt idx="3">
                        <c:v>156.69999999999999</c:v>
                      </c:pt>
                      <c:pt idx="4">
                        <c:v>166.7</c:v>
                      </c:pt>
                      <c:pt idx="5">
                        <c:v>178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F39-4A0F-9767-AFC20CF2226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Analysis_2'!$E$64</c15:sqref>
                        </c15:formulaRef>
                      </c:ext>
                    </c:extLst>
                    <c:strCache>
                      <c:ptCount val="1"/>
                      <c:pt idx="0">
                        <c:v>March</c:v>
                      </c:pt>
                    </c:strCache>
                  </c:strRef>
                </c:tx>
                <c:spPr>
                  <a:ln w="34925" cap="rnd">
                    <a:solidFill>
                      <a:schemeClr val="accent2">
                        <a:tint val="86000"/>
                      </a:schemeClr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Analysis_2'!$C$65:$C$71</c15:sqref>
                        </c15:fullRef>
                        <c15:formulaRef>
                          <c15:sqref>'EDA &amp; Analysis_2'!$C$66:$C$71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'EDA &amp; Analysis_2'!$E$65:$E$71</c15:sqref>
                        </c15:fullRef>
                        <c15:formulaRef>
                          <c15:sqref>'EDA &amp; Analysis_2'!$E$66:$E$71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138.69999999999999</c:v>
                      </c:pt>
                      <c:pt idx="1">
                        <c:v>141.19999999999999</c:v>
                      </c:pt>
                      <c:pt idx="2">
                        <c:v>149.80000000000001</c:v>
                      </c:pt>
                      <c:pt idx="3">
                        <c:v>156.69999999999999</c:v>
                      </c:pt>
                      <c:pt idx="4">
                        <c:v>168.7</c:v>
                      </c:pt>
                      <c:pt idx="5">
                        <c:v>178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F39-4A0F-9767-AFC20CF2226B}"/>
                  </c:ext>
                </c:extLst>
              </c15:ser>
            </c15:filteredLineSeries>
          </c:ext>
        </c:extLst>
      </c:lineChart>
      <c:catAx>
        <c:axId val="58234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920"/>
        <c:crosses val="autoZero"/>
        <c:auto val="1"/>
        <c:lblAlgn val="ctr"/>
        <c:lblOffset val="100"/>
        <c:noMultiLvlLbl val="0"/>
      </c:catAx>
      <c:valAx>
        <c:axId val="58234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34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4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887408688749866E-2"/>
          <c:y val="5.336749002265128E-2"/>
          <c:w val="0.46510946117469981"/>
          <c:h val="0.89326501995469743"/>
        </c:manualLayout>
      </c:layout>
      <c:doughnutChart>
        <c:varyColors val="1"/>
        <c:ser>
          <c:idx val="2"/>
          <c:order val="2"/>
          <c:tx>
            <c:strRef>
              <c:f>'EDA &amp; Analysis_2'!$L$2:$L$3</c:f>
              <c:strCache>
                <c:ptCount val="2"/>
                <c:pt idx="0">
                  <c:v>Inflation rate</c:v>
                </c:pt>
                <c:pt idx="1">
                  <c:v>10%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F5-4D09-855D-73D30F50311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F5-4D09-855D-73D30F50311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F5-4D09-855D-73D30F50311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BF5-4D09-855D-73D30F50311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BF5-4D09-855D-73D30F50311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BF5-4D09-855D-73D30F50311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BF5-4D09-855D-73D30F50311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BF5-4D09-855D-73D30F50311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2BF5-4D09-855D-73D30F50311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2BF5-4D09-855D-73D30F50311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2BF5-4D09-855D-73D30F50311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2BF5-4D09-855D-73D30F5031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Analysis_2'!$I$3:$I$14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Food</c:v>
                </c:pt>
                <c:pt idx="3">
                  <c:v>Fuel and light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 and effects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Analysis_2'!$L$3:$L$14</c:f>
              <c:numCache>
                <c:formatCode>0%</c:formatCode>
                <c:ptCount val="12"/>
                <c:pt idx="0">
                  <c:v>0.10295395308427444</c:v>
                </c:pt>
                <c:pt idx="1">
                  <c:v>4.0752351097178681E-2</c:v>
                </c:pt>
                <c:pt idx="2">
                  <c:v>7.1053792968175378E-2</c:v>
                </c:pt>
                <c:pt idx="3">
                  <c:v>9.7112860892388339E-2</c:v>
                </c:pt>
                <c:pt idx="4">
                  <c:v>7.2535647861128261E-2</c:v>
                </c:pt>
                <c:pt idx="5">
                  <c:v>7.8860172299536152E-2</c:v>
                </c:pt>
                <c:pt idx="6">
                  <c:v>3.4418022528160196E-2</c:v>
                </c:pt>
                <c:pt idx="7">
                  <c:v>7.3011734028683106E-2</c:v>
                </c:pt>
                <c:pt idx="8">
                  <c:v>2.8677642060541568E-2</c:v>
                </c:pt>
                <c:pt idx="9">
                  <c:v>7.3170731707316916E-2</c:v>
                </c:pt>
                <c:pt idx="10">
                  <c:v>7.7887788778877962E-2</c:v>
                </c:pt>
                <c:pt idx="11">
                  <c:v>8.821502412129574E-2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2BF5-4D09-855D-73D30F5031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Analysis_2'!$J$2:$J$3</c15:sqref>
                        </c15:formulaRef>
                      </c:ext>
                    </c:extLst>
                    <c:strCache>
                      <c:ptCount val="2"/>
                      <c:pt idx="0">
                        <c:v>Feb-21</c:v>
                      </c:pt>
                      <c:pt idx="1">
                        <c:v>153.5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A-2BF5-4D09-855D-73D30F50311C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C-2BF5-4D09-855D-73D30F50311C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E-2BF5-4D09-855D-73D30F50311C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0-2BF5-4D09-855D-73D30F50311C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2-2BF5-4D09-855D-73D30F50311C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4-2BF5-4D09-855D-73D30F50311C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6-2BF5-4D09-855D-73D30F50311C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8-2BF5-4D09-855D-73D30F50311C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A-2BF5-4D09-855D-73D30F50311C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C-2BF5-4D09-855D-73D30F50311C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E-2BF5-4D09-855D-73D30F50311C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0-2BF5-4D09-855D-73D30F50311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 &amp; Analysis_2'!$I$3:$I$14</c15:sqref>
                        </c15:formulaRef>
                      </c:ext>
                    </c:extLst>
                    <c:strCache>
                      <c:ptCount val="12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Housing</c:v>
                      </c:pt>
                      <c:pt idx="7">
                        <c:v>Miscellaneous</c:v>
                      </c:pt>
                      <c:pt idx="8">
                        <c:v>Pan, tobacco and intoxicants</c:v>
                      </c:pt>
                      <c:pt idx="9">
                        <c:v>Personal care and effects</c:v>
                      </c:pt>
                      <c:pt idx="10">
                        <c:v>Recreation and amusement</c:v>
                      </c:pt>
                      <c:pt idx="11">
                        <c:v>Transport and communication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 &amp; Analysis_2'!$J$4:$J$14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159.5</c:v>
                      </c:pt>
                      <c:pt idx="1">
                        <c:v>156.8692307692308</c:v>
                      </c:pt>
                      <c:pt idx="2">
                        <c:v>152.4</c:v>
                      </c:pt>
                      <c:pt idx="3">
                        <c:v>161.30000000000001</c:v>
                      </c:pt>
                      <c:pt idx="4">
                        <c:v>150.9</c:v>
                      </c:pt>
                      <c:pt idx="5">
                        <c:v>159.80000000000001</c:v>
                      </c:pt>
                      <c:pt idx="6">
                        <c:v>153.4</c:v>
                      </c:pt>
                      <c:pt idx="7">
                        <c:v>188.3</c:v>
                      </c:pt>
                      <c:pt idx="8">
                        <c:v>155.80000000000001</c:v>
                      </c:pt>
                      <c:pt idx="9">
                        <c:v>151.5</c:v>
                      </c:pt>
                      <c:pt idx="10">
                        <c:v>145.1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2BF5-4D09-855D-73D30F50311C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Analysis_2'!$K$2:$K$3</c15:sqref>
                        </c15:formulaRef>
                      </c:ext>
                    </c:extLst>
                    <c:strCache>
                      <c:ptCount val="2"/>
                      <c:pt idx="0">
                        <c:v>Mar-22</c:v>
                      </c:pt>
                      <c:pt idx="1">
                        <c:v>169.3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2BF5-4D09-855D-73D30F50311C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2BF5-4D09-855D-73D30F50311C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2BF5-4D09-855D-73D30F50311C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2BF5-4D09-855D-73D30F50311C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2BF5-4D09-855D-73D30F50311C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2BF5-4D09-855D-73D30F50311C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2BF5-4D09-855D-73D30F50311C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2BF5-4D09-855D-73D30F50311C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2BF5-4D09-855D-73D30F50311C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2BF5-4D09-855D-73D30F50311C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2BF5-4D09-855D-73D30F50311C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2BF5-4D09-855D-73D30F50311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Analysis_2'!$I$3:$I$14</c15:sqref>
                        </c15:formulaRef>
                      </c:ext>
                    </c:extLst>
                    <c:strCache>
                      <c:ptCount val="12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Housing</c:v>
                      </c:pt>
                      <c:pt idx="7">
                        <c:v>Miscellaneous</c:v>
                      </c:pt>
                      <c:pt idx="8">
                        <c:v>Pan, tobacco and intoxicants</c:v>
                      </c:pt>
                      <c:pt idx="9">
                        <c:v>Personal care and effects</c:v>
                      </c:pt>
                      <c:pt idx="10">
                        <c:v>Recreation and amusement</c:v>
                      </c:pt>
                      <c:pt idx="11">
                        <c:v>Transport and communication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Analysis_2'!$K$4:$K$14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166</c:v>
                      </c:pt>
                      <c:pt idx="1">
                        <c:v>168.01538461538465</c:v>
                      </c:pt>
                      <c:pt idx="2">
                        <c:v>167.2</c:v>
                      </c:pt>
                      <c:pt idx="3">
                        <c:v>173</c:v>
                      </c:pt>
                      <c:pt idx="4">
                        <c:v>162.80000000000001</c:v>
                      </c:pt>
                      <c:pt idx="5">
                        <c:v>165.3</c:v>
                      </c:pt>
                      <c:pt idx="6">
                        <c:v>164.6</c:v>
                      </c:pt>
                      <c:pt idx="7">
                        <c:v>193.7</c:v>
                      </c:pt>
                      <c:pt idx="8">
                        <c:v>167.2</c:v>
                      </c:pt>
                      <c:pt idx="9">
                        <c:v>163.30000000000001</c:v>
                      </c:pt>
                      <c:pt idx="10">
                        <c:v>157.9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BF5-4D09-855D-73D30F50311C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3074197147374922"/>
          <c:y val="7.0309492563429568E-2"/>
          <c:w val="0.32848330885244847"/>
          <c:h val="0.85938101487314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887408688749866E-2"/>
          <c:y val="5.336749002265128E-2"/>
          <c:w val="0.46510946117469981"/>
          <c:h val="0.89326501995469743"/>
        </c:manualLayout>
      </c:layout>
      <c:doughnutChart>
        <c:varyColors val="1"/>
        <c:ser>
          <c:idx val="2"/>
          <c:order val="2"/>
          <c:tx>
            <c:strRef>
              <c:f>'EDA &amp; Analysis_2'!$L$31:$L$32</c:f>
              <c:strCache>
                <c:ptCount val="2"/>
                <c:pt idx="0">
                  <c:v>Inflation rate</c:v>
                </c:pt>
                <c:pt idx="1">
                  <c:v>9%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DF9-4104-B78D-881DFE6975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DF9-4104-B78D-881DFE6975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DF9-4104-B78D-881DFE6975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DF9-4104-B78D-881DFE6975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DF9-4104-B78D-881DFE6975D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DF9-4104-B78D-881DFE6975D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DF9-4104-B78D-881DFE6975D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DF9-4104-B78D-881DFE6975D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DF9-4104-B78D-881DFE6975D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DF9-4104-B78D-881DFE6975D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DF9-4104-B78D-881DFE6975D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DDF9-4104-B78D-881DFE69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Analysis_2'!$I$32:$I$43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Food</c:v>
                </c:pt>
                <c:pt idx="3">
                  <c:v>Fuel and light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 and effects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Analysis_2'!$L$32:$L$43</c:f>
              <c:numCache>
                <c:formatCode>0%</c:formatCode>
                <c:ptCount val="12"/>
                <c:pt idx="0">
                  <c:v>9.0950022512381823E-2</c:v>
                </c:pt>
                <c:pt idx="1">
                  <c:v>3.8952745849297539E-2</c:v>
                </c:pt>
                <c:pt idx="2">
                  <c:v>6.3068731848983567E-2</c:v>
                </c:pt>
                <c:pt idx="3">
                  <c:v>0.10328638497652587</c:v>
                </c:pt>
                <c:pt idx="4">
                  <c:v>7.6135636596289039E-2</c:v>
                </c:pt>
                <c:pt idx="5">
                  <c:v>8.2593856655290065E-2</c:v>
                </c:pt>
                <c:pt idx="6">
                  <c:v>3.4418022528160196E-2</c:v>
                </c:pt>
                <c:pt idx="7">
                  <c:v>7.5686537173476107E-2</c:v>
                </c:pt>
                <c:pt idx="8">
                  <c:v>2.1727884117951311E-2</c:v>
                </c:pt>
                <c:pt idx="9">
                  <c:v>6.4454371410338371E-2</c:v>
                </c:pt>
                <c:pt idx="10">
                  <c:v>9.1649694501018328E-2</c:v>
                </c:pt>
                <c:pt idx="11">
                  <c:v>9.7508896797152939E-2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DDF9-4104-B78D-881DFE6975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Analysis_2'!$J$31:$J$32</c15:sqref>
                        </c15:formulaRef>
                      </c:ext>
                    </c:extLst>
                    <c:strCache>
                      <c:ptCount val="2"/>
                      <c:pt idx="0">
                        <c:v>Feb-21</c:v>
                      </c:pt>
                      <c:pt idx="1">
                        <c:v>148.1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A-DDF9-4104-B78D-881DFE6975D8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C-DDF9-4104-B78D-881DFE6975D8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E-DDF9-4104-B78D-881DFE6975D8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0-DDF9-4104-B78D-881DFE6975D8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2-DDF9-4104-B78D-881DFE6975D8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4-DDF9-4104-B78D-881DFE6975D8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6-DDF9-4104-B78D-881DFE6975D8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8-DDF9-4104-B78D-881DFE6975D8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A-DDF9-4104-B78D-881DFE6975D8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C-DDF9-4104-B78D-881DFE6975D8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E-DDF9-4104-B78D-881DFE6975D8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0-DDF9-4104-B78D-881DFE6975D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 &amp; Analysis_2'!$I$32:$I$43</c15:sqref>
                        </c15:formulaRef>
                      </c:ext>
                    </c:extLst>
                    <c:strCache>
                      <c:ptCount val="12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Housing</c:v>
                      </c:pt>
                      <c:pt idx="7">
                        <c:v>Miscellaneous</c:v>
                      </c:pt>
                      <c:pt idx="8">
                        <c:v>Pan, tobacco and intoxicants</c:v>
                      </c:pt>
                      <c:pt idx="9">
                        <c:v>Personal care and effects</c:v>
                      </c:pt>
                      <c:pt idx="10">
                        <c:v>Recreation and amusement</c:v>
                      </c:pt>
                      <c:pt idx="11">
                        <c:v>Transport and communication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 &amp; Analysis_2'!$J$33:$J$43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156.6</c:v>
                      </c:pt>
                      <c:pt idx="1">
                        <c:v>158.92307692307693</c:v>
                      </c:pt>
                      <c:pt idx="2">
                        <c:v>149.1</c:v>
                      </c:pt>
                      <c:pt idx="3">
                        <c:v>156.30000000000001</c:v>
                      </c:pt>
                      <c:pt idx="4">
                        <c:v>146.5</c:v>
                      </c:pt>
                      <c:pt idx="5">
                        <c:v>159.80000000000001</c:v>
                      </c:pt>
                      <c:pt idx="6">
                        <c:v>149.30000000000001</c:v>
                      </c:pt>
                      <c:pt idx="7">
                        <c:v>193.3</c:v>
                      </c:pt>
                      <c:pt idx="8">
                        <c:v>156.69999999999999</c:v>
                      </c:pt>
                      <c:pt idx="9">
                        <c:v>147.30000000000001</c:v>
                      </c:pt>
                      <c:pt idx="10">
                        <c:v>140.5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DDF9-4104-B78D-881DFE6975D8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Analysis_2'!$K$31:$K$32</c15:sqref>
                        </c15:formulaRef>
                      </c:ext>
                    </c:extLst>
                    <c:strCache>
                      <c:ptCount val="2"/>
                      <c:pt idx="0">
                        <c:v>Mar-22</c:v>
                      </c:pt>
                      <c:pt idx="1">
                        <c:v>161.5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DDF9-4104-B78D-881DFE6975D8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DDF9-4104-B78D-881DFE6975D8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DDF9-4104-B78D-881DFE6975D8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DDF9-4104-B78D-881DFE6975D8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DDF9-4104-B78D-881DFE6975D8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DDF9-4104-B78D-881DFE6975D8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DDF9-4104-B78D-881DFE6975D8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DDF9-4104-B78D-881DFE6975D8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DDF9-4104-B78D-881DFE6975D8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DDF9-4104-B78D-881DFE6975D8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DDF9-4104-B78D-881DFE6975D8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DDF9-4104-B78D-881DFE6975D8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Analysis_2'!$I$32:$I$43</c15:sqref>
                        </c15:formulaRef>
                      </c:ext>
                    </c:extLst>
                    <c:strCache>
                      <c:ptCount val="12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Housing</c:v>
                      </c:pt>
                      <c:pt idx="7">
                        <c:v>Miscellaneous</c:v>
                      </c:pt>
                      <c:pt idx="8">
                        <c:v>Pan, tobacco and intoxicants</c:v>
                      </c:pt>
                      <c:pt idx="9">
                        <c:v>Personal care and effects</c:v>
                      </c:pt>
                      <c:pt idx="10">
                        <c:v>Recreation and amusement</c:v>
                      </c:pt>
                      <c:pt idx="11">
                        <c:v>Transport and communication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Analysis_2'!$K$33:$K$43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162.69999999999999</c:v>
                      </c:pt>
                      <c:pt idx="1">
                        <c:v>168.94615384615386</c:v>
                      </c:pt>
                      <c:pt idx="2">
                        <c:v>164.5</c:v>
                      </c:pt>
                      <c:pt idx="3">
                        <c:v>168.2</c:v>
                      </c:pt>
                      <c:pt idx="4">
                        <c:v>158.6</c:v>
                      </c:pt>
                      <c:pt idx="5">
                        <c:v>165.3</c:v>
                      </c:pt>
                      <c:pt idx="6">
                        <c:v>160.6</c:v>
                      </c:pt>
                      <c:pt idx="7">
                        <c:v>197.5</c:v>
                      </c:pt>
                      <c:pt idx="8">
                        <c:v>166.8</c:v>
                      </c:pt>
                      <c:pt idx="9">
                        <c:v>160.80000000000001</c:v>
                      </c:pt>
                      <c:pt idx="10">
                        <c:v>154.19999999999999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DDF9-4104-B78D-881DFE6975D8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309671153491131"/>
          <c:y val="4.7161344415281421E-2"/>
          <c:w val="0.33867698877089902"/>
          <c:h val="0.90104768153980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887408688749866E-2"/>
          <c:y val="5.336749002265128E-2"/>
          <c:w val="0.46510946117469981"/>
          <c:h val="0.89326501995469743"/>
        </c:manualLayout>
      </c:layout>
      <c:doughnutChart>
        <c:varyColors val="1"/>
        <c:ser>
          <c:idx val="2"/>
          <c:order val="2"/>
          <c:tx>
            <c:strRef>
              <c:f>'EDA &amp; Analysis_2'!$R$31</c:f>
              <c:strCache>
                <c:ptCount val="1"/>
                <c:pt idx="0">
                  <c:v>Inflation rate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93F-4DDC-8970-E88AC421C40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93F-4DDC-8970-E88AC421C40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93F-4DDC-8970-E88AC421C40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93F-4DDC-8970-E88AC421C40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93F-4DDC-8970-E88AC421C40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93F-4DDC-8970-E88AC421C40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93F-4DDC-8970-E88AC421C40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793F-4DDC-8970-E88AC421C40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793F-4DDC-8970-E88AC421C40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793F-4DDC-8970-E88AC421C40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793F-4DDC-8970-E88AC421C40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793F-4DDC-8970-E88AC421C401}"/>
              </c:ext>
            </c:extLst>
          </c:dPt>
          <c:dLbls>
            <c:dLbl>
              <c:idx val="11"/>
              <c:layout>
                <c:manualLayout>
                  <c:x val="0"/>
                  <c:y val="-2.754811898512685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793F-4DDC-8970-E88AC421C4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Analysis_2'!$O$32:$O$43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Food</c:v>
                </c:pt>
                <c:pt idx="3">
                  <c:v>Fuel and light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 and effects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'EDA &amp; Analysis_2'!$R$32:$R$43</c:f>
              <c:numCache>
                <c:formatCode>0.0%</c:formatCode>
                <c:ptCount val="12"/>
                <c:pt idx="0">
                  <c:v>9.5724713242961307E-2</c:v>
                </c:pt>
                <c:pt idx="1">
                  <c:v>6.4814814814814811E-2</c:v>
                </c:pt>
                <c:pt idx="2">
                  <c:v>5.4911838790932123E-2</c:v>
                </c:pt>
                <c:pt idx="3">
                  <c:v>0.12024539877300611</c:v>
                </c:pt>
                <c:pt idx="4">
                  <c:v>8.1339712918660434E-2</c:v>
                </c:pt>
                <c:pt idx="5">
                  <c:v>7.4968233799237505E-2</c:v>
                </c:pt>
                <c:pt idx="6">
                  <c:v>4.8338368580060423E-2</c:v>
                </c:pt>
                <c:pt idx="7">
                  <c:v>6.6499372647427821E-2</c:v>
                </c:pt>
                <c:pt idx="8">
                  <c:v>3.1552162849872716E-2</c:v>
                </c:pt>
                <c:pt idx="9">
                  <c:v>0.10535931790499399</c:v>
                </c:pt>
                <c:pt idx="10">
                  <c:v>5.5799373040752387E-2</c:v>
                </c:pt>
                <c:pt idx="11">
                  <c:v>4.3762246897452756E-2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793F-4DDC-8970-E88AC421C40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Analysis_2'!$P$31:$P$32</c15:sqref>
                        </c15:formulaRef>
                      </c:ext>
                    </c:extLst>
                    <c:strCache>
                      <c:ptCount val="2"/>
                      <c:pt idx="0">
                        <c:v>Feb-22</c:v>
                      </c:pt>
                      <c:pt idx="1">
                        <c:v>159.8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A-793F-4DDC-8970-E88AC421C401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C-793F-4DDC-8970-E88AC421C401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E-793F-4DDC-8970-E88AC421C401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0-793F-4DDC-8970-E88AC421C401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2-793F-4DDC-8970-E88AC421C401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4-793F-4DDC-8970-E88AC421C401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6-793F-4DDC-8970-E88AC421C401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8-793F-4DDC-8970-E88AC421C401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A-793F-4DDC-8970-E88AC421C401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C-793F-4DDC-8970-E88AC421C401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E-793F-4DDC-8970-E88AC421C401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30-793F-4DDC-8970-E88AC421C401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 &amp; Analysis_2'!$O$32:$O$43</c15:sqref>
                        </c15:formulaRef>
                      </c:ext>
                    </c:extLst>
                    <c:strCache>
                      <c:ptCount val="12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Housing</c:v>
                      </c:pt>
                      <c:pt idx="7">
                        <c:v>Miscellaneous</c:v>
                      </c:pt>
                      <c:pt idx="8">
                        <c:v>Pan, tobacco and intoxicants</c:v>
                      </c:pt>
                      <c:pt idx="9">
                        <c:v>Personal care and effects</c:v>
                      </c:pt>
                      <c:pt idx="10">
                        <c:v>Recreation and amusement</c:v>
                      </c:pt>
                      <c:pt idx="11">
                        <c:v>Transport and communication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 &amp; Analysis_2'!$P$33:$P$43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162</c:v>
                      </c:pt>
                      <c:pt idx="1">
                        <c:v>167.96153846153845</c:v>
                      </c:pt>
                      <c:pt idx="2">
                        <c:v>163</c:v>
                      </c:pt>
                      <c:pt idx="3">
                        <c:v>167.2</c:v>
                      </c:pt>
                      <c:pt idx="4">
                        <c:v>157.4</c:v>
                      </c:pt>
                      <c:pt idx="5">
                        <c:v>165.5</c:v>
                      </c:pt>
                      <c:pt idx="6">
                        <c:v>159.4</c:v>
                      </c:pt>
                      <c:pt idx="7">
                        <c:v>196.5</c:v>
                      </c:pt>
                      <c:pt idx="8">
                        <c:v>164.2</c:v>
                      </c:pt>
                      <c:pt idx="9">
                        <c:v>159.5</c:v>
                      </c:pt>
                      <c:pt idx="10">
                        <c:v>153.1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31-793F-4DDC-8970-E88AC421C401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Analysis_2'!$Q$31:$Q$32</c15:sqref>
                        </c15:formulaRef>
                      </c:ext>
                    </c:extLst>
                    <c:strCache>
                      <c:ptCount val="2"/>
                      <c:pt idx="0">
                        <c:v>Mar-23</c:v>
                      </c:pt>
                      <c:pt idx="1">
                        <c:v>175.1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793F-4DDC-8970-E88AC421C401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793F-4DDC-8970-E88AC421C401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793F-4DDC-8970-E88AC421C401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793F-4DDC-8970-E88AC421C401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793F-4DDC-8970-E88AC421C401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793F-4DDC-8970-E88AC421C401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793F-4DDC-8970-E88AC421C401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793F-4DDC-8970-E88AC421C401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793F-4DDC-8970-E88AC421C401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793F-4DDC-8970-E88AC421C401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793F-4DDC-8970-E88AC421C401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9-793F-4DDC-8970-E88AC421C401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Analysis_2'!$O$32:$O$43</c15:sqref>
                        </c15:formulaRef>
                      </c:ext>
                    </c:extLst>
                    <c:strCache>
                      <c:ptCount val="12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Housing</c:v>
                      </c:pt>
                      <c:pt idx="7">
                        <c:v>Miscellaneous</c:v>
                      </c:pt>
                      <c:pt idx="8">
                        <c:v>Pan, tobacco and intoxicants</c:v>
                      </c:pt>
                      <c:pt idx="9">
                        <c:v>Personal care and effects</c:v>
                      </c:pt>
                      <c:pt idx="10">
                        <c:v>Recreation and amusement</c:v>
                      </c:pt>
                      <c:pt idx="11">
                        <c:v>Transport and communication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Analysis_2'!$Q$33:$Q$43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172.5</c:v>
                      </c:pt>
                      <c:pt idx="1">
                        <c:v>177.1846153846154</c:v>
                      </c:pt>
                      <c:pt idx="2">
                        <c:v>182.6</c:v>
                      </c:pt>
                      <c:pt idx="3">
                        <c:v>180.8</c:v>
                      </c:pt>
                      <c:pt idx="4">
                        <c:v>169.2</c:v>
                      </c:pt>
                      <c:pt idx="5">
                        <c:v>173.5</c:v>
                      </c:pt>
                      <c:pt idx="6">
                        <c:v>170</c:v>
                      </c:pt>
                      <c:pt idx="7">
                        <c:v>202.7</c:v>
                      </c:pt>
                      <c:pt idx="8">
                        <c:v>181.5</c:v>
                      </c:pt>
                      <c:pt idx="9">
                        <c:v>168.4</c:v>
                      </c:pt>
                      <c:pt idx="10">
                        <c:v>159.80000000000001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793F-4DDC-8970-E88AC421C401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112466984281001"/>
          <c:y val="7.0309492563429568E-2"/>
          <c:w val="0.33938085938309842"/>
          <c:h val="0.859381014873140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887408688749866E-2"/>
          <c:y val="5.336749002265128E-2"/>
          <c:w val="0.46510946117469981"/>
          <c:h val="0.89326501995469743"/>
        </c:manualLayout>
      </c:layout>
      <c:doughnutChart>
        <c:varyColors val="1"/>
        <c:ser>
          <c:idx val="2"/>
          <c:order val="2"/>
          <c:tx>
            <c:strRef>
              <c:f>'EDA &amp; Analysis_2'!$L$60</c:f>
              <c:strCache>
                <c:ptCount val="1"/>
                <c:pt idx="0">
                  <c:v>Inflation rate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529-4AAC-AA51-03CA7A91244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529-4AAC-AA51-03CA7A91244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529-4AAC-AA51-03CA7A91244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529-4AAC-AA51-03CA7A91244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529-4AAC-AA51-03CA7A91244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529-4AAC-AA51-03CA7A91244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529-4AAC-AA51-03CA7A91244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529-4AAC-AA51-03CA7A91244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529-4AAC-AA51-03CA7A91244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529-4AAC-AA51-03CA7A91244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529-4AAC-AA51-03CA7A9124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'EDA &amp; Analysis_2'!$I$61:$I$71</c:f>
              <c:strCache>
                <c:ptCount val="11"/>
                <c:pt idx="0">
                  <c:v>Apparel</c:v>
                </c:pt>
                <c:pt idx="1">
                  <c:v>Education</c:v>
                </c:pt>
                <c:pt idx="2">
                  <c:v>Food</c:v>
                </c:pt>
                <c:pt idx="3">
                  <c:v>Fuel and light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Miscellaneous</c:v>
                </c:pt>
                <c:pt idx="7">
                  <c:v>Pan, tobacco and intoxicants</c:v>
                </c:pt>
                <c:pt idx="8">
                  <c:v>Personal care and effects</c:v>
                </c:pt>
                <c:pt idx="9">
                  <c:v>Recreation and amusement</c:v>
                </c:pt>
                <c:pt idx="10">
                  <c:v>Transport and communication</c:v>
                </c:pt>
              </c:strCache>
            </c:strRef>
          </c:cat>
          <c:val>
            <c:numRef>
              <c:f>'EDA &amp; Analysis_2'!$L$61:$L$71</c:f>
              <c:numCache>
                <c:formatCode>0%</c:formatCode>
                <c:ptCount val="11"/>
                <c:pt idx="0">
                  <c:v>0.11094611794654242</c:v>
                </c:pt>
                <c:pt idx="1">
                  <c:v>4.2787286063569685E-2</c:v>
                </c:pt>
                <c:pt idx="2">
                  <c:v>7.5939367007357053E-2</c:v>
                </c:pt>
                <c:pt idx="3">
                  <c:v>9.3911917098445596E-2</c:v>
                </c:pt>
                <c:pt idx="4">
                  <c:v>7.1211199026171568E-2</c:v>
                </c:pt>
                <c:pt idx="5">
                  <c:v>7.5581395348837135E-2</c:v>
                </c:pt>
                <c:pt idx="6">
                  <c:v>7.0610687022900909E-2</c:v>
                </c:pt>
                <c:pt idx="7">
                  <c:v>3.1099195710455826E-2</c:v>
                </c:pt>
                <c:pt idx="8">
                  <c:v>7.8608247422680522E-2</c:v>
                </c:pt>
                <c:pt idx="9">
                  <c:v>6.114649681528659E-2</c:v>
                </c:pt>
                <c:pt idx="10">
                  <c:v>7.8561917443408874E-2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A529-4AAC-AA51-03CA7A91244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'EDA &amp; Analysis_2'!$J$60</c15:sqref>
                        </c15:formulaRef>
                      </c:ext>
                    </c:extLst>
                    <c:strCache>
                      <c:ptCount val="1"/>
                      <c:pt idx="0">
                        <c:v>Feb-21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8-A529-4AAC-AA51-03CA7A91244C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A-A529-4AAC-AA51-03CA7A91244C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C-A529-4AAC-AA51-03CA7A91244C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E-A529-4AAC-AA51-03CA7A91244C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0-A529-4AAC-AA51-03CA7A91244C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2-A529-4AAC-AA51-03CA7A91244C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4-A529-4AAC-AA51-03CA7A91244C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6-A529-4AAC-AA51-03CA7A91244C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8-A529-4AAC-AA51-03CA7A91244C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A-A529-4AAC-AA51-03CA7A91244C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C-A529-4AAC-AA51-03CA7A91244C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2E-A529-4AAC-AA51-03CA7A91244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'EDA &amp; Analysis_2'!$I$61:$I$71</c15:sqref>
                        </c15:formulaRef>
                      </c:ext>
                    </c:extLst>
                    <c:strCache>
                      <c:ptCount val="11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Miscellaneous</c:v>
                      </c:pt>
                      <c:pt idx="7">
                        <c:v>Pan, tobacco and intoxicants</c:v>
                      </c:pt>
                      <c:pt idx="8">
                        <c:v>Personal care and effects</c:v>
                      </c:pt>
                      <c:pt idx="9">
                        <c:v>Recreation and amusement</c:v>
                      </c:pt>
                      <c:pt idx="10">
                        <c:v>Transport and communication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'EDA &amp; Analysis_2'!$J$61:$J$71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157.13333333333333</c:v>
                      </c:pt>
                      <c:pt idx="1">
                        <c:v>163.6</c:v>
                      </c:pt>
                      <c:pt idx="2">
                        <c:v>155.7923076923077</c:v>
                      </c:pt>
                      <c:pt idx="3">
                        <c:v>154.4</c:v>
                      </c:pt>
                      <c:pt idx="4">
                        <c:v>164.3</c:v>
                      </c:pt>
                      <c:pt idx="5">
                        <c:v>154.80000000000001</c:v>
                      </c:pt>
                      <c:pt idx="6">
                        <c:v>157.19999999999999</c:v>
                      </c:pt>
                      <c:pt idx="7">
                        <c:v>186.5</c:v>
                      </c:pt>
                      <c:pt idx="8">
                        <c:v>155.19999999999999</c:v>
                      </c:pt>
                      <c:pt idx="9">
                        <c:v>157</c:v>
                      </c:pt>
                      <c:pt idx="10">
                        <c:v>150.19999999999999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2F-A529-4AAC-AA51-03CA7A91244C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Analysis_2'!$K$60</c15:sqref>
                        </c15:formulaRef>
                      </c:ext>
                    </c:extLst>
                    <c:strCache>
                      <c:ptCount val="1"/>
                      <c:pt idx="0">
                        <c:v>Mar-22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1-A529-4AAC-AA51-03CA7A91244C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3-A529-4AAC-AA51-03CA7A91244C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3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5-A529-4AAC-AA51-03CA7A91244C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7-A529-4AAC-AA51-03CA7A91244C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9-A529-4AAC-AA51-03CA7A91244C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B-A529-4AAC-AA51-03CA7A91244C}"/>
                    </c:ext>
                  </c:extLst>
                </c:dPt>
                <c:dPt>
                  <c:idx val="6"/>
                  <c:bubble3D val="0"/>
                  <c:spPr>
                    <a:gradFill rotWithShape="1">
                      <a:gsLst>
                        <a:gs pos="0">
                          <a:schemeClr val="accent1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D-A529-4AAC-AA51-03CA7A91244C}"/>
                    </c:ext>
                  </c:extLst>
                </c:dPt>
                <c:dPt>
                  <c:idx val="7"/>
                  <c:bubble3D val="0"/>
                  <c:spPr>
                    <a:gradFill rotWithShape="1">
                      <a:gsLst>
                        <a:gs pos="0">
                          <a:schemeClr val="accent2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3F-A529-4AAC-AA51-03CA7A91244C}"/>
                    </c:ext>
                  </c:extLst>
                </c:dPt>
                <c:dPt>
                  <c:idx val="8"/>
                  <c:bubble3D val="0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1-A529-4AAC-AA51-03CA7A91244C}"/>
                    </c:ext>
                  </c:extLst>
                </c:dPt>
                <c:dPt>
                  <c:idx val="9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3-A529-4AAC-AA51-03CA7A91244C}"/>
                    </c:ext>
                  </c:extLst>
                </c:dPt>
                <c:dPt>
                  <c:idx val="10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5-A529-4AAC-AA51-03CA7A91244C}"/>
                    </c:ext>
                  </c:extLst>
                </c:dPt>
                <c:dPt>
                  <c:idx val="11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47-A529-4AAC-AA51-03CA7A91244C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Analysis_2'!$I$61:$I$71</c15:sqref>
                        </c15:formulaRef>
                      </c:ext>
                    </c:extLst>
                    <c:strCache>
                      <c:ptCount val="11"/>
                      <c:pt idx="0">
                        <c:v>Apparel</c:v>
                      </c:pt>
                      <c:pt idx="1">
                        <c:v>Education</c:v>
                      </c:pt>
                      <c:pt idx="2">
                        <c:v>Food</c:v>
                      </c:pt>
                      <c:pt idx="3">
                        <c:v>Fuel and light</c:v>
                      </c:pt>
                      <c:pt idx="4">
                        <c:v>Health</c:v>
                      </c:pt>
                      <c:pt idx="5">
                        <c:v>Household goods and services</c:v>
                      </c:pt>
                      <c:pt idx="6">
                        <c:v>Miscellaneous</c:v>
                      </c:pt>
                      <c:pt idx="7">
                        <c:v>Pan, tobacco and intoxicants</c:v>
                      </c:pt>
                      <c:pt idx="8">
                        <c:v>Personal care and effects</c:v>
                      </c:pt>
                      <c:pt idx="9">
                        <c:v>Recreation and amusement</c:v>
                      </c:pt>
                      <c:pt idx="10">
                        <c:v>Transport and communication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'EDA &amp; Analysis_2'!$K$61:$K$71</c15:sqref>
                        </c15:formulaRef>
                      </c:ext>
                    </c:extLst>
                    <c:numCache>
                      <c:formatCode>0.0</c:formatCode>
                      <c:ptCount val="11"/>
                      <c:pt idx="0">
                        <c:v>174.56666666666669</c:v>
                      </c:pt>
                      <c:pt idx="1">
                        <c:v>170.6</c:v>
                      </c:pt>
                      <c:pt idx="2">
                        <c:v>167.62307692307695</c:v>
                      </c:pt>
                      <c:pt idx="3">
                        <c:v>168.9</c:v>
                      </c:pt>
                      <c:pt idx="4">
                        <c:v>176</c:v>
                      </c:pt>
                      <c:pt idx="5">
                        <c:v>166.5</c:v>
                      </c:pt>
                      <c:pt idx="6">
                        <c:v>168.3</c:v>
                      </c:pt>
                      <c:pt idx="7">
                        <c:v>192.3</c:v>
                      </c:pt>
                      <c:pt idx="8">
                        <c:v>167.4</c:v>
                      </c:pt>
                      <c:pt idx="9">
                        <c:v>166.6</c:v>
                      </c:pt>
                      <c:pt idx="10">
                        <c:v>162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A529-4AAC-AA51-03CA7A91244C}"/>
                  </c:ext>
                </c:extLst>
              </c15:ser>
            </c15:filteredPieSeries>
          </c:ext>
        </c:extLst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400"/>
              <a:t>Contribution of each Food sub-category to absolute inflation between Jun-22 &amp; May-23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8755630359002945E-2"/>
          <c:y val="0.19020967967239391"/>
          <c:w val="0.94989878307417153"/>
          <c:h val="0.767253358036127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'EDA &amp; Analysis_3'!$Z$1</c:f>
              <c:strCache>
                <c:ptCount val="1"/>
                <c:pt idx="0">
                  <c:v>Absolute inflation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Analysis_3'!$B$2:$B$14</c:f>
              <c:strCache>
                <c:ptCount val="13"/>
                <c:pt idx="0">
                  <c:v>Cereals and products</c:v>
                </c:pt>
                <c:pt idx="1">
                  <c:v>Egg</c:v>
                </c:pt>
                <c:pt idx="2">
                  <c:v>Food and beverages</c:v>
                </c:pt>
                <c:pt idx="3">
                  <c:v>Fruits</c:v>
                </c:pt>
                <c:pt idx="4">
                  <c:v>Meat and fish</c:v>
                </c:pt>
                <c:pt idx="5">
                  <c:v>Milk and products</c:v>
                </c:pt>
                <c:pt idx="6">
                  <c:v>Non-alcoholic beverages</c:v>
                </c:pt>
                <c:pt idx="7">
                  <c:v>Oils and fats</c:v>
                </c:pt>
                <c:pt idx="8">
                  <c:v>Prepared meals, snacks, sweets etc.</c:v>
                </c:pt>
                <c:pt idx="9">
                  <c:v>Pulses and products</c:v>
                </c:pt>
                <c:pt idx="10">
                  <c:v>Spices</c:v>
                </c:pt>
                <c:pt idx="11">
                  <c:v>Sugar and Confectionery</c:v>
                </c:pt>
                <c:pt idx="12">
                  <c:v>Vegetables</c:v>
                </c:pt>
              </c:strCache>
            </c:strRef>
          </c:cat>
          <c:val>
            <c:numRef>
              <c:f>'EDA &amp; Analysis_3'!$Z$2:$Z$14</c:f>
              <c:numCache>
                <c:formatCode>0%</c:formatCode>
                <c:ptCount val="13"/>
                <c:pt idx="0">
                  <c:v>0.10834298957126297</c:v>
                </c:pt>
                <c:pt idx="1">
                  <c:v>1.3904982618771594E-2</c:v>
                </c:pt>
                <c:pt idx="2">
                  <c:v>2.4333719582850456E-2</c:v>
                </c:pt>
                <c:pt idx="3">
                  <c:v>1.4484356894553883E-2</c:v>
                </c:pt>
                <c:pt idx="4">
                  <c:v>-2.9548088064889885E-2</c:v>
                </c:pt>
                <c:pt idx="5">
                  <c:v>7.937427578215521E-2</c:v>
                </c:pt>
                <c:pt idx="6">
                  <c:v>3.1865585168018538E-2</c:v>
                </c:pt>
                <c:pt idx="7">
                  <c:v>-0.17902665121668601</c:v>
                </c:pt>
                <c:pt idx="8">
                  <c:v>5.9675550405561897E-2</c:v>
                </c:pt>
                <c:pt idx="9">
                  <c:v>6.5469293163383444E-2</c:v>
                </c:pt>
                <c:pt idx="10">
                  <c:v>0.17902665121668601</c:v>
                </c:pt>
                <c:pt idx="11">
                  <c:v>1.6222479721900333E-2</c:v>
                </c:pt>
                <c:pt idx="12">
                  <c:v>-0.12340672074159914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75-466B-A614-18B6DF9AB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4049903"/>
        <c:axId val="1864050863"/>
      </c:barChart>
      <c:catAx>
        <c:axId val="186404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50863"/>
        <c:crosses val="autoZero"/>
        <c:auto val="1"/>
        <c:lblAlgn val="ctr"/>
        <c:lblOffset val="100"/>
        <c:noMultiLvlLbl val="0"/>
      </c:catAx>
      <c:valAx>
        <c:axId val="1864050863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Contribution of each Food sub-category to absolute inflation from Jun-22 to May-23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'EDA &amp; Analysis_3'!$Z$1</c:f>
              <c:strCache>
                <c:ptCount val="1"/>
                <c:pt idx="0">
                  <c:v>Absolute inflation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Analysis_3'!$B$2:$B$14</c:f>
              <c:strCache>
                <c:ptCount val="13"/>
                <c:pt idx="0">
                  <c:v>Cereals and products</c:v>
                </c:pt>
                <c:pt idx="1">
                  <c:v>Egg</c:v>
                </c:pt>
                <c:pt idx="2">
                  <c:v>Food and beverages</c:v>
                </c:pt>
                <c:pt idx="3">
                  <c:v>Fruits</c:v>
                </c:pt>
                <c:pt idx="4">
                  <c:v>Meat and fish</c:v>
                </c:pt>
                <c:pt idx="5">
                  <c:v>Milk and products</c:v>
                </c:pt>
                <c:pt idx="6">
                  <c:v>Non-alcoholic beverages</c:v>
                </c:pt>
                <c:pt idx="7">
                  <c:v>Oils and fats</c:v>
                </c:pt>
                <c:pt idx="8">
                  <c:v>Prepared meals, snacks, sweets etc.</c:v>
                </c:pt>
                <c:pt idx="9">
                  <c:v>Pulses and products</c:v>
                </c:pt>
                <c:pt idx="10">
                  <c:v>Spices</c:v>
                </c:pt>
                <c:pt idx="11">
                  <c:v>Sugar and Confectionery</c:v>
                </c:pt>
                <c:pt idx="12">
                  <c:v>Vegetables</c:v>
                </c:pt>
              </c:strCache>
            </c:strRef>
          </c:cat>
          <c:val>
            <c:numRef>
              <c:f>'EDA &amp; Analysis_3'!$Z$2:$Z$14</c:f>
              <c:numCache>
                <c:formatCode>0%</c:formatCode>
                <c:ptCount val="13"/>
                <c:pt idx="0">
                  <c:v>0.10834298957126297</c:v>
                </c:pt>
                <c:pt idx="1">
                  <c:v>1.3904982618771594E-2</c:v>
                </c:pt>
                <c:pt idx="2">
                  <c:v>2.4333719582850456E-2</c:v>
                </c:pt>
                <c:pt idx="3">
                  <c:v>1.4484356894553883E-2</c:v>
                </c:pt>
                <c:pt idx="4">
                  <c:v>-2.9548088064889885E-2</c:v>
                </c:pt>
                <c:pt idx="5">
                  <c:v>7.937427578215521E-2</c:v>
                </c:pt>
                <c:pt idx="6">
                  <c:v>3.1865585168018538E-2</c:v>
                </c:pt>
                <c:pt idx="7">
                  <c:v>-0.17902665121668601</c:v>
                </c:pt>
                <c:pt idx="8">
                  <c:v>5.9675550405561897E-2</c:v>
                </c:pt>
                <c:pt idx="9">
                  <c:v>6.5469293163383444E-2</c:v>
                </c:pt>
                <c:pt idx="10">
                  <c:v>0.17902665121668601</c:v>
                </c:pt>
                <c:pt idx="11">
                  <c:v>1.6222479721900333E-2</c:v>
                </c:pt>
                <c:pt idx="12">
                  <c:v>-0.12340672074159914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8-4ACC-89F1-BF38E981B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4049903"/>
        <c:axId val="1864050863"/>
      </c:barChart>
      <c:catAx>
        <c:axId val="186404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50863"/>
        <c:crosses val="autoZero"/>
        <c:auto val="1"/>
        <c:lblAlgn val="ctr"/>
        <c:lblOffset val="100"/>
        <c:noMultiLvlLbl val="0"/>
      </c:catAx>
      <c:valAx>
        <c:axId val="18640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Contribution of each Food sub-category to absolute inflation from Jun-22 to May-23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Analysis_3'!$B$34:$B$46</c:f>
              <c:strCache>
                <c:ptCount val="13"/>
                <c:pt idx="0">
                  <c:v>Cereals and products</c:v>
                </c:pt>
                <c:pt idx="1">
                  <c:v>Egg</c:v>
                </c:pt>
                <c:pt idx="2">
                  <c:v>Food and beverages</c:v>
                </c:pt>
                <c:pt idx="3">
                  <c:v>Fruits</c:v>
                </c:pt>
                <c:pt idx="4">
                  <c:v>Meat and fish</c:v>
                </c:pt>
                <c:pt idx="5">
                  <c:v>Milk and products</c:v>
                </c:pt>
                <c:pt idx="6">
                  <c:v>Non-alcoholic beverages</c:v>
                </c:pt>
                <c:pt idx="7">
                  <c:v>Oils and fats</c:v>
                </c:pt>
                <c:pt idx="8">
                  <c:v>Prepared meals, snacks, sweets etc.</c:v>
                </c:pt>
                <c:pt idx="9">
                  <c:v>Pulses and products</c:v>
                </c:pt>
                <c:pt idx="10">
                  <c:v>Spices</c:v>
                </c:pt>
                <c:pt idx="11">
                  <c:v>Sugar and Confectionery</c:v>
                </c:pt>
                <c:pt idx="12">
                  <c:v>Vegetables</c:v>
                </c:pt>
              </c:strCache>
            </c:strRef>
          </c:cat>
          <c:val>
            <c:numRef>
              <c:f>'EDA &amp; Analysis_3'!$Z$34:$Z$46</c:f>
              <c:numCache>
                <c:formatCode>0%</c:formatCode>
                <c:ptCount val="13"/>
                <c:pt idx="0">
                  <c:v>0.1003500583430571</c:v>
                </c:pt>
                <c:pt idx="1">
                  <c:v>2.2753792298716321E-2</c:v>
                </c:pt>
                <c:pt idx="2">
                  <c:v>2.2170361726954392E-2</c:v>
                </c:pt>
                <c:pt idx="3">
                  <c:v>9.9183197199534251E-3</c:v>
                </c:pt>
                <c:pt idx="4">
                  <c:v>-2.3337222870478413E-2</c:v>
                </c:pt>
                <c:pt idx="5">
                  <c:v>7.5845974329054835E-2</c:v>
                </c:pt>
                <c:pt idx="6">
                  <c:v>3.9673278879813367E-2</c:v>
                </c:pt>
                <c:pt idx="7">
                  <c:v>-0.14119019836639432</c:v>
                </c:pt>
                <c:pt idx="8">
                  <c:v>6.6511085180863336E-2</c:v>
                </c:pt>
                <c:pt idx="9">
                  <c:v>7.7596266044340792E-2</c:v>
                </c:pt>
                <c:pt idx="10">
                  <c:v>0.16569428238039677</c:v>
                </c:pt>
                <c:pt idx="11">
                  <c:v>1.6336056009334871E-2</c:v>
                </c:pt>
                <c:pt idx="12">
                  <c:v>-0.15460910151691948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0-4FDC-918D-854781E30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4049903"/>
        <c:axId val="1864050863"/>
      </c:barChart>
      <c:catAx>
        <c:axId val="186404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50863"/>
        <c:crosses val="autoZero"/>
        <c:auto val="1"/>
        <c:lblAlgn val="ctr"/>
        <c:lblOffset val="100"/>
        <c:noMultiLvlLbl val="0"/>
      </c:catAx>
      <c:valAx>
        <c:axId val="18640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Contribution of each Food sub-category to absolute inflation from Jun-22 to May-23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Analysis_3'!$B$66:$B$78</c:f>
              <c:strCache>
                <c:ptCount val="13"/>
                <c:pt idx="0">
                  <c:v>Cereals and products</c:v>
                </c:pt>
                <c:pt idx="1">
                  <c:v>Egg</c:v>
                </c:pt>
                <c:pt idx="2">
                  <c:v>Food and beverages</c:v>
                </c:pt>
                <c:pt idx="3">
                  <c:v>Fruits</c:v>
                </c:pt>
                <c:pt idx="4">
                  <c:v>Meat and fish</c:v>
                </c:pt>
                <c:pt idx="5">
                  <c:v>Milk and products</c:v>
                </c:pt>
                <c:pt idx="6">
                  <c:v>Non-alcoholic beverages</c:v>
                </c:pt>
                <c:pt idx="7">
                  <c:v>Oils and fats</c:v>
                </c:pt>
                <c:pt idx="8">
                  <c:v>Prepared meals, snacks, sweets etc.</c:v>
                </c:pt>
                <c:pt idx="9">
                  <c:v>Pulses and products</c:v>
                </c:pt>
                <c:pt idx="10">
                  <c:v>Spices</c:v>
                </c:pt>
                <c:pt idx="11">
                  <c:v>Sugar and Confectionery</c:v>
                </c:pt>
                <c:pt idx="12">
                  <c:v>Vegetables</c:v>
                </c:pt>
              </c:strCache>
            </c:strRef>
          </c:cat>
          <c:val>
            <c:numRef>
              <c:f>'EDA &amp; Analysis_3'!$Z$66:$Z$78</c:f>
              <c:numCache>
                <c:formatCode>0%</c:formatCode>
                <c:ptCount val="13"/>
                <c:pt idx="0">
                  <c:v>0.1117511520737326</c:v>
                </c:pt>
                <c:pt idx="1">
                  <c:v>8.0645161290322908E-3</c:v>
                </c:pt>
                <c:pt idx="2">
                  <c:v>2.5345622119815701E-2</c:v>
                </c:pt>
                <c:pt idx="3">
                  <c:v>1.8433179723502238E-2</c:v>
                </c:pt>
                <c:pt idx="4">
                  <c:v>-3.2834101382488413E-2</c:v>
                </c:pt>
                <c:pt idx="5">
                  <c:v>8.1797235023041412E-2</c:v>
                </c:pt>
                <c:pt idx="6">
                  <c:v>2.5921658986175117E-2</c:v>
                </c:pt>
                <c:pt idx="7">
                  <c:v>-0.20046082949308747</c:v>
                </c:pt>
                <c:pt idx="8">
                  <c:v>5.2995391705069061E-2</c:v>
                </c:pt>
                <c:pt idx="9">
                  <c:v>5.9331797235023111E-2</c:v>
                </c:pt>
                <c:pt idx="10">
                  <c:v>0.18490783410138245</c:v>
                </c:pt>
                <c:pt idx="11">
                  <c:v>1.6129032258064582E-2</c:v>
                </c:pt>
                <c:pt idx="12">
                  <c:v>-0.10714285714285728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17-46D2-BD3D-5DA6C723B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64049903"/>
        <c:axId val="1864050863"/>
      </c:barChart>
      <c:catAx>
        <c:axId val="1864049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50863"/>
        <c:crosses val="autoZero"/>
        <c:auto val="1"/>
        <c:lblAlgn val="ctr"/>
        <c:lblOffset val="100"/>
        <c:noMultiLvlLbl val="0"/>
      </c:catAx>
      <c:valAx>
        <c:axId val="186405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0499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600"/>
              <a:t>Urban+Rural</a:t>
            </a:r>
            <a:r>
              <a:rPr lang="en-GB" sz="1600" baseline="0"/>
              <a:t> </a:t>
            </a:r>
            <a:r>
              <a:rPr lang="en-GB" sz="1600"/>
              <a:t>Inflation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'EDA &amp; Analysis_4'!$C$15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Analysis_4'!$D$14:$J$14</c15:sqref>
                  </c15:fullRef>
                </c:ext>
              </c:extLst>
              <c:f>'EDA &amp; Analysis_4'!$E$14:$J$14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Analysis_4'!$D$15:$J$15</c15:sqref>
                  </c15:fullRef>
                </c:ext>
              </c:extLst>
              <c:f>'EDA &amp; Analysis_4'!$E$15:$J$15</c:f>
              <c:numCache>
                <c:formatCode>0%</c:formatCode>
                <c:ptCount val="6"/>
                <c:pt idx="0">
                  <c:v>2.18808193668527E-2</c:v>
                </c:pt>
                <c:pt idx="1">
                  <c:v>3.3008935177279838E-3</c:v>
                </c:pt>
                <c:pt idx="2">
                  <c:v>6.1165075721523778E-2</c:v>
                </c:pt>
                <c:pt idx="3">
                  <c:v>4.6329074957672883E-2</c:v>
                </c:pt>
                <c:pt idx="4">
                  <c:v>5.8185165447410654E-2</c:v>
                </c:pt>
                <c:pt idx="5">
                  <c:v>2.9309488325881587E-2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34-4334-A15A-593426C15CA1}"/>
            </c:ext>
          </c:extLst>
        </c:ser>
        <c:ser>
          <c:idx val="1"/>
          <c:order val="1"/>
          <c:tx>
            <c:strRef>
              <c:f>'EDA &amp; Analysis_4'!$C$16</c:f>
              <c:strCache>
                <c:ptCount val="1"/>
                <c:pt idx="0">
                  <c:v>Fuel and 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Analysis_4'!$D$14:$J$14</c15:sqref>
                  </c15:fullRef>
                </c:ext>
              </c:extLst>
              <c:f>'EDA &amp; Analysis_4'!$E$14:$J$14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Analysis_4'!$D$16:$J$16</c15:sqref>
                  </c15:fullRef>
                </c:ext>
              </c:extLst>
              <c:f>'EDA &amp; Analysis_4'!$E$16:$J$16</c:f>
              <c:numCache>
                <c:formatCode>0%</c:formatCode>
                <c:ptCount val="6"/>
                <c:pt idx="0">
                  <c:v>5.1617873651771867E-2</c:v>
                </c:pt>
                <c:pt idx="1">
                  <c:v>2.344322344322336E-2</c:v>
                </c:pt>
                <c:pt idx="2">
                  <c:v>6.5601145038167857E-2</c:v>
                </c:pt>
                <c:pt idx="3">
                  <c:v>7.9111727966689846E-2</c:v>
                </c:pt>
                <c:pt idx="4">
                  <c:v>7.455012853470433E-2</c:v>
                </c:pt>
                <c:pt idx="5">
                  <c:v>5.6329849012775948E-2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34-4334-A15A-593426C15CA1}"/>
            </c:ext>
          </c:extLst>
        </c:ser>
        <c:ser>
          <c:idx val="2"/>
          <c:order val="2"/>
          <c:tx>
            <c:strRef>
              <c:f>'EDA &amp; Analysis_4'!$C$17</c:f>
              <c:strCache>
                <c:ptCount val="1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Analysis_4'!$D$14:$J$14</c15:sqref>
                  </c15:fullRef>
                </c:ext>
              </c:extLst>
              <c:f>'EDA &amp; Analysis_4'!$E$14:$J$14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Analysis_4'!$D$17:$J$17</c15:sqref>
                  </c15:fullRef>
                </c:ext>
              </c:extLst>
              <c:f>'EDA &amp; Analysis_4'!$E$17:$J$17</c:f>
              <c:numCache>
                <c:formatCode>0%</c:formatCode>
                <c:ptCount val="6"/>
                <c:pt idx="0">
                  <c:v>4.8399687743950176E-2</c:v>
                </c:pt>
                <c:pt idx="1">
                  <c:v>8.1360946745562143E-2</c:v>
                </c:pt>
                <c:pt idx="2">
                  <c:v>3.9472187464452468E-2</c:v>
                </c:pt>
                <c:pt idx="3">
                  <c:v>7.2992700729927015E-2</c:v>
                </c:pt>
                <c:pt idx="4">
                  <c:v>6.5927295132470656E-2</c:v>
                </c:pt>
                <c:pt idx="5">
                  <c:v>5.9770114942528769E-2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34-4334-A15A-593426C15CA1}"/>
            </c:ext>
          </c:extLst>
        </c:ser>
        <c:ser>
          <c:idx val="3"/>
          <c:order val="3"/>
          <c:tx>
            <c:strRef>
              <c:f>'EDA &amp; Analysis_4'!$C$18</c:f>
              <c:strCache>
                <c:ptCount val="1"/>
                <c:pt idx="0">
                  <c:v>Household goods and services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Analysis_4'!$D$14:$J$14</c15:sqref>
                  </c15:fullRef>
                </c:ext>
              </c:extLst>
              <c:f>'EDA &amp; Analysis_4'!$E$14:$J$14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Analysis_4'!$D$18:$J$18</c15:sqref>
                  </c15:fullRef>
                </c:ext>
              </c:extLst>
              <c:f>'EDA &amp; Analysis_4'!$E$18:$J$18</c:f>
              <c:numCache>
                <c:formatCode>0%</c:formatCode>
                <c:ptCount val="6"/>
                <c:pt idx="0">
                  <c:v>3.9877300613496841E-2</c:v>
                </c:pt>
                <c:pt idx="1">
                  <c:v>5.2708638360175822E-2</c:v>
                </c:pt>
                <c:pt idx="2">
                  <c:v>1.8080667593880349E-2</c:v>
                </c:pt>
                <c:pt idx="3">
                  <c:v>3.3257403189065914E-2</c:v>
                </c:pt>
                <c:pt idx="4">
                  <c:v>7.2463768115942018E-2</c:v>
                </c:pt>
                <c:pt idx="5">
                  <c:v>6.2195121951219443E-2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34-4334-A15A-593426C15CA1}"/>
            </c:ext>
          </c:extLst>
        </c:ser>
        <c:ser>
          <c:idx val="4"/>
          <c:order val="4"/>
          <c:tx>
            <c:strRef>
              <c:f>'EDA &amp; Analysis_4'!$C$19</c:f>
              <c:strCache>
                <c:ptCount val="1"/>
                <c:pt idx="0">
                  <c:v>Transport and communication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5F34-4334-A15A-593426C15C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Analysis_4'!$D$14:$J$14</c15:sqref>
                  </c15:fullRef>
                </c:ext>
              </c:extLst>
              <c:f>'EDA &amp; Analysis_4'!$E$14:$J$14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Analysis_4'!$D$19:$J$19</c15:sqref>
                  </c15:fullRef>
                </c:ext>
              </c:extLst>
              <c:f>'EDA &amp; Analysis_4'!$E$19:$J$19</c:f>
              <c:numCache>
                <c:formatCode>0%</c:formatCode>
                <c:ptCount val="6"/>
                <c:pt idx="0">
                  <c:v>3.7735849056603821E-2</c:v>
                </c:pt>
                <c:pt idx="1">
                  <c:v>2.2149302707136904E-2</c:v>
                </c:pt>
                <c:pt idx="2">
                  <c:v>4.3513187843084791E-2</c:v>
                </c:pt>
                <c:pt idx="3">
                  <c:v>0.12145231398619263</c:v>
                </c:pt>
                <c:pt idx="4">
                  <c:v>7.7080491132332965E-2</c:v>
                </c:pt>
                <c:pt idx="5">
                  <c:v>9.8400984009839754E-3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F34-4334-A15A-593426C15CA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8497888"/>
        <c:axId val="588502208"/>
      </c:barChart>
      <c:catAx>
        <c:axId val="5884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2208"/>
        <c:crosses val="autoZero"/>
        <c:auto val="1"/>
        <c:lblAlgn val="ctr"/>
        <c:lblOffset val="100"/>
        <c:noMultiLvlLbl val="0"/>
      </c:catAx>
      <c:valAx>
        <c:axId val="5885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3.6007941810139985E-2"/>
          <c:y val="0.10087244283995186"/>
          <c:w val="0.93670989283961392"/>
          <c:h val="0.134623165335379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Urban 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'EDA &amp; Analysis_4'!$R$15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"/>
                  <c:y val="1.934947963612008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D8-4717-BEAB-07930D8E5F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Analysis_4'!$S$14:$Y$14</c15:sqref>
                  </c15:fullRef>
                </c:ext>
              </c:extLst>
              <c:f>'EDA &amp; Analysis_4'!$T$14:$Y$14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Analysis_4'!$S$15:$Y$15</c15:sqref>
                  </c15:fullRef>
                </c:ext>
              </c:extLst>
              <c:f>'EDA &amp; Analysis_4'!$T$15:$Y$15</c:f>
              <c:numCache>
                <c:formatCode>0%</c:formatCode>
                <c:ptCount val="6"/>
                <c:pt idx="0">
                  <c:v>4.3322990457232216E-3</c:v>
                </c:pt>
                <c:pt idx="1">
                  <c:v>2.8139534883720882E-2</c:v>
                </c:pt>
                <c:pt idx="2">
                  <c:v>5.7728914599834952E-2</c:v>
                </c:pt>
                <c:pt idx="3">
                  <c:v>5.1635141100960812E-2</c:v>
                </c:pt>
                <c:pt idx="4">
                  <c:v>5.1062404287902111E-2</c:v>
                </c:pt>
                <c:pt idx="5">
                  <c:v>3.2729555236728824E-2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'EDA &amp; Analysis_4'!$S$15</c15:sqref>
                  <c15:dLbl>
                    <c:idx val="-1"/>
                    <c:layout>
                      <c:manualLayout>
                        <c:x val="0"/>
                        <c:y val="-1.9108930049783951E-2"/>
                      </c:manualLayout>
                    </c:layout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lIns="38100" tIns="19050" rIns="38100" bIns="19050" anchor="ctr" anchorCtr="0">
                        <a:spAutoFit/>
                      </a:bodyPr>
                      <a:lstStyle/>
                      <a:p>
                        <a:pPr algn="ctr" rtl="0">
                          <a:defRPr lang="en-US" sz="1000" b="1" i="0" u="none" strike="noStrike" kern="1200" baseline="0">
                            <a:solidFill>
                              <a:schemeClr val="bg1"/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dLblPos val="ct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5EFC-4192-9FE4-09A5C67093CA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2-74D8-4717-BEAB-07930D8E5FE8}"/>
            </c:ext>
          </c:extLst>
        </c:ser>
        <c:ser>
          <c:idx val="1"/>
          <c:order val="1"/>
          <c:tx>
            <c:strRef>
              <c:f>'EDA &amp; Analysis_4'!$R$16</c:f>
              <c:strCache>
                <c:ptCount val="1"/>
                <c:pt idx="0">
                  <c:v>Fuel and 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Analysis_4'!$S$14:$Y$14</c15:sqref>
                  </c15:fullRef>
                </c:ext>
              </c:extLst>
              <c:f>'EDA &amp; Analysis_4'!$T$14:$Y$14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Analysis_4'!$S$16:$Y$16</c15:sqref>
                  </c15:fullRef>
                </c:ext>
              </c:extLst>
              <c:f>'EDA &amp; Analysis_4'!$T$16:$Y$16</c:f>
              <c:numCache>
                <c:formatCode>0%</c:formatCode>
                <c:ptCount val="6"/>
                <c:pt idx="0">
                  <c:v>4.118616144975288E-2</c:v>
                </c:pt>
                <c:pt idx="1">
                  <c:v>3.3707865168539464E-2</c:v>
                </c:pt>
                <c:pt idx="2">
                  <c:v>9.9818511796733289E-2</c:v>
                </c:pt>
                <c:pt idx="3">
                  <c:v>0.1291028446389498</c:v>
                </c:pt>
                <c:pt idx="4">
                  <c:v>6.1975468043899251E-2</c:v>
                </c:pt>
                <c:pt idx="5">
                  <c:v>7.0967741935483844E-2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4D8-4717-BEAB-07930D8E5FE8}"/>
            </c:ext>
          </c:extLst>
        </c:ser>
        <c:ser>
          <c:idx val="2"/>
          <c:order val="2"/>
          <c:tx>
            <c:strRef>
              <c:f>'EDA &amp; Analysis_4'!$R$17</c:f>
              <c:strCache>
                <c:ptCount val="1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Analysis_4'!$S$14:$Y$14</c15:sqref>
                  </c15:fullRef>
                </c:ext>
              </c:extLst>
              <c:f>'EDA &amp; Analysis_4'!$T$14:$Y$14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Analysis_4'!$S$17:$Y$17</c15:sqref>
                  </c15:fullRef>
                </c:ext>
              </c:extLst>
              <c:f>'EDA &amp; Analysis_4'!$T$17:$Y$17</c:f>
              <c:numCache>
                <c:formatCode>0%</c:formatCode>
                <c:ptCount val="6"/>
                <c:pt idx="0">
                  <c:v>5.753646677471632E-2</c:v>
                </c:pt>
                <c:pt idx="1">
                  <c:v>6.0167555217059993E-2</c:v>
                </c:pt>
                <c:pt idx="2">
                  <c:v>4.0172166427546584E-2</c:v>
                </c:pt>
                <c:pt idx="3">
                  <c:v>8.3563535911602163E-2</c:v>
                </c:pt>
                <c:pt idx="4">
                  <c:v>6.7936507936507864E-2</c:v>
                </c:pt>
                <c:pt idx="5">
                  <c:v>6.982248520710066E-2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4D8-4717-BEAB-07930D8E5FE8}"/>
            </c:ext>
          </c:extLst>
        </c:ser>
        <c:ser>
          <c:idx val="3"/>
          <c:order val="3"/>
          <c:tx>
            <c:strRef>
              <c:f>'EDA &amp; Analysis_4'!$R$18</c:f>
              <c:strCache>
                <c:ptCount val="1"/>
                <c:pt idx="0">
                  <c:v>Household goods and services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Analysis_4'!$S$14:$Y$14</c15:sqref>
                  </c15:fullRef>
                </c:ext>
              </c:extLst>
              <c:f>'EDA &amp; Analysis_4'!$T$14:$Y$14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Analysis_4'!$S$18:$Y$18</c15:sqref>
                  </c15:fullRef>
                </c:ext>
              </c:extLst>
              <c:f>'EDA &amp; Analysis_4'!$T$18:$Y$18</c:f>
              <c:numCache>
                <c:formatCode>0%</c:formatCode>
                <c:ptCount val="6"/>
                <c:pt idx="0">
                  <c:v>3.8095238095238189E-2</c:v>
                </c:pt>
                <c:pt idx="1">
                  <c:v>3.7936267071320182E-2</c:v>
                </c:pt>
                <c:pt idx="2">
                  <c:v>2.7737226277372344E-2</c:v>
                </c:pt>
                <c:pt idx="3">
                  <c:v>4.8184191787324838E-2</c:v>
                </c:pt>
                <c:pt idx="4">
                  <c:v>7.4525745257452577E-2</c:v>
                </c:pt>
                <c:pt idx="5">
                  <c:v>5.8823529411764559E-2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4D8-4717-BEAB-07930D8E5FE8}"/>
            </c:ext>
          </c:extLst>
        </c:ser>
        <c:ser>
          <c:idx val="4"/>
          <c:order val="4"/>
          <c:tx>
            <c:strRef>
              <c:f>'EDA &amp; Analysis_4'!$R$19</c:f>
              <c:strCache>
                <c:ptCount val="1"/>
                <c:pt idx="0">
                  <c:v>Transport and communication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1"/>
              <c:layout>
                <c:manualLayout>
                  <c:x val="0"/>
                  <c:y val="-3.86989592722401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4D8-4717-BEAB-07930D8E5FE8}"/>
                </c:ext>
              </c:extLst>
            </c:dLbl>
            <c:dLbl>
              <c:idx val="5"/>
              <c:layout>
                <c:manualLayout>
                  <c:x val="0"/>
                  <c:y val="-3.86989592722401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4D8-4717-BEAB-07930D8E5F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Analysis_4'!$S$14:$Y$14</c15:sqref>
                  </c15:fullRef>
                </c:ext>
              </c:extLst>
              <c:f>'EDA &amp; Analysis_4'!$T$14:$Y$14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Analysis_4'!$S$19:$Y$19</c15:sqref>
                  </c15:fullRef>
                </c:ext>
              </c:extLst>
              <c:f>'EDA &amp; Analysis_4'!$T$19:$Y$19</c:f>
              <c:numCache>
                <c:formatCode>0%</c:formatCode>
                <c:ptCount val="6"/>
                <c:pt idx="0">
                  <c:v>3.0621172353455819E-2</c:v>
                </c:pt>
                <c:pt idx="1">
                  <c:v>8.4104289318755257E-3</c:v>
                </c:pt>
                <c:pt idx="2">
                  <c:v>4.1225626740947111E-2</c:v>
                </c:pt>
                <c:pt idx="3">
                  <c:v>0.13088587390263362</c:v>
                </c:pt>
                <c:pt idx="4">
                  <c:v>8.5151301900070336E-2</c:v>
                </c:pt>
                <c:pt idx="5">
                  <c:v>3.1387319522912741E-3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4D8-4717-BEAB-07930D8E5F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8497888"/>
        <c:axId val="588502208"/>
      </c:barChart>
      <c:catAx>
        <c:axId val="5884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2208"/>
        <c:crosses val="autoZero"/>
        <c:auto val="1"/>
        <c:lblAlgn val="ctr"/>
        <c:lblOffset val="100"/>
        <c:noMultiLvlLbl val="0"/>
      </c:catAx>
      <c:valAx>
        <c:axId val="588502208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0847291815795751E-2"/>
          <c:y val="0.10688929001203371"/>
          <c:w val="0.93648723455022664"/>
          <c:h val="0.131614741749339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Rural 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'EDA &amp; Analysis_4'!$AG$15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Analysis_4'!$AH$14:$AN$14</c15:sqref>
                  </c15:fullRef>
                </c:ext>
              </c:extLst>
              <c:f>'EDA &amp; Analysis_4'!$AI$14:$AN$14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Analysis_4'!$AH$15:$AN$15</c15:sqref>
                  </c15:fullRef>
                </c:ext>
              </c:extLst>
              <c:f>'EDA &amp; Analysis_4'!$AI$15:$AN$15</c:f>
              <c:numCache>
                <c:formatCode>0%</c:formatCode>
                <c:ptCount val="6"/>
                <c:pt idx="0">
                  <c:v>3.2265539014076194E-2</c:v>
                </c:pt>
                <c:pt idx="1">
                  <c:v>-1.0561797752808898E-2</c:v>
                </c:pt>
                <c:pt idx="2">
                  <c:v>6.3008472198844007E-2</c:v>
                </c:pt>
                <c:pt idx="3">
                  <c:v>4.3476021222892056E-2</c:v>
                </c:pt>
                <c:pt idx="4">
                  <c:v>6.3234935350085522E-2</c:v>
                </c:pt>
                <c:pt idx="5">
                  <c:v>2.6828605093809552E-2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C-45DC-A1D5-B306B5DB7021}"/>
            </c:ext>
          </c:extLst>
        </c:ser>
        <c:ser>
          <c:idx val="1"/>
          <c:order val="1"/>
          <c:tx>
            <c:strRef>
              <c:f>'EDA &amp; Analysis_4'!$AG$16</c:f>
              <c:strCache>
                <c:ptCount val="1"/>
                <c:pt idx="0">
                  <c:v>Fuel and 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Analysis_4'!$AH$14:$AN$14</c15:sqref>
                  </c15:fullRef>
                </c:ext>
              </c:extLst>
              <c:f>'EDA &amp; Analysis_4'!$AI$14:$AN$14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Analysis_4'!$AH$16:$AN$16</c15:sqref>
                  </c15:fullRef>
                </c:ext>
              </c:extLst>
              <c:f>'EDA &amp; Analysis_4'!$AI$16:$AN$16</c:f>
              <c:numCache>
                <c:formatCode>0%</c:formatCode>
                <c:ptCount val="6"/>
                <c:pt idx="0">
                  <c:v>5.6296296296296254E-2</c:v>
                </c:pt>
                <c:pt idx="1">
                  <c:v>1.8080667593880349E-2</c:v>
                </c:pt>
                <c:pt idx="2">
                  <c:v>4.6622697293609343E-2</c:v>
                </c:pt>
                <c:pt idx="3">
                  <c:v>5.1212938005390798E-2</c:v>
                </c:pt>
                <c:pt idx="4">
                  <c:v>8.2692307692307732E-2</c:v>
                </c:pt>
                <c:pt idx="5">
                  <c:v>4.6739757645701062E-2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AC-45DC-A1D5-B306B5DB7021}"/>
            </c:ext>
          </c:extLst>
        </c:ser>
        <c:ser>
          <c:idx val="2"/>
          <c:order val="2"/>
          <c:tx>
            <c:strRef>
              <c:f>'EDA &amp; Analysis_4'!$AG$17</c:f>
              <c:strCache>
                <c:ptCount val="1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Analysis_4'!$AH$14:$AN$14</c15:sqref>
                  </c15:fullRef>
                </c:ext>
              </c:extLst>
              <c:f>'EDA &amp; Analysis_4'!$AI$14:$AN$14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Analysis_4'!$AH$17:$AN$17</c15:sqref>
                  </c15:fullRef>
                </c:ext>
              </c:extLst>
              <c:f>'EDA &amp; Analysis_4'!$AI$17:$AN$17</c:f>
              <c:numCache>
                <c:formatCode>0%</c:formatCode>
                <c:ptCount val="6"/>
                <c:pt idx="0">
                  <c:v>4.3511450381679299E-2</c:v>
                </c:pt>
                <c:pt idx="1">
                  <c:v>9.302325581395357E-2</c:v>
                </c:pt>
                <c:pt idx="2">
                  <c:v>3.8780245276764963E-2</c:v>
                </c:pt>
                <c:pt idx="3">
                  <c:v>6.6753078418664819E-2</c:v>
                </c:pt>
                <c:pt idx="4">
                  <c:v>6.4730792498487524E-2</c:v>
                </c:pt>
                <c:pt idx="5">
                  <c:v>5.4237288135593191E-2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AC-45DC-A1D5-B306B5DB7021}"/>
            </c:ext>
          </c:extLst>
        </c:ser>
        <c:ser>
          <c:idx val="3"/>
          <c:order val="3"/>
          <c:tx>
            <c:strRef>
              <c:f>'EDA &amp; Analysis_4'!$AG$18</c:f>
              <c:strCache>
                <c:ptCount val="1"/>
                <c:pt idx="0">
                  <c:v>Household goods and services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Analysis_4'!$AH$14:$AN$14</c15:sqref>
                  </c15:fullRef>
                </c:ext>
              </c:extLst>
              <c:f>'EDA &amp; Analysis_4'!$AI$14:$AN$14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Analysis_4'!$AH$18:$AN$18</c15:sqref>
                  </c15:fullRef>
                </c:ext>
              </c:extLst>
              <c:f>'EDA &amp; Analysis_4'!$AI$18:$AN$18</c:f>
              <c:numCache>
                <c:formatCode>0%</c:formatCode>
                <c:ptCount val="6"/>
                <c:pt idx="0">
                  <c:v>4.1697691734921771E-2</c:v>
                </c:pt>
                <c:pt idx="1">
                  <c:v>6.4584811923349847E-2</c:v>
                </c:pt>
                <c:pt idx="2">
                  <c:v>1.0786167018792446E-2</c:v>
                </c:pt>
                <c:pt idx="3">
                  <c:v>2.0659340659340799E-2</c:v>
                </c:pt>
                <c:pt idx="4">
                  <c:v>7.0739549839228297E-2</c:v>
                </c:pt>
                <c:pt idx="5">
                  <c:v>6.499701848539062E-2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AC-45DC-A1D5-B306B5DB7021}"/>
            </c:ext>
          </c:extLst>
        </c:ser>
        <c:ser>
          <c:idx val="4"/>
          <c:order val="4"/>
          <c:tx>
            <c:strRef>
              <c:f>'EDA &amp; Analysis_4'!$AG$19</c:f>
              <c:strCache>
                <c:ptCount val="1"/>
                <c:pt idx="0">
                  <c:v>Transport and communication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63AC-45DC-A1D5-B306B5DB70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'EDA &amp; Analysis_4'!$AH$14:$AN$14</c15:sqref>
                  </c15:fullRef>
                </c:ext>
              </c:extLst>
              <c:f>'EDA &amp; Analysis_4'!$AI$14:$AN$14</c:f>
              <c:strCache>
                <c:ptCount val="6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'EDA &amp; Analysis_4'!$AH$19:$AN$19</c15:sqref>
                  </c15:fullRef>
                </c:ext>
              </c:extLst>
              <c:f>'EDA &amp; Analysis_4'!$AI$19:$AN$19</c:f>
              <c:numCache>
                <c:formatCode>0%</c:formatCode>
                <c:ptCount val="6"/>
                <c:pt idx="0">
                  <c:v>4.530201342281872E-2</c:v>
                </c:pt>
                <c:pt idx="1">
                  <c:v>3.6711891460494882E-2</c:v>
                </c:pt>
                <c:pt idx="2">
                  <c:v>4.5553702040292722E-2</c:v>
                </c:pt>
                <c:pt idx="3">
                  <c:v>0.11222739524626327</c:v>
                </c:pt>
                <c:pt idx="4">
                  <c:v>6.7897165458141145E-2</c:v>
                </c:pt>
                <c:pt idx="5">
                  <c:v>1.684717208182919E-2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3AC-45DC-A1D5-B306B5DB702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8497888"/>
        <c:axId val="588502208"/>
      </c:barChart>
      <c:catAx>
        <c:axId val="5884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2208"/>
        <c:crosses val="autoZero"/>
        <c:auto val="1"/>
        <c:lblAlgn val="ctr"/>
        <c:lblOffset val="100"/>
        <c:noMultiLvlLbl val="0"/>
      </c:catAx>
      <c:valAx>
        <c:axId val="5885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4.8239732555791885E-2"/>
          <c:y val="0.10425724637681159"/>
          <c:w val="0.90948356410725928"/>
          <c:h val="0.120014312069686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Urban+Rural</a:t>
            </a:r>
            <a:r>
              <a:rPr lang="en-GB" baseline="0"/>
              <a:t> </a:t>
            </a:r>
            <a:r>
              <a:rPr lang="en-GB"/>
              <a:t>Inflation before and after COVID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'EDA &amp; Analysis_4'!$C$15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Analysis_4'!$D$14:$J$14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Analysis_4'!$D$15:$J$15</c:f>
              <c:numCache>
                <c:formatCode>0%</c:formatCode>
                <c:ptCount val="7"/>
                <c:pt idx="0">
                  <c:v>1.0345030270969223E-2</c:v>
                </c:pt>
                <c:pt idx="1">
                  <c:v>2.18808193668527E-2</c:v>
                </c:pt>
                <c:pt idx="2">
                  <c:v>3.3008935177279838E-3</c:v>
                </c:pt>
                <c:pt idx="3">
                  <c:v>6.1165075721523778E-2</c:v>
                </c:pt>
                <c:pt idx="4">
                  <c:v>4.6329074957672883E-2</c:v>
                </c:pt>
                <c:pt idx="5">
                  <c:v>5.8185165447410654E-2</c:v>
                </c:pt>
                <c:pt idx="6">
                  <c:v>2.9309488325881587E-2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70-4072-A3F3-43CC3C62CEC5}"/>
            </c:ext>
          </c:extLst>
        </c:ser>
        <c:ser>
          <c:idx val="1"/>
          <c:order val="1"/>
          <c:tx>
            <c:strRef>
              <c:f>'EDA &amp; Analysis_4'!$C$16</c:f>
              <c:strCache>
                <c:ptCount val="1"/>
                <c:pt idx="0">
                  <c:v>Fuel and 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Analysis_4'!$D$14:$J$14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Analysis_4'!$D$16:$J$16</c:f>
              <c:numCache>
                <c:formatCode>0%</c:formatCode>
                <c:ptCount val="7"/>
                <c:pt idx="0">
                  <c:v>5.5600981193785752E-2</c:v>
                </c:pt>
                <c:pt idx="1">
                  <c:v>5.1617873651771867E-2</c:v>
                </c:pt>
                <c:pt idx="2">
                  <c:v>2.344322344322336E-2</c:v>
                </c:pt>
                <c:pt idx="3">
                  <c:v>6.5601145038167857E-2</c:v>
                </c:pt>
                <c:pt idx="4">
                  <c:v>7.9111727966689846E-2</c:v>
                </c:pt>
                <c:pt idx="5">
                  <c:v>7.455012853470433E-2</c:v>
                </c:pt>
                <c:pt idx="6">
                  <c:v>5.6329849012775948E-2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70-4072-A3F3-43CC3C62CEC5}"/>
            </c:ext>
          </c:extLst>
        </c:ser>
        <c:ser>
          <c:idx val="2"/>
          <c:order val="2"/>
          <c:tx>
            <c:strRef>
              <c:f>'EDA &amp; Analysis_4'!$C$17</c:f>
              <c:strCache>
                <c:ptCount val="1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Analysis_4'!$D$14:$J$14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Analysis_4'!$D$17:$J$17</c:f>
              <c:numCache>
                <c:formatCode>0%</c:formatCode>
                <c:ptCount val="7"/>
                <c:pt idx="0">
                  <c:v>3.7337662337662288E-2</c:v>
                </c:pt>
                <c:pt idx="1">
                  <c:v>4.8399687743950176E-2</c:v>
                </c:pt>
                <c:pt idx="2">
                  <c:v>8.1360946745562143E-2</c:v>
                </c:pt>
                <c:pt idx="3">
                  <c:v>3.9472187464452468E-2</c:v>
                </c:pt>
                <c:pt idx="4">
                  <c:v>7.2992700729927015E-2</c:v>
                </c:pt>
                <c:pt idx="5">
                  <c:v>6.5927295132470656E-2</c:v>
                </c:pt>
                <c:pt idx="6">
                  <c:v>5.9770114942528769E-2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70-4072-A3F3-43CC3C62CEC5}"/>
            </c:ext>
          </c:extLst>
        </c:ser>
        <c:ser>
          <c:idx val="3"/>
          <c:order val="3"/>
          <c:tx>
            <c:strRef>
              <c:f>'EDA &amp; Analysis_4'!$C$18</c:f>
              <c:strCache>
                <c:ptCount val="1"/>
                <c:pt idx="0">
                  <c:v>Household goods and services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Analysis_4'!$D$14:$J$14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Analysis_4'!$D$18:$J$18</c:f>
              <c:numCache>
                <c:formatCode>0%</c:formatCode>
                <c:ptCount val="7"/>
                <c:pt idx="0">
                  <c:v>3.6653386454183222E-2</c:v>
                </c:pt>
                <c:pt idx="1">
                  <c:v>3.9877300613496841E-2</c:v>
                </c:pt>
                <c:pt idx="2">
                  <c:v>5.2708638360175822E-2</c:v>
                </c:pt>
                <c:pt idx="3">
                  <c:v>1.8080667593880349E-2</c:v>
                </c:pt>
                <c:pt idx="4">
                  <c:v>3.3257403189065914E-2</c:v>
                </c:pt>
                <c:pt idx="5">
                  <c:v>7.2463768115942018E-2</c:v>
                </c:pt>
                <c:pt idx="6">
                  <c:v>6.2195121951219443E-2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E70-4072-A3F3-43CC3C62CEC5}"/>
            </c:ext>
          </c:extLst>
        </c:ser>
        <c:ser>
          <c:idx val="4"/>
          <c:order val="4"/>
          <c:tx>
            <c:strRef>
              <c:f>'EDA &amp; Analysis_4'!$C$19</c:f>
              <c:strCache>
                <c:ptCount val="1"/>
                <c:pt idx="0">
                  <c:v>Transport and communication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EE70-4072-A3F3-43CC3C62CE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Analysis_4'!$D$14:$J$14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Analysis_4'!$D$19:$J$19</c:f>
              <c:numCache>
                <c:formatCode>0%</c:formatCode>
                <c:ptCount val="7"/>
                <c:pt idx="0">
                  <c:v>4.906333630686887E-2</c:v>
                </c:pt>
                <c:pt idx="1">
                  <c:v>3.7735849056603821E-2</c:v>
                </c:pt>
                <c:pt idx="2">
                  <c:v>2.2149302707136904E-2</c:v>
                </c:pt>
                <c:pt idx="3">
                  <c:v>4.3513187843084791E-2</c:v>
                </c:pt>
                <c:pt idx="4">
                  <c:v>0.12145231398619263</c:v>
                </c:pt>
                <c:pt idx="5">
                  <c:v>7.7080491132332965E-2</c:v>
                </c:pt>
                <c:pt idx="6">
                  <c:v>9.8400984009839754E-3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0-4072-A3F3-43CC3C62CEC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8497888"/>
        <c:axId val="588502208"/>
      </c:barChart>
      <c:catAx>
        <c:axId val="5884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2208"/>
        <c:crosses val="autoZero"/>
        <c:auto val="1"/>
        <c:lblAlgn val="ctr"/>
        <c:lblOffset val="100"/>
        <c:noMultiLvlLbl val="0"/>
      </c:catAx>
      <c:valAx>
        <c:axId val="5885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Urban Inflation before and after COVID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'EDA &amp; Analysis_4'!$R$15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0"/>
              <c:layout>
                <c:manualLayout>
                  <c:x val="0"/>
                  <c:y val="-1.910893004978395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 rtl="0">
                    <a:defRPr lang="en-US"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630-4278-9CD3-A326CDF27E87}"/>
                </c:ext>
              </c:extLst>
            </c:dLbl>
            <c:dLbl>
              <c:idx val="1"/>
              <c:layout>
                <c:manualLayout>
                  <c:x val="0"/>
                  <c:y val="1.934947963612008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630-4278-9CD3-A326CDF27E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Analysis_4'!$S$14:$Y$14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Analysis_4'!$S$15:$Y$15</c:f>
              <c:numCache>
                <c:formatCode>0%</c:formatCode>
                <c:ptCount val="7"/>
                <c:pt idx="0">
                  <c:v>-3.5163804723679096E-4</c:v>
                </c:pt>
                <c:pt idx="1">
                  <c:v>4.3322990457232216E-3</c:v>
                </c:pt>
                <c:pt idx="2">
                  <c:v>2.8139534883720882E-2</c:v>
                </c:pt>
                <c:pt idx="3">
                  <c:v>5.7728914599834952E-2</c:v>
                </c:pt>
                <c:pt idx="4">
                  <c:v>5.1635141100960812E-2</c:v>
                </c:pt>
                <c:pt idx="5">
                  <c:v>5.1062404287902111E-2</c:v>
                </c:pt>
                <c:pt idx="6">
                  <c:v>3.2729555236728824E-2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0-4278-9CD3-A326CDF27E87}"/>
            </c:ext>
          </c:extLst>
        </c:ser>
        <c:ser>
          <c:idx val="1"/>
          <c:order val="1"/>
          <c:tx>
            <c:strRef>
              <c:f>'EDA &amp; Analysis_4'!$R$16</c:f>
              <c:strCache>
                <c:ptCount val="1"/>
                <c:pt idx="0">
                  <c:v>Fuel and 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Analysis_4'!$S$14:$Y$14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Analysis_4'!$S$16:$Y$16</c:f>
              <c:numCache>
                <c:formatCode>0%</c:formatCode>
                <c:ptCount val="7"/>
                <c:pt idx="0">
                  <c:v>5.4101221640488681E-2</c:v>
                </c:pt>
                <c:pt idx="1">
                  <c:v>4.118616144975288E-2</c:v>
                </c:pt>
                <c:pt idx="2">
                  <c:v>3.3707865168539464E-2</c:v>
                </c:pt>
                <c:pt idx="3">
                  <c:v>9.9818511796733289E-2</c:v>
                </c:pt>
                <c:pt idx="4">
                  <c:v>0.1291028446389498</c:v>
                </c:pt>
                <c:pt idx="5">
                  <c:v>6.1975468043899251E-2</c:v>
                </c:pt>
                <c:pt idx="6">
                  <c:v>7.0967741935483844E-2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30-4278-9CD3-A326CDF27E87}"/>
            </c:ext>
          </c:extLst>
        </c:ser>
        <c:ser>
          <c:idx val="2"/>
          <c:order val="2"/>
          <c:tx>
            <c:strRef>
              <c:f>'EDA &amp; Analysis_4'!$R$17</c:f>
              <c:strCache>
                <c:ptCount val="1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Analysis_4'!$S$14:$Y$14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Analysis_4'!$S$17:$Y$17</c:f>
              <c:numCache>
                <c:formatCode>0%</c:formatCode>
                <c:ptCount val="7"/>
                <c:pt idx="0">
                  <c:v>2.5833333333333285E-2</c:v>
                </c:pt>
                <c:pt idx="1">
                  <c:v>5.753646677471632E-2</c:v>
                </c:pt>
                <c:pt idx="2">
                  <c:v>6.0167555217059993E-2</c:v>
                </c:pt>
                <c:pt idx="3">
                  <c:v>4.0172166427546584E-2</c:v>
                </c:pt>
                <c:pt idx="4">
                  <c:v>8.3563535911602163E-2</c:v>
                </c:pt>
                <c:pt idx="5">
                  <c:v>6.7936507936507864E-2</c:v>
                </c:pt>
                <c:pt idx="6">
                  <c:v>6.982248520710066E-2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30-4278-9CD3-A326CDF27E87}"/>
            </c:ext>
          </c:extLst>
        </c:ser>
        <c:ser>
          <c:idx val="3"/>
          <c:order val="3"/>
          <c:tx>
            <c:strRef>
              <c:f>'EDA &amp; Analysis_4'!$R$18</c:f>
              <c:strCache>
                <c:ptCount val="1"/>
                <c:pt idx="0">
                  <c:v>Household goods and services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Analysis_4'!$S$14:$Y$14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Analysis_4'!$S$18:$Y$18</c:f>
              <c:numCache>
                <c:formatCode>0%</c:formatCode>
                <c:ptCount val="7"/>
                <c:pt idx="0">
                  <c:v>2.280130293159607E-2</c:v>
                </c:pt>
                <c:pt idx="1">
                  <c:v>3.8095238095238189E-2</c:v>
                </c:pt>
                <c:pt idx="2">
                  <c:v>3.7936267071320182E-2</c:v>
                </c:pt>
                <c:pt idx="3">
                  <c:v>2.7737226277372344E-2</c:v>
                </c:pt>
                <c:pt idx="4">
                  <c:v>4.8184191787324838E-2</c:v>
                </c:pt>
                <c:pt idx="5">
                  <c:v>7.4525745257452577E-2</c:v>
                </c:pt>
                <c:pt idx="6">
                  <c:v>5.8823529411764559E-2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630-4278-9CD3-A326CDF27E87}"/>
            </c:ext>
          </c:extLst>
        </c:ser>
        <c:ser>
          <c:idx val="4"/>
          <c:order val="4"/>
          <c:tx>
            <c:strRef>
              <c:f>'EDA &amp; Analysis_4'!$R$19</c:f>
              <c:strCache>
                <c:ptCount val="1"/>
                <c:pt idx="0">
                  <c:v>Transport and communication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2"/>
              <c:layout>
                <c:manualLayout>
                  <c:x val="0"/>
                  <c:y val="-3.86989592722401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630-4278-9CD3-A326CDF27E87}"/>
                </c:ext>
              </c:extLst>
            </c:dLbl>
            <c:dLbl>
              <c:idx val="6"/>
              <c:layout>
                <c:manualLayout>
                  <c:x val="0"/>
                  <c:y val="-3.869895927224017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630-4278-9CD3-A326CDF27E8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Analysis_4'!$S$14:$Y$14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Analysis_4'!$S$19:$Y$19</c:f>
              <c:numCache>
                <c:formatCode>0%</c:formatCode>
                <c:ptCount val="7"/>
                <c:pt idx="0">
                  <c:v>5.0909090909090855E-2</c:v>
                </c:pt>
                <c:pt idx="1">
                  <c:v>3.0621172353455819E-2</c:v>
                </c:pt>
                <c:pt idx="2">
                  <c:v>8.4104289318755257E-3</c:v>
                </c:pt>
                <c:pt idx="3">
                  <c:v>4.1225626740947111E-2</c:v>
                </c:pt>
                <c:pt idx="4">
                  <c:v>0.13088587390263362</c:v>
                </c:pt>
                <c:pt idx="5">
                  <c:v>8.5151301900070336E-2</c:v>
                </c:pt>
                <c:pt idx="6">
                  <c:v>3.1387319522912741E-3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630-4278-9CD3-A326CDF27E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8497888"/>
        <c:axId val="588502208"/>
      </c:barChart>
      <c:catAx>
        <c:axId val="5884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2208"/>
        <c:crosses val="autoZero"/>
        <c:auto val="1"/>
        <c:lblAlgn val="ctr"/>
        <c:lblOffset val="100"/>
        <c:noMultiLvlLbl val="0"/>
      </c:catAx>
      <c:valAx>
        <c:axId val="5885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Rural Inflation before and after COVID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'EDA &amp; Analysis_4'!$AG$15</c:f>
              <c:strCache>
                <c:ptCount val="1"/>
                <c:pt idx="0">
                  <c:v>Food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Analysis_4'!$AH$14:$AN$14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Analysis_4'!$AH$15:$AN$15</c:f>
              <c:numCache>
                <c:formatCode>0%</c:formatCode>
                <c:ptCount val="7"/>
                <c:pt idx="0">
                  <c:v>1.580865068171123E-2</c:v>
                </c:pt>
                <c:pt idx="1">
                  <c:v>3.2265539014076194E-2</c:v>
                </c:pt>
                <c:pt idx="2">
                  <c:v>-1.0561797752808898E-2</c:v>
                </c:pt>
                <c:pt idx="3">
                  <c:v>6.3008472198844007E-2</c:v>
                </c:pt>
                <c:pt idx="4">
                  <c:v>4.3476021222892056E-2</c:v>
                </c:pt>
                <c:pt idx="5">
                  <c:v>6.3234935350085522E-2</c:v>
                </c:pt>
                <c:pt idx="6">
                  <c:v>2.6828605093809552E-2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1-4F2F-9120-7A44C7D1E9D7}"/>
            </c:ext>
          </c:extLst>
        </c:ser>
        <c:ser>
          <c:idx val="1"/>
          <c:order val="1"/>
          <c:tx>
            <c:strRef>
              <c:f>'EDA &amp; Analysis_4'!$AG$16</c:f>
              <c:strCache>
                <c:ptCount val="1"/>
                <c:pt idx="0">
                  <c:v>Fuel and light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Analysis_4'!$AH$14:$AN$14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Analysis_4'!$AH$16:$AN$16</c:f>
              <c:numCache>
                <c:formatCode>0%</c:formatCode>
                <c:ptCount val="7"/>
                <c:pt idx="0">
                  <c:v>5.6692913385826681E-2</c:v>
                </c:pt>
                <c:pt idx="1">
                  <c:v>5.6296296296296254E-2</c:v>
                </c:pt>
                <c:pt idx="2">
                  <c:v>1.8080667593880349E-2</c:v>
                </c:pt>
                <c:pt idx="3">
                  <c:v>4.6622697293609343E-2</c:v>
                </c:pt>
                <c:pt idx="4">
                  <c:v>5.1212938005390798E-2</c:v>
                </c:pt>
                <c:pt idx="5">
                  <c:v>8.2692307692307732E-2</c:v>
                </c:pt>
                <c:pt idx="6">
                  <c:v>4.6739757645701062E-2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1-4F2F-9120-7A44C7D1E9D7}"/>
            </c:ext>
          </c:extLst>
        </c:ser>
        <c:ser>
          <c:idx val="2"/>
          <c:order val="2"/>
          <c:tx>
            <c:strRef>
              <c:f>'EDA &amp; Analysis_4'!$AG$17</c:f>
              <c:strCache>
                <c:ptCount val="1"/>
                <c:pt idx="0">
                  <c:v>Health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Analysis_4'!$AH$14:$AN$14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Analysis_4'!$AH$17:$AN$17</c:f>
              <c:numCache>
                <c:formatCode>0%</c:formatCode>
                <c:ptCount val="7"/>
                <c:pt idx="0">
                  <c:v>4.3130990415335392E-2</c:v>
                </c:pt>
                <c:pt idx="1">
                  <c:v>4.3511450381679299E-2</c:v>
                </c:pt>
                <c:pt idx="2">
                  <c:v>9.302325581395357E-2</c:v>
                </c:pt>
                <c:pt idx="3">
                  <c:v>3.8780245276764963E-2</c:v>
                </c:pt>
                <c:pt idx="4">
                  <c:v>6.6753078418664819E-2</c:v>
                </c:pt>
                <c:pt idx="5">
                  <c:v>6.4730792498487524E-2</c:v>
                </c:pt>
                <c:pt idx="6">
                  <c:v>5.4237288135593191E-2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E1-4F2F-9120-7A44C7D1E9D7}"/>
            </c:ext>
          </c:extLst>
        </c:ser>
        <c:ser>
          <c:idx val="3"/>
          <c:order val="3"/>
          <c:tx>
            <c:strRef>
              <c:f>'EDA &amp; Analysis_4'!$AG$18</c:f>
              <c:strCache>
                <c:ptCount val="1"/>
                <c:pt idx="0">
                  <c:v>Household goods and services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Analysis_4'!$AH$14:$AN$14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Analysis_4'!$AH$18:$AN$18</c:f>
              <c:numCache>
                <c:formatCode>0%</c:formatCode>
                <c:ptCount val="7"/>
                <c:pt idx="0">
                  <c:v>4.7656249999999956E-2</c:v>
                </c:pt>
                <c:pt idx="1">
                  <c:v>4.1697691734921771E-2</c:v>
                </c:pt>
                <c:pt idx="2">
                  <c:v>6.4584811923349847E-2</c:v>
                </c:pt>
                <c:pt idx="3">
                  <c:v>1.0786167018792446E-2</c:v>
                </c:pt>
                <c:pt idx="4">
                  <c:v>2.0659340659340799E-2</c:v>
                </c:pt>
                <c:pt idx="5">
                  <c:v>7.0739549839228297E-2</c:v>
                </c:pt>
                <c:pt idx="6">
                  <c:v>6.499701848539062E-2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E1-4F2F-9120-7A44C7D1E9D7}"/>
            </c:ext>
          </c:extLst>
        </c:ser>
        <c:ser>
          <c:idx val="4"/>
          <c:order val="4"/>
          <c:tx>
            <c:strRef>
              <c:f>'EDA &amp; Analysis_4'!$AG$19</c:f>
              <c:strCache>
                <c:ptCount val="1"/>
                <c:pt idx="0">
                  <c:v>Transport and communication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BE1-4F2F-9120-7A44C7D1E9D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'EDA &amp; Analysis_4'!$AH$14:$AN$14</c:f>
              <c:strCache>
                <c:ptCount val="7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</c:strCache>
            </c:strRef>
          </c:cat>
          <c:val>
            <c:numRef>
              <c:f>'EDA &amp; Analysis_4'!$AH$19:$AN$19</c:f>
              <c:numCache>
                <c:formatCode>0%</c:formatCode>
                <c:ptCount val="7"/>
                <c:pt idx="0">
                  <c:v>4.7202797202797124E-2</c:v>
                </c:pt>
                <c:pt idx="1">
                  <c:v>4.530201342281872E-2</c:v>
                </c:pt>
                <c:pt idx="2">
                  <c:v>3.6711891460494882E-2</c:v>
                </c:pt>
                <c:pt idx="3">
                  <c:v>4.5553702040292722E-2</c:v>
                </c:pt>
                <c:pt idx="4">
                  <c:v>0.11222739524626327</c:v>
                </c:pt>
                <c:pt idx="5">
                  <c:v>6.7897165458141145E-2</c:v>
                </c:pt>
                <c:pt idx="6">
                  <c:v>1.684717208182919E-2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E1-4F2F-9120-7A44C7D1E9D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88497888"/>
        <c:axId val="588502208"/>
      </c:barChart>
      <c:catAx>
        <c:axId val="5884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502208"/>
        <c:crosses val="autoZero"/>
        <c:auto val="1"/>
        <c:lblAlgn val="ctr"/>
        <c:lblOffset val="100"/>
        <c:noMultiLvlLbl val="0"/>
      </c:catAx>
      <c:valAx>
        <c:axId val="58850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97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Urban+Rural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04B-4FED-84A0-CC9B548A415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A04B-4FED-84A0-CC9B548A415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04B-4FED-84A0-CC9B548A415C}"/>
              </c:ext>
            </c:extLst>
          </c:dPt>
          <c:dPt>
            <c:idx val="3"/>
            <c:bubble3D val="0"/>
            <c:explosion val="1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04B-4FED-84A0-CC9B548A415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A04B-4FED-84A0-CC9B548A415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A04B-4FED-84A0-CC9B548A415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A04B-4FED-84A0-CC9B548A415C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04B-4FED-84A0-CC9B548A415C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04B-4FED-84A0-CC9B548A415C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04B-4FED-84A0-CC9B548A415C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04B-4FED-84A0-CC9B548A415C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04B-4FED-84A0-CC9B548A415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Communication_5!$H$7:$H$18</c:f>
              <c:numCache>
                <c:formatCode>0.0%</c:formatCode>
                <c:ptCount val="12"/>
                <c:pt idx="0">
                  <c:v>8.5736683639680705E-2</c:v>
                </c:pt>
                <c:pt idx="1">
                  <c:v>-0.15304842282522516</c:v>
                </c:pt>
                <c:pt idx="2">
                  <c:v>4.1027242552930381E-2</c:v>
                </c:pt>
                <c:pt idx="3">
                  <c:v>0.16035416766734448</c:v>
                </c:pt>
                <c:pt idx="4">
                  <c:v>3.3159700464949794E-2</c:v>
                </c:pt>
                <c:pt idx="5">
                  <c:v>-6.2327787598405321E-2</c:v>
                </c:pt>
                <c:pt idx="6">
                  <c:v>8.03640152998671E-2</c:v>
                </c:pt>
                <c:pt idx="7">
                  <c:v>7.2973994600726219E-2</c:v>
                </c:pt>
                <c:pt idx="8">
                  <c:v>0.13835759891838562</c:v>
                </c:pt>
                <c:pt idx="9">
                  <c:v>-4.1947741983838285E-3</c:v>
                </c:pt>
                <c:pt idx="10">
                  <c:v>9.93243815590127E-2</c:v>
                </c:pt>
                <c:pt idx="11">
                  <c:v>0.12204956618962355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04B-4FED-84A0-CC9B548A415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46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Urban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3B8-4644-8D17-339BCCC612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3B8-4644-8D17-339BCCC612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3B8-4644-8D17-339BCCC61291}"/>
              </c:ext>
            </c:extLst>
          </c:dPt>
          <c:dPt>
            <c:idx val="3"/>
            <c:bubble3D val="0"/>
            <c:explosion val="14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3B8-4644-8D17-339BCCC612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3B8-4644-8D17-339BCCC6129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3B8-4644-8D17-339BCCC6129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3B8-4644-8D17-339BCCC6129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63B8-4644-8D17-339BCCC6129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63B8-4644-8D17-339BCCC6129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63B8-4644-8D17-339BCCC6129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3B8-4644-8D17-339BCCC6129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3B8-4644-8D17-339BCCC612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Communication_5!$K$7:$K$18</c:f>
              <c:numCache>
                <c:formatCode>0.0%</c:formatCode>
                <c:ptCount val="12"/>
                <c:pt idx="0">
                  <c:v>0.14377915571352246</c:v>
                </c:pt>
                <c:pt idx="1">
                  <c:v>-3.7227813178384354E-2</c:v>
                </c:pt>
                <c:pt idx="2">
                  <c:v>6.6373249274125259E-2</c:v>
                </c:pt>
                <c:pt idx="3">
                  <c:v>0.14121558986051183</c:v>
                </c:pt>
                <c:pt idx="4">
                  <c:v>0.10630272126190893</c:v>
                </c:pt>
                <c:pt idx="5">
                  <c:v>-5.4374298713760705E-2</c:v>
                </c:pt>
                <c:pt idx="6">
                  <c:v>8.03640152998671E-2</c:v>
                </c:pt>
                <c:pt idx="7">
                  <c:v>0.12197513895218628</c:v>
                </c:pt>
                <c:pt idx="8">
                  <c:v>6.7456805527450883E-2</c:v>
                </c:pt>
                <c:pt idx="9">
                  <c:v>-5.5478611299775535E-2</c:v>
                </c:pt>
                <c:pt idx="10">
                  <c:v>8.8001908101014575E-2</c:v>
                </c:pt>
                <c:pt idx="11">
                  <c:v>0.14650931132739101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3B8-4644-8D17-339BCCC6129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Rural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234-4DBE-BBD7-7B539115FAD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234-4DBE-BBD7-7B539115FAD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234-4DBE-BBD7-7B539115FAD1}"/>
              </c:ext>
            </c:extLst>
          </c:dPt>
          <c:dPt>
            <c:idx val="3"/>
            <c:bubble3D val="0"/>
            <c:explosion val="13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234-4DBE-BBD7-7B539115FAD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234-4DBE-BBD7-7B539115FAD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234-4DBE-BBD7-7B539115FAD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234-4DBE-BBD7-7B539115FAD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8234-4DBE-BBD7-7B539115FAD1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8234-4DBE-BBD7-7B539115FAD1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8234-4DBE-BBD7-7B539115FAD1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8234-4DBE-BBD7-7B539115FAD1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8234-4DBE-BBD7-7B539115FAD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Communication_5!$G$21:$G$32</c:f>
              <c:strCache>
                <c:ptCount val="12"/>
                <c:pt idx="0">
                  <c:v>Apparel</c:v>
                </c:pt>
                <c:pt idx="1">
                  <c:v>Education</c:v>
                </c:pt>
                <c:pt idx="2">
                  <c:v>Food</c:v>
                </c:pt>
                <c:pt idx="3">
                  <c:v>Fuel and light</c:v>
                </c:pt>
                <c:pt idx="4">
                  <c:v>Health</c:v>
                </c:pt>
                <c:pt idx="5">
                  <c:v>Household goods and services</c:v>
                </c:pt>
                <c:pt idx="6">
                  <c:v>Housing</c:v>
                </c:pt>
                <c:pt idx="7">
                  <c:v>Miscellaneous</c:v>
                </c:pt>
                <c:pt idx="8">
                  <c:v>Pan, tobacco and intoxicants</c:v>
                </c:pt>
                <c:pt idx="9">
                  <c:v>Personal care and effects</c:v>
                </c:pt>
                <c:pt idx="10">
                  <c:v>Recreation and amusement</c:v>
                </c:pt>
                <c:pt idx="11">
                  <c:v>Transport and communication</c:v>
                </c:pt>
              </c:strCache>
            </c:strRef>
          </c:cat>
          <c:val>
            <c:numRef>
              <c:f>Communication_5!$H$21:$H$32</c:f>
              <c:numCache>
                <c:formatCode>0.0%</c:formatCode>
                <c:ptCount val="12"/>
                <c:pt idx="0">
                  <c:v>9.3228497453206577E-2</c:v>
                </c:pt>
                <c:pt idx="1">
                  <c:v>-0.12642029355702353</c:v>
                </c:pt>
                <c:pt idx="2">
                  <c:v>3.5630086118031264E-2</c:v>
                </c:pt>
                <c:pt idx="3">
                  <c:v>0.17432650641901179</c:v>
                </c:pt>
                <c:pt idx="4">
                  <c:v>6.5776572807824035E-2</c:v>
                </c:pt>
                <c:pt idx="5">
                  <c:v>-3.2169723912000542E-2</c:v>
                </c:pt>
                <c:pt idx="6">
                  <c:v>0</c:v>
                </c:pt>
                <c:pt idx="7">
                  <c:v>5.474807905811449E-2</c:v>
                </c:pt>
                <c:pt idx="8">
                  <c:v>0.18191233835211731</c:v>
                </c:pt>
                <c:pt idx="9">
                  <c:v>1.3545114942996109E-2</c:v>
                </c:pt>
                <c:pt idx="10">
                  <c:v>0.31480473862239544</c:v>
                </c:pt>
                <c:pt idx="11">
                  <c:v>9.6819184512375187E-2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234-4DBE-BBD7-7B539115FAD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2068579742749552"/>
          <c:y val="0.17541375036453777"/>
          <c:w val="0.36378625226194555"/>
          <c:h val="0.781255468066491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</cx:f>
      </cx:strDim>
      <cx:numDim type="val">
        <cx:f dir="row">_xlchart.v1.0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kumimoji="0" lang="en-US" sz="1200" b="1" i="0" u="none" strike="noStrike" kern="1200" cap="none" spc="100" normalizeH="0" baseline="0" noProof="0">
                <a:ln>
                  <a:noFill/>
                </a:ln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uLnTx/>
                <a:uFillTx/>
                <a:latin typeface="Calibri" panose="020F0502020204030204"/>
              </a:rPr>
              <a:t>Month on Month inflation in Food price</a:t>
            </a:r>
            <a:endParaRPr lang="en-US" sz="1200"/>
          </a:p>
        </cx:rich>
      </cx:tx>
    </cx:title>
    <cx:plotArea>
      <cx:plotAreaRegion>
        <cx:series layoutId="waterfall" uniqueId="{83AC139B-91E1-48B1-B16B-CBB26E34FDFE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en-GB" sz="1000" b="1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en-GB" sz="1000" b="1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 b="1"/>
            </a:pPr>
            <a:endParaRPr lang="en-GB" sz="1050" b="1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val">
        <cx:f dir="row">_xlchart.v1.6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2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kumimoji="0" lang="en-US" sz="1200" b="1" i="0" u="none" strike="noStrike" kern="1200" cap="none" spc="100" normalizeH="0" baseline="0" noProof="0">
                <a:ln>
                  <a:noFill/>
                </a:ln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uLnTx/>
                <a:uFillTx/>
                <a:latin typeface="Calibri" panose="020F0502020204030204"/>
              </a:rPr>
              <a:t>Month on Month inflation in Food price</a:t>
            </a:r>
            <a:endParaRPr lang="en-US" sz="1200"/>
          </a:p>
        </cx:rich>
      </cx:tx>
    </cx:title>
    <cx:plotArea>
      <cx:plotAreaRegion>
        <cx:series layoutId="waterfall" uniqueId="{83AC139B-91E1-48B1-B16B-CBB26E34FDFE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GB" sz="900" b="1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GB" sz="900" b="1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GB" sz="900" b="1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</cx:f>
      </cx:strDim>
      <cx:numDim type="val">
        <cx:f dir="row">_xlchart.v1.3</cx:f>
      </cx:numDim>
    </cx:data>
  </cx:chartData>
  <cx:chart>
    <cx:title pos="t" align="ctr" overlay="0">
      <cx:tx>
        <cx:txData>
          <cx:v>Month on Month inflation in Food price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2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US" sz="1200" b="1" i="0" u="none" strike="noStrike" kern="1200" cap="none" spc="10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Month on Month inflation in Food price</a:t>
          </a:r>
        </a:p>
      </cx:txPr>
    </cx:title>
    <cx:plotArea>
      <cx:plotAreaRegion>
        <cx:series layoutId="waterfall" uniqueId="{FB1FFED1-0967-4E47-8C8B-AEB6D99B1840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GB" sz="900" b="1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900" b="1"/>
            </a:pPr>
            <a:endParaRPr lang="en-GB" sz="900" b="1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en-GB" sz="1000" b="1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_xlchart.v1.4</cx:f>
      </cx:strDim>
      <cx:numDim type="val">
        <cx:f dir="row">_xlchart.v1.5</cx:f>
      </cx:numDim>
    </cx:data>
  </cx:chartData>
  <cx:chart>
    <cx:title pos="t" align="ctr" overlay="0">
      <cx:tx>
        <cx:txData>
          <cx:v>Month on Month inflation in Food price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200" b="1" i="0" u="none" strike="noStrike" kern="1200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r>
            <a:rPr kumimoji="0" lang="en-US" sz="1200" b="1" i="0" u="none" strike="noStrike" kern="1200" cap="none" spc="100" normalizeH="0" baseline="0" noProof="0">
              <a:ln>
                <a:noFill/>
              </a:ln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uLnTx/>
              <a:uFillTx/>
              <a:latin typeface="Calibri" panose="020F0502020204030204"/>
            </a:rPr>
            <a:t>Month on Month inflation in Food price</a:t>
          </a:r>
        </a:p>
      </cx:txPr>
    </cx:title>
    <cx:plotArea>
      <cx:plotAreaRegion>
        <cx:series layoutId="waterfall" uniqueId="{1164F866-8A7F-42C4-A41B-27DBD6653458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GB" sz="900" b="1" i="0" u="none" strike="noStrike" kern="1200" baseline="0">
                  <a:solidFill>
                    <a:sysClr val="window" lastClr="FFFFFF">
                      <a:lumMod val="8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  <cx:layoutPr>
            <cx:subtotals/>
          </cx:layoutPr>
        </cx:series>
      </cx:plotAreaRegion>
      <cx:axis id="0">
        <cx:catScaling gapWidth="1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GB" sz="900" b="1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en-GB" sz="1000" b="1" i="0" u="none" strike="noStrike" kern="1200" baseline="0">
              <a:solidFill>
                <a:sysClr val="window" lastClr="FFFFFF">
                  <a:lumMod val="8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_xlchart.v5.8</cx:f>
      </cx:strDim>
      <cx:numDim type="val">
        <cx:f>_xlchart.v5.10</cx:f>
      </cx:numDim>
    </cx:data>
  </cx:chartData>
  <cx:chart>
    <cx:title pos="t" align="ctr" overlay="0">
      <cx:tx>
        <cx:txData>
          <cx:v>MoM change in Crude oil price between 2021 -2023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>
              <a:solidFill>
                <a:schemeClr val="bg1"/>
              </a:solidFill>
            </a:defRPr>
          </a:pPr>
          <a:r>
            <a:rPr lang="en-GB" sz="1800" b="1" i="0" u="none" strike="noStrike" baseline="0">
              <a:solidFill>
                <a:schemeClr val="bg1"/>
              </a:solidFill>
              <a:latin typeface="Calibri" panose="020F0502020204030204"/>
            </a:rPr>
            <a:t>MoM change in Crude oil price between 2021 -2023</a:t>
          </a:r>
        </a:p>
      </cx:txPr>
    </cx:title>
    <cx:plotArea>
      <cx:plotAreaRegion>
        <cx:series layoutId="waterfall" uniqueId="{58F0B9F0-B7A8-44DD-B1CA-88194C8E16DA}">
          <cx:tx>
            <cx:txData>
              <cx:f>_xlchart.v5.9</cx:f>
              <cx:v>% Change:</cx:v>
            </cx:txData>
          </cx:tx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en-GB" sz="1000" b="1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en-GB" sz="1000" b="1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en-GB" sz="1000" b="1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endParaRPr lang="en-GB" sz="900" b="0" i="0" u="none" strike="noStrike" baseline="0">
            <a:solidFill>
              <a:schemeClr val="bg1"/>
            </a:solidFill>
            <a:latin typeface="Calibri" panose="020F0502020204030204"/>
          </a:endParaRPr>
        </a:p>
      </cx:txPr>
    </cx:legend>
  </cx:chart>
  <cx:fmtOvrs>
    <cx:fmtOvr idx="0">
      <cx:spPr>
        <a:solidFill>
          <a:srgbClr val="FF0000"/>
        </a:solidFill>
        <a:ln>
          <a:solidFill>
            <a:srgbClr val="FF0000"/>
          </a:solidFill>
        </a:ln>
      </cx:spPr>
    </cx:fmtOvr>
    <cx:fmtOvr idx="1">
      <cx:spPr>
        <a:solidFill>
          <a:srgbClr val="00B050"/>
        </a:solidFill>
        <a:ln>
          <a:solidFill>
            <a:srgbClr val="00B050"/>
          </a:solidFill>
        </a:ln>
      </cx:spPr>
    </cx:fmtOvr>
  </cx:fmtOvrs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_xlchart.v5.11</cx:f>
      </cx:strDim>
      <cx:numDim type="val">
        <cx:f>_xlchart.v5.13</cx:f>
      </cx:numDim>
    </cx:data>
  </cx:chartData>
  <cx:chart>
    <cx:title pos="t" align="ctr" overlay="0">
      <cx:tx>
        <cx:txData>
          <cx:v>MoM change in Crude oil price between 2021 -2023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>
              <a:solidFill>
                <a:schemeClr val="bg1"/>
              </a:solidFill>
            </a:defRPr>
          </a:pPr>
          <a:r>
            <a:rPr lang="en-GB" sz="1800" b="1" i="0" u="none" strike="noStrike" baseline="0">
              <a:solidFill>
                <a:schemeClr val="bg1"/>
              </a:solidFill>
              <a:latin typeface="Calibri" panose="020F0502020204030204"/>
            </a:rPr>
            <a:t>MoM change in Crude oil price between 2021 -2023</a:t>
          </a:r>
        </a:p>
      </cx:txPr>
    </cx:title>
    <cx:plotArea>
      <cx:plotAreaRegion>
        <cx:series layoutId="waterfall" uniqueId="{58F0B9F0-B7A8-44DD-B1CA-88194C8E16DA}">
          <cx:tx>
            <cx:txData>
              <cx:f>_xlchart.v5.12</cx:f>
              <cx:v>% Change:</cx:v>
            </cx:txData>
          </cx:tx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00" b="1"/>
                </a:pPr>
                <a:endParaRPr lang="en-GB" sz="1000" b="1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separator>, </cx:separator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bg1"/>
              </a:solidFill>
            </a:defRPr>
          </a:pPr>
          <a:endParaRPr lang="en-GB" sz="900" b="0" i="0" u="none" strike="noStrike" baseline="0">
            <a:solidFill>
              <a:schemeClr val="bg1"/>
            </a:solidFill>
            <a:latin typeface="Calibri" panose="020F0502020204030204"/>
          </a:endParaRPr>
        </a:p>
      </cx:txPr>
    </cx:legend>
  </cx:chart>
  <cx:fmtOvrs>
    <cx:fmtOvr idx="0">
      <cx:spPr>
        <a:solidFill>
          <a:srgbClr val="FF0000"/>
        </a:solidFill>
        <a:ln>
          <a:solidFill>
            <a:srgbClr val="FF0000"/>
          </a:solidFill>
        </a:ln>
      </cx:spPr>
    </cx:fmtOvr>
    <cx:fmtOvr idx="1">
      <cx:spPr>
        <a:solidFill>
          <a:srgbClr val="00B050"/>
        </a:solidFill>
        <a:ln>
          <a:solidFill>
            <a:srgbClr val="00B050"/>
          </a:solidFill>
        </a:ln>
      </cx:spPr>
    </cx:fmtOvr>
  </cx:fmtOvr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0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0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372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bottom"/><Relationship Id="rId1" Type="http://schemas.openxmlformats.org/officeDocument/2006/relationships/hyperlink" Target="#'Raw Data'!A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openxmlformats.org/officeDocument/2006/relationships/chart" Target="../charts/chart17.xml"/><Relationship Id="rId1" Type="http://schemas.microsoft.com/office/2014/relationships/chartEx" Target="../charts/chartEx2.xml"/><Relationship Id="rId6" Type="http://schemas.openxmlformats.org/officeDocument/2006/relationships/chart" Target="../charts/chart19.xml"/><Relationship Id="rId5" Type="http://schemas.microsoft.com/office/2014/relationships/chartEx" Target="../charts/chartEx4.xml"/><Relationship Id="rId4" Type="http://schemas.openxmlformats.org/officeDocument/2006/relationships/chart" Target="../charts/chart18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microsoft.com/office/2014/relationships/chartEx" Target="../charts/chartEx5.xml"/><Relationship Id="rId4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594360</xdr:colOff>
      <xdr:row>0</xdr:row>
      <xdr:rowOff>15240</xdr:rowOff>
    </xdr:from>
    <xdr:to>
      <xdr:col>6</xdr:col>
      <xdr:colOff>708660</xdr:colOff>
      <xdr:row>0</xdr:row>
      <xdr:rowOff>152400</xdr:rowOff>
    </xdr:to>
    <xdr:sp macro="" textlink="">
      <xdr:nvSpPr>
        <xdr:cNvPr id="2" name="Arrow: Up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C66D99-7F6F-7F5D-B4A0-3771F0C40D2C}"/>
            </a:ext>
          </a:extLst>
        </xdr:cNvPr>
        <xdr:cNvSpPr/>
      </xdr:nvSpPr>
      <xdr:spPr>
        <a:xfrm>
          <a:off x="5730240" y="15240"/>
          <a:ext cx="114300" cy="137160"/>
        </a:xfrm>
        <a:prstGeom prst="up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449580</xdr:colOff>
      <xdr:row>0</xdr:row>
      <xdr:rowOff>30480</xdr:rowOff>
    </xdr:from>
    <xdr:to>
      <xdr:col>7</xdr:col>
      <xdr:colOff>579120</xdr:colOff>
      <xdr:row>0</xdr:row>
      <xdr:rowOff>167640</xdr:rowOff>
    </xdr:to>
    <xdr:sp macro="" textlink="">
      <xdr:nvSpPr>
        <xdr:cNvPr id="3" name="Arrow: Down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CFE5FE1-70C8-A651-3A94-5BECBC62F223}"/>
            </a:ext>
          </a:extLst>
        </xdr:cNvPr>
        <xdr:cNvSpPr/>
      </xdr:nvSpPr>
      <xdr:spPr>
        <a:xfrm>
          <a:off x="6873240" y="30480"/>
          <a:ext cx="129540" cy="13716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586740</xdr:colOff>
      <xdr:row>11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598C32-9158-A2C2-62ED-850D88AEE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01"/>
          <a:ext cx="5410200" cy="2179319"/>
        </a:xfrm>
        <a:prstGeom prst="rect">
          <a:avLst/>
        </a:prstGeom>
      </xdr:spPr>
    </xdr:pic>
    <xdr:clientData/>
  </xdr:twoCellAnchor>
  <xdr:oneCellAnchor>
    <xdr:from>
      <xdr:col>1</xdr:col>
      <xdr:colOff>647700</xdr:colOff>
      <xdr:row>44</xdr:row>
      <xdr:rowOff>110490</xdr:rowOff>
    </xdr:from>
    <xdr:ext cx="2804160" cy="34785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8052068-5132-49EA-8C4F-39CBCBCE056C}"/>
                </a:ext>
              </a:extLst>
            </xdr:cNvPr>
            <xdr:cNvSpPr txBox="1"/>
          </xdr:nvSpPr>
          <xdr:spPr>
            <a:xfrm>
              <a:off x="1607820" y="8180070"/>
              <a:ext cx="2804160" cy="347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Contributioni</m:t>
                  </m:r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​</m:t>
                  </m:r>
                  <m:r>
                    <m:rPr>
                      <m:nor/>
                    </m:rPr>
                    <a:rPr lang="en-IN" sz="14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% </m:t>
                  </m:r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IN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GB" sz="1400"/>
                        <m:t>(​</m:t>
                      </m:r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400"/>
                        <m:t>×</m:t>
                      </m:r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𝐶𝑃𝐼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400"/>
                        <m:t>​)​</m:t>
                      </m:r>
                    </m:num>
                    <m:den>
                      <m:r>
                        <m:rPr>
                          <m:nor/>
                        </m:rPr>
                        <a:rPr lang="en-GB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Overall</m:t>
                      </m:r>
                      <m:r>
                        <m:rPr>
                          <m:nor/>
                        </m:rPr>
                        <a:rPr lang="en-GB" sz="14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n-GB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CPI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8052068-5132-49EA-8C4F-39CBCBCE056C}"/>
                </a:ext>
              </a:extLst>
            </xdr:cNvPr>
            <xdr:cNvSpPr txBox="1"/>
          </xdr:nvSpPr>
          <xdr:spPr>
            <a:xfrm>
              <a:off x="1607820" y="8180070"/>
              <a:ext cx="2804160" cy="347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"Contributioni​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% 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GB" sz="1400" i="0"/>
                <a:t> </a:t>
              </a:r>
              <a:r>
                <a:rPr lang="en-GB" sz="1400" i="0">
                  <a:latin typeface="Cambria Math" panose="02040503050406030204" pitchFamily="18" charset="0"/>
                </a:rPr>
                <a:t>("</a:t>
              </a:r>
              <a:r>
                <a:rPr lang="en-GB" sz="1400" i="0"/>
                <a:t>(​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𝑤_𝑖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400" i="0"/>
                <a:t>×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〖𝐶𝑃𝐼〗_𝑖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400" i="0"/>
                <a:t>​)​</a:t>
              </a:r>
              <a:r>
                <a:rPr lang="en-GB" sz="1400" i="0">
                  <a:latin typeface="Cambria Math" panose="02040503050406030204" pitchFamily="18" charset="0"/>
                </a:rPr>
                <a:t>" )/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"Overall CPI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twoCellAnchor editAs="oneCell">
    <xdr:from>
      <xdr:col>5</xdr:col>
      <xdr:colOff>7620</xdr:colOff>
      <xdr:row>0</xdr:row>
      <xdr:rowOff>0</xdr:rowOff>
    </xdr:from>
    <xdr:to>
      <xdr:col>14</xdr:col>
      <xdr:colOff>22860</xdr:colOff>
      <xdr:row>8</xdr:row>
      <xdr:rowOff>36733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BA53C4C-0C75-9BA9-D4FB-4D28BEA2E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8960" y="220980"/>
          <a:ext cx="5501640" cy="1499773"/>
        </a:xfrm>
        <a:prstGeom prst="rect">
          <a:avLst/>
        </a:prstGeom>
      </xdr:spPr>
    </xdr:pic>
    <xdr:clientData/>
  </xdr:twoCellAnchor>
  <xdr:twoCellAnchor editAs="oneCell">
    <xdr:from>
      <xdr:col>5</xdr:col>
      <xdr:colOff>7621</xdr:colOff>
      <xdr:row>12</xdr:row>
      <xdr:rowOff>7621</xdr:rowOff>
    </xdr:from>
    <xdr:to>
      <xdr:col>14</xdr:col>
      <xdr:colOff>7620</xdr:colOff>
      <xdr:row>23</xdr:row>
      <xdr:rowOff>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8FE1891-E912-740B-F8EA-35CD3AA43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18961" y="2430781"/>
          <a:ext cx="5486399" cy="2019300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15241</xdr:colOff>
      <xdr:row>0</xdr:row>
      <xdr:rowOff>0</xdr:rowOff>
    </xdr:from>
    <xdr:to>
      <xdr:col>25</xdr:col>
      <xdr:colOff>15241</xdr:colOff>
      <xdr:row>8</xdr:row>
      <xdr:rowOff>18683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23931A5-DEED-A31B-CDC1-E4B71522F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22581" y="220980"/>
          <a:ext cx="6096000" cy="148172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25</xdr:col>
      <xdr:colOff>0</xdr:colOff>
      <xdr:row>22</xdr:row>
      <xdr:rowOff>76366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5A0B177-99FD-9B4D-CE24-073FB568F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07340" y="2423160"/>
          <a:ext cx="6096000" cy="1920406"/>
        </a:xfrm>
        <a:prstGeom prst="rect">
          <a:avLst/>
        </a:prstGeom>
      </xdr:spPr>
    </xdr:pic>
    <xdr:clientData/>
  </xdr:twoCellAnchor>
  <xdr:oneCellAnchor>
    <xdr:from>
      <xdr:col>1</xdr:col>
      <xdr:colOff>777240</xdr:colOff>
      <xdr:row>12</xdr:row>
      <xdr:rowOff>76200</xdr:rowOff>
    </xdr:from>
    <xdr:ext cx="2316480" cy="3809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BBB62C6-FBB9-4A76-8676-930BA7640129}"/>
                </a:ext>
              </a:extLst>
            </xdr:cNvPr>
            <xdr:cNvSpPr txBox="1"/>
          </xdr:nvSpPr>
          <xdr:spPr>
            <a:xfrm>
              <a:off x="1737360" y="2270760"/>
              <a:ext cx="2316480" cy="380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GB" sz="16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Contributioni</m:t>
                  </m:r>
                  <m:r>
                    <m:rPr>
                      <m:nor/>
                    </m:rPr>
                    <a:rPr lang="en-GB" sz="16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​</m:t>
                  </m:r>
                  <m:r>
                    <m:rPr>
                      <m:nor/>
                    </m:rPr>
                    <a:rPr lang="en-IN" sz="16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% </m:t>
                  </m:r>
                  <m:r>
                    <m:rPr>
                      <m:nor/>
                    </m:rPr>
                    <a:rPr lang="en-GB" sz="16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IN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GB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IN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𝐶𝑃𝐼</m:t>
                          </m:r>
                        </m:e>
                        <m:sub>
                          <m:r>
                            <a:rPr lang="en-IN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600"/>
                        <m:t>​</m:t>
                      </m:r>
                    </m:num>
                    <m:den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GB" sz="16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IN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IN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𝐶𝑃𝐼</m:t>
                              </m:r>
                            </m:e>
                            <m:sub>
                              <m:r>
                                <a:rPr lang="en-IN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en-GB" sz="12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​</m:t>
                          </m:r>
                        </m:e>
                      </m:nary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DBBB62C6-FBB9-4A76-8676-930BA7640129}"/>
                </a:ext>
              </a:extLst>
            </xdr:cNvPr>
            <xdr:cNvSpPr txBox="1"/>
          </xdr:nvSpPr>
          <xdr:spPr>
            <a:xfrm>
              <a:off x="1737360" y="2270760"/>
              <a:ext cx="2316480" cy="380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"Contributioni​</a:t>
              </a:r>
              <a:r>
                <a:rPr lang="en-IN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% </a:t>
              </a:r>
              <a:r>
                <a:rPr lang="en-GB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IN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GB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〖𝐶𝑃𝐼〗_𝑖</a:t>
              </a:r>
              <a:r>
                <a:rPr lang="en-GB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600" i="0"/>
                <a:t>​</a:t>
              </a:r>
              <a:r>
                <a:rPr lang="en-GB" sz="1600" i="0">
                  <a:latin typeface="Cambria Math" panose="02040503050406030204" pitchFamily="18" charset="0"/>
                </a:rPr>
                <a:t>" )/(∑▒〖</a:t>
              </a:r>
              <a:r>
                <a:rPr lang="en-IN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〖𝐶𝑃𝐼〗_𝑖</a:t>
              </a:r>
              <a:r>
                <a:rPr lang="en-GB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GB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​</a:t>
              </a:r>
              <a:r>
                <a:rPr lang="en-GB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6</xdr:col>
      <xdr:colOff>53340</xdr:colOff>
      <xdr:row>9</xdr:row>
      <xdr:rowOff>0</xdr:rowOff>
    </xdr:from>
    <xdr:ext cx="4137660" cy="3311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52E9FED-449A-4B46-B5D9-D4B88CBDBEA5}"/>
                </a:ext>
              </a:extLst>
            </xdr:cNvPr>
            <xdr:cNvSpPr txBox="1"/>
          </xdr:nvSpPr>
          <xdr:spPr>
            <a:xfrm>
              <a:off x="7574280" y="1874520"/>
              <a:ext cx="4137660" cy="331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YoY Inflation Rate %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𝑃𝑟𝑒𝑠𝑒𝑛𝑡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num>
                    <m:den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552E9FED-449A-4B46-B5D9-D4B88CBDBEA5}"/>
                </a:ext>
              </a:extLst>
            </xdr:cNvPr>
            <xdr:cNvSpPr txBox="1"/>
          </xdr:nvSpPr>
          <xdr:spPr>
            <a:xfrm>
              <a:off x="7574280" y="1874520"/>
              <a:ext cx="4137660" cy="331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YoY Inflation Rate %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en-IN" sz="1400" b="0" i="0">
                  <a:latin typeface="Cambria Math" panose="02040503050406030204" pitchFamily="18" charset="0"/>
                </a:rPr>
                <a:t>𝑃𝑟𝑒𝑠𝑒𝑛𝑡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</a:t>
              </a:r>
              <a:r>
                <a:rPr lang="en-IN" sz="1400" b="0" i="0">
                  <a:latin typeface="Cambria Math" panose="02040503050406030204" pitchFamily="18" charset="0"/>
                </a:rPr>
                <a:t> 𝐶𝑃𝐼 −𝐿𝑎𝑠𝑡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 </a:t>
              </a:r>
              <a:r>
                <a:rPr lang="en-IN" sz="1400" b="0" i="0">
                  <a:latin typeface="Cambria Math" panose="02040503050406030204" pitchFamily="18" charset="0"/>
                </a:rPr>
                <a:t>𝐶𝑃𝐼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en-IN" sz="1400" b="0" i="0">
                  <a:latin typeface="Cambria Math" panose="02040503050406030204" pitchFamily="18" charset="0"/>
                </a:rPr>
                <a:t>𝐿𝑎𝑠𝑡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</a:t>
              </a:r>
              <a:r>
                <a:rPr lang="en-IN" sz="1400" b="0" i="0">
                  <a:latin typeface="Cambria Math" panose="02040503050406030204" pitchFamily="18" charset="0"/>
                </a:rPr>
                <a:t> 𝐶𝑃𝐼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5</xdr:col>
      <xdr:colOff>541020</xdr:colOff>
      <xdr:row>24</xdr:row>
      <xdr:rowOff>45720</xdr:rowOff>
    </xdr:from>
    <xdr:ext cx="4480560" cy="310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EA48E04-A810-4278-9703-EFECAA3FB787}"/>
                </a:ext>
              </a:extLst>
            </xdr:cNvPr>
            <xdr:cNvSpPr txBox="1"/>
          </xdr:nvSpPr>
          <xdr:spPr>
            <a:xfrm>
              <a:off x="7452360" y="4678680"/>
              <a:ext cx="4480560" cy="310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MoM Inflation Rate %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𝑃𝑟𝑒𝑠𝑒𝑛𝑡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𝑚𝑜𝑛𝑡h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𝑚𝑜𝑛𝑡h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num>
                    <m:den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𝑚𝑜𝑛𝑡h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DEA48E04-A810-4278-9703-EFECAA3FB787}"/>
                </a:ext>
              </a:extLst>
            </xdr:cNvPr>
            <xdr:cNvSpPr txBox="1"/>
          </xdr:nvSpPr>
          <xdr:spPr>
            <a:xfrm>
              <a:off x="7452360" y="4678680"/>
              <a:ext cx="4480560" cy="310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MoM Inflation Rate %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en-IN" sz="1400" b="0" i="0">
                  <a:latin typeface="Cambria Math" panose="02040503050406030204" pitchFamily="18" charset="0"/>
                </a:rPr>
                <a:t>𝑃𝑟𝑒𝑠𝑒𝑛𝑡 𝑚𝑜𝑛𝑡ℎ 𝐶𝑃𝐼 −𝐿𝑎𝑠𝑡 𝑚𝑜𝑛𝑡ℎ 𝐶𝑃𝐼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en-IN" sz="1400" b="0" i="0">
                  <a:latin typeface="Cambria Math" panose="02040503050406030204" pitchFamily="18" charset="0"/>
                </a:rPr>
                <a:t>𝐿𝑎𝑠𝑡 𝑚𝑜𝑛𝑡ℎ 𝐶𝑃𝐼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6</xdr:col>
      <xdr:colOff>83820</xdr:colOff>
      <xdr:row>27</xdr:row>
      <xdr:rowOff>0</xdr:rowOff>
    </xdr:from>
    <xdr:ext cx="4137660" cy="3311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16AC3A8-0223-4538-952A-8A833E26D1A5}"/>
                </a:ext>
              </a:extLst>
            </xdr:cNvPr>
            <xdr:cNvSpPr txBox="1"/>
          </xdr:nvSpPr>
          <xdr:spPr>
            <a:xfrm>
              <a:off x="7604760" y="5181600"/>
              <a:ext cx="4137660" cy="331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YoY Inflation Rate %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𝑃𝑟𝑒𝑠𝑒𝑛𝑡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num>
                    <m:den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16AC3A8-0223-4538-952A-8A833E26D1A5}"/>
                </a:ext>
              </a:extLst>
            </xdr:cNvPr>
            <xdr:cNvSpPr txBox="1"/>
          </xdr:nvSpPr>
          <xdr:spPr>
            <a:xfrm>
              <a:off x="7604760" y="5181600"/>
              <a:ext cx="4137660" cy="331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YoY Inflation Rate %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en-IN" sz="1400" b="0" i="0">
                  <a:latin typeface="Cambria Math" panose="02040503050406030204" pitchFamily="18" charset="0"/>
                </a:rPr>
                <a:t>𝑃𝑟𝑒𝑠𝑒𝑛𝑡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</a:t>
              </a:r>
              <a:r>
                <a:rPr lang="en-IN" sz="1400" b="0" i="0">
                  <a:latin typeface="Cambria Math" panose="02040503050406030204" pitchFamily="18" charset="0"/>
                </a:rPr>
                <a:t> 𝐶𝑃𝐼 −𝐿𝑎𝑠𝑡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 </a:t>
              </a:r>
              <a:r>
                <a:rPr lang="en-IN" sz="1400" b="0" i="0">
                  <a:latin typeface="Cambria Math" panose="02040503050406030204" pitchFamily="18" charset="0"/>
                </a:rPr>
                <a:t>𝐶𝑃𝐼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en-IN" sz="1400" b="0" i="0">
                  <a:latin typeface="Cambria Math" panose="02040503050406030204" pitchFamily="18" charset="0"/>
                </a:rPr>
                <a:t>𝐿𝑎𝑠𝑡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</a:t>
              </a:r>
              <a:r>
                <a:rPr lang="en-IN" sz="1400" b="0" i="0">
                  <a:latin typeface="Cambria Math" panose="02040503050406030204" pitchFamily="18" charset="0"/>
                </a:rPr>
                <a:t> 𝐶𝑃𝐼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16</xdr:col>
      <xdr:colOff>350520</xdr:colOff>
      <xdr:row>9</xdr:row>
      <xdr:rowOff>0</xdr:rowOff>
    </xdr:from>
    <xdr:ext cx="4137660" cy="3311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DCA43C2-60C1-4CEE-ABC7-1D6B33012B7B}"/>
                </a:ext>
              </a:extLst>
            </xdr:cNvPr>
            <xdr:cNvSpPr txBox="1"/>
          </xdr:nvSpPr>
          <xdr:spPr>
            <a:xfrm>
              <a:off x="13098780" y="1874520"/>
              <a:ext cx="4137660" cy="331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YoY Inflation Rate %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𝑃𝑟𝑒𝑠𝑒𝑛𝑡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num>
                    <m:den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DCA43C2-60C1-4CEE-ABC7-1D6B33012B7B}"/>
                </a:ext>
              </a:extLst>
            </xdr:cNvPr>
            <xdr:cNvSpPr txBox="1"/>
          </xdr:nvSpPr>
          <xdr:spPr>
            <a:xfrm>
              <a:off x="13098780" y="1874520"/>
              <a:ext cx="4137660" cy="331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YoY Inflation Rate %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en-IN" sz="1400" b="0" i="0">
                  <a:latin typeface="Cambria Math" panose="02040503050406030204" pitchFamily="18" charset="0"/>
                </a:rPr>
                <a:t>𝑃𝑟𝑒𝑠𝑒𝑛𝑡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</a:t>
              </a:r>
              <a:r>
                <a:rPr lang="en-IN" sz="1400" b="0" i="0">
                  <a:latin typeface="Cambria Math" panose="02040503050406030204" pitchFamily="18" charset="0"/>
                </a:rPr>
                <a:t> 𝐶𝑃𝐼 −𝐿𝑎𝑠𝑡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 </a:t>
              </a:r>
              <a:r>
                <a:rPr lang="en-IN" sz="1400" b="0" i="0">
                  <a:latin typeface="Cambria Math" panose="02040503050406030204" pitchFamily="18" charset="0"/>
                </a:rPr>
                <a:t>𝐶𝑃𝐼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en-IN" sz="1400" b="0" i="0">
                  <a:latin typeface="Cambria Math" panose="02040503050406030204" pitchFamily="18" charset="0"/>
                </a:rPr>
                <a:t>𝐿𝑎𝑠𝑡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</a:t>
              </a:r>
              <a:r>
                <a:rPr lang="en-IN" sz="1400" b="0" i="0">
                  <a:latin typeface="Cambria Math" panose="02040503050406030204" pitchFamily="18" charset="0"/>
                </a:rPr>
                <a:t> 𝐶𝑃𝐼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76200</xdr:colOff>
      <xdr:row>9</xdr:row>
      <xdr:rowOff>11430</xdr:rowOff>
    </xdr:from>
    <xdr:ext cx="4267200" cy="3377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C8A9EAE-240D-40B1-9989-2F39E8948E03}"/>
                </a:ext>
              </a:extLst>
            </xdr:cNvPr>
            <xdr:cNvSpPr txBox="1"/>
          </xdr:nvSpPr>
          <xdr:spPr>
            <a:xfrm>
              <a:off x="10873740" y="1916430"/>
              <a:ext cx="4267200" cy="337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GB" sz="1400"/>
                <a:t>CPI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𝑃𝑟𝑒𝑠𝑒𝑛𝑡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𝑚𝑜𝑛𝑡h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𝑐𝑜𝑠𝑡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𝑡h𝑒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𝑖𝑡𝑒𝑚</m:t>
                      </m:r>
                    </m:num>
                    <m:den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𝐵𝑎𝑠𝑒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𝑝𝑒𝑟𝑖𝑜𝑑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d>
                        <m:dPr>
                          <m:ctrlPr>
                            <a:rPr lang="en-IN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𝑚𝑜𝑛𝑡h</m:t>
                          </m:r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 &amp; </m:t>
                          </m:r>
                          <m:r>
                            <a:rPr lang="en-IN" sz="1400" b="0" i="1">
                              <a:latin typeface="Cambria Math" panose="02040503050406030204" pitchFamily="18" charset="0"/>
                            </a:rPr>
                            <m:t>𝑦𝑒𝑎𝑟</m:t>
                          </m:r>
                        </m:e>
                      </m:d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𝑐𝑜𝑠𝑡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𝑡h𝑒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𝑠𝑎𝑚𝑒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𝑖𝑡𝑒𝑚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C8A9EAE-240D-40B1-9989-2F39E8948E03}"/>
                </a:ext>
              </a:extLst>
            </xdr:cNvPr>
            <xdr:cNvSpPr txBox="1"/>
          </xdr:nvSpPr>
          <xdr:spPr>
            <a:xfrm>
              <a:off x="10873740" y="1916430"/>
              <a:ext cx="4267200" cy="3377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algn="l"/>
              <a:r>
                <a:rPr lang="en-GB" sz="1400"/>
                <a:t>CPI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en-IN" sz="1400" b="0" i="0">
                  <a:latin typeface="Cambria Math" panose="02040503050406030204" pitchFamily="18" charset="0"/>
                </a:rPr>
                <a:t>𝑃𝑟𝑒𝑠𝑒𝑛𝑡 𝑚𝑜𝑛𝑡ℎ 𝑐𝑜𝑠𝑡 𝑜𝑓 𝑡ℎ𝑒 𝑖𝑡𝑒𝑚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en-IN" sz="1400" b="0" i="0">
                  <a:latin typeface="Cambria Math" panose="02040503050406030204" pitchFamily="18" charset="0"/>
                </a:rPr>
                <a:t>𝐵𝑎𝑠𝑒 𝑝𝑒𝑟𝑖𝑜𝑑 (𝑚𝑜𝑛𝑡ℎ &amp; 𝑦𝑒𝑎𝑟)𝑐𝑜𝑠𝑡 𝑜𝑓 𝑡ℎ𝑒 𝑠𝑎𝑚𝑒 𝑖𝑡𝑒𝑚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6</xdr:col>
      <xdr:colOff>45720</xdr:colOff>
      <xdr:row>24</xdr:row>
      <xdr:rowOff>140970</xdr:rowOff>
    </xdr:from>
    <xdr:ext cx="4480560" cy="3105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370F7BE-6A9E-4E87-9C1D-A1E6A6A1DE88}"/>
                </a:ext>
              </a:extLst>
            </xdr:cNvPr>
            <xdr:cNvSpPr txBox="1"/>
          </xdr:nvSpPr>
          <xdr:spPr>
            <a:xfrm>
              <a:off x="10843260" y="4834890"/>
              <a:ext cx="4480560" cy="310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MoM Inflation Rate %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𝑃𝑟𝑒𝑠𝑒𝑛𝑡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𝑚𝑜𝑛𝑡h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𝑚𝑜𝑛𝑡h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num>
                    <m:den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𝑚𝑜𝑛𝑡h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370F7BE-6A9E-4E87-9C1D-A1E6A6A1DE88}"/>
                </a:ext>
              </a:extLst>
            </xdr:cNvPr>
            <xdr:cNvSpPr txBox="1"/>
          </xdr:nvSpPr>
          <xdr:spPr>
            <a:xfrm>
              <a:off x="10843260" y="4834890"/>
              <a:ext cx="4480560" cy="3105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MoM Inflation Rate %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en-IN" sz="1400" b="0" i="0">
                  <a:latin typeface="Cambria Math" panose="02040503050406030204" pitchFamily="18" charset="0"/>
                </a:rPr>
                <a:t>𝑃𝑟𝑒𝑠𝑒𝑛𝑡 𝑚𝑜𝑛𝑡ℎ 𝐶𝑃𝐼 −𝐿𝑎𝑠𝑡 𝑚𝑜𝑛𝑡ℎ 𝐶𝑃𝐼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en-IN" sz="1400" b="0" i="0">
                  <a:latin typeface="Cambria Math" panose="02040503050406030204" pitchFamily="18" charset="0"/>
                </a:rPr>
                <a:t>𝐿𝑎𝑠𝑡 𝑚𝑜𝑛𝑡ℎ 𝐶𝑃𝐼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6</xdr:col>
      <xdr:colOff>60960</xdr:colOff>
      <xdr:row>18</xdr:row>
      <xdr:rowOff>179070</xdr:rowOff>
    </xdr:from>
    <xdr:ext cx="3912418" cy="3138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8B8CFE8-3008-47C7-A493-89BD9DD2F471}"/>
                </a:ext>
              </a:extLst>
            </xdr:cNvPr>
            <xdr:cNvSpPr txBox="1"/>
          </xdr:nvSpPr>
          <xdr:spPr>
            <a:xfrm>
              <a:off x="10858500" y="3775710"/>
              <a:ext cx="3912418" cy="313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400"/>
                <a:t>Overall CPI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GB" sz="140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𝐼𝑡𝑒𝑚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1+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𝐼𝑡𝑒𝑚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2+⋯+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𝑜𝑓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𝐼𝑡𝑒𝑚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GB" sz="1400" i="1">
                          <a:latin typeface="Cambria Math" panose="02040503050406030204" pitchFamily="18" charset="0"/>
                        </a:rPr>
                        <m:t> </m:t>
                      </m:r>
                    </m:num>
                    <m:den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𝑛</m:t>
                      </m:r>
                    </m:den>
                  </m:f>
                </m:oMath>
              </a14:m>
              <a:endParaRPr lang="en-GB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98B8CFE8-3008-47C7-A493-89BD9DD2F471}"/>
                </a:ext>
              </a:extLst>
            </xdr:cNvPr>
            <xdr:cNvSpPr txBox="1"/>
          </xdr:nvSpPr>
          <xdr:spPr>
            <a:xfrm>
              <a:off x="10858500" y="3775710"/>
              <a:ext cx="3912418" cy="3138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400"/>
                <a:t>Overall CPI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(𝐶𝑃𝐼 𝑜𝑓 𝐼𝑡𝑒𝑚 1+𝐶𝑃𝐼 𝑜𝑓 𝐼𝑡𝑒𝑚 2+⋯+𝐶𝑃𝐼 𝑜𝑓 𝐼𝑡𝑒𝑚 𝑛 )/</a:t>
              </a:r>
              <a:r>
                <a:rPr lang="en-IN" sz="1400" b="0" i="0">
                  <a:latin typeface="Cambria Math" panose="02040503050406030204" pitchFamily="18" charset="0"/>
                </a:rPr>
                <a:t>𝑛</a:t>
              </a:r>
              <a:endParaRPr lang="en-GB" sz="1400"/>
            </a:p>
          </xdr:txBody>
        </xdr:sp>
      </mc:Fallback>
    </mc:AlternateContent>
    <xdr:clientData/>
  </xdr:oneCellAnchor>
  <xdr:oneCellAnchor>
    <xdr:from>
      <xdr:col>6</xdr:col>
      <xdr:colOff>60960</xdr:colOff>
      <xdr:row>14</xdr:row>
      <xdr:rowOff>95250</xdr:rowOff>
    </xdr:from>
    <xdr:ext cx="2804160" cy="3478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2F80142-5521-45F1-89C2-378271725EDF}"/>
                </a:ext>
              </a:extLst>
            </xdr:cNvPr>
            <xdr:cNvSpPr txBox="1"/>
          </xdr:nvSpPr>
          <xdr:spPr>
            <a:xfrm>
              <a:off x="10858500" y="2914650"/>
              <a:ext cx="2804160" cy="347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Contributioni</m:t>
                  </m:r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​</m:t>
                  </m:r>
                  <m:r>
                    <m:rPr>
                      <m:nor/>
                    </m:rPr>
                    <a:rPr lang="en-IN" sz="14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% </m:t>
                  </m:r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IN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GB" sz="1400"/>
                        <m:t>(​</m:t>
                      </m:r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400"/>
                        <m:t>×</m:t>
                      </m:r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𝐶𝑃𝐼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400"/>
                        <m:t>​)​</m:t>
                      </m:r>
                    </m:num>
                    <m:den>
                      <m:r>
                        <m:rPr>
                          <m:nor/>
                        </m:rPr>
                        <a:rPr lang="en-GB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Overall</m:t>
                      </m:r>
                      <m:r>
                        <m:rPr>
                          <m:nor/>
                        </m:rPr>
                        <a:rPr lang="en-GB" sz="14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n-GB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CPI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2F80142-5521-45F1-89C2-378271725EDF}"/>
                </a:ext>
              </a:extLst>
            </xdr:cNvPr>
            <xdr:cNvSpPr txBox="1"/>
          </xdr:nvSpPr>
          <xdr:spPr>
            <a:xfrm>
              <a:off x="10858500" y="2914650"/>
              <a:ext cx="2804160" cy="347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"Contributioni​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% 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GB" sz="1400" i="0"/>
                <a:t> </a:t>
              </a:r>
              <a:r>
                <a:rPr lang="en-GB" sz="1400" i="0">
                  <a:latin typeface="Cambria Math" panose="02040503050406030204" pitchFamily="18" charset="0"/>
                </a:rPr>
                <a:t>("</a:t>
              </a:r>
              <a:r>
                <a:rPr lang="en-GB" sz="1400" i="0"/>
                <a:t>(​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𝑤_𝑖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400" i="0"/>
                <a:t>×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〖𝐶𝑃𝐼〗_𝑖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400" i="0"/>
                <a:t>​)​</a:t>
              </a:r>
              <a:r>
                <a:rPr lang="en-GB" sz="1400" i="0">
                  <a:latin typeface="Cambria Math" panose="02040503050406030204" pitchFamily="18" charset="0"/>
                </a:rPr>
                <a:t>" )/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"Overall CPI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0</xdr:col>
      <xdr:colOff>83820</xdr:colOff>
      <xdr:row>49</xdr:row>
      <xdr:rowOff>3810</xdr:rowOff>
    </xdr:from>
    <xdr:ext cx="2804160" cy="3478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DF07863-7C24-474F-BF28-B13680EF4758}"/>
                </a:ext>
              </a:extLst>
            </xdr:cNvPr>
            <xdr:cNvSpPr txBox="1"/>
          </xdr:nvSpPr>
          <xdr:spPr>
            <a:xfrm>
              <a:off x="83820" y="9239250"/>
              <a:ext cx="2804160" cy="347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Contributioni</m:t>
                  </m:r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​</m:t>
                  </m:r>
                  <m:r>
                    <m:rPr>
                      <m:nor/>
                    </m:rPr>
                    <a:rPr lang="en-IN" sz="14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% </m:t>
                  </m:r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IN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GB" sz="1400"/>
                        <m:t>(​</m:t>
                      </m:r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400"/>
                        <m:t>×</m:t>
                      </m:r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𝐶𝑃𝐼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400"/>
                        <m:t>​)​</m:t>
                      </m:r>
                    </m:num>
                    <m:den>
                      <m:r>
                        <m:rPr>
                          <m:nor/>
                        </m:rPr>
                        <a:rPr lang="en-GB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Overall</m:t>
                      </m:r>
                      <m:r>
                        <m:rPr>
                          <m:nor/>
                        </m:rPr>
                        <a:rPr lang="en-GB" sz="14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n-GB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CPI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3DF07863-7C24-474F-BF28-B13680EF4758}"/>
                </a:ext>
              </a:extLst>
            </xdr:cNvPr>
            <xdr:cNvSpPr txBox="1"/>
          </xdr:nvSpPr>
          <xdr:spPr>
            <a:xfrm>
              <a:off x="83820" y="9239250"/>
              <a:ext cx="2804160" cy="347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"Contributioni​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% 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GB" sz="1400" i="0"/>
                <a:t> </a:t>
              </a:r>
              <a:r>
                <a:rPr lang="en-GB" sz="1400" i="0">
                  <a:latin typeface="Cambria Math" panose="02040503050406030204" pitchFamily="18" charset="0"/>
                </a:rPr>
                <a:t>("</a:t>
              </a:r>
              <a:r>
                <a:rPr lang="en-GB" sz="1400" i="0"/>
                <a:t>(​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𝑤_𝑖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400" i="0"/>
                <a:t>×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〖𝐶𝑃𝐼〗_𝑖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400" i="0"/>
                <a:t>​)​</a:t>
              </a:r>
              <a:r>
                <a:rPr lang="en-GB" sz="1400" i="0">
                  <a:latin typeface="Cambria Math" panose="02040503050406030204" pitchFamily="18" charset="0"/>
                </a:rPr>
                <a:t>" )/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"Overall CPI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6</xdr:col>
      <xdr:colOff>38100</xdr:colOff>
      <xdr:row>21</xdr:row>
      <xdr:rowOff>129540</xdr:rowOff>
    </xdr:from>
    <xdr:ext cx="2354580" cy="3809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C5603DE-EBA6-45F9-A586-6A1F809D2C0A}"/>
                </a:ext>
              </a:extLst>
            </xdr:cNvPr>
            <xdr:cNvSpPr txBox="1"/>
          </xdr:nvSpPr>
          <xdr:spPr>
            <a:xfrm>
              <a:off x="10835640" y="4495800"/>
              <a:ext cx="2354580" cy="380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GB" sz="16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Contributioni</m:t>
                  </m:r>
                  <m:r>
                    <m:rPr>
                      <m:nor/>
                    </m:rPr>
                    <a:rPr lang="en-GB" sz="16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​</m:t>
                  </m:r>
                  <m:r>
                    <m:rPr>
                      <m:nor/>
                    </m:rPr>
                    <a:rPr lang="en-IN" sz="16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% </m:t>
                  </m:r>
                  <m:r>
                    <m:rPr>
                      <m:nor/>
                    </m:rPr>
                    <a:rPr lang="en-GB" sz="16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IN" sz="16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GB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IN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𝐶𝑃𝐼</m:t>
                          </m:r>
                        </m:e>
                        <m:sub>
                          <m:r>
                            <a:rPr lang="en-IN" sz="16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600"/>
                        <m:t>​</m:t>
                      </m:r>
                    </m:num>
                    <m:den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GB" sz="1600" i="1">
                              <a:latin typeface="Cambria Math" panose="02040503050406030204" pitchFamily="18" charset="0"/>
                            </a:rPr>
                          </m:ctrlPr>
                        </m:naryPr>
                        <m:sub/>
                        <m:sup/>
                        <m:e>
                          <m:sSub>
                            <m:sSubPr>
                              <m:ctrlPr>
                                <a:rPr lang="en-IN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IN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𝐶𝑃𝐼</m:t>
                              </m:r>
                            </m:e>
                            <m:sub>
                              <m:r>
                                <a:rPr lang="en-IN" sz="12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  <m:r>
                            <m:rPr>
                              <m:nor/>
                            </m:rPr>
                            <a:rPr lang="en-GB" sz="1200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​</m:t>
                          </m:r>
                        </m:e>
                      </m:nary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CC5603DE-EBA6-45F9-A586-6A1F809D2C0A}"/>
                </a:ext>
              </a:extLst>
            </xdr:cNvPr>
            <xdr:cNvSpPr txBox="1"/>
          </xdr:nvSpPr>
          <xdr:spPr>
            <a:xfrm>
              <a:off x="10835640" y="4495800"/>
              <a:ext cx="2354580" cy="3809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"Contributioni​</a:t>
              </a:r>
              <a:r>
                <a:rPr lang="en-IN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% </a:t>
              </a:r>
              <a:r>
                <a:rPr lang="en-GB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IN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 </a:t>
              </a:r>
              <a:r>
                <a:rPr lang="en-GB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IN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〖𝐶𝑃𝐼〗_𝑖</a:t>
              </a:r>
              <a:r>
                <a:rPr lang="en-GB" sz="16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600" i="0"/>
                <a:t>​</a:t>
              </a:r>
              <a:r>
                <a:rPr lang="en-GB" sz="1600" i="0">
                  <a:latin typeface="Cambria Math" panose="02040503050406030204" pitchFamily="18" charset="0"/>
                </a:rPr>
                <a:t>" )/(∑▒〖</a:t>
              </a:r>
              <a:r>
                <a:rPr lang="en-IN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〖𝐶𝑃𝐼〗_𝑖</a:t>
              </a:r>
              <a:r>
                <a:rPr lang="en-GB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GB" sz="12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​</a:t>
              </a:r>
              <a:r>
                <a:rPr lang="en-GB" sz="16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0</xdr:col>
      <xdr:colOff>236220</xdr:colOff>
      <xdr:row>49</xdr:row>
      <xdr:rowOff>156210</xdr:rowOff>
    </xdr:from>
    <xdr:ext cx="2804160" cy="3478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EFE642D-657F-4AE4-92D3-E5EFA5867306}"/>
                </a:ext>
              </a:extLst>
            </xdr:cNvPr>
            <xdr:cNvSpPr txBox="1"/>
          </xdr:nvSpPr>
          <xdr:spPr>
            <a:xfrm>
              <a:off x="236220" y="9391650"/>
              <a:ext cx="2804160" cy="347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Contributioni</m:t>
                  </m:r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​</m:t>
                  </m:r>
                  <m:r>
                    <m:rPr>
                      <m:nor/>
                    </m:rPr>
                    <a:rPr lang="en-IN" sz="14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% </m:t>
                  </m:r>
                  <m:r>
                    <m:rPr>
                      <m:nor/>
                    </m:rPr>
                    <a:rPr lang="en-GB" sz="14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r>
                    <a:rPr lang="en-IN" sz="14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m:rPr>
                          <m:nor/>
                        </m:rPr>
                        <a:rPr lang="en-GB" sz="1400"/>
                        <m:t>(​</m:t>
                      </m:r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𝑤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400"/>
                        <m:t>×</m:t>
                      </m:r>
                      <m:sSub>
                        <m:sSubPr>
                          <m:ctrlP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𝐶𝑃𝐼</m:t>
                          </m:r>
                        </m:e>
                        <m:sub>
                          <m:r>
                            <a:rPr lang="en-IN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𝑖</m:t>
                          </m:r>
                        </m:sub>
                      </m:sSub>
                      <m:r>
                        <m:rPr>
                          <m:nor/>
                        </m:rPr>
                        <a:rPr lang="en-GB" sz="1400"/>
                        <m:t>​)​</m:t>
                      </m:r>
                    </m:num>
                    <m:den>
                      <m:r>
                        <m:rPr>
                          <m:nor/>
                        </m:rPr>
                        <a:rPr lang="en-GB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Overall</m:t>
                      </m:r>
                      <m:r>
                        <m:rPr>
                          <m:nor/>
                        </m:rPr>
                        <a:rPr lang="en-GB" sz="14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en-GB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CPI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6EFE642D-657F-4AE4-92D3-E5EFA5867306}"/>
                </a:ext>
              </a:extLst>
            </xdr:cNvPr>
            <xdr:cNvSpPr txBox="1"/>
          </xdr:nvSpPr>
          <xdr:spPr>
            <a:xfrm>
              <a:off x="236220" y="9391650"/>
              <a:ext cx="2804160" cy="3478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"Contributioni​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% 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GB" sz="1400" i="0"/>
                <a:t> </a:t>
              </a:r>
              <a:r>
                <a:rPr lang="en-GB" sz="1400" i="0">
                  <a:latin typeface="Cambria Math" panose="02040503050406030204" pitchFamily="18" charset="0"/>
                </a:rPr>
                <a:t>("</a:t>
              </a:r>
              <a:r>
                <a:rPr lang="en-GB" sz="1400" i="0"/>
                <a:t>(​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𝑤_𝑖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400" i="0"/>
                <a:t>×</a:t>
              </a:r>
              <a:r>
                <a:rPr lang="en-IN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〖𝐶𝑃𝐼〗_𝑖</a:t>
              </a:r>
              <a:r>
                <a:rPr lang="en-GB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"</a:t>
              </a:r>
              <a:r>
                <a:rPr lang="en-GB" sz="1400" i="0"/>
                <a:t>​)​</a:t>
              </a:r>
              <a:r>
                <a:rPr lang="en-GB" sz="1400" i="0">
                  <a:latin typeface="Cambria Math" panose="02040503050406030204" pitchFamily="18" charset="0"/>
                </a:rPr>
                <a:t>" )/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"Overall CPI</a:t>
              </a:r>
              <a:r>
                <a:rPr lang="en-GB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  <xdr:oneCellAnchor>
    <xdr:from>
      <xdr:col>6</xdr:col>
      <xdr:colOff>30480</xdr:colOff>
      <xdr:row>11</xdr:row>
      <xdr:rowOff>137160</xdr:rowOff>
    </xdr:from>
    <xdr:ext cx="3985260" cy="281808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28C5ABE-F124-4522-8F4A-7E6BB218A308}"/>
            </a:ext>
          </a:extLst>
        </xdr:cNvPr>
        <xdr:cNvSpPr txBox="1"/>
      </xdr:nvSpPr>
      <xdr:spPr>
        <a:xfrm>
          <a:off x="10828020" y="2407920"/>
          <a:ext cx="3985260" cy="2818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lang="en-GB" sz="14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Overall CPI = ∑(Weight of Category × CPI of Category)</a:t>
          </a:r>
          <a:r>
            <a:rPr lang="en-GB" sz="1800"/>
            <a:t> </a:t>
          </a:r>
        </a:p>
      </xdr:txBody>
    </xdr:sp>
    <xdr:clientData/>
  </xdr:oneCellAnchor>
  <xdr:oneCellAnchor>
    <xdr:from>
      <xdr:col>6</xdr:col>
      <xdr:colOff>38100</xdr:colOff>
      <xdr:row>27</xdr:row>
      <xdr:rowOff>133350</xdr:rowOff>
    </xdr:from>
    <xdr:ext cx="4137660" cy="3311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A181A51-8E81-4724-909A-3F9D8A47D3EE}"/>
                </a:ext>
              </a:extLst>
            </xdr:cNvPr>
            <xdr:cNvSpPr txBox="1"/>
          </xdr:nvSpPr>
          <xdr:spPr>
            <a:xfrm>
              <a:off x="10835640" y="5596890"/>
              <a:ext cx="4137660" cy="331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YoY Inflation Rate %</a:t>
              </a:r>
              <a:r>
                <a:rPr lang="en-GB" sz="1400" baseline="0"/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en-GB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𝑃𝑟𝑒𝑠𝑒𝑛𝑡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num>
                    <m:den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𝐿𝑎𝑠𝑡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𝑦𝑒𝑎𝑟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n-IN" sz="1400" b="0" i="1">
                          <a:latin typeface="Cambria Math" panose="02040503050406030204" pitchFamily="18" charset="0"/>
                        </a:rPr>
                        <m:t>𝐶𝑃𝐼</m:t>
                      </m:r>
                    </m:den>
                  </m:f>
                </m:oMath>
              </a14:m>
              <a:r>
                <a:rPr lang="en-GB" sz="1400"/>
                <a:t> x 100</a:t>
              </a: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A181A51-8E81-4724-909A-3F9D8A47D3EE}"/>
                </a:ext>
              </a:extLst>
            </xdr:cNvPr>
            <xdr:cNvSpPr txBox="1"/>
          </xdr:nvSpPr>
          <xdr:spPr>
            <a:xfrm>
              <a:off x="10835640" y="5596890"/>
              <a:ext cx="4137660" cy="3311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400"/>
                <a:t>YoY Inflation Rate %</a:t>
              </a:r>
              <a:r>
                <a:rPr lang="en-GB" sz="1400" baseline="0"/>
                <a:t> = </a:t>
              </a:r>
              <a:r>
                <a:rPr lang="en-GB" sz="1400" i="0">
                  <a:latin typeface="Cambria Math" panose="02040503050406030204" pitchFamily="18" charset="0"/>
                </a:rPr>
                <a:t>(</a:t>
              </a:r>
              <a:r>
                <a:rPr lang="en-IN" sz="1400" b="0" i="0">
                  <a:latin typeface="Cambria Math" panose="02040503050406030204" pitchFamily="18" charset="0"/>
                </a:rPr>
                <a:t>𝑃𝑟𝑒𝑠𝑒𝑛𝑡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</a:t>
              </a:r>
              <a:r>
                <a:rPr lang="en-IN" sz="1400" b="0" i="0">
                  <a:latin typeface="Cambria Math" panose="02040503050406030204" pitchFamily="18" charset="0"/>
                </a:rPr>
                <a:t> 𝐶𝑃𝐼 −𝐿𝑎𝑠𝑡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 </a:t>
              </a:r>
              <a:r>
                <a:rPr lang="en-IN" sz="1400" b="0" i="0">
                  <a:latin typeface="Cambria Math" panose="02040503050406030204" pitchFamily="18" charset="0"/>
                </a:rPr>
                <a:t>𝐶𝑃𝐼</a:t>
              </a:r>
              <a:r>
                <a:rPr lang="en-GB" sz="1400" b="0" i="0">
                  <a:latin typeface="Cambria Math" panose="02040503050406030204" pitchFamily="18" charset="0"/>
                </a:rPr>
                <a:t>)/(</a:t>
              </a:r>
              <a:r>
                <a:rPr lang="en-IN" sz="1400" b="0" i="0">
                  <a:latin typeface="Cambria Math" panose="02040503050406030204" pitchFamily="18" charset="0"/>
                </a:rPr>
                <a:t>𝐿𝑎𝑠𝑡 </a:t>
              </a:r>
              <a:r>
                <a:rPr lang="en-US" sz="1400" b="0" i="0">
                  <a:latin typeface="Cambria Math" panose="02040503050406030204" pitchFamily="18" charset="0"/>
                </a:rPr>
                <a:t>𝑦𝑒𝑎𝑟</a:t>
              </a:r>
              <a:r>
                <a:rPr lang="en-IN" sz="1400" b="0" i="0">
                  <a:latin typeface="Cambria Math" panose="02040503050406030204" pitchFamily="18" charset="0"/>
                </a:rPr>
                <a:t> 𝐶𝑃𝐼</a:t>
              </a:r>
              <a:r>
                <a:rPr lang="en-GB" sz="1400" b="0" i="0">
                  <a:latin typeface="Cambria Math" panose="02040503050406030204" pitchFamily="18" charset="0"/>
                </a:rPr>
                <a:t>)</a:t>
              </a:r>
              <a:r>
                <a:rPr lang="en-GB" sz="1400"/>
                <a:t> x 100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19</xdr:col>
      <xdr:colOff>182880</xdr:colOff>
      <xdr:row>3</xdr:row>
      <xdr:rowOff>22860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7DDF7D9-F562-D29D-29C9-4ACAB126E24D}"/>
            </a:ext>
          </a:extLst>
        </xdr:cNvPr>
        <xdr:cNvSpPr/>
      </xdr:nvSpPr>
      <xdr:spPr>
        <a:xfrm>
          <a:off x="7620" y="15240"/>
          <a:ext cx="11757660" cy="5562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GB" sz="1800"/>
            <a:t>Objective-1: </a:t>
          </a:r>
          <a:r>
            <a:rPr lang="en-GB" sz="1600"/>
            <a:t>To find</a:t>
          </a:r>
          <a:r>
            <a:rPr lang="en-GB" sz="1600" baseline="0"/>
            <a:t> </a:t>
          </a:r>
          <a:r>
            <a:rPr lang="en-GB" sz="16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which broader category has the highest contribution towards CPI calculation based on latest month's data [May 23].</a:t>
          </a:r>
          <a:endParaRPr lang="en-GB" sz="1600">
            <a:effectLst/>
          </a:endParaRPr>
        </a:p>
        <a:p>
          <a:pPr algn="ctr"/>
          <a:endParaRPr lang="en-GB" sz="1800"/>
        </a:p>
      </xdr:txBody>
    </xdr:sp>
    <xdr:clientData/>
  </xdr:twoCellAnchor>
  <xdr:twoCellAnchor>
    <xdr:from>
      <xdr:col>0</xdr:col>
      <xdr:colOff>0</xdr:colOff>
      <xdr:row>20</xdr:row>
      <xdr:rowOff>114300</xdr:rowOff>
    </xdr:from>
    <xdr:to>
      <xdr:col>19</xdr:col>
      <xdr:colOff>198120</xdr:colOff>
      <xdr:row>24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1779EDC-6C77-31BD-F316-6565913C1849}"/>
            </a:ext>
          </a:extLst>
        </xdr:cNvPr>
        <xdr:cNvSpPr/>
      </xdr:nvSpPr>
      <xdr:spPr>
        <a:xfrm>
          <a:off x="0" y="3771900"/>
          <a:ext cx="11780520" cy="76962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200" b="1" u="none"/>
            <a:t>Highlights</a:t>
          </a:r>
          <a:r>
            <a:rPr lang="en-GB" sz="1200"/>
            <a:t>:</a:t>
          </a:r>
        </a:p>
        <a:p>
          <a:pPr algn="l"/>
          <a:endParaRPr lang="en-GB" sz="300"/>
        </a:p>
        <a:p>
          <a:pPr algn="l"/>
          <a:r>
            <a:rPr lang="en-GB" sz="1200"/>
            <a:t>The</a:t>
          </a:r>
          <a:r>
            <a:rPr lang="en-GB" sz="1200" baseline="0"/>
            <a:t> contribution of </a:t>
          </a:r>
          <a:r>
            <a:rPr lang="en-GB" sz="1200" b="1" baseline="0"/>
            <a:t>Food </a:t>
          </a:r>
          <a:r>
            <a:rPr lang="en-GB" sz="1200" b="0" baseline="0"/>
            <a:t>category is the highest with </a:t>
          </a:r>
          <a:r>
            <a:rPr lang="en-GB" sz="1200" b="1" baseline="0"/>
            <a:t>50%</a:t>
          </a:r>
          <a:r>
            <a:rPr lang="en-GB" sz="1200" b="0" baseline="0"/>
            <a:t> contribution towards CPI calculation as per the latest month CPI across all the sectors Rural, Urban and Rural+Urban.</a:t>
          </a:r>
          <a:endParaRPr lang="en-GB" sz="1200"/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5</xdr:col>
      <xdr:colOff>327660</xdr:colOff>
      <xdr:row>20</xdr:row>
      <xdr:rowOff>121920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E4D11B2-9C1A-4D11-9459-1FCCCB56C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312420</xdr:colOff>
      <xdr:row>3</xdr:row>
      <xdr:rowOff>7620</xdr:rowOff>
    </xdr:from>
    <xdr:to>
      <xdr:col>11</xdr:col>
      <xdr:colOff>160020</xdr:colOff>
      <xdr:row>20</xdr:row>
      <xdr:rowOff>121920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1D7EC3-8837-48C3-B45D-A5399F0F1E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152400</xdr:colOff>
      <xdr:row>3</xdr:row>
      <xdr:rowOff>7620</xdr:rowOff>
    </xdr:from>
    <xdr:to>
      <xdr:col>19</xdr:col>
      <xdr:colOff>190500</xdr:colOff>
      <xdr:row>20</xdr:row>
      <xdr:rowOff>121920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8B050D8-9BC3-4957-8E23-4E04A00666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15</xdr:row>
      <xdr:rowOff>7620</xdr:rowOff>
    </xdr:from>
    <xdr:to>
      <xdr:col>12</xdr:col>
      <xdr:colOff>373380</xdr:colOff>
      <xdr:row>32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132362-4433-A619-4057-CD8B8C9C04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365760</xdr:colOff>
      <xdr:row>15</xdr:row>
      <xdr:rowOff>15240</xdr:rowOff>
    </xdr:from>
    <xdr:to>
      <xdr:col>17</xdr:col>
      <xdr:colOff>739140</xdr:colOff>
      <xdr:row>32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CDE10E-2922-4861-A034-91ECEC55D2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739140</xdr:colOff>
      <xdr:row>15</xdr:row>
      <xdr:rowOff>15240</xdr:rowOff>
    </xdr:from>
    <xdr:to>
      <xdr:col>23</xdr:col>
      <xdr:colOff>243840</xdr:colOff>
      <xdr:row>32</xdr:row>
      <xdr:rowOff>129540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296477-A3DB-435F-817D-816C969F95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16</xdr:col>
      <xdr:colOff>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F7AC68C-FF20-40BA-83B0-DBB721805F19}"/>
            </a:ext>
          </a:extLst>
        </xdr:cNvPr>
        <xdr:cNvSpPr/>
      </xdr:nvSpPr>
      <xdr:spPr>
        <a:xfrm>
          <a:off x="7620" y="15240"/>
          <a:ext cx="10035540" cy="3505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GB" sz="1800"/>
            <a:t>Objective-2: Find</a:t>
          </a:r>
          <a:r>
            <a:rPr lang="en-GB" sz="1800" baseline="0"/>
            <a:t> the year with highest inflation rate and the reason behind it.</a:t>
          </a:r>
          <a:endParaRPr lang="en-GB" sz="1800"/>
        </a:p>
      </xdr:txBody>
    </xdr:sp>
    <xdr:clientData/>
  </xdr:twoCellAnchor>
  <xdr:twoCellAnchor>
    <xdr:from>
      <xdr:col>0</xdr:col>
      <xdr:colOff>7620</xdr:colOff>
      <xdr:row>19</xdr:row>
      <xdr:rowOff>0</xdr:rowOff>
    </xdr:from>
    <xdr:to>
      <xdr:col>15</xdr:col>
      <xdr:colOff>594360</xdr:colOff>
      <xdr:row>24</xdr:row>
      <xdr:rowOff>106680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A62CF573-F742-4E42-AD7D-6052B06C3F5A}"/>
            </a:ext>
          </a:extLst>
        </xdr:cNvPr>
        <xdr:cNvSpPr/>
      </xdr:nvSpPr>
      <xdr:spPr>
        <a:xfrm>
          <a:off x="7620" y="3474720"/>
          <a:ext cx="10020300" cy="102108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200" b="1" u="none"/>
            <a:t>Highlights</a:t>
          </a:r>
          <a:r>
            <a:rPr lang="en-GB" sz="1200"/>
            <a:t>:</a:t>
          </a:r>
        </a:p>
        <a:p>
          <a:pPr algn="l"/>
          <a:endParaRPr lang="en-GB" sz="300"/>
        </a:p>
        <a:p>
          <a:pPr algn="l"/>
          <a:r>
            <a:rPr lang="en-GB" sz="1200"/>
            <a:t>1.</a:t>
          </a:r>
          <a:r>
            <a:rPr lang="en-GB" sz="1200" baseline="0"/>
            <a:t> Graph is plotted between Year (X-axis) and General Index (Y-axis).</a:t>
          </a:r>
        </a:p>
        <a:p>
          <a:pPr algn="l"/>
          <a:r>
            <a:rPr lang="en-GB" sz="1200" baseline="0"/>
            <a:t>2. The inflation rate is noticed in the year 2022 across all the 3 sectors Rural, Urban and Urban+Rural.</a:t>
          </a:r>
        </a:p>
        <a:p>
          <a:pPr algn="l"/>
          <a:r>
            <a:rPr lang="en-GB" sz="1200" baseline="0"/>
            <a:t>3. Top 3 categories that leaded to the inflation are: </a:t>
          </a:r>
          <a:r>
            <a:rPr lang="en-GB" sz="1200" b="1" i="1" baseline="0">
              <a:solidFill>
                <a:schemeClr val="accent6">
                  <a:lumMod val="40000"/>
                  <a:lumOff val="60000"/>
                </a:schemeClr>
              </a:solidFill>
            </a:rPr>
            <a:t>Apparel</a:t>
          </a:r>
          <a:r>
            <a:rPr lang="en-GB" sz="1200" b="1" i="1" baseline="0"/>
            <a:t>, </a:t>
          </a:r>
          <a:r>
            <a:rPr lang="en-GB" sz="1200" b="1" i="1" baseline="0">
              <a:solidFill>
                <a:schemeClr val="accent4">
                  <a:lumMod val="40000"/>
                  <a:lumOff val="60000"/>
                </a:schemeClr>
              </a:solidFill>
            </a:rPr>
            <a:t>Fuel &amp; Light</a:t>
          </a:r>
          <a:r>
            <a:rPr lang="en-GB" sz="1200" b="1" i="1" baseline="0"/>
            <a:t> and </a:t>
          </a:r>
          <a:r>
            <a:rPr lang="en-GB" sz="1200" b="1" i="1" baseline="0">
              <a:solidFill>
                <a:schemeClr val="accent2">
                  <a:lumMod val="60000"/>
                  <a:lumOff val="40000"/>
                </a:schemeClr>
              </a:solidFill>
            </a:rPr>
            <a:t>Transport &amp; Communication</a:t>
          </a:r>
          <a:r>
            <a:rPr lang="en-GB" sz="1200" baseline="0">
              <a:solidFill>
                <a:schemeClr val="accent2">
                  <a:lumMod val="60000"/>
                  <a:lumOff val="40000"/>
                </a:schemeClr>
              </a:solidFill>
            </a:rPr>
            <a:t>.</a:t>
          </a: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7</xdr:col>
      <xdr:colOff>518160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125102-2E36-4B35-BEE3-FF0CE044E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518160</xdr:colOff>
      <xdr:row>2</xdr:row>
      <xdr:rowOff>7620</xdr:rowOff>
    </xdr:from>
    <xdr:to>
      <xdr:col>16</xdr:col>
      <xdr:colOff>0</xdr:colOff>
      <xdr:row>19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B19754-6D00-41BA-B8A9-0FCE0EF17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0.74682</cdr:x>
      <cdr:y>0.24088</cdr:y>
    </cdr:from>
    <cdr:to>
      <cdr:x>0.74841</cdr:x>
      <cdr:y>0.89051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20B645D-223D-0F6D-693A-8A2511F70A9A}"/>
            </a:ext>
          </a:extLst>
        </cdr:cNvPr>
        <cdr:cNvCxnSpPr/>
      </cdr:nvCxnSpPr>
      <cdr:spPr>
        <a:xfrm xmlns:a="http://schemas.openxmlformats.org/drawingml/2006/main">
          <a:off x="3573780" y="754380"/>
          <a:ext cx="7620" cy="203454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FFFF00"/>
          </a:solidFill>
          <a:prstDash val="dash"/>
          <a:headEnd type="triangl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7620</xdr:rowOff>
    </xdr:from>
    <xdr:to>
      <xdr:col>6</xdr:col>
      <xdr:colOff>0</xdr:colOff>
      <xdr:row>29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85D108C-CABD-F4E3-FEF6-1878CEC5F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43</xdr:row>
      <xdr:rowOff>15240</xdr:rowOff>
    </xdr:from>
    <xdr:to>
      <xdr:col>6</xdr:col>
      <xdr:colOff>22860</xdr:colOff>
      <xdr:row>57</xdr:row>
      <xdr:rowOff>22860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B33B304-8999-426C-A3E2-6FC50F7E63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71</xdr:row>
      <xdr:rowOff>15240</xdr:rowOff>
    </xdr:from>
    <xdr:to>
      <xdr:col>6</xdr:col>
      <xdr:colOff>22860</xdr:colOff>
      <xdr:row>85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53F53-F94E-4C5C-A47B-F0E2FEFCD5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12</xdr:col>
      <xdr:colOff>15240</xdr:colOff>
      <xdr:row>29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BBD3448-9127-4949-8D21-7EFEF1BDC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43</xdr:row>
      <xdr:rowOff>0</xdr:rowOff>
    </xdr:from>
    <xdr:to>
      <xdr:col>11</xdr:col>
      <xdr:colOff>807720</xdr:colOff>
      <xdr:row>58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6BA634F-1D2B-4A58-A93E-4093A3FB8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7620</xdr:colOff>
      <xdr:row>43</xdr:row>
      <xdr:rowOff>0</xdr:rowOff>
    </xdr:from>
    <xdr:to>
      <xdr:col>18</xdr:col>
      <xdr:colOff>7620</xdr:colOff>
      <xdr:row>58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0EE9B50-D7A4-4E7C-B0EF-9CD8F5829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71</xdr:row>
      <xdr:rowOff>0</xdr:rowOff>
    </xdr:from>
    <xdr:to>
      <xdr:col>12</xdr:col>
      <xdr:colOff>15240</xdr:colOff>
      <xdr:row>86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F5E4792-518B-437F-ADCB-C710695EF4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0.74355</cdr:x>
      <cdr:y>0.26317</cdr:y>
    </cdr:from>
    <cdr:to>
      <cdr:x>0.74576</cdr:x>
      <cdr:y>0.77895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20B645D-223D-0F6D-693A-8A2511F70A9A}"/>
            </a:ext>
          </a:extLst>
        </cdr:cNvPr>
        <cdr:cNvCxnSpPr/>
      </cdr:nvCxnSpPr>
      <cdr:spPr>
        <a:xfrm xmlns:a="http://schemas.openxmlformats.org/drawingml/2006/main">
          <a:off x="3342831" y="666788"/>
          <a:ext cx="9969" cy="1306792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FFFF00"/>
          </a:solidFill>
          <a:prstDash val="dash"/>
          <a:headEnd type="triangl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0.743</cdr:x>
      <cdr:y>0.25859</cdr:y>
    </cdr:from>
    <cdr:to>
      <cdr:x>0.74301</cdr:x>
      <cdr:y>0.76831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20B645D-223D-0F6D-693A-8A2511F70A9A}"/>
            </a:ext>
          </a:extLst>
        </cdr:cNvPr>
        <cdr:cNvCxnSpPr/>
      </cdr:nvCxnSpPr>
      <cdr:spPr>
        <a:xfrm xmlns:a="http://schemas.openxmlformats.org/drawingml/2006/main" flipH="1">
          <a:off x="3493224" y="664033"/>
          <a:ext cx="47" cy="1308930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FFFF00"/>
          </a:solidFill>
          <a:prstDash val="dash"/>
          <a:headEnd type="triangl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0.74684</cdr:x>
      <cdr:y>0.28255</cdr:y>
    </cdr:from>
    <cdr:to>
      <cdr:x>0.74797</cdr:x>
      <cdr:y>0.76786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520B645D-223D-0F6D-693A-8A2511F70A9A}"/>
            </a:ext>
          </a:extLst>
        </cdr:cNvPr>
        <cdr:cNvCxnSpPr/>
      </cdr:nvCxnSpPr>
      <cdr:spPr>
        <a:xfrm xmlns:a="http://schemas.openxmlformats.org/drawingml/2006/main">
          <a:off x="3499921" y="723406"/>
          <a:ext cx="5279" cy="1242554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rgbClr val="FFFF00"/>
          </a:solidFill>
          <a:prstDash val="dash"/>
          <a:headEnd type="triangle" w="med" len="med"/>
          <a:tailEnd type="non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16</xdr:col>
      <xdr:colOff>220980</xdr:colOff>
      <xdr:row>5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2503467-BFCA-45D8-9BB6-B70152BBBF3E}"/>
            </a:ext>
          </a:extLst>
        </xdr:cNvPr>
        <xdr:cNvSpPr/>
      </xdr:nvSpPr>
      <xdr:spPr>
        <a:xfrm>
          <a:off x="7620" y="15240"/>
          <a:ext cx="10256520" cy="8991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en-GB" sz="1800"/>
            <a:t>Objective-3: </a:t>
          </a:r>
        </a:p>
        <a:p>
          <a:pPr algn="l" rtl="0"/>
          <a:r>
            <a:rPr lang="en-GB" sz="1400"/>
            <a:t>1.</a:t>
          </a:r>
          <a:r>
            <a:rPr lang="en-GB" sz="1400" baseline="0"/>
            <a:t> Find the highest and the lowest inflation months for </a:t>
          </a:r>
          <a:r>
            <a:rPr lang="en-GB" sz="1400" b="1" baseline="0"/>
            <a:t>Food</a:t>
          </a:r>
          <a:r>
            <a:rPr lang="en-GB" sz="1400" baseline="0"/>
            <a:t> category between Jun'22 and May'23.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aseline="0"/>
            <a:t>2. Identify the biggest individual category contributor (only within broader Food category) towards inflation </a:t>
          </a:r>
          <a:r>
            <a:rPr lang="en-GB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between Jun'22 and May'23</a:t>
          </a:r>
          <a:r>
            <a:rPr lang="en-GB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en-GB" sz="1400" baseline="0"/>
            <a:t>.</a:t>
          </a:r>
          <a:endParaRPr lang="en-GB" sz="1400"/>
        </a:p>
      </xdr:txBody>
    </xdr:sp>
    <xdr:clientData/>
  </xdr:twoCellAnchor>
  <xdr:twoCellAnchor>
    <xdr:from>
      <xdr:col>9</xdr:col>
      <xdr:colOff>68580</xdr:colOff>
      <xdr:row>5</xdr:row>
      <xdr:rowOff>38100</xdr:rowOff>
    </xdr:from>
    <xdr:to>
      <xdr:col>16</xdr:col>
      <xdr:colOff>220980</xdr:colOff>
      <xdr:row>13</xdr:row>
      <xdr:rowOff>106680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9F40A950-ABFB-49C7-BD84-D8FA59035BCC}"/>
            </a:ext>
          </a:extLst>
        </xdr:cNvPr>
        <xdr:cNvSpPr/>
      </xdr:nvSpPr>
      <xdr:spPr>
        <a:xfrm>
          <a:off x="5402580" y="952500"/>
          <a:ext cx="4861560" cy="153162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200" b="1" u="none"/>
            <a:t>Highlights</a:t>
          </a:r>
          <a:r>
            <a:rPr lang="en-GB" sz="1200"/>
            <a:t>:</a:t>
          </a:r>
        </a:p>
        <a:p>
          <a:pPr algn="l"/>
          <a:endParaRPr lang="en-GB" sz="300"/>
        </a:p>
        <a:p>
          <a:pPr algn="l"/>
          <a:r>
            <a:rPr lang="en-GB" sz="1200"/>
            <a:t>1.</a:t>
          </a:r>
          <a:r>
            <a:rPr lang="en-GB" sz="1200" baseline="0"/>
            <a:t> The </a:t>
          </a:r>
          <a:r>
            <a:rPr lang="en-GB" sz="1200" b="1" baseline="0"/>
            <a:t>highest</a:t>
          </a:r>
          <a:r>
            <a:rPr lang="en-GB" sz="1200" baseline="0"/>
            <a:t> and the </a:t>
          </a:r>
          <a:r>
            <a:rPr lang="en-GB" sz="1200" b="1" baseline="0"/>
            <a:t>lowest</a:t>
          </a:r>
          <a:r>
            <a:rPr lang="en-GB" sz="1200" baseline="0"/>
            <a:t> months in terms of Month on Month change in inflation in food price are </a:t>
          </a:r>
          <a:r>
            <a:rPr lang="en-GB" sz="1200" b="1" baseline="0"/>
            <a:t>May-23</a:t>
          </a:r>
          <a:r>
            <a:rPr lang="en-GB" sz="1200" baseline="0"/>
            <a:t> and </a:t>
          </a:r>
          <a:r>
            <a:rPr lang="en-GB" sz="1200" b="1" baseline="0"/>
            <a:t>Dec-22</a:t>
          </a:r>
          <a:r>
            <a:rPr lang="en-GB" sz="1200" b="0" baseline="0"/>
            <a:t> for all the sectors.</a:t>
          </a:r>
        </a:p>
        <a:p>
          <a:pPr algn="l"/>
          <a:endParaRPr lang="en-GB" sz="500" baseline="0"/>
        </a:p>
        <a:p>
          <a:pPr algn="l"/>
          <a:r>
            <a:rPr lang="en-GB" sz="1200" baseline="0"/>
            <a:t>2. The highest contributor to the 12 month absolute inflation from the food category is </a:t>
          </a:r>
          <a:r>
            <a:rPr lang="en-GB" sz="1200" b="1" baseline="0"/>
            <a:t>Spices</a:t>
          </a:r>
          <a:r>
            <a:rPr lang="en-GB" sz="1200" b="0" baseline="0"/>
            <a:t> for all the sectors.</a:t>
          </a:r>
          <a:endParaRPr lang="en-GB" sz="1200"/>
        </a:p>
      </xdr:txBody>
    </xdr:sp>
    <xdr:clientData/>
  </xdr:twoCellAnchor>
  <xdr:twoCellAnchor>
    <xdr:from>
      <xdr:col>0</xdr:col>
      <xdr:colOff>0</xdr:colOff>
      <xdr:row>22</xdr:row>
      <xdr:rowOff>0</xdr:rowOff>
    </xdr:from>
    <xdr:to>
      <xdr:col>16</xdr:col>
      <xdr:colOff>228600</xdr:colOff>
      <xdr:row>36</xdr:row>
      <xdr:rowOff>160020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EE9D1E-0EBF-4502-AE87-31F9FCFB48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24</xdr:row>
      <xdr:rowOff>45720</xdr:rowOff>
    </xdr:from>
    <xdr:to>
      <xdr:col>13</xdr:col>
      <xdr:colOff>373380</xdr:colOff>
      <xdr:row>31</xdr:row>
      <xdr:rowOff>175260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97165D8-F02B-4334-B8C7-8D4D3671E3A9}"/>
            </a:ext>
          </a:extLst>
        </xdr:cNvPr>
        <xdr:cNvSpPr/>
      </xdr:nvSpPr>
      <xdr:spPr>
        <a:xfrm>
          <a:off x="7993380" y="4434840"/>
          <a:ext cx="594360" cy="1409700"/>
        </a:xfrm>
        <a:prstGeom prst="rect">
          <a:avLst/>
        </a:prstGeom>
        <a:noFill/>
        <a:ln>
          <a:solidFill>
            <a:srgbClr val="FFFF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9</xdr:col>
      <xdr:colOff>45720</xdr:colOff>
      <xdr:row>21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93791B6-B0A5-4334-AC88-A5DA484152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14400"/>
              <a:ext cx="5379720" cy="3093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7620</xdr:colOff>
      <xdr:row>7</xdr:row>
      <xdr:rowOff>22860</xdr:rowOff>
    </xdr:from>
    <xdr:to>
      <xdr:col>8</xdr:col>
      <xdr:colOff>381000</xdr:colOff>
      <xdr:row>12</xdr:row>
      <xdr:rowOff>79544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9AD3AD-4467-4B0B-A6AD-460F77D13CEC}"/>
            </a:ext>
          </a:extLst>
        </xdr:cNvPr>
        <xdr:cNvSpPr/>
      </xdr:nvSpPr>
      <xdr:spPr>
        <a:xfrm>
          <a:off x="4884420" y="1303020"/>
          <a:ext cx="373380" cy="971084"/>
        </a:xfrm>
        <a:prstGeom prst="rect">
          <a:avLst/>
        </a:prstGeom>
        <a:noFill/>
        <a:ln>
          <a:solidFill>
            <a:srgbClr val="FFFF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594360</xdr:colOff>
      <xdr:row>20</xdr:row>
      <xdr:rowOff>83819</xdr:rowOff>
    </xdr:from>
    <xdr:to>
      <xdr:col>8</xdr:col>
      <xdr:colOff>441960</xdr:colOff>
      <xdr:row>21</xdr:row>
      <xdr:rowOff>121920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AC6AF62-6EE3-2F06-50DE-D3EDD0690B31}"/>
            </a:ext>
          </a:extLst>
        </xdr:cNvPr>
        <xdr:cNvSpPr/>
      </xdr:nvSpPr>
      <xdr:spPr>
        <a:xfrm>
          <a:off x="4861560" y="3741419"/>
          <a:ext cx="457200" cy="220981"/>
        </a:xfrm>
        <a:prstGeom prst="rect">
          <a:avLst/>
        </a:prstGeom>
        <a:noFill/>
        <a:ln>
          <a:solidFill>
            <a:srgbClr val="FFFF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251460</xdr:colOff>
      <xdr:row>10</xdr:row>
      <xdr:rowOff>76200</xdr:rowOff>
    </xdr:from>
    <xdr:to>
      <xdr:col>5</xdr:col>
      <xdr:colOff>68580</xdr:colOff>
      <xdr:row>15</xdr:row>
      <xdr:rowOff>41444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F564E73-E056-4D8D-A769-4435A9C471F7}"/>
            </a:ext>
          </a:extLst>
        </xdr:cNvPr>
        <xdr:cNvSpPr/>
      </xdr:nvSpPr>
      <xdr:spPr>
        <a:xfrm>
          <a:off x="2689860" y="1905000"/>
          <a:ext cx="426720" cy="879644"/>
        </a:xfrm>
        <a:prstGeom prst="rect">
          <a:avLst/>
        </a:prstGeom>
        <a:noFill/>
        <a:ln>
          <a:solidFill>
            <a:srgbClr val="FFFF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236220</xdr:colOff>
      <xdr:row>20</xdr:row>
      <xdr:rowOff>83819</xdr:rowOff>
    </xdr:from>
    <xdr:to>
      <xdr:col>5</xdr:col>
      <xdr:colOff>83820</xdr:colOff>
      <xdr:row>21</xdr:row>
      <xdr:rowOff>121920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13E36C1-EF12-44B1-A362-AFF76261D84A}"/>
            </a:ext>
          </a:extLst>
        </xdr:cNvPr>
        <xdr:cNvSpPr/>
      </xdr:nvSpPr>
      <xdr:spPr>
        <a:xfrm>
          <a:off x="2674620" y="3741419"/>
          <a:ext cx="457200" cy="220981"/>
        </a:xfrm>
        <a:prstGeom prst="rect">
          <a:avLst/>
        </a:prstGeom>
        <a:noFill/>
        <a:ln>
          <a:solidFill>
            <a:srgbClr val="FFFF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16</xdr:row>
      <xdr:rowOff>34290</xdr:rowOff>
    </xdr:from>
    <xdr:to>
      <xdr:col>7</xdr:col>
      <xdr:colOff>289560</xdr:colOff>
      <xdr:row>31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0891FCE-EBA2-7952-B3F8-67443C4A1A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" y="2975610"/>
              <a:ext cx="549402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297180</xdr:colOff>
      <xdr:row>16</xdr:row>
      <xdr:rowOff>34290</xdr:rowOff>
    </xdr:from>
    <xdr:to>
      <xdr:col>26</xdr:col>
      <xdr:colOff>0</xdr:colOff>
      <xdr:row>31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0A56D3-BC4C-7410-BBE5-B186038C9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</xdr:colOff>
      <xdr:row>48</xdr:row>
      <xdr:rowOff>0</xdr:rowOff>
    </xdr:from>
    <xdr:to>
      <xdr:col>7</xdr:col>
      <xdr:colOff>274320</xdr:colOff>
      <xdr:row>62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AD8FED8-F915-4BAD-8EE2-F5ADCBBD5A37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" y="8816340"/>
              <a:ext cx="547878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289560</xdr:colOff>
      <xdr:row>48</xdr:row>
      <xdr:rowOff>0</xdr:rowOff>
    </xdr:from>
    <xdr:to>
      <xdr:col>25</xdr:col>
      <xdr:colOff>1028700</xdr:colOff>
      <xdr:row>62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088DB14-D5D6-4BCA-A52B-29F5269EA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80</xdr:row>
      <xdr:rowOff>0</xdr:rowOff>
    </xdr:from>
    <xdr:to>
      <xdr:col>7</xdr:col>
      <xdr:colOff>274320</xdr:colOff>
      <xdr:row>94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35D3F43-B423-463F-9B33-6BA01218505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14698980"/>
              <a:ext cx="546354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281940</xdr:colOff>
      <xdr:row>80</xdr:row>
      <xdr:rowOff>0</xdr:rowOff>
    </xdr:from>
    <xdr:to>
      <xdr:col>26</xdr:col>
      <xdr:colOff>22860</xdr:colOff>
      <xdr:row>94</xdr:row>
      <xdr:rowOff>156210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1DE812-9E55-40C9-A7C3-8EFAC3395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21</xdr:col>
      <xdr:colOff>7620</xdr:colOff>
      <xdr:row>2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11CC02A-35F3-4F60-8493-641BFEEC1F1E}"/>
            </a:ext>
          </a:extLst>
        </xdr:cNvPr>
        <xdr:cNvSpPr/>
      </xdr:nvSpPr>
      <xdr:spPr>
        <a:xfrm>
          <a:off x="7620" y="15240"/>
          <a:ext cx="12801600" cy="3581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rtl="0"/>
          <a:r>
            <a:rPr lang="en-GB" sz="1800" b="1"/>
            <a:t>Objective-4</a:t>
          </a:r>
          <a:r>
            <a:rPr lang="en-GB" sz="2000" b="1"/>
            <a:t>: </a:t>
          </a:r>
          <a:r>
            <a:rPr lang="en-GB" sz="1400"/>
            <a:t>Consider Mar'20 as the onset of covid, and compare the inflation trend before and after Mar'20 to see if there is a change in inflation% before and after.</a:t>
          </a:r>
          <a:endParaRPr lang="en-GB" sz="1800"/>
        </a:p>
      </xdr:txBody>
    </xdr:sp>
    <xdr:clientData/>
  </xdr:twoCellAnchor>
  <xdr:twoCellAnchor>
    <xdr:from>
      <xdr:col>0</xdr:col>
      <xdr:colOff>22860</xdr:colOff>
      <xdr:row>25</xdr:row>
      <xdr:rowOff>38100</xdr:rowOff>
    </xdr:from>
    <xdr:to>
      <xdr:col>21</xdr:col>
      <xdr:colOff>15240</xdr:colOff>
      <xdr:row>34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4665ABB0-D346-416B-8310-C2985547E353}"/>
            </a:ext>
          </a:extLst>
        </xdr:cNvPr>
        <xdr:cNvSpPr/>
      </xdr:nvSpPr>
      <xdr:spPr>
        <a:xfrm>
          <a:off x="22860" y="4610100"/>
          <a:ext cx="12793980" cy="1760220"/>
        </a:xfrm>
        <a:prstGeom prst="roundRect">
          <a:avLst/>
        </a:prstGeom>
        <a:solidFill>
          <a:schemeClr val="tx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GB" sz="1400" b="1"/>
            <a:t>Highlights:</a:t>
          </a:r>
        </a:p>
        <a:p>
          <a:endParaRPr lang="en-GB" sz="500"/>
        </a:p>
        <a:p>
          <a:pPr marL="171450" indent="-171450">
            <a:spcBef>
              <a:spcPts val="600"/>
            </a:spcBef>
            <a:buFont typeface="Arial" panose="020B0604020202020204" pitchFamily="34" charset="0"/>
            <a:buChar char="•"/>
          </a:pPr>
          <a:r>
            <a:rPr lang="en-GB" sz="1400"/>
            <a:t>Before COVID-19, </a:t>
          </a:r>
          <a:r>
            <a:rPr lang="en-GB" sz="1400" b="1" i="1"/>
            <a:t>Fuel</a:t>
          </a:r>
          <a:r>
            <a:rPr lang="en-GB" sz="1400"/>
            <a:t> and </a:t>
          </a:r>
          <a:r>
            <a:rPr lang="en-GB" sz="1400" b="1" i="1"/>
            <a:t>Food</a:t>
          </a:r>
          <a:r>
            <a:rPr lang="en-GB" sz="1400"/>
            <a:t> prices were rising rapidly compared to other sectors, while inflation in the Health sector was slower in comparison.</a:t>
          </a:r>
        </a:p>
        <a:p>
          <a:pPr marL="171450" indent="-171450">
            <a:spcBef>
              <a:spcPts val="600"/>
            </a:spcBef>
            <a:buFont typeface="Arial" panose="020B0604020202020204" pitchFamily="34" charset="0"/>
            <a:buChar char="•"/>
          </a:pPr>
          <a:r>
            <a:rPr lang="en-GB" sz="1400"/>
            <a:t>During the pandemic (March 2020 - March 2021), prices in </a:t>
          </a:r>
          <a:r>
            <a:rPr lang="en-GB" sz="1400" b="1" i="1"/>
            <a:t>Transportation and Communication</a:t>
          </a:r>
          <a:r>
            <a:rPr lang="en-GB" sz="1400"/>
            <a:t>, </a:t>
          </a:r>
          <a:r>
            <a:rPr lang="en-GB" sz="1400" b="1" i="1"/>
            <a:t>Health</a:t>
          </a:r>
          <a:r>
            <a:rPr lang="en-GB" sz="1400"/>
            <a:t>, and </a:t>
          </a:r>
          <a:r>
            <a:rPr lang="en-GB" sz="1400" b="1" i="1"/>
            <a:t>Fuel</a:t>
          </a:r>
          <a:r>
            <a:rPr lang="en-GB" sz="1400"/>
            <a:t> increased more significantly than in other sectors.</a:t>
          </a:r>
        </a:p>
        <a:p>
          <a:pPr marL="171450" indent="-171450">
            <a:spcBef>
              <a:spcPts val="600"/>
            </a:spcBef>
            <a:buFont typeface="Arial" panose="020B0604020202020204" pitchFamily="34" charset="0"/>
            <a:buChar char="•"/>
          </a:pPr>
          <a:r>
            <a:rPr lang="en-GB" sz="1400"/>
            <a:t>After March 2021, inflation in </a:t>
          </a:r>
          <a:r>
            <a:rPr lang="en-GB" sz="1400" b="1" i="1"/>
            <a:t>Transportation</a:t>
          </a:r>
          <a:r>
            <a:rPr lang="en-GB" sz="1400" b="1" i="1" baseline="0"/>
            <a:t> and</a:t>
          </a:r>
          <a:r>
            <a:rPr lang="en-GB" sz="1400" b="1" i="1"/>
            <a:t> Communication</a:t>
          </a:r>
          <a:r>
            <a:rPr lang="en-GB" sz="1400"/>
            <a:t>, and </a:t>
          </a:r>
          <a:r>
            <a:rPr lang="en-GB" sz="1400" b="1" i="1"/>
            <a:t>Health</a:t>
          </a:r>
          <a:r>
            <a:rPr lang="en-GB" sz="1400"/>
            <a:t> sectors slowed down, while other sectors experienced a surge in inflation.</a:t>
          </a:r>
        </a:p>
        <a:p>
          <a:pPr marL="171450" indent="-171450">
            <a:spcBef>
              <a:spcPts val="600"/>
            </a:spcBef>
            <a:buFont typeface="Arial" panose="020B0604020202020204" pitchFamily="34" charset="0"/>
            <a:buChar char="•"/>
          </a:pPr>
          <a:r>
            <a:rPr lang="en-GB" sz="1400"/>
            <a:t>Post-March 2022, inflation across </a:t>
          </a:r>
          <a:r>
            <a:rPr lang="en-GB" sz="1400" b="1" i="1"/>
            <a:t>all sectors </a:t>
          </a:r>
          <a:r>
            <a:rPr lang="en-GB" sz="1400"/>
            <a:t>stabilized as businesses and educational institutions resumed full operations.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289560</xdr:colOff>
      <xdr:row>14</xdr:row>
      <xdr:rowOff>68580</xdr:rowOff>
    </xdr:from>
    <xdr:to>
      <xdr:col>6</xdr:col>
      <xdr:colOff>175260</xdr:colOff>
      <xdr:row>19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84ADD8-AA7D-457F-82CD-F5A0C7F55A76}"/>
            </a:ext>
          </a:extLst>
        </xdr:cNvPr>
        <xdr:cNvSpPr/>
      </xdr:nvSpPr>
      <xdr:spPr>
        <a:xfrm>
          <a:off x="3337560" y="2994660"/>
          <a:ext cx="495300" cy="967740"/>
        </a:xfrm>
        <a:prstGeom prst="rect">
          <a:avLst/>
        </a:prstGeom>
        <a:noFill/>
        <a:ln>
          <a:solidFill>
            <a:srgbClr val="FFFF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1</xdr:colOff>
      <xdr:row>2</xdr:row>
      <xdr:rowOff>0</xdr:rowOff>
    </xdr:from>
    <xdr:to>
      <xdr:col>7</xdr:col>
      <xdr:colOff>99060</xdr:colOff>
      <xdr:row>25</xdr:row>
      <xdr:rowOff>15240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2E56669-9B0A-4700-86DA-944C2CE3C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99060</xdr:colOff>
      <xdr:row>2</xdr:row>
      <xdr:rowOff>0</xdr:rowOff>
    </xdr:from>
    <xdr:to>
      <xdr:col>14</xdr:col>
      <xdr:colOff>22860</xdr:colOff>
      <xdr:row>25</xdr:row>
      <xdr:rowOff>15240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243D66C-E87E-4D43-B296-23A81DDAD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</xdr:colOff>
      <xdr:row>2</xdr:row>
      <xdr:rowOff>0</xdr:rowOff>
    </xdr:from>
    <xdr:to>
      <xdr:col>21</xdr:col>
      <xdr:colOff>15240</xdr:colOff>
      <xdr:row>25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3B64D68-D7A2-4360-ABA3-49C76F33B2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495300</xdr:colOff>
      <xdr:row>8</xdr:row>
      <xdr:rowOff>144780</xdr:rowOff>
    </xdr:from>
    <xdr:to>
      <xdr:col>3</xdr:col>
      <xdr:colOff>518160</xdr:colOff>
      <xdr:row>23</xdr:row>
      <xdr:rowOff>129540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353C147-70F0-08BF-24FD-D7E50C698540}"/>
            </a:ext>
          </a:extLst>
        </xdr:cNvPr>
        <xdr:cNvSpPr/>
      </xdr:nvSpPr>
      <xdr:spPr>
        <a:xfrm>
          <a:off x="495300" y="1973580"/>
          <a:ext cx="1851660" cy="2727960"/>
        </a:xfrm>
        <a:prstGeom prst="rect">
          <a:avLst/>
        </a:prstGeom>
        <a:solidFill>
          <a:srgbClr val="70AD47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/>
            <a:t>Before COVID</a:t>
          </a:r>
        </a:p>
      </xdr:txBody>
    </xdr:sp>
    <xdr:clientData/>
  </xdr:twoCellAnchor>
  <xdr:twoCellAnchor>
    <xdr:from>
      <xdr:col>3</xdr:col>
      <xdr:colOff>518160</xdr:colOff>
      <xdr:row>8</xdr:row>
      <xdr:rowOff>152400</xdr:rowOff>
    </xdr:from>
    <xdr:to>
      <xdr:col>6</xdr:col>
      <xdr:colOff>541020</xdr:colOff>
      <xdr:row>23</xdr:row>
      <xdr:rowOff>137160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15EFD1C-1795-4253-B9EC-F8866B33965C}"/>
            </a:ext>
          </a:extLst>
        </xdr:cNvPr>
        <xdr:cNvSpPr/>
      </xdr:nvSpPr>
      <xdr:spPr>
        <a:xfrm>
          <a:off x="2346960" y="1981200"/>
          <a:ext cx="1851660" cy="2727960"/>
        </a:xfrm>
        <a:prstGeom prst="rect">
          <a:avLst/>
        </a:prstGeom>
        <a:solidFill>
          <a:srgbClr val="FF000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GB" sz="1100" b="1"/>
            <a:t>After COVID</a:t>
          </a:r>
        </a:p>
      </xdr:txBody>
    </xdr:sp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0.10485</cdr:x>
      <cdr:y>0.29242</cdr:y>
    </cdr:from>
    <cdr:to>
      <cdr:x>0.54667</cdr:x>
      <cdr:y>0.95066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353C147-70F0-08BF-24FD-D7E50C698540}"/>
            </a:ext>
          </a:extLst>
        </cdr:cNvPr>
        <cdr:cNvSpPr/>
      </cdr:nvSpPr>
      <cdr:spPr>
        <a:xfrm xmlns:a="http://schemas.openxmlformats.org/drawingml/2006/main">
          <a:off x="439420" y="1234440"/>
          <a:ext cx="1851660" cy="2778760"/>
        </a:xfrm>
        <a:prstGeom xmlns:a="http://schemas.openxmlformats.org/drawingml/2006/main" prst="rect">
          <a:avLst/>
        </a:prstGeom>
        <a:solidFill xmlns:a="http://schemas.openxmlformats.org/drawingml/2006/main">
          <a:srgbClr val="70AD47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GB" sz="1100" b="1"/>
            <a:t>Before COVID</a:t>
          </a:r>
        </a:p>
      </cdr:txBody>
    </cdr:sp>
  </cdr:relSizeAnchor>
  <cdr:relSizeAnchor xmlns:cdr="http://schemas.openxmlformats.org/drawingml/2006/chartDrawing">
    <cdr:from>
      <cdr:x>0.54667</cdr:x>
      <cdr:y>0.28881</cdr:y>
    </cdr:from>
    <cdr:to>
      <cdr:x>0.98848</cdr:x>
      <cdr:y>0.95247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515EFD1C-1795-4253-B9EC-F8866B33965C}"/>
            </a:ext>
          </a:extLst>
        </cdr:cNvPr>
        <cdr:cNvSpPr/>
      </cdr:nvSpPr>
      <cdr:spPr>
        <a:xfrm xmlns:a="http://schemas.openxmlformats.org/drawingml/2006/main">
          <a:off x="2291080" y="1219200"/>
          <a:ext cx="1851660" cy="2801620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GB" sz="1100" b="1"/>
            <a:t>After COVID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0.09064</cdr:x>
      <cdr:y>0.29831</cdr:y>
    </cdr:from>
    <cdr:to>
      <cdr:x>0.52534</cdr:x>
      <cdr:y>0.91486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4CC8392E-BA5B-2F72-1813-7055F70E05EC}"/>
            </a:ext>
          </a:extLst>
        </cdr:cNvPr>
        <cdr:cNvSpPr/>
      </cdr:nvSpPr>
      <cdr:spPr>
        <a:xfrm xmlns:a="http://schemas.openxmlformats.org/drawingml/2006/main">
          <a:off x="386080" y="1254760"/>
          <a:ext cx="1851660" cy="2593340"/>
        </a:xfrm>
        <a:prstGeom xmlns:a="http://schemas.openxmlformats.org/drawingml/2006/main" prst="rect">
          <a:avLst/>
        </a:prstGeom>
        <a:solidFill xmlns:a="http://schemas.openxmlformats.org/drawingml/2006/main">
          <a:srgbClr val="70AD47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GB" sz="1100" b="1"/>
            <a:t>Before COVID</a:t>
          </a:r>
        </a:p>
      </cdr:txBody>
    </cdr:sp>
  </cdr:relSizeAnchor>
  <cdr:relSizeAnchor xmlns:cdr="http://schemas.openxmlformats.org/drawingml/2006/chartDrawing">
    <cdr:from>
      <cdr:x>0.52534</cdr:x>
      <cdr:y>0.29469</cdr:y>
    </cdr:from>
    <cdr:to>
      <cdr:x>0.96005</cdr:x>
      <cdr:y>0.9163</cdr:y>
    </cdr:to>
    <cdr:sp macro="" textlink="">
      <cdr:nvSpPr>
        <cdr:cNvPr id="3" name="Rectangle 2">
          <a:extLst xmlns:a="http://schemas.openxmlformats.org/drawingml/2006/main">
            <a:ext uri="{FF2B5EF4-FFF2-40B4-BE49-F238E27FC236}">
              <a16:creationId xmlns:a16="http://schemas.microsoft.com/office/drawing/2014/main" id="{69D972A1-1EAB-8AFA-5935-1906A9449605}"/>
            </a:ext>
          </a:extLst>
        </cdr:cNvPr>
        <cdr:cNvSpPr/>
      </cdr:nvSpPr>
      <cdr:spPr>
        <a:xfrm xmlns:a="http://schemas.openxmlformats.org/drawingml/2006/main">
          <a:off x="2237740" y="1239520"/>
          <a:ext cx="1851660" cy="2614675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2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GB" sz="1100" b="1"/>
            <a:t>After COVID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19</xdr:row>
      <xdr:rowOff>22013</xdr:rowOff>
    </xdr:from>
    <xdr:to>
      <xdr:col>10</xdr:col>
      <xdr:colOff>33020</xdr:colOff>
      <xdr:row>37</xdr:row>
      <xdr:rowOff>22013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1FC874-FBF9-4005-B206-F8C2CA4CC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19</xdr:row>
      <xdr:rowOff>16934</xdr:rowOff>
    </xdr:from>
    <xdr:to>
      <xdr:col>25</xdr:col>
      <xdr:colOff>30480</xdr:colOff>
      <xdr:row>37</xdr:row>
      <xdr:rowOff>16934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A04077-BAE7-45C4-81F5-21FF533570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575733</xdr:colOff>
      <xdr:row>19</xdr:row>
      <xdr:rowOff>6774</xdr:rowOff>
    </xdr:from>
    <xdr:to>
      <xdr:col>40</xdr:col>
      <xdr:colOff>16933</xdr:colOff>
      <xdr:row>37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78D8E2-F056-46A7-9DD9-768B379C7A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45720</xdr:rowOff>
    </xdr:from>
    <xdr:to>
      <xdr:col>11</xdr:col>
      <xdr:colOff>7620</xdr:colOff>
      <xdr:row>5</xdr:row>
      <xdr:rowOff>15240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5D7F71E-D8B7-4510-9473-7198B614B459}"/>
            </a:ext>
          </a:extLst>
        </xdr:cNvPr>
        <xdr:cNvSpPr/>
      </xdr:nvSpPr>
      <xdr:spPr>
        <a:xfrm>
          <a:off x="7620" y="45720"/>
          <a:ext cx="13190220" cy="914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 rtl="0"/>
          <a:r>
            <a:rPr lang="en-GB" sz="1800"/>
            <a:t>Objective-5: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600"/>
            <a:t>1</a:t>
          </a:r>
          <a:r>
            <a:rPr lang="en-GB" sz="2800"/>
            <a:t>.</a:t>
          </a:r>
          <a:r>
            <a:rPr lang="en-GB" sz="2800" baseline="0"/>
            <a:t> </a:t>
          </a:r>
          <a:r>
            <a:rPr lang="en-GB" sz="1600" b="1" i="0" baseline="0">
              <a:solidFill>
                <a:schemeClr val="lt1"/>
              </a:solidFill>
              <a:effectLst>
                <a:outerShdw blurRad="50800" dist="38100" dir="5400000" algn="t" rotWithShape="0">
                  <a:srgbClr val="000000">
                    <a:alpha val="40000"/>
                  </a:srgbClr>
                </a:outerShdw>
              </a:effectLst>
              <a:latin typeface="+mn-lt"/>
              <a:ea typeface="+mn-ea"/>
              <a:cs typeface="+mn-cs"/>
            </a:rPr>
            <a:t>MoM change in Crude oil price between 2021 -2023	2. Correlation between Crude oil and other categories between 2021 -2023 </a:t>
          </a:r>
          <a:endParaRPr lang="en-GB" sz="2800">
            <a:effectLst/>
          </a:endParaRPr>
        </a:p>
        <a:p>
          <a:pPr algn="l" rtl="0"/>
          <a:endParaRPr lang="en-GB" sz="1800"/>
        </a:p>
      </xdr:txBody>
    </xdr:sp>
    <xdr:clientData/>
  </xdr:twoCellAnchor>
  <xdr:twoCellAnchor>
    <xdr:from>
      <xdr:col>8</xdr:col>
      <xdr:colOff>243840</xdr:colOff>
      <xdr:row>18</xdr:row>
      <xdr:rowOff>160020</xdr:rowOff>
    </xdr:from>
    <xdr:to>
      <xdr:col>11</xdr:col>
      <xdr:colOff>289560</xdr:colOff>
      <xdr:row>26</xdr:row>
      <xdr:rowOff>106680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9A0528D-97EF-459A-A4DD-9D030AE897C7}"/>
            </a:ext>
          </a:extLst>
        </xdr:cNvPr>
        <xdr:cNvSpPr/>
      </xdr:nvSpPr>
      <xdr:spPr>
        <a:xfrm>
          <a:off x="9944100" y="3451860"/>
          <a:ext cx="3139440" cy="1409700"/>
        </a:xfrm>
        <a:prstGeom prst="roundRect">
          <a:avLst>
            <a:gd name="adj" fmla="val 5704"/>
          </a:avLst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GB" sz="1200" b="1" u="none"/>
            <a:t>Highlights</a:t>
          </a:r>
          <a:r>
            <a:rPr lang="en-GB" sz="1200"/>
            <a:t>:</a:t>
          </a:r>
        </a:p>
        <a:p>
          <a:pPr algn="l"/>
          <a:endParaRPr lang="en-GB" sz="300"/>
        </a:p>
        <a:p>
          <a:pPr algn="l"/>
          <a:r>
            <a:rPr lang="en-GB" sz="1200" baseline="0"/>
            <a:t>Top 3 product categories inflation that's highly correlated with the imported oilinflation are:</a:t>
          </a:r>
        </a:p>
        <a:p>
          <a:pPr algn="l"/>
          <a:r>
            <a:rPr lang="en-GB" sz="1200" baseline="0"/>
            <a:t>1.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Transport and communication</a:t>
          </a:r>
          <a:r>
            <a:rPr lang="en-GB" sz="12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GB" sz="12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Fuel and light.</a:t>
          </a:r>
        </a:p>
        <a:p>
          <a:pPr algn="l"/>
          <a:r>
            <a:rPr lang="en-GB" sz="1100" b="0" i="0" u="none" strike="noStrike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Apparel</a:t>
          </a:r>
          <a:r>
            <a:rPr lang="en-GB" sz="1200"/>
            <a:t> </a:t>
          </a:r>
          <a:endParaRPr lang="en-GB" sz="1200" baseline="0"/>
        </a:p>
      </xdr:txBody>
    </xdr:sp>
    <xdr:clientData/>
  </xdr:twoCellAnchor>
  <xdr:twoCellAnchor>
    <xdr:from>
      <xdr:col>0</xdr:col>
      <xdr:colOff>0</xdr:colOff>
      <xdr:row>5</xdr:row>
      <xdr:rowOff>0</xdr:rowOff>
    </xdr:from>
    <xdr:to>
      <xdr:col>6</xdr:col>
      <xdr:colOff>0</xdr:colOff>
      <xdr:row>31</xdr:row>
      <xdr:rowOff>175260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A02DB3F0-06DE-47D0-8371-1785FCEC6C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914400"/>
              <a:ext cx="6911340" cy="4930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32</xdr:row>
      <xdr:rowOff>0</xdr:rowOff>
    </xdr:from>
    <xdr:to>
      <xdr:col>1</xdr:col>
      <xdr:colOff>769620</xdr:colOff>
      <xdr:row>47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C405CF2-F4BC-4873-8F15-FA22E6EA8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762000</xdr:colOff>
      <xdr:row>32</xdr:row>
      <xdr:rowOff>0</xdr:rowOff>
    </xdr:from>
    <xdr:to>
      <xdr:col>3</xdr:col>
      <xdr:colOff>2019300</xdr:colOff>
      <xdr:row>47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7B9AE03-89F0-42EA-BBE4-4C4A673E9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2019300</xdr:colOff>
      <xdr:row>32</xdr:row>
      <xdr:rowOff>0</xdr:rowOff>
    </xdr:from>
    <xdr:to>
      <xdr:col>9</xdr:col>
      <xdr:colOff>518160</xdr:colOff>
      <xdr:row>47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A1597CA-C5C0-407B-9219-AF22C62CF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0</xdr:row>
      <xdr:rowOff>0</xdr:rowOff>
    </xdr:from>
    <xdr:to>
      <xdr:col>9</xdr:col>
      <xdr:colOff>1417320</xdr:colOff>
      <xdr:row>24</xdr:row>
      <xdr:rowOff>114300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D62D736D-EB58-32D6-F147-AA2CDDE40F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18460" y="0"/>
              <a:ext cx="7261860" cy="45034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275826-3FFF-4E14-AA42-8C7AF53B04B0}" autoFormatId="16" applyNumberFormats="0" applyBorderFormats="0" applyFontFormats="0" applyPatternFormats="0" applyAlignmentFormats="0" applyWidthHeightFormats="0">
  <queryTableRefresh nextId="7">
    <queryTableFields count="6">
      <queryTableField id="1" name="Year" tableColumnId="1"/>
      <queryTableField id="2" name="Month" tableColumnId="2"/>
      <queryTableField id="3" name="Category" tableColumnId="3"/>
      <queryTableField id="4" name="Rural" tableColumnId="4"/>
      <queryTableField id="5" name="Urban" tableColumnId="5"/>
      <queryTableField id="6" name="Rural+Urban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677F9E0-BE4B-4263-A9D5-53650E74A585}" autoFormatId="16" applyNumberFormats="0" applyBorderFormats="0" applyFontFormats="0" applyPatternFormats="0" applyAlignmentFormats="0" applyWidthHeightFormats="0">
  <queryTableRefresh nextId="6">
    <queryTableFields count="5">
      <queryTableField id="1" name="Sector" tableColumnId="1"/>
      <queryTableField id="2" name="Attribute" tableColumnId="2"/>
      <queryTableField id="3" name="Year" tableColumnId="3"/>
      <queryTableField id="4" name="February" tableColumnId="4"/>
      <queryTableField id="5" name="March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7D87367-FE8D-4493-B86A-C45F1CEA79D1}" autoFormatId="16" applyNumberFormats="0" applyBorderFormats="0" applyFontFormats="0" applyPatternFormats="0" applyAlignmentFormats="0" applyWidthHeightFormats="0">
  <queryTableRefresh nextId="6">
    <queryTableFields count="5">
      <queryTableField id="1" name="Sector" tableColumnId="1"/>
      <queryTableField id="2" name="Year" tableColumnId="2"/>
      <queryTableField id="3" name="Attribute" tableColumnId="3"/>
      <queryTableField id="4" name="February" tableColumnId="4"/>
      <queryTableField id="5" name="March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BDF24C35-47F5-461F-A876-87F8B9C597AF}" autoFormatId="16" applyNumberFormats="0" applyBorderFormats="0" applyFontFormats="0" applyPatternFormats="0" applyAlignmentFormats="0" applyWidthHeightFormats="0">
  <queryTableRefresh nextId="15">
    <queryTableFields count="14">
      <queryTableField id="1" name="Year" tableColumnId="1"/>
      <queryTableField id="2" name="Category" tableColumnId="2"/>
      <queryTableField id="3" name="January" tableColumnId="3"/>
      <queryTableField id="4" name="February" tableColumnId="4"/>
      <queryTableField id="5" name="March" tableColumnId="5"/>
      <queryTableField id="6" name="April" tableColumnId="6"/>
      <queryTableField id="7" name="May" tableColumnId="7"/>
      <queryTableField id="8" name="June" tableColumnId="8"/>
      <queryTableField id="9" name="July" tableColumnId="9"/>
      <queryTableField id="10" name="August" tableColumnId="10"/>
      <queryTableField id="11" name="September" tableColumnId="11"/>
      <queryTableField id="12" name="October" tableColumnId="12"/>
      <queryTableField id="13" name="November" tableColumnId="13"/>
      <queryTableField id="14" name="December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843253C6-E370-4949-9F54-8B3D6478913D}" autoFormatId="16" applyNumberFormats="0" applyBorderFormats="0" applyFontFormats="0" applyPatternFormats="0" applyAlignmentFormats="0" applyWidthHeightFormats="0">
  <queryTableRefresh nextId="12">
    <queryTableFields count="11">
      <queryTableField id="1" name="Sector" tableColumnId="1"/>
      <queryTableField id="2" name="Month" tableColumnId="2"/>
      <queryTableField id="3" name="Attribute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  <queryTableField id="9" name="2021" tableColumnId="9"/>
      <queryTableField id="10" name="2022" tableColumnId="10"/>
      <queryTableField id="11" name="2023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9DB14353-158E-40D8-B24C-DC8B09D6B1D9}" autoFormatId="16" applyNumberFormats="0" applyBorderFormats="0" applyFontFormats="0" applyPatternFormats="0" applyAlignmentFormats="0" applyWidthHeightFormats="0">
  <queryTableRefresh nextId="14" unboundColumnsRight="1">
    <queryTableFields count="13">
      <queryTableField id="1" name="Year" tableColumnId="1"/>
      <queryTableField id="2" name="Month" tableColumnId="2"/>
      <queryTableField id="3" name="CRUDE OIL" tableColumnId="3"/>
      <queryTableField id="4" name="LPG" tableColumnId="4"/>
      <queryTableField id="5" name="MS" tableColumnId="5"/>
      <queryTableField id="6" name="Naphtha" tableColumnId="6"/>
      <queryTableField id="7" name="HSD" tableColumnId="7"/>
      <queryTableField id="8" name="LOBS/ Lube oil" tableColumnId="8"/>
      <queryTableField id="9" name="Fuel Oil" tableColumnId="9"/>
      <queryTableField id="10" name="Bitumen" tableColumnId="10"/>
      <queryTableField id="11" name="Petcoke" tableColumnId="11"/>
      <queryTableField id="12" name="Others&amp;" tableColumnId="12"/>
      <queryTableField id="13" dataBound="0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56E282FE-93F2-4CD0-89E9-171B5BC8C861}" autoFormatId="16" applyNumberFormats="0" applyBorderFormats="0" applyFontFormats="0" applyPatternFormats="0" applyAlignmentFormats="0" applyWidthHeightFormats="0">
  <queryTableRefresh nextId="17">
    <queryTableFields count="15">
      <queryTableField id="1" name="Sector" tableColumnId="1"/>
      <queryTableField id="2" name="Year" tableColumnId="2"/>
      <queryTableField id="3" name="Month" tableColumnId="3"/>
      <queryTableField id="4" name="Pan, tobacco and intoxicants" tableColumnId="4"/>
      <queryTableField id="5" name="Housing" tableColumnId="5"/>
      <queryTableField id="6" name="Fuel and light" tableColumnId="6"/>
      <queryTableField id="7" name="Household goods and services" tableColumnId="7"/>
      <queryTableField id="8" name="Health" tableColumnId="8"/>
      <queryTableField id="9" name="Transport and communication" tableColumnId="9"/>
      <queryTableField id="10" name="Recreation and amusement" tableColumnId="10"/>
      <queryTableField id="11" name="Education" tableColumnId="11"/>
      <queryTableField id="12" name="Personal care and effects" tableColumnId="12"/>
      <queryTableField id="13" name="Miscellaneous" tableColumnId="13"/>
      <queryTableField id="15" name="Food" tableColumnId="15"/>
      <queryTableField id="16" name="Apparel" tableColumnId="1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862249-B67D-4995-984D-922BDD3D9888}" name="CPI_Data" displayName="CPI_Data" ref="A3:AF378" totalsRowShown="0" headerRowDxfId="88" dataDxfId="87" tableBorderDxfId="86">
  <autoFilter ref="A3:AF378" xr:uid="{62862249-B67D-4995-984D-922BDD3D9888}"/>
  <tableColumns count="32">
    <tableColumn id="1" xr3:uid="{701CCD8E-08AE-4516-A8B0-990F2D0C8A66}" name="Sector" dataDxfId="85"/>
    <tableColumn id="2" xr3:uid="{9B340066-3658-4687-92CF-56ACEEA3C7C2}" name="Year" dataDxfId="84"/>
    <tableColumn id="3" xr3:uid="{729B18B9-FF13-4DFB-B1ED-D446010E7A32}" name="Month" dataDxfId="83"/>
    <tableColumn id="4" xr3:uid="{DE2CF879-7881-41F4-AE2C-8FC684727CC7}" name="Cereals and products" dataDxfId="82"/>
    <tableColumn id="5" xr3:uid="{4E3FB079-496C-419F-AA92-88496C91A995}" name="Meat and fish" dataDxfId="81"/>
    <tableColumn id="6" xr3:uid="{17B4FA01-D223-44E3-8C8F-7D017DAD805A}" name="Egg" dataDxfId="80"/>
    <tableColumn id="7" xr3:uid="{CE9C1FA9-4942-474B-BCE2-8803065724EC}" name="Milk and products" dataDxfId="79"/>
    <tableColumn id="8" xr3:uid="{AAB66766-2F7D-4B58-BF67-C054844B13EA}" name="Oils and fats" dataDxfId="78"/>
    <tableColumn id="9" xr3:uid="{909DDFAC-402F-4A0C-82FB-6F6B09288AF5}" name="Fruits" dataDxfId="77"/>
    <tableColumn id="10" xr3:uid="{BCFEB4CD-376C-4B57-A879-1C68342C74D5}" name="Vegetables" dataDxfId="76"/>
    <tableColumn id="11" xr3:uid="{F934B09B-FD95-4FA3-AAAB-A40A0D2E0792}" name="Pulses and products" dataDxfId="75"/>
    <tableColumn id="12" xr3:uid="{86C8692E-AFE9-47F4-84A3-437F76CBAA1C}" name="Sugar and Confectionery" dataDxfId="74"/>
    <tableColumn id="13" xr3:uid="{06F52EF6-A2A1-466C-81B8-5787C66ED8E0}" name="Spices" dataDxfId="73"/>
    <tableColumn id="14" xr3:uid="{95BDDA02-D9B4-4652-A80A-7926C639765A}" name="Non-alcoholic beverages" dataDxfId="72"/>
    <tableColumn id="15" xr3:uid="{67ECAC96-E84E-454E-BE95-3AD4EF2ECB94}" name="Prepared meals, snacks, sweets etc." dataDxfId="71"/>
    <tableColumn id="16" xr3:uid="{A1EF8FFC-5C96-4930-A076-DF726B497343}" name="Food and beverages" dataDxfId="70"/>
    <tableColumn id="17" xr3:uid="{05152E1E-CEBA-4EBE-8AFC-95547ED5D7A2}" name="Pan, tobacco and intoxicants" dataDxfId="69"/>
    <tableColumn id="18" xr3:uid="{70F83E2C-13A0-4A7D-A8A7-6D3A44BA69AE}" name="Clothing" dataDxfId="68"/>
    <tableColumn id="19" xr3:uid="{689FEEF3-BA86-4FC5-B25C-DF165FDB9E26}" name="Footwear" dataDxfId="67"/>
    <tableColumn id="20" xr3:uid="{5BD7C825-6E7D-4D3F-B050-29BB24D62333}" name="Clothing and footwear" dataDxfId="66"/>
    <tableColumn id="21" xr3:uid="{004E06C3-0F67-4866-8116-36389A5FE326}" name="Housing" dataDxfId="65"/>
    <tableColumn id="22" xr3:uid="{A177A585-D3D1-46DD-937A-38165A0CA633}" name="Fuel and light" dataDxfId="64"/>
    <tableColumn id="23" xr3:uid="{E79E0F68-C968-4278-9B90-8D87CD644622}" name="Household goods and services" dataDxfId="63"/>
    <tableColumn id="24" xr3:uid="{B2755711-4561-429E-9C07-8FFD6B1D18BE}" name="Health" dataDxfId="62"/>
    <tableColumn id="25" xr3:uid="{9E9C10C7-D9F9-4169-9DCE-3C4BCA99BA38}" name="Transport and communication" dataDxfId="61"/>
    <tableColumn id="26" xr3:uid="{82F2301A-2EDC-47EC-8A4B-C7761ED8220B}" name="Recreation and amusement" dataDxfId="60"/>
    <tableColumn id="27" xr3:uid="{5226BE47-2D53-49C8-A251-9EF08B79E17B}" name="Education" dataDxfId="59"/>
    <tableColumn id="28" xr3:uid="{0B9456FA-933A-4025-A96E-892B58618DE3}" name="Personal care and effects" dataDxfId="58"/>
    <tableColumn id="29" xr3:uid="{201E7FF9-917F-4865-8C33-D22D82B29A30}" name="Miscellaneous" dataDxfId="57"/>
    <tableColumn id="30" xr3:uid="{BA30D2A2-9953-4011-A1F7-A454F28A22BF}" name="General index" dataDxfId="56"/>
    <tableColumn id="31" xr3:uid="{C2B2BAE0-39E8-4133-A095-F73E5C8C2A34}" name="Food" dataDxfId="55">
      <calculatedColumnFormula>SUM('Raw Data'!$D4:$P4)</calculatedColumnFormula>
    </tableColumn>
    <tableColumn id="32" xr3:uid="{74E0CA6A-959C-4F39-A90A-889E529F8D4F}" name="Apparel" dataDxfId="54">
      <calculatedColumnFormula>SUM('Raw Data'!$R4:$T4)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1462B64-FEF3-46C1-94FC-3AB59B60BBA6}" name="Objective_1" displayName="Objective_1" ref="A1:F3349" tableType="queryTable" totalsRowShown="0">
  <autoFilter ref="A1:F3349" xr:uid="{B1462B64-FEF3-46C1-94FC-3AB59B60BBA6}"/>
  <tableColumns count="6">
    <tableColumn id="1" xr3:uid="{831671F4-4584-4BB8-8101-DB31689B3BBE}" uniqueName="1" name="Year" queryTableFieldId="1"/>
    <tableColumn id="2" xr3:uid="{1728DFC1-F64E-4E2E-8330-743FB3A19FF4}" uniqueName="2" name="Month" queryTableFieldId="2" dataDxfId="53"/>
    <tableColumn id="3" xr3:uid="{63C21701-B03F-4075-929C-D8B3D02CC096}" uniqueName="3" name="Category" queryTableFieldId="3" dataDxfId="52"/>
    <tableColumn id="4" xr3:uid="{F58ACB2B-B9B2-4251-8BCC-9ADCF997019E}" uniqueName="4" name="Rural" queryTableFieldId="4"/>
    <tableColumn id="5" xr3:uid="{BA08F07C-BA83-4DD3-80A4-ACE46CD1DDC7}" uniqueName="5" name="Urban" queryTableFieldId="5"/>
    <tableColumn id="6" xr3:uid="{4E26FA3F-F477-4826-91E9-7C2C5AF9ED25}" uniqueName="6" name="Rural+Urban" queryTableField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471D67E-C879-4663-98C1-7EE54CE5F2FA}" name="Objective_2__General_Index" displayName="Objective_2__General_Index" ref="H1:L8" tableType="queryTable" totalsRowShown="0">
  <autoFilter ref="H1:L8" xr:uid="{4471D67E-C879-4663-98C1-7EE54CE5F2FA}"/>
  <tableColumns count="5">
    <tableColumn id="1" xr3:uid="{7507F389-7164-4DCF-AC7C-040EFD63D486}" uniqueName="1" name="Sector" queryTableFieldId="1" dataDxfId="51"/>
    <tableColumn id="2" xr3:uid="{AD29ECDC-0012-4FDF-A671-B82219999B45}" uniqueName="2" name="Attribute" queryTableFieldId="2" dataDxfId="50"/>
    <tableColumn id="3" xr3:uid="{1CFBA0C6-47DE-425B-91E2-49253C98C0B4}" uniqueName="3" name="Year" queryTableFieldId="3"/>
    <tableColumn id="4" xr3:uid="{D23CF31A-4E5B-4A4C-B235-2478379168BE}" uniqueName="4" name="February" queryTableFieldId="4"/>
    <tableColumn id="5" xr3:uid="{8F71AE99-8115-4F05-A829-3C7B624A4312}" uniqueName="5" name="March" queryTableField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A66151C-6BD9-4B0C-AD5B-8337899BEB7F}" name="Objective_2__Inflation_from_2021_22" displayName="Objective_2__Inflation_from_2021_22" ref="H10:L32" tableType="queryTable" totalsRowShown="0">
  <autoFilter ref="H10:L32" xr:uid="{FA66151C-6BD9-4B0C-AD5B-8337899BEB7F}"/>
  <tableColumns count="5">
    <tableColumn id="1" xr3:uid="{102764CD-57DC-4CE1-902B-23122FB9BD9A}" uniqueName="1" name="Sector" queryTableFieldId="1" dataDxfId="49"/>
    <tableColumn id="2" xr3:uid="{0347C1FC-B6B8-4A7B-B06F-F0FD419EC709}" uniqueName="2" name="Year" queryTableFieldId="2"/>
    <tableColumn id="3" xr3:uid="{BCFC42C8-0799-4E6D-8DB7-2B7D0A273A53}" uniqueName="3" name="Attribute" queryTableFieldId="3" dataDxfId="48"/>
    <tableColumn id="4" xr3:uid="{D865D5F4-64E3-4387-AC46-9AD9966EE6FC}" uniqueName="4" name="February" queryTableFieldId="4" dataDxfId="47"/>
    <tableColumn id="5" xr3:uid="{945AB227-EB3A-4A43-9D7E-16D5B4463047}" uniqueName="5" name="March" queryTableFieldId="5" dataDxfId="4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82F18D-C77C-42A1-9B41-D671899B7B79}" name="Objective_3" displayName="Objective_3" ref="N1:AA144" tableType="queryTable" totalsRowShown="0">
  <autoFilter ref="N1:AA144" xr:uid="{9682F18D-C77C-42A1-9B41-D671899B7B79}"/>
  <tableColumns count="14">
    <tableColumn id="1" xr3:uid="{0F4ABA69-5EAD-4BA0-8247-05E1A7F7EA57}" uniqueName="1" name="Year" queryTableFieldId="1"/>
    <tableColumn id="2" xr3:uid="{9DE897F2-0C1A-4172-B6A3-D61DFA78E8D7}" uniqueName="2" name="Category" queryTableFieldId="2" dataDxfId="45"/>
    <tableColumn id="3" xr3:uid="{027E4D2B-F230-4896-B96B-7A39A0F29F30}" uniqueName="3" name="January" queryTableFieldId="3"/>
    <tableColumn id="4" xr3:uid="{E6DDECD5-D10D-43E8-A0CF-959DFE6014A2}" uniqueName="4" name="February" queryTableFieldId="4"/>
    <tableColumn id="5" xr3:uid="{CD883590-9F85-45EB-8275-4F6D268916C3}" uniqueName="5" name="March" queryTableFieldId="5"/>
    <tableColumn id="6" xr3:uid="{014F65EA-D322-4433-8293-D8F8963E049E}" uniqueName="6" name="April" queryTableFieldId="6"/>
    <tableColumn id="7" xr3:uid="{6991F18A-0AEC-4A18-82CA-DB1BE848333A}" uniqueName="7" name="May" queryTableFieldId="7"/>
    <tableColumn id="8" xr3:uid="{1521C1B7-9D12-421B-97C1-639A51CBA981}" uniqueName="8" name="June" queryTableFieldId="8"/>
    <tableColumn id="9" xr3:uid="{D8524277-5268-4E60-A4D3-7CA5DFE05CEC}" uniqueName="9" name="July" queryTableFieldId="9"/>
    <tableColumn id="10" xr3:uid="{C45D794D-E661-4A2F-9155-9872006728A5}" uniqueName="10" name="August" queryTableFieldId="10"/>
    <tableColumn id="11" xr3:uid="{2E990A2B-FDC8-4BB8-A7A6-850006294781}" uniqueName="11" name="September" queryTableFieldId="11"/>
    <tableColumn id="12" xr3:uid="{10A171A0-CC4C-4F59-95E5-482A98461ACD}" uniqueName="12" name="October" queryTableFieldId="12"/>
    <tableColumn id="13" xr3:uid="{9727DF60-C5F3-4293-B8DD-FEF25E9F441A}" uniqueName="13" name="November" queryTableFieldId="13"/>
    <tableColumn id="14" xr3:uid="{38F2B2E9-CDAE-470E-A8F8-1C6E2A4DF30E}" uniqueName="14" name="December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FD1E8A7-D800-4128-9E46-6F4289AD42CB}" name="Objective_4" displayName="Objective_4" ref="AC1:AM11" tableType="queryTable" totalsRowShown="0">
  <autoFilter ref="AC1:AM11" xr:uid="{8FD1E8A7-D800-4128-9E46-6F4289AD42CB}"/>
  <tableColumns count="11">
    <tableColumn id="1" xr3:uid="{002FB21C-9CED-4ADF-BFED-EF069062BB6C}" uniqueName="1" name="Sector" queryTableFieldId="1" dataDxfId="44"/>
    <tableColumn id="2" xr3:uid="{D503E186-91B1-40D8-A698-DEAA73E0D657}" uniqueName="2" name="Month" queryTableFieldId="2" dataDxfId="43"/>
    <tableColumn id="3" xr3:uid="{A42EEF47-3274-41A8-AAB1-A4C6D1A4E4A3}" uniqueName="3" name="Attribute" queryTableFieldId="3" dataDxfId="42"/>
    <tableColumn id="4" xr3:uid="{21F888D1-C889-496C-817D-8CAD47527975}" uniqueName="4" name="2016" queryTableFieldId="4" dataDxfId="41"/>
    <tableColumn id="5" xr3:uid="{C06004B1-55C6-42D9-BB39-2F907C3665DB}" uniqueName="5" name="2017" queryTableFieldId="5" dataDxfId="40"/>
    <tableColumn id="6" xr3:uid="{F5819510-284B-454E-BB76-BED752EECAA8}" uniqueName="6" name="2018" queryTableFieldId="6" dataDxfId="39"/>
    <tableColumn id="7" xr3:uid="{DAABF22B-CF1A-4B98-AAC3-A084D5200B66}" uniqueName="7" name="2019" queryTableFieldId="7" dataDxfId="38"/>
    <tableColumn id="8" xr3:uid="{5C7F5820-6E78-48F6-A6B7-92898F747F84}" uniqueName="8" name="2020" queryTableFieldId="8" dataDxfId="37"/>
    <tableColumn id="9" xr3:uid="{ABB5A53B-BB0E-455C-AF60-129217CD1842}" uniqueName="9" name="2021" queryTableFieldId="9" dataDxfId="36"/>
    <tableColumn id="10" xr3:uid="{91C56E7C-8E30-429E-A338-ED169920924E}" uniqueName="10" name="2022" queryTableFieldId="10" dataDxfId="35"/>
    <tableColumn id="11" xr3:uid="{4883243A-74DD-435D-B7C9-4697A313B511}" uniqueName="11" name="2023" queryTableFieldId="11" dataDxfId="34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5E50A14-7002-4463-942D-4AFB56B94578}" name="Objective_5__Imported_oil_data" displayName="Objective_5__Imported_oil_data" ref="AC13:AO37" tableType="queryTable" totalsRowShown="0" headerRowDxfId="33">
  <autoFilter ref="AC13:AO37" xr:uid="{B5E50A14-7002-4463-942D-4AFB56B94578}"/>
  <sortState xmlns:xlrd2="http://schemas.microsoft.com/office/spreadsheetml/2017/richdata2" ref="AC14:AO37">
    <sortCondition ref="AC14:AC37"/>
    <sortCondition ref="AD14:AD37" customList="January,February,March,April,May,June,July,August,September,October,November,December"/>
  </sortState>
  <tableColumns count="13">
    <tableColumn id="1" xr3:uid="{E326DE1C-F4B8-416F-A8A2-FF0172A3ACFE}" uniqueName="1" name="Year" queryTableFieldId="1"/>
    <tableColumn id="2" xr3:uid="{53F958EF-1872-4540-9E0A-B760723DEEAE}" uniqueName="2" name="Month" queryTableFieldId="2" dataDxfId="32"/>
    <tableColumn id="3" xr3:uid="{C79CF990-34CF-4F63-9C1C-EB6A8FF9D721}" uniqueName="3" name="CRUDE OIL" queryTableFieldId="3"/>
    <tableColumn id="4" xr3:uid="{D3C35A84-D8CE-413B-A264-A2B41B00535D}" uniqueName="4" name="LPG" queryTableFieldId="4"/>
    <tableColumn id="5" xr3:uid="{ADA602C8-95CD-470F-AA3F-E1B44627E459}" uniqueName="5" name="MS" queryTableFieldId="5"/>
    <tableColumn id="6" xr3:uid="{AF912BDA-DB31-4862-8441-A5665CC08EFD}" uniqueName="6" name="Naphtha" queryTableFieldId="6"/>
    <tableColumn id="7" xr3:uid="{E301059D-46F9-4C5C-B117-F4EFAF626AC6}" uniqueName="7" name="HSD" queryTableFieldId="7"/>
    <tableColumn id="8" xr3:uid="{6F9E9E43-9C8C-470B-B6AE-4F5A0366F890}" uniqueName="8" name="LOBS/ Lube oil" queryTableFieldId="8"/>
    <tableColumn id="9" xr3:uid="{9E2A746E-2CDE-4B32-BE04-1BD2D9F34377}" uniqueName="9" name="Fuel Oil" queryTableFieldId="9"/>
    <tableColumn id="10" xr3:uid="{72AEAE95-8C4D-4DD2-8FFB-BEE95870BA8A}" uniqueName="10" name="Bitumen" queryTableFieldId="10"/>
    <tableColumn id="11" xr3:uid="{0ED09F4D-AE57-4E44-BCB2-B912BCDCC0DB}" uniqueName="11" name="Petcoke" queryTableFieldId="11"/>
    <tableColumn id="12" xr3:uid="{8C8C8842-9877-485D-BA3D-F933430D46F2}" uniqueName="12" name="Others&amp;" queryTableFieldId="12"/>
    <tableColumn id="13" xr3:uid="{27C81C8D-C2CF-4522-9189-F378EA137585}" uniqueName="13" name="Crude oil inflation" queryTableFieldId="13" dataDxfId="31" dataCellStyle="Per cent">
      <calculatedColumnFormula>(Objective_5__Imported_oil_data[[#This Row],[CRUDE OIL]]-AE13)/AE13</calculatedColumnFormula>
    </tableColumn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6EBEBC-433C-4327-A283-62623BE50DC2}" name="CPI_Data_" displayName="CPI_Data_" ref="AR1:BF31" tableType="queryTable" totalsRowShown="0">
  <autoFilter ref="AR1:BF31" xr:uid="{776EBEBC-433C-4327-A283-62623BE50DC2}"/>
  <tableColumns count="15">
    <tableColumn id="1" xr3:uid="{1FABB8E0-79C6-489F-A5C6-42F5FEB03D94}" uniqueName="1" name="Sector" queryTableFieldId="1" dataDxfId="30"/>
    <tableColumn id="2" xr3:uid="{619DD74A-7A6D-4763-9747-D19F007E794D}" uniqueName="2" name="Year" queryTableFieldId="2"/>
    <tableColumn id="3" xr3:uid="{70167619-DFEE-4DCE-8C2C-626A44AF8C37}" uniqueName="3" name="Month" queryTableFieldId="3" dataDxfId="29"/>
    <tableColumn id="4" xr3:uid="{21CB3FA3-3A1B-410B-A7B6-D312F5C92039}" uniqueName="4" name="Pan, tobacco and intoxicants" queryTableFieldId="4"/>
    <tableColumn id="5" xr3:uid="{0A2B3285-A3EF-4380-9BB3-EF87E1D28B6B}" uniqueName="5" name="Housing" queryTableFieldId="5" dataDxfId="28"/>
    <tableColumn id="6" xr3:uid="{BB2BA34A-993B-4667-985D-25079B5BE4A6}" uniqueName="6" name="Fuel and light" queryTableFieldId="6"/>
    <tableColumn id="7" xr3:uid="{06E26CA9-1A34-423D-B907-D4A45E23E60D}" uniqueName="7" name="Household goods and services" queryTableFieldId="7"/>
    <tableColumn id="8" xr3:uid="{D9F35AA5-526F-4E8B-BA3B-24C47765E0B1}" uniqueName="8" name="Health" queryTableFieldId="8"/>
    <tableColumn id="9" xr3:uid="{61841B2C-C209-416B-A9AE-486DB3238C35}" uniqueName="9" name="Transport and communication" queryTableFieldId="9"/>
    <tableColumn id="10" xr3:uid="{7C4BC6C6-28CF-4068-8AF0-5CCE4227EEA9}" uniqueName="10" name="Recreation and amusement" queryTableFieldId="10"/>
    <tableColumn id="11" xr3:uid="{7924D417-322B-4AC0-804F-D37B58C52BFA}" uniqueName="11" name="Education" queryTableFieldId="11"/>
    <tableColumn id="12" xr3:uid="{6754A7B5-DA06-4C40-B991-F881AFA9D1D7}" uniqueName="12" name="Personal care and effects" queryTableFieldId="12"/>
    <tableColumn id="13" xr3:uid="{B9FFB620-F43A-4A50-BD42-A49713A83582}" uniqueName="13" name="Miscellaneous" queryTableFieldId="13"/>
    <tableColumn id="15" xr3:uid="{4AFD7A87-E9CD-4B0F-BF46-8336A474FAF5}" uniqueName="15" name="Food" queryTableFieldId="15"/>
    <tableColumn id="16" xr3:uid="{78C322D2-0BDF-4343-8406-172E12763D98}" uniqueName="16" name="Apparel" queryTableFieldId="1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F35EB4-5617-429A-AE7D-F073F57AA0BF}" name="Table39" displayName="Table39" ref="G6:H18" totalsRowShown="0" headerRowDxfId="27" headerRowCellStyle="Accent6">
  <autoFilter ref="G6:H18" xr:uid="{89F35EB4-5617-429A-AE7D-F073F57AA0BF}"/>
  <sortState xmlns:xlrd2="http://schemas.microsoft.com/office/spreadsheetml/2017/richdata2" ref="G7:H18">
    <sortCondition ref="G6:G18"/>
  </sortState>
  <tableColumns count="2">
    <tableColumn id="1" xr3:uid="{43CFAFFB-FD1D-4626-B9CC-B717A911130A}" name="[URBAN+RURAL] Category" dataDxfId="26"/>
    <tableColumn id="2" xr3:uid="{21ED66E1-C7A4-408F-86C6-4D2B2267758C}" name="Correlation" dataDxfId="25" dataCellStyle="Per cent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0A6279-7EF5-4594-A6FE-0804F410EE53}" name="Table410" displayName="Table410" ref="J6:K18" totalsRowShown="0" headerRowDxfId="24" headerRowCellStyle="Accent6">
  <autoFilter ref="J6:K18" xr:uid="{800A6279-7EF5-4594-A6FE-0804F410EE53}"/>
  <sortState xmlns:xlrd2="http://schemas.microsoft.com/office/spreadsheetml/2017/richdata2" ref="J7:K18">
    <sortCondition ref="J6:J18"/>
  </sortState>
  <tableColumns count="2">
    <tableColumn id="1" xr3:uid="{06347E4C-AF42-4FEB-B051-D48B6B18CCB8}" name="[URBAN] Category" dataDxfId="6"/>
    <tableColumn id="2" xr3:uid="{005F07CB-9580-48C0-BF60-FCB755201BD1}" name="Correlation" dataDxfId="5" dataCellStyle="Per cent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128288B-3FFF-442C-B53F-834CC7DFF915}" name="Table516" displayName="Table516" ref="G20:H32" totalsRowShown="0" headerRowDxfId="23" headerRowCellStyle="Accent6">
  <autoFilter ref="G20:H32" xr:uid="{D128288B-3FFF-442C-B53F-834CC7DFF915}"/>
  <sortState xmlns:xlrd2="http://schemas.microsoft.com/office/spreadsheetml/2017/richdata2" ref="G21:H32">
    <sortCondition ref="G20:G32"/>
  </sortState>
  <tableColumns count="2">
    <tableColumn id="1" xr3:uid="{1E3ABF51-951F-4EEB-BEE5-C99D209BB31B}" name="[RURAL] Category" dataDxfId="4"/>
    <tableColumn id="2" xr3:uid="{2148C605-0D0F-4E90-9C32-FCFCD60C566E}" name="Correlation" dataDxfId="3" dataCellStyle="Per cent"/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585B8E33-7994-4310-9CA4-547DEBD41ABF}" name="Table22" displayName="Table22" ref="A1:C38" totalsRowShown="0" headerRowDxfId="22" dataDxfId="21">
  <autoFilter ref="A1:C38" xr:uid="{585B8E33-7994-4310-9CA4-547DEBD41ABF}"/>
  <tableColumns count="3">
    <tableColumn id="1" xr3:uid="{75ACD6CB-7373-430C-9931-3ACAE8E95190}" name="Months:" dataDxfId="20"/>
    <tableColumn id="2" xr3:uid="{DD7BC9B6-57BD-4572-8F5B-A287D907D923}" name="Prices (INR):" dataDxfId="19"/>
    <tableColumn id="3" xr3:uid="{84D2D02F-4921-4B0D-A267-75935F78980B}" name="% Change:" dataDxfId="18" dataCellStyle="Per cent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D21667-D925-4AF7-AD49-E59FE8558DE7}" name="Table3" displayName="Table3" ref="AN1:AO13" totalsRowShown="0" headerRowDxfId="17" headerRowCellStyle="Accent6">
  <autoFilter ref="AN1:AO13" xr:uid="{ABD21667-D925-4AF7-AD49-E59FE8558DE7}"/>
  <sortState xmlns:xlrd2="http://schemas.microsoft.com/office/spreadsheetml/2017/richdata2" ref="AN2:AO13">
    <sortCondition descending="1" ref="AO1:AO13"/>
  </sortState>
  <tableColumns count="2">
    <tableColumn id="1" xr3:uid="{506EBC30-1E1B-438E-B524-808AAC810C9F}" name="[URBAN+RURAL] Category" dataDxfId="16"/>
    <tableColumn id="2" xr3:uid="{C3924FD3-36F6-4F1D-AC9B-55156437E216}" name="Inflation" dataDxfId="15" dataCellStyle="Per cent"/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830D24-7685-40A1-BD21-2D7DBA085C58}" name="Table4" displayName="Table4" ref="AN35:AO47" totalsRowShown="0" headerRowDxfId="14" headerRowCellStyle="Accent6">
  <autoFilter ref="AN35:AO47" xr:uid="{D6830D24-7685-40A1-BD21-2D7DBA085C58}"/>
  <sortState xmlns:xlrd2="http://schemas.microsoft.com/office/spreadsheetml/2017/richdata2" ref="AN36:AO47">
    <sortCondition descending="1" ref="AO35:AO47"/>
  </sortState>
  <tableColumns count="2">
    <tableColumn id="1" xr3:uid="{C7875183-1E69-463C-918B-FEA93466F541}" name="[URBAN] Category" dataDxfId="13"/>
    <tableColumn id="2" xr3:uid="{8E937B44-53DC-4D17-9432-40A3F748D615}" name="Inflation" dataDxfId="12" dataCellStyle="Per cent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4B757E7-2D37-4F98-85BA-D5E3FF5997B6}" name="Table5" displayName="Table5" ref="AN69:AO81" totalsRowShown="0" headerRowDxfId="11" headerRowCellStyle="Accent6">
  <autoFilter ref="AN69:AO81" xr:uid="{A4B757E7-2D37-4F98-85BA-D5E3FF5997B6}"/>
  <sortState xmlns:xlrd2="http://schemas.microsoft.com/office/spreadsheetml/2017/richdata2" ref="AN70:AO81">
    <sortCondition descending="1" ref="AO69:AO81"/>
  </sortState>
  <tableColumns count="2">
    <tableColumn id="1" xr3:uid="{738BE0CE-4231-4070-BD99-8665F0E16907}" name="[RURAL] Category" dataDxfId="10"/>
    <tableColumn id="2" xr3:uid="{00E1B89F-AC6A-47EF-A246-88CCBD93308F}" name="Inflation" dataDxfId="9" dataCellStyle="Per cen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18.xml"/><Relationship Id="rId4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drawing" Target="../drawings/drawing19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4819-AB44-4379-A8CB-AC8D3DDB503B}">
  <dimension ref="A1:AJ378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21875" bestFit="1" customWidth="1"/>
    <col min="2" max="2" width="6.88671875" bestFit="1" customWidth="1"/>
    <col min="3" max="3" width="10" bestFit="1" customWidth="1"/>
    <col min="4" max="4" width="21.21875" bestFit="1" customWidth="1"/>
    <col min="5" max="5" width="15" bestFit="1" customWidth="1"/>
    <col min="6" max="6" width="10.5546875" bestFit="1" customWidth="1"/>
    <col min="7" max="7" width="18.77734375" bestFit="1" customWidth="1"/>
    <col min="8" max="8" width="13.6640625" bestFit="1" customWidth="1"/>
    <col min="9" max="9" width="10.5546875" bestFit="1" customWidth="1"/>
    <col min="10" max="10" width="12.6640625" bestFit="1" customWidth="1"/>
    <col min="11" max="11" width="20.44140625" bestFit="1" customWidth="1"/>
    <col min="12" max="12" width="24.5546875" bestFit="1" customWidth="1"/>
    <col min="13" max="13" width="10.5546875" bestFit="1" customWidth="1"/>
    <col min="14" max="14" width="24.44140625" bestFit="1" customWidth="1"/>
    <col min="15" max="15" width="33.77734375" bestFit="1" customWidth="1"/>
    <col min="16" max="16" width="20.5546875" bestFit="1" customWidth="1"/>
    <col min="17" max="17" width="28.109375" bestFit="1" customWidth="1"/>
    <col min="18" max="18" width="10.5546875" bestFit="1" customWidth="1"/>
    <col min="19" max="19" width="11.33203125" bestFit="1" customWidth="1"/>
    <col min="20" max="20" width="22.44140625" bestFit="1" customWidth="1"/>
    <col min="21" max="21" width="10.5546875" bestFit="1" customWidth="1"/>
    <col min="22" max="22" width="14.6640625" bestFit="1" customWidth="1"/>
    <col min="23" max="23" width="29.109375" bestFit="1" customWidth="1"/>
    <col min="24" max="24" width="10.5546875" bestFit="1" customWidth="1"/>
    <col min="25" max="25" width="29.33203125" bestFit="1" customWidth="1"/>
    <col min="26" max="26" width="26.88671875" bestFit="1" customWidth="1"/>
    <col min="27" max="27" width="11.88671875" bestFit="1" customWidth="1"/>
    <col min="28" max="28" width="24.77734375" bestFit="1" customWidth="1"/>
    <col min="29" max="29" width="15.33203125" bestFit="1" customWidth="1"/>
    <col min="30" max="30" width="14.88671875" bestFit="1" customWidth="1"/>
    <col min="31" max="31" width="10.88671875" bestFit="1" customWidth="1"/>
    <col min="32" max="32" width="10.5546875" bestFit="1" customWidth="1"/>
    <col min="34" max="34" width="10.33203125" bestFit="1" customWidth="1"/>
    <col min="36" max="36" width="10.33203125" bestFit="1" customWidth="1"/>
  </cols>
  <sheetData>
    <row r="1" spans="1:36" x14ac:dyDescent="0.3">
      <c r="E1" cm="1">
        <f t="array" ref="E1">MIN(ROW(CPI_Data[]))</f>
        <v>4</v>
      </c>
    </row>
    <row r="2" spans="1:36" x14ac:dyDescent="0.3">
      <c r="A2">
        <f>COUNTA(CPI_Data[Sector])</f>
        <v>375</v>
      </c>
      <c r="B2">
        <f>COUNTA(CPI_Data[Year])</f>
        <v>375</v>
      </c>
      <c r="C2">
        <f>COUNTA(CPI_Data[Month])</f>
        <v>375</v>
      </c>
      <c r="D2">
        <f>COUNTA(CPI_Data[Year])</f>
        <v>375</v>
      </c>
      <c r="E2">
        <f>COUNTA(CPI_Data[Month])</f>
        <v>375</v>
      </c>
      <c r="F2">
        <f>COUNTA(CPI_Data[Cereals and products])</f>
        <v>375</v>
      </c>
      <c r="G2">
        <f>COUNTA(CPI_Data[Month])</f>
        <v>375</v>
      </c>
      <c r="H2">
        <f>COUNTA(CPI_Data[Cereals and products])</f>
        <v>375</v>
      </c>
      <c r="I2">
        <f>COUNTA(CPI_Data[Meat and fish])</f>
        <v>375</v>
      </c>
      <c r="J2">
        <f>COUNTA(CPI_Data[Cereals and products])</f>
        <v>375</v>
      </c>
      <c r="K2">
        <f>COUNTA(CPI_Data[Meat and fish])</f>
        <v>375</v>
      </c>
      <c r="L2">
        <f>COUNTA(CPI_Data[Egg])</f>
        <v>375</v>
      </c>
      <c r="M2">
        <f>COUNTA(CPI_Data[Meat and fish])</f>
        <v>375</v>
      </c>
      <c r="N2">
        <f>COUNTA(CPI_Data[Egg])</f>
        <v>375</v>
      </c>
      <c r="O2">
        <f>COUNTA(CPI_Data[Milk and products])</f>
        <v>375</v>
      </c>
      <c r="P2">
        <f>COUNTA(CPI_Data[Egg])</f>
        <v>375</v>
      </c>
      <c r="Q2">
        <f>COUNTA(CPI_Data[Milk and products])</f>
        <v>375</v>
      </c>
      <c r="R2">
        <f>COUNTA(CPI_Data[Oils and fats])</f>
        <v>375</v>
      </c>
      <c r="S2">
        <f>COUNTA(CPI_Data[Milk and products])</f>
        <v>375</v>
      </c>
      <c r="T2">
        <f>COUNTA(CPI_Data[Oils and fats])</f>
        <v>375</v>
      </c>
      <c r="U2">
        <f>COUNTA(CPI_Data[Fruits])</f>
        <v>375</v>
      </c>
      <c r="V2">
        <f>COUNTA(CPI_Data[Oils and fats])</f>
        <v>375</v>
      </c>
      <c r="W2">
        <f>COUNTA(CPI_Data[Fruits])</f>
        <v>375</v>
      </c>
      <c r="X2">
        <f>COUNTA(CPI_Data[Vegetables])</f>
        <v>375</v>
      </c>
      <c r="Y2">
        <f>COUNTA(CPI_Data[Fruits])</f>
        <v>375</v>
      </c>
      <c r="Z2">
        <f>COUNTA(CPI_Data[Vegetables])</f>
        <v>375</v>
      </c>
      <c r="AA2">
        <f>COUNTA(CPI_Data[Pulses and products])</f>
        <v>375</v>
      </c>
      <c r="AB2">
        <f>COUNTA(CPI_Data[Vegetables])</f>
        <v>375</v>
      </c>
      <c r="AC2">
        <f>COUNTA(CPI_Data[Pulses and products])</f>
        <v>375</v>
      </c>
      <c r="AD2">
        <f>COUNTA(CPI_Data[Sugar and Confectionery])</f>
        <v>375</v>
      </c>
      <c r="AE2">
        <f>COUNTA(CPI_Data[Pulses and products])</f>
        <v>375</v>
      </c>
      <c r="AF2">
        <f>COUNTA(CPI_Data[Sugar and Confectionery])</f>
        <v>375</v>
      </c>
    </row>
    <row r="3" spans="1:36" x14ac:dyDescent="0.3">
      <c r="A3" s="41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1" t="s">
        <v>10</v>
      </c>
      <c r="L3" s="41" t="s">
        <v>11</v>
      </c>
      <c r="M3" s="41" t="s">
        <v>12</v>
      </c>
      <c r="N3" s="41" t="s">
        <v>13</v>
      </c>
      <c r="O3" s="41" t="s">
        <v>14</v>
      </c>
      <c r="P3" s="41" t="s">
        <v>15</v>
      </c>
      <c r="Q3" s="41" t="s">
        <v>16</v>
      </c>
      <c r="R3" s="41" t="s">
        <v>17</v>
      </c>
      <c r="S3" s="41" t="s">
        <v>18</v>
      </c>
      <c r="T3" s="41" t="s">
        <v>19</v>
      </c>
      <c r="U3" s="41" t="s">
        <v>20</v>
      </c>
      <c r="V3" s="41" t="s">
        <v>21</v>
      </c>
      <c r="W3" s="41" t="s">
        <v>22</v>
      </c>
      <c r="X3" s="41" t="s">
        <v>23</v>
      </c>
      <c r="Y3" s="41" t="s">
        <v>24</v>
      </c>
      <c r="Z3" s="41" t="s">
        <v>25</v>
      </c>
      <c r="AA3" s="41" t="s">
        <v>26</v>
      </c>
      <c r="AB3" s="41" t="s">
        <v>27</v>
      </c>
      <c r="AC3" s="41" t="s">
        <v>28</v>
      </c>
      <c r="AD3" s="41" t="s">
        <v>29</v>
      </c>
      <c r="AE3" s="41" t="s">
        <v>173</v>
      </c>
      <c r="AF3" s="41" t="s">
        <v>174</v>
      </c>
      <c r="AH3" s="108"/>
      <c r="AJ3" s="108"/>
    </row>
    <row r="4" spans="1:36" x14ac:dyDescent="0.3">
      <c r="A4" s="32" t="s">
        <v>30</v>
      </c>
      <c r="B4" s="32">
        <v>2013</v>
      </c>
      <c r="C4" s="32" t="s">
        <v>31</v>
      </c>
      <c r="D4" s="32">
        <v>107.5</v>
      </c>
      <c r="E4" s="32">
        <v>106.3</v>
      </c>
      <c r="F4" s="32">
        <v>108.1</v>
      </c>
      <c r="G4" s="32">
        <v>104.9</v>
      </c>
      <c r="H4" s="32">
        <v>106.1</v>
      </c>
      <c r="I4" s="32">
        <v>103.9</v>
      </c>
      <c r="J4" s="32">
        <v>101.9</v>
      </c>
      <c r="K4" s="32">
        <v>106.1</v>
      </c>
      <c r="L4" s="32">
        <v>106.8</v>
      </c>
      <c r="M4" s="32">
        <v>103.1</v>
      </c>
      <c r="N4" s="32">
        <v>104.8</v>
      </c>
      <c r="O4" s="32">
        <v>106.7</v>
      </c>
      <c r="P4" s="32">
        <v>105.5</v>
      </c>
      <c r="Q4" s="32">
        <v>105.1</v>
      </c>
      <c r="R4" s="32">
        <v>106.5</v>
      </c>
      <c r="S4" s="32">
        <v>105.8</v>
      </c>
      <c r="T4" s="32">
        <v>106.4</v>
      </c>
      <c r="U4" s="36" t="s">
        <v>32</v>
      </c>
      <c r="V4" s="32">
        <v>105.5</v>
      </c>
      <c r="W4" s="32">
        <v>104.8</v>
      </c>
      <c r="X4" s="32">
        <v>104</v>
      </c>
      <c r="Y4" s="32">
        <v>103.3</v>
      </c>
      <c r="Z4" s="32">
        <v>103.4</v>
      </c>
      <c r="AA4" s="32">
        <v>103.8</v>
      </c>
      <c r="AB4" s="32">
        <v>104.7</v>
      </c>
      <c r="AC4" s="32">
        <v>104</v>
      </c>
      <c r="AD4" s="32">
        <v>105.1</v>
      </c>
      <c r="AE4" s="33">
        <f>SUM('Raw Data'!$D4:$P4)</f>
        <v>1371.6999999999998</v>
      </c>
      <c r="AF4" s="33">
        <f>SUM('Raw Data'!$R4:$T4)</f>
        <v>318.70000000000005</v>
      </c>
      <c r="AJ4" s="108"/>
    </row>
    <row r="5" spans="1:36" x14ac:dyDescent="0.3">
      <c r="A5" s="34" t="s">
        <v>33</v>
      </c>
      <c r="B5" s="34">
        <v>2013</v>
      </c>
      <c r="C5" s="34" t="s">
        <v>31</v>
      </c>
      <c r="D5" s="34">
        <v>110.5</v>
      </c>
      <c r="E5" s="34">
        <v>109.1</v>
      </c>
      <c r="F5" s="34">
        <v>113</v>
      </c>
      <c r="G5" s="34">
        <v>103.6</v>
      </c>
      <c r="H5" s="34">
        <v>103.4</v>
      </c>
      <c r="I5" s="34">
        <v>102.3</v>
      </c>
      <c r="J5" s="34">
        <v>102.9</v>
      </c>
      <c r="K5" s="34">
        <v>105.8</v>
      </c>
      <c r="L5" s="34">
        <v>105.1</v>
      </c>
      <c r="M5" s="34">
        <v>101.8</v>
      </c>
      <c r="N5" s="34">
        <v>105.1</v>
      </c>
      <c r="O5" s="34">
        <v>107.9</v>
      </c>
      <c r="P5" s="34">
        <v>105.9</v>
      </c>
      <c r="Q5" s="34">
        <v>105.2</v>
      </c>
      <c r="R5" s="34">
        <v>105.9</v>
      </c>
      <c r="S5" s="34">
        <v>105</v>
      </c>
      <c r="T5" s="34">
        <v>105.8</v>
      </c>
      <c r="U5" s="37" t="s">
        <v>34</v>
      </c>
      <c r="V5" s="34">
        <v>105.4</v>
      </c>
      <c r="W5" s="34">
        <v>104.8</v>
      </c>
      <c r="X5" s="34">
        <v>104.1</v>
      </c>
      <c r="Y5" s="34">
        <v>103.2</v>
      </c>
      <c r="Z5" s="34">
        <v>102.9</v>
      </c>
      <c r="AA5" s="34">
        <v>103.5</v>
      </c>
      <c r="AB5" s="34">
        <v>104.3</v>
      </c>
      <c r="AC5" s="34">
        <v>103.7</v>
      </c>
      <c r="AD5" s="34">
        <v>104</v>
      </c>
      <c r="AE5" s="35">
        <f>SUM('Raw Data'!$D5:$P5)</f>
        <v>1376.4</v>
      </c>
      <c r="AF5" s="35">
        <f>SUM('Raw Data'!$R5:$T5)</f>
        <v>316.7</v>
      </c>
      <c r="AJ5" s="108"/>
    </row>
    <row r="6" spans="1:36" x14ac:dyDescent="0.3">
      <c r="A6" s="32" t="s">
        <v>35</v>
      </c>
      <c r="B6" s="32">
        <v>2013</v>
      </c>
      <c r="C6" s="32" t="s">
        <v>31</v>
      </c>
      <c r="D6" s="32">
        <v>108.4</v>
      </c>
      <c r="E6" s="32">
        <v>107.3</v>
      </c>
      <c r="F6" s="32">
        <v>110</v>
      </c>
      <c r="G6" s="32">
        <v>104.4</v>
      </c>
      <c r="H6" s="32">
        <v>105.1</v>
      </c>
      <c r="I6" s="32">
        <v>103.2</v>
      </c>
      <c r="J6" s="32">
        <v>102.2</v>
      </c>
      <c r="K6" s="32">
        <v>106</v>
      </c>
      <c r="L6" s="32">
        <v>106.2</v>
      </c>
      <c r="M6" s="32">
        <v>102.7</v>
      </c>
      <c r="N6" s="32">
        <v>104.9</v>
      </c>
      <c r="O6" s="32">
        <v>107.3</v>
      </c>
      <c r="P6" s="32">
        <v>105.6</v>
      </c>
      <c r="Q6" s="32">
        <v>105.1</v>
      </c>
      <c r="R6" s="32">
        <v>106.3</v>
      </c>
      <c r="S6" s="32">
        <v>105.5</v>
      </c>
      <c r="T6" s="32">
        <v>106.2</v>
      </c>
      <c r="U6" s="36" t="s">
        <v>34</v>
      </c>
      <c r="V6" s="32">
        <v>105.5</v>
      </c>
      <c r="W6" s="32">
        <v>104.8</v>
      </c>
      <c r="X6" s="32">
        <v>104</v>
      </c>
      <c r="Y6" s="32">
        <v>103.2</v>
      </c>
      <c r="Z6" s="32">
        <v>103.1</v>
      </c>
      <c r="AA6" s="32">
        <v>103.6</v>
      </c>
      <c r="AB6" s="32">
        <v>104.5</v>
      </c>
      <c r="AC6" s="32">
        <v>103.9</v>
      </c>
      <c r="AD6" s="32">
        <v>104.6</v>
      </c>
      <c r="AE6" s="33">
        <f>SUM('Raw Data'!$D6:$P6)</f>
        <v>1373.3000000000002</v>
      </c>
      <c r="AF6" s="33">
        <f>SUM('Raw Data'!$R6:$T6)</f>
        <v>318</v>
      </c>
    </row>
    <row r="7" spans="1:36" x14ac:dyDescent="0.3">
      <c r="A7" s="34" t="s">
        <v>30</v>
      </c>
      <c r="B7" s="34">
        <v>2013</v>
      </c>
      <c r="C7" s="34" t="s">
        <v>36</v>
      </c>
      <c r="D7" s="34">
        <v>109.2</v>
      </c>
      <c r="E7" s="34">
        <v>108.7</v>
      </c>
      <c r="F7" s="34">
        <v>110.2</v>
      </c>
      <c r="G7" s="34">
        <v>105.4</v>
      </c>
      <c r="H7" s="34">
        <v>106.7</v>
      </c>
      <c r="I7" s="34">
        <v>104</v>
      </c>
      <c r="J7" s="34">
        <v>102.4</v>
      </c>
      <c r="K7" s="34">
        <v>105.9</v>
      </c>
      <c r="L7" s="34">
        <v>105.7</v>
      </c>
      <c r="M7" s="34">
        <v>103.1</v>
      </c>
      <c r="N7" s="34">
        <v>105.1</v>
      </c>
      <c r="O7" s="34">
        <v>107.7</v>
      </c>
      <c r="P7" s="34">
        <v>106.3</v>
      </c>
      <c r="Q7" s="34">
        <v>105.6</v>
      </c>
      <c r="R7" s="34">
        <v>107.1</v>
      </c>
      <c r="S7" s="34">
        <v>106.3</v>
      </c>
      <c r="T7" s="34">
        <v>107</v>
      </c>
      <c r="U7" s="37" t="s">
        <v>32</v>
      </c>
      <c r="V7" s="34">
        <v>106.2</v>
      </c>
      <c r="W7" s="34">
        <v>105.2</v>
      </c>
      <c r="X7" s="34">
        <v>104.4</v>
      </c>
      <c r="Y7" s="34">
        <v>103.9</v>
      </c>
      <c r="Z7" s="34">
        <v>104</v>
      </c>
      <c r="AA7" s="34">
        <v>104.1</v>
      </c>
      <c r="AB7" s="34">
        <v>104.6</v>
      </c>
      <c r="AC7" s="34">
        <v>104.4</v>
      </c>
      <c r="AD7" s="34">
        <v>105.8</v>
      </c>
      <c r="AE7" s="35">
        <f>SUM('Raw Data'!$D7:$P7)</f>
        <v>1380.3999999999999</v>
      </c>
      <c r="AF7" s="35">
        <f>SUM('Raw Data'!$R7:$T7)</f>
        <v>320.39999999999998</v>
      </c>
    </row>
    <row r="8" spans="1:36" x14ac:dyDescent="0.3">
      <c r="A8" s="32" t="s">
        <v>33</v>
      </c>
      <c r="B8" s="32">
        <v>2013</v>
      </c>
      <c r="C8" s="32" t="s">
        <v>36</v>
      </c>
      <c r="D8" s="32">
        <v>112.9</v>
      </c>
      <c r="E8" s="32">
        <v>112.9</v>
      </c>
      <c r="F8" s="32">
        <v>116.9</v>
      </c>
      <c r="G8" s="32">
        <v>104</v>
      </c>
      <c r="H8" s="32">
        <v>103.5</v>
      </c>
      <c r="I8" s="32">
        <v>103.1</v>
      </c>
      <c r="J8" s="32">
        <v>104.9</v>
      </c>
      <c r="K8" s="32">
        <v>104.1</v>
      </c>
      <c r="L8" s="32">
        <v>103.8</v>
      </c>
      <c r="M8" s="32">
        <v>102.3</v>
      </c>
      <c r="N8" s="32">
        <v>106</v>
      </c>
      <c r="O8" s="32">
        <v>109</v>
      </c>
      <c r="P8" s="32">
        <v>107.2</v>
      </c>
      <c r="Q8" s="32">
        <v>106</v>
      </c>
      <c r="R8" s="32">
        <v>106.6</v>
      </c>
      <c r="S8" s="32">
        <v>105.5</v>
      </c>
      <c r="T8" s="32">
        <v>106.4</v>
      </c>
      <c r="U8" s="36" t="s">
        <v>37</v>
      </c>
      <c r="V8" s="32">
        <v>105.7</v>
      </c>
      <c r="W8" s="32">
        <v>105.2</v>
      </c>
      <c r="X8" s="32">
        <v>104.7</v>
      </c>
      <c r="Y8" s="32">
        <v>104.4</v>
      </c>
      <c r="Z8" s="32">
        <v>103.3</v>
      </c>
      <c r="AA8" s="32">
        <v>103.7</v>
      </c>
      <c r="AB8" s="32">
        <v>104.3</v>
      </c>
      <c r="AC8" s="32">
        <v>104.3</v>
      </c>
      <c r="AD8" s="32">
        <v>104.7</v>
      </c>
      <c r="AE8" s="33">
        <f>SUM('Raw Data'!$D8:$P8)</f>
        <v>1390.6000000000001</v>
      </c>
      <c r="AF8" s="33">
        <f>SUM('Raw Data'!$R8:$T8)</f>
        <v>318.5</v>
      </c>
    </row>
    <row r="9" spans="1:36" x14ac:dyDescent="0.3">
      <c r="A9" s="34" t="s">
        <v>35</v>
      </c>
      <c r="B9" s="34">
        <v>2013</v>
      </c>
      <c r="C9" s="34" t="s">
        <v>36</v>
      </c>
      <c r="D9" s="34">
        <v>110.4</v>
      </c>
      <c r="E9" s="34">
        <v>110.2</v>
      </c>
      <c r="F9" s="34">
        <v>112.8</v>
      </c>
      <c r="G9" s="34">
        <v>104.9</v>
      </c>
      <c r="H9" s="34">
        <v>105.5</v>
      </c>
      <c r="I9" s="34">
        <v>103.6</v>
      </c>
      <c r="J9" s="34">
        <v>103.2</v>
      </c>
      <c r="K9" s="34">
        <v>105.3</v>
      </c>
      <c r="L9" s="34">
        <v>105.1</v>
      </c>
      <c r="M9" s="34">
        <v>102.8</v>
      </c>
      <c r="N9" s="34">
        <v>105.5</v>
      </c>
      <c r="O9" s="34">
        <v>108.3</v>
      </c>
      <c r="P9" s="34">
        <v>106.6</v>
      </c>
      <c r="Q9" s="34">
        <v>105.7</v>
      </c>
      <c r="R9" s="34">
        <v>106.9</v>
      </c>
      <c r="S9" s="34">
        <v>106</v>
      </c>
      <c r="T9" s="34">
        <v>106.8</v>
      </c>
      <c r="U9" s="37" t="s">
        <v>37</v>
      </c>
      <c r="V9" s="34">
        <v>106</v>
      </c>
      <c r="W9" s="34">
        <v>105.2</v>
      </c>
      <c r="X9" s="34">
        <v>104.5</v>
      </c>
      <c r="Y9" s="34">
        <v>104.2</v>
      </c>
      <c r="Z9" s="34">
        <v>103.6</v>
      </c>
      <c r="AA9" s="34">
        <v>103.9</v>
      </c>
      <c r="AB9" s="34">
        <v>104.5</v>
      </c>
      <c r="AC9" s="34">
        <v>104.4</v>
      </c>
      <c r="AD9" s="34">
        <v>105.3</v>
      </c>
      <c r="AE9" s="35">
        <f>SUM('Raw Data'!$D9:$P9)</f>
        <v>1384.2</v>
      </c>
      <c r="AF9" s="35">
        <f>SUM('Raw Data'!$R9:$T9)</f>
        <v>319.7</v>
      </c>
    </row>
    <row r="10" spans="1:36" x14ac:dyDescent="0.3">
      <c r="A10" s="32" t="s">
        <v>30</v>
      </c>
      <c r="B10" s="32">
        <v>2013</v>
      </c>
      <c r="C10" s="32" t="s">
        <v>38</v>
      </c>
      <c r="D10" s="32">
        <v>110.2</v>
      </c>
      <c r="E10" s="32">
        <v>108.8</v>
      </c>
      <c r="F10" s="32">
        <v>109.9</v>
      </c>
      <c r="G10" s="32">
        <v>105.6</v>
      </c>
      <c r="H10" s="32">
        <v>106.2</v>
      </c>
      <c r="I10" s="32">
        <v>105.7</v>
      </c>
      <c r="J10" s="32">
        <v>101.4</v>
      </c>
      <c r="K10" s="32">
        <v>105.7</v>
      </c>
      <c r="L10" s="32">
        <v>105</v>
      </c>
      <c r="M10" s="32">
        <v>103.3</v>
      </c>
      <c r="N10" s="32">
        <v>105.6</v>
      </c>
      <c r="O10" s="32">
        <v>108.2</v>
      </c>
      <c r="P10" s="32">
        <v>106.6</v>
      </c>
      <c r="Q10" s="32">
        <v>106.5</v>
      </c>
      <c r="R10" s="32">
        <v>107.6</v>
      </c>
      <c r="S10" s="32">
        <v>106.8</v>
      </c>
      <c r="T10" s="32">
        <v>107.5</v>
      </c>
      <c r="U10" s="36" t="s">
        <v>32</v>
      </c>
      <c r="V10" s="32">
        <v>106.1</v>
      </c>
      <c r="W10" s="32">
        <v>105.6</v>
      </c>
      <c r="X10" s="32">
        <v>104.7</v>
      </c>
      <c r="Y10" s="32">
        <v>104.6</v>
      </c>
      <c r="Z10" s="32">
        <v>104</v>
      </c>
      <c r="AA10" s="32">
        <v>104.3</v>
      </c>
      <c r="AB10" s="32">
        <v>104.3</v>
      </c>
      <c r="AC10" s="32">
        <v>104.6</v>
      </c>
      <c r="AD10" s="32">
        <v>106</v>
      </c>
      <c r="AE10" s="33">
        <f>SUM('Raw Data'!$D10:$P10)</f>
        <v>1382.2</v>
      </c>
      <c r="AF10" s="33">
        <f>SUM('Raw Data'!$R10:$T10)</f>
        <v>321.89999999999998</v>
      </c>
    </row>
    <row r="11" spans="1:36" x14ac:dyDescent="0.3">
      <c r="A11" s="34" t="s">
        <v>33</v>
      </c>
      <c r="B11" s="34">
        <v>2013</v>
      </c>
      <c r="C11" s="34" t="s">
        <v>38</v>
      </c>
      <c r="D11" s="34">
        <v>113.9</v>
      </c>
      <c r="E11" s="34">
        <v>111.4</v>
      </c>
      <c r="F11" s="34">
        <v>113.2</v>
      </c>
      <c r="G11" s="34">
        <v>104.3</v>
      </c>
      <c r="H11" s="34">
        <v>102.7</v>
      </c>
      <c r="I11" s="34">
        <v>104.9</v>
      </c>
      <c r="J11" s="34">
        <v>103.8</v>
      </c>
      <c r="K11" s="34">
        <v>103.5</v>
      </c>
      <c r="L11" s="34">
        <v>102.6</v>
      </c>
      <c r="M11" s="34">
        <v>102.4</v>
      </c>
      <c r="N11" s="34">
        <v>107</v>
      </c>
      <c r="O11" s="34">
        <v>109.8</v>
      </c>
      <c r="P11" s="34">
        <v>107.3</v>
      </c>
      <c r="Q11" s="34">
        <v>106.8</v>
      </c>
      <c r="R11" s="34">
        <v>107.2</v>
      </c>
      <c r="S11" s="34">
        <v>106</v>
      </c>
      <c r="T11" s="34">
        <v>107</v>
      </c>
      <c r="U11" s="37" t="s">
        <v>37</v>
      </c>
      <c r="V11" s="34">
        <v>106</v>
      </c>
      <c r="W11" s="34">
        <v>105.7</v>
      </c>
      <c r="X11" s="34">
        <v>105.2</v>
      </c>
      <c r="Y11" s="34">
        <v>105.5</v>
      </c>
      <c r="Z11" s="34">
        <v>103.5</v>
      </c>
      <c r="AA11" s="34">
        <v>103.8</v>
      </c>
      <c r="AB11" s="34">
        <v>104.2</v>
      </c>
      <c r="AC11" s="34">
        <v>104.9</v>
      </c>
      <c r="AD11" s="34">
        <v>105</v>
      </c>
      <c r="AE11" s="35">
        <f>SUM('Raw Data'!$D11:$P11)</f>
        <v>1386.8</v>
      </c>
      <c r="AF11" s="35">
        <f>SUM('Raw Data'!$R11:$T11)</f>
        <v>320.2</v>
      </c>
    </row>
    <row r="12" spans="1:36" x14ac:dyDescent="0.3">
      <c r="A12" s="32" t="s">
        <v>35</v>
      </c>
      <c r="B12" s="32">
        <v>2013</v>
      </c>
      <c r="C12" s="32" t="s">
        <v>38</v>
      </c>
      <c r="D12" s="32">
        <v>111.4</v>
      </c>
      <c r="E12" s="32">
        <v>109.7</v>
      </c>
      <c r="F12" s="32">
        <v>111.2</v>
      </c>
      <c r="G12" s="32">
        <v>105.1</v>
      </c>
      <c r="H12" s="32">
        <v>104.9</v>
      </c>
      <c r="I12" s="32">
        <v>105.3</v>
      </c>
      <c r="J12" s="32">
        <v>102.2</v>
      </c>
      <c r="K12" s="32">
        <v>105</v>
      </c>
      <c r="L12" s="32">
        <v>104.2</v>
      </c>
      <c r="M12" s="32">
        <v>103</v>
      </c>
      <c r="N12" s="32">
        <v>106.2</v>
      </c>
      <c r="O12" s="32">
        <v>108.9</v>
      </c>
      <c r="P12" s="32">
        <v>106.9</v>
      </c>
      <c r="Q12" s="32">
        <v>106.6</v>
      </c>
      <c r="R12" s="32">
        <v>107.4</v>
      </c>
      <c r="S12" s="32">
        <v>106.5</v>
      </c>
      <c r="T12" s="32">
        <v>107.3</v>
      </c>
      <c r="U12" s="36" t="s">
        <v>37</v>
      </c>
      <c r="V12" s="32">
        <v>106.1</v>
      </c>
      <c r="W12" s="32">
        <v>105.6</v>
      </c>
      <c r="X12" s="32">
        <v>104.9</v>
      </c>
      <c r="Y12" s="32">
        <v>105.1</v>
      </c>
      <c r="Z12" s="32">
        <v>103.7</v>
      </c>
      <c r="AA12" s="32">
        <v>104</v>
      </c>
      <c r="AB12" s="32">
        <v>104.3</v>
      </c>
      <c r="AC12" s="32">
        <v>104.7</v>
      </c>
      <c r="AD12" s="32">
        <v>105.5</v>
      </c>
      <c r="AE12" s="33">
        <f>SUM('Raw Data'!$D12:$P12)</f>
        <v>1384.0000000000002</v>
      </c>
      <c r="AF12" s="33">
        <f>SUM('Raw Data'!$R12:$T12)</f>
        <v>321.2</v>
      </c>
    </row>
    <row r="13" spans="1:36" x14ac:dyDescent="0.3">
      <c r="A13" s="34" t="s">
        <v>30</v>
      </c>
      <c r="B13" s="34">
        <v>2013</v>
      </c>
      <c r="C13" s="34" t="s">
        <v>39</v>
      </c>
      <c r="D13" s="34">
        <v>110.2</v>
      </c>
      <c r="E13" s="34">
        <v>109.5</v>
      </c>
      <c r="F13" s="34">
        <v>106.9</v>
      </c>
      <c r="G13" s="34">
        <v>106.3</v>
      </c>
      <c r="H13" s="34">
        <v>105.7</v>
      </c>
      <c r="I13" s="34">
        <v>108.3</v>
      </c>
      <c r="J13" s="34">
        <v>103.4</v>
      </c>
      <c r="K13" s="34">
        <v>105.7</v>
      </c>
      <c r="L13" s="34">
        <v>104.2</v>
      </c>
      <c r="M13" s="34">
        <v>103.2</v>
      </c>
      <c r="N13" s="34">
        <v>106.5</v>
      </c>
      <c r="O13" s="34">
        <v>108.8</v>
      </c>
      <c r="P13" s="34">
        <v>107.1</v>
      </c>
      <c r="Q13" s="34">
        <v>107.1</v>
      </c>
      <c r="R13" s="34">
        <v>108.1</v>
      </c>
      <c r="S13" s="34">
        <v>107.4</v>
      </c>
      <c r="T13" s="34">
        <v>108</v>
      </c>
      <c r="U13" s="37" t="s">
        <v>32</v>
      </c>
      <c r="V13" s="34">
        <v>106.5</v>
      </c>
      <c r="W13" s="34">
        <v>106.1</v>
      </c>
      <c r="X13" s="34">
        <v>105.1</v>
      </c>
      <c r="Y13" s="34">
        <v>104.4</v>
      </c>
      <c r="Z13" s="34">
        <v>104.5</v>
      </c>
      <c r="AA13" s="34">
        <v>104.8</v>
      </c>
      <c r="AB13" s="34">
        <v>102.7</v>
      </c>
      <c r="AC13" s="34">
        <v>104.6</v>
      </c>
      <c r="AD13" s="34">
        <v>106.4</v>
      </c>
      <c r="AE13" s="35">
        <f>SUM('Raw Data'!$D13:$P13)</f>
        <v>1385.8</v>
      </c>
      <c r="AF13" s="35">
        <f>SUM('Raw Data'!$R13:$T13)</f>
        <v>323.5</v>
      </c>
    </row>
    <row r="14" spans="1:36" x14ac:dyDescent="0.3">
      <c r="A14" s="32" t="s">
        <v>33</v>
      </c>
      <c r="B14" s="32">
        <v>2013</v>
      </c>
      <c r="C14" s="32" t="s">
        <v>39</v>
      </c>
      <c r="D14" s="32">
        <v>114.6</v>
      </c>
      <c r="E14" s="32">
        <v>113.4</v>
      </c>
      <c r="F14" s="32">
        <v>106</v>
      </c>
      <c r="G14" s="32">
        <v>104.7</v>
      </c>
      <c r="H14" s="32">
        <v>102.1</v>
      </c>
      <c r="I14" s="32">
        <v>109.5</v>
      </c>
      <c r="J14" s="32">
        <v>109.7</v>
      </c>
      <c r="K14" s="32">
        <v>104.6</v>
      </c>
      <c r="L14" s="32">
        <v>102</v>
      </c>
      <c r="M14" s="32">
        <v>103.5</v>
      </c>
      <c r="N14" s="32">
        <v>108.2</v>
      </c>
      <c r="O14" s="32">
        <v>110.6</v>
      </c>
      <c r="P14" s="32">
        <v>108.8</v>
      </c>
      <c r="Q14" s="32">
        <v>108.5</v>
      </c>
      <c r="R14" s="32">
        <v>107.9</v>
      </c>
      <c r="S14" s="32">
        <v>106.4</v>
      </c>
      <c r="T14" s="32">
        <v>107.7</v>
      </c>
      <c r="U14" s="36" t="s">
        <v>40</v>
      </c>
      <c r="V14" s="32">
        <v>106.4</v>
      </c>
      <c r="W14" s="32">
        <v>106.5</v>
      </c>
      <c r="X14" s="32">
        <v>105.7</v>
      </c>
      <c r="Y14" s="32">
        <v>105</v>
      </c>
      <c r="Z14" s="32">
        <v>104</v>
      </c>
      <c r="AA14" s="32">
        <v>105.2</v>
      </c>
      <c r="AB14" s="32">
        <v>103.2</v>
      </c>
      <c r="AC14" s="32">
        <v>105.1</v>
      </c>
      <c r="AD14" s="32">
        <v>105.7</v>
      </c>
      <c r="AE14" s="33">
        <f>SUM('Raw Data'!$D14:$P14)</f>
        <v>1397.6999999999998</v>
      </c>
      <c r="AF14" s="33">
        <f>SUM('Raw Data'!$R14:$T14)</f>
        <v>322</v>
      </c>
    </row>
    <row r="15" spans="1:36" x14ac:dyDescent="0.3">
      <c r="A15" s="34" t="s">
        <v>35</v>
      </c>
      <c r="B15" s="34">
        <v>2013</v>
      </c>
      <c r="C15" s="34" t="s">
        <v>39</v>
      </c>
      <c r="D15" s="34">
        <v>111.6</v>
      </c>
      <c r="E15" s="34">
        <v>110.9</v>
      </c>
      <c r="F15" s="34">
        <v>106.6</v>
      </c>
      <c r="G15" s="34">
        <v>105.7</v>
      </c>
      <c r="H15" s="34">
        <v>104.4</v>
      </c>
      <c r="I15" s="34">
        <v>108.9</v>
      </c>
      <c r="J15" s="34">
        <v>105.5</v>
      </c>
      <c r="K15" s="34">
        <v>105.3</v>
      </c>
      <c r="L15" s="34">
        <v>103.5</v>
      </c>
      <c r="M15" s="34">
        <v>103.3</v>
      </c>
      <c r="N15" s="34">
        <v>107.2</v>
      </c>
      <c r="O15" s="34">
        <v>109.6</v>
      </c>
      <c r="P15" s="34">
        <v>107.7</v>
      </c>
      <c r="Q15" s="34">
        <v>107.5</v>
      </c>
      <c r="R15" s="34">
        <v>108</v>
      </c>
      <c r="S15" s="34">
        <v>107</v>
      </c>
      <c r="T15" s="34">
        <v>107.9</v>
      </c>
      <c r="U15" s="37" t="s">
        <v>40</v>
      </c>
      <c r="V15" s="34">
        <v>106.5</v>
      </c>
      <c r="W15" s="34">
        <v>106.3</v>
      </c>
      <c r="X15" s="34">
        <v>105.3</v>
      </c>
      <c r="Y15" s="34">
        <v>104.7</v>
      </c>
      <c r="Z15" s="34">
        <v>104.2</v>
      </c>
      <c r="AA15" s="34">
        <v>105</v>
      </c>
      <c r="AB15" s="34">
        <v>102.9</v>
      </c>
      <c r="AC15" s="34">
        <v>104.8</v>
      </c>
      <c r="AD15" s="34">
        <v>106.1</v>
      </c>
      <c r="AE15" s="35">
        <f>SUM('Raw Data'!$D15:$P15)</f>
        <v>1390.2</v>
      </c>
      <c r="AF15" s="35">
        <f>SUM('Raw Data'!$R15:$T15)</f>
        <v>322.89999999999998</v>
      </c>
    </row>
    <row r="16" spans="1:36" x14ac:dyDescent="0.3">
      <c r="A16" s="32" t="s">
        <v>30</v>
      </c>
      <c r="B16" s="32">
        <v>2013</v>
      </c>
      <c r="C16" s="32" t="s">
        <v>41</v>
      </c>
      <c r="D16" s="32">
        <v>110.9</v>
      </c>
      <c r="E16" s="32">
        <v>109.8</v>
      </c>
      <c r="F16" s="32">
        <v>105.9</v>
      </c>
      <c r="G16" s="32">
        <v>107.5</v>
      </c>
      <c r="H16" s="32">
        <v>105.3</v>
      </c>
      <c r="I16" s="32">
        <v>108.1</v>
      </c>
      <c r="J16" s="32">
        <v>107.3</v>
      </c>
      <c r="K16" s="32">
        <v>106.1</v>
      </c>
      <c r="L16" s="32">
        <v>103.7</v>
      </c>
      <c r="M16" s="32">
        <v>104</v>
      </c>
      <c r="N16" s="32">
        <v>107.4</v>
      </c>
      <c r="O16" s="32">
        <v>109.9</v>
      </c>
      <c r="P16" s="32">
        <v>108.1</v>
      </c>
      <c r="Q16" s="32">
        <v>108.1</v>
      </c>
      <c r="R16" s="32">
        <v>108.8</v>
      </c>
      <c r="S16" s="32">
        <v>107.9</v>
      </c>
      <c r="T16" s="32">
        <v>108.6</v>
      </c>
      <c r="U16" s="36" t="s">
        <v>32</v>
      </c>
      <c r="V16" s="32">
        <v>107.5</v>
      </c>
      <c r="W16" s="32">
        <v>106.8</v>
      </c>
      <c r="X16" s="32">
        <v>105.7</v>
      </c>
      <c r="Y16" s="32">
        <v>104.1</v>
      </c>
      <c r="Z16" s="32">
        <v>105</v>
      </c>
      <c r="AA16" s="32">
        <v>105.5</v>
      </c>
      <c r="AB16" s="32">
        <v>102.1</v>
      </c>
      <c r="AC16" s="32">
        <v>104.8</v>
      </c>
      <c r="AD16" s="32">
        <v>107.2</v>
      </c>
      <c r="AE16" s="33">
        <f>SUM('Raw Data'!$D16:$P16)</f>
        <v>1394</v>
      </c>
      <c r="AF16" s="33">
        <f>SUM('Raw Data'!$R16:$T16)</f>
        <v>325.29999999999995</v>
      </c>
    </row>
    <row r="17" spans="1:32" x14ac:dyDescent="0.3">
      <c r="A17" s="34" t="s">
        <v>33</v>
      </c>
      <c r="B17" s="34">
        <v>2013</v>
      </c>
      <c r="C17" s="34" t="s">
        <v>41</v>
      </c>
      <c r="D17" s="34">
        <v>115.4</v>
      </c>
      <c r="E17" s="34">
        <v>114.2</v>
      </c>
      <c r="F17" s="34">
        <v>102.7</v>
      </c>
      <c r="G17" s="34">
        <v>105.5</v>
      </c>
      <c r="H17" s="34">
        <v>101.5</v>
      </c>
      <c r="I17" s="34">
        <v>110.6</v>
      </c>
      <c r="J17" s="34">
        <v>123.7</v>
      </c>
      <c r="K17" s="34">
        <v>105.2</v>
      </c>
      <c r="L17" s="34">
        <v>101.9</v>
      </c>
      <c r="M17" s="34">
        <v>105</v>
      </c>
      <c r="N17" s="34">
        <v>109.1</v>
      </c>
      <c r="O17" s="34">
        <v>111.3</v>
      </c>
      <c r="P17" s="34">
        <v>111.1</v>
      </c>
      <c r="Q17" s="34">
        <v>109.8</v>
      </c>
      <c r="R17" s="34">
        <v>108.5</v>
      </c>
      <c r="S17" s="34">
        <v>106.7</v>
      </c>
      <c r="T17" s="34">
        <v>108.3</v>
      </c>
      <c r="U17" s="37" t="s">
        <v>40</v>
      </c>
      <c r="V17" s="34">
        <v>107.2</v>
      </c>
      <c r="W17" s="34">
        <v>107.1</v>
      </c>
      <c r="X17" s="34">
        <v>106.2</v>
      </c>
      <c r="Y17" s="34">
        <v>103.9</v>
      </c>
      <c r="Z17" s="34">
        <v>104.6</v>
      </c>
      <c r="AA17" s="34">
        <v>105.7</v>
      </c>
      <c r="AB17" s="34">
        <v>102.6</v>
      </c>
      <c r="AC17" s="34">
        <v>104.9</v>
      </c>
      <c r="AD17" s="34">
        <v>106.6</v>
      </c>
      <c r="AE17" s="35">
        <f>SUM('Raw Data'!$D17:$P17)</f>
        <v>1417.1999999999998</v>
      </c>
      <c r="AF17" s="35">
        <f>SUM('Raw Data'!$R17:$T17)</f>
        <v>323.5</v>
      </c>
    </row>
    <row r="18" spans="1:32" x14ac:dyDescent="0.3">
      <c r="A18" s="32" t="s">
        <v>35</v>
      </c>
      <c r="B18" s="32">
        <v>2013</v>
      </c>
      <c r="C18" s="32" t="s">
        <v>41</v>
      </c>
      <c r="D18" s="32">
        <v>112.3</v>
      </c>
      <c r="E18" s="32">
        <v>111.3</v>
      </c>
      <c r="F18" s="32">
        <v>104.7</v>
      </c>
      <c r="G18" s="32">
        <v>106.8</v>
      </c>
      <c r="H18" s="32">
        <v>103.9</v>
      </c>
      <c r="I18" s="32">
        <v>109.3</v>
      </c>
      <c r="J18" s="32">
        <v>112.9</v>
      </c>
      <c r="K18" s="32">
        <v>105.8</v>
      </c>
      <c r="L18" s="32">
        <v>103.1</v>
      </c>
      <c r="M18" s="32">
        <v>104.3</v>
      </c>
      <c r="N18" s="32">
        <v>108.1</v>
      </c>
      <c r="O18" s="32">
        <v>110.5</v>
      </c>
      <c r="P18" s="32">
        <v>109.2</v>
      </c>
      <c r="Q18" s="32">
        <v>108.6</v>
      </c>
      <c r="R18" s="32">
        <v>108.7</v>
      </c>
      <c r="S18" s="32">
        <v>107.4</v>
      </c>
      <c r="T18" s="32">
        <v>108.5</v>
      </c>
      <c r="U18" s="36" t="s">
        <v>40</v>
      </c>
      <c r="V18" s="32">
        <v>107.4</v>
      </c>
      <c r="W18" s="32">
        <v>106.9</v>
      </c>
      <c r="X18" s="32">
        <v>105.9</v>
      </c>
      <c r="Y18" s="32">
        <v>104</v>
      </c>
      <c r="Z18" s="32">
        <v>104.8</v>
      </c>
      <c r="AA18" s="32">
        <v>105.6</v>
      </c>
      <c r="AB18" s="32">
        <v>102.3</v>
      </c>
      <c r="AC18" s="32">
        <v>104.8</v>
      </c>
      <c r="AD18" s="32">
        <v>106.9</v>
      </c>
      <c r="AE18" s="33">
        <f>SUM('Raw Data'!$D18:$P18)</f>
        <v>1402.1999999999998</v>
      </c>
      <c r="AF18" s="33">
        <f>SUM('Raw Data'!$R18:$T18)</f>
        <v>324.60000000000002</v>
      </c>
    </row>
    <row r="19" spans="1:32" x14ac:dyDescent="0.3">
      <c r="A19" s="34" t="s">
        <v>30</v>
      </c>
      <c r="B19" s="34">
        <v>2013</v>
      </c>
      <c r="C19" s="34" t="s">
        <v>42</v>
      </c>
      <c r="D19" s="34">
        <v>112.3</v>
      </c>
      <c r="E19" s="34">
        <v>112.1</v>
      </c>
      <c r="F19" s="34">
        <v>108.1</v>
      </c>
      <c r="G19" s="34">
        <v>108.3</v>
      </c>
      <c r="H19" s="34">
        <v>105.9</v>
      </c>
      <c r="I19" s="34">
        <v>109.2</v>
      </c>
      <c r="J19" s="34">
        <v>118</v>
      </c>
      <c r="K19" s="34">
        <v>106.8</v>
      </c>
      <c r="L19" s="34">
        <v>104.1</v>
      </c>
      <c r="M19" s="34">
        <v>105.4</v>
      </c>
      <c r="N19" s="34">
        <v>108.2</v>
      </c>
      <c r="O19" s="34">
        <v>111</v>
      </c>
      <c r="P19" s="34">
        <v>110.6</v>
      </c>
      <c r="Q19" s="34">
        <v>109</v>
      </c>
      <c r="R19" s="34">
        <v>109.7</v>
      </c>
      <c r="S19" s="34">
        <v>108.8</v>
      </c>
      <c r="T19" s="34">
        <v>109.5</v>
      </c>
      <c r="U19" s="37" t="s">
        <v>32</v>
      </c>
      <c r="V19" s="34">
        <v>108.5</v>
      </c>
      <c r="W19" s="34">
        <v>107.5</v>
      </c>
      <c r="X19" s="34">
        <v>106.3</v>
      </c>
      <c r="Y19" s="34">
        <v>105</v>
      </c>
      <c r="Z19" s="34">
        <v>105.6</v>
      </c>
      <c r="AA19" s="34">
        <v>106.5</v>
      </c>
      <c r="AB19" s="34">
        <v>102.5</v>
      </c>
      <c r="AC19" s="34">
        <v>105.5</v>
      </c>
      <c r="AD19" s="34">
        <v>108.9</v>
      </c>
      <c r="AE19" s="35">
        <f>SUM('Raw Data'!$D19:$P19)</f>
        <v>1420</v>
      </c>
      <c r="AF19" s="35">
        <f>SUM('Raw Data'!$R19:$T19)</f>
        <v>328</v>
      </c>
    </row>
    <row r="20" spans="1:32" x14ac:dyDescent="0.3">
      <c r="A20" s="32" t="s">
        <v>33</v>
      </c>
      <c r="B20" s="32">
        <v>2013</v>
      </c>
      <c r="C20" s="32" t="s">
        <v>42</v>
      </c>
      <c r="D20" s="32">
        <v>117</v>
      </c>
      <c r="E20" s="32">
        <v>120.1</v>
      </c>
      <c r="F20" s="32">
        <v>112.5</v>
      </c>
      <c r="G20" s="32">
        <v>107.3</v>
      </c>
      <c r="H20" s="32">
        <v>101.3</v>
      </c>
      <c r="I20" s="32">
        <v>112.4</v>
      </c>
      <c r="J20" s="32">
        <v>143.6</v>
      </c>
      <c r="K20" s="32">
        <v>105.4</v>
      </c>
      <c r="L20" s="32">
        <v>101.4</v>
      </c>
      <c r="M20" s="32">
        <v>106.4</v>
      </c>
      <c r="N20" s="32">
        <v>110</v>
      </c>
      <c r="O20" s="32">
        <v>112.2</v>
      </c>
      <c r="P20" s="32">
        <v>115</v>
      </c>
      <c r="Q20" s="32">
        <v>110.9</v>
      </c>
      <c r="R20" s="32">
        <v>109.2</v>
      </c>
      <c r="S20" s="32">
        <v>107.2</v>
      </c>
      <c r="T20" s="32">
        <v>108.9</v>
      </c>
      <c r="U20" s="36" t="s">
        <v>43</v>
      </c>
      <c r="V20" s="32">
        <v>108</v>
      </c>
      <c r="W20" s="32">
        <v>107.7</v>
      </c>
      <c r="X20" s="32">
        <v>106.5</v>
      </c>
      <c r="Y20" s="32">
        <v>105.2</v>
      </c>
      <c r="Z20" s="32">
        <v>105.2</v>
      </c>
      <c r="AA20" s="32">
        <v>108.1</v>
      </c>
      <c r="AB20" s="32">
        <v>103.3</v>
      </c>
      <c r="AC20" s="32">
        <v>106.1</v>
      </c>
      <c r="AD20" s="32">
        <v>109.7</v>
      </c>
      <c r="AE20" s="33">
        <f>SUM('Raw Data'!$D20:$P20)</f>
        <v>1464.6000000000001</v>
      </c>
      <c r="AF20" s="33">
        <f>SUM('Raw Data'!$R20:$T20)</f>
        <v>325.3</v>
      </c>
    </row>
    <row r="21" spans="1:32" x14ac:dyDescent="0.3">
      <c r="A21" s="34" t="s">
        <v>35</v>
      </c>
      <c r="B21" s="34">
        <v>2013</v>
      </c>
      <c r="C21" s="34" t="s">
        <v>42</v>
      </c>
      <c r="D21" s="34">
        <v>113.8</v>
      </c>
      <c r="E21" s="34">
        <v>114.9</v>
      </c>
      <c r="F21" s="34">
        <v>109.8</v>
      </c>
      <c r="G21" s="34">
        <v>107.9</v>
      </c>
      <c r="H21" s="34">
        <v>104.2</v>
      </c>
      <c r="I21" s="34">
        <v>110.7</v>
      </c>
      <c r="J21" s="34">
        <v>126.7</v>
      </c>
      <c r="K21" s="34">
        <v>106.3</v>
      </c>
      <c r="L21" s="34">
        <v>103.2</v>
      </c>
      <c r="M21" s="34">
        <v>105.7</v>
      </c>
      <c r="N21" s="34">
        <v>109</v>
      </c>
      <c r="O21" s="34">
        <v>111.6</v>
      </c>
      <c r="P21" s="34">
        <v>112.2</v>
      </c>
      <c r="Q21" s="34">
        <v>109.5</v>
      </c>
      <c r="R21" s="34">
        <v>109.5</v>
      </c>
      <c r="S21" s="34">
        <v>108.1</v>
      </c>
      <c r="T21" s="34">
        <v>109.3</v>
      </c>
      <c r="U21" s="37" t="s">
        <v>43</v>
      </c>
      <c r="V21" s="34">
        <v>108.3</v>
      </c>
      <c r="W21" s="34">
        <v>107.6</v>
      </c>
      <c r="X21" s="34">
        <v>106.4</v>
      </c>
      <c r="Y21" s="34">
        <v>105.1</v>
      </c>
      <c r="Z21" s="34">
        <v>105.4</v>
      </c>
      <c r="AA21" s="34">
        <v>107.4</v>
      </c>
      <c r="AB21" s="34">
        <v>102.8</v>
      </c>
      <c r="AC21" s="34">
        <v>105.8</v>
      </c>
      <c r="AD21" s="34">
        <v>109.3</v>
      </c>
      <c r="AE21" s="35">
        <f>SUM('Raw Data'!$D21:$P21)</f>
        <v>1436</v>
      </c>
      <c r="AF21" s="35">
        <f>SUM('Raw Data'!$R21:$T21)</f>
        <v>326.89999999999998</v>
      </c>
    </row>
    <row r="22" spans="1:32" x14ac:dyDescent="0.3">
      <c r="A22" s="32" t="s">
        <v>30</v>
      </c>
      <c r="B22" s="32">
        <v>2013</v>
      </c>
      <c r="C22" s="32" t="s">
        <v>44</v>
      </c>
      <c r="D22" s="32">
        <v>113.4</v>
      </c>
      <c r="E22" s="32">
        <v>114.9</v>
      </c>
      <c r="F22" s="32">
        <v>110.5</v>
      </c>
      <c r="G22" s="32">
        <v>109.3</v>
      </c>
      <c r="H22" s="32">
        <v>106.2</v>
      </c>
      <c r="I22" s="32">
        <v>110.3</v>
      </c>
      <c r="J22" s="32">
        <v>129.19999999999999</v>
      </c>
      <c r="K22" s="32">
        <v>107.1</v>
      </c>
      <c r="L22" s="32">
        <v>104.3</v>
      </c>
      <c r="M22" s="32">
        <v>106.4</v>
      </c>
      <c r="N22" s="32">
        <v>109.1</v>
      </c>
      <c r="O22" s="32">
        <v>112.1</v>
      </c>
      <c r="P22" s="32">
        <v>113.1</v>
      </c>
      <c r="Q22" s="32">
        <v>109.8</v>
      </c>
      <c r="R22" s="32">
        <v>110.5</v>
      </c>
      <c r="S22" s="32">
        <v>109.5</v>
      </c>
      <c r="T22" s="32">
        <v>110.3</v>
      </c>
      <c r="U22" s="36" t="s">
        <v>32</v>
      </c>
      <c r="V22" s="32">
        <v>109.5</v>
      </c>
      <c r="W22" s="32">
        <v>108.3</v>
      </c>
      <c r="X22" s="32">
        <v>106.9</v>
      </c>
      <c r="Y22" s="32">
        <v>106.8</v>
      </c>
      <c r="Z22" s="32">
        <v>106.4</v>
      </c>
      <c r="AA22" s="32">
        <v>107.8</v>
      </c>
      <c r="AB22" s="32">
        <v>102.5</v>
      </c>
      <c r="AC22" s="32">
        <v>106.5</v>
      </c>
      <c r="AD22" s="32">
        <v>110.7</v>
      </c>
      <c r="AE22" s="33">
        <f>SUM('Raw Data'!$D22:$P22)</f>
        <v>1445.8999999999996</v>
      </c>
      <c r="AF22" s="33">
        <f>SUM('Raw Data'!$R22:$T22)</f>
        <v>330.3</v>
      </c>
    </row>
    <row r="23" spans="1:32" x14ac:dyDescent="0.3">
      <c r="A23" s="34" t="s">
        <v>33</v>
      </c>
      <c r="B23" s="34">
        <v>2013</v>
      </c>
      <c r="C23" s="34" t="s">
        <v>44</v>
      </c>
      <c r="D23" s="34">
        <v>117.8</v>
      </c>
      <c r="E23" s="34">
        <v>119.2</v>
      </c>
      <c r="F23" s="34">
        <v>114</v>
      </c>
      <c r="G23" s="34">
        <v>108.3</v>
      </c>
      <c r="H23" s="34">
        <v>101.1</v>
      </c>
      <c r="I23" s="34">
        <v>113.2</v>
      </c>
      <c r="J23" s="34">
        <v>160.9</v>
      </c>
      <c r="K23" s="34">
        <v>105.1</v>
      </c>
      <c r="L23" s="34">
        <v>101.3</v>
      </c>
      <c r="M23" s="34">
        <v>107.5</v>
      </c>
      <c r="N23" s="34">
        <v>110.4</v>
      </c>
      <c r="O23" s="34">
        <v>113.1</v>
      </c>
      <c r="P23" s="34">
        <v>117.5</v>
      </c>
      <c r="Q23" s="34">
        <v>111.7</v>
      </c>
      <c r="R23" s="34">
        <v>109.8</v>
      </c>
      <c r="S23" s="34">
        <v>107.8</v>
      </c>
      <c r="T23" s="34">
        <v>109.5</v>
      </c>
      <c r="U23" s="37" t="s">
        <v>45</v>
      </c>
      <c r="V23" s="34">
        <v>108.6</v>
      </c>
      <c r="W23" s="34">
        <v>108.1</v>
      </c>
      <c r="X23" s="34">
        <v>107.1</v>
      </c>
      <c r="Y23" s="34">
        <v>107.3</v>
      </c>
      <c r="Z23" s="34">
        <v>105.9</v>
      </c>
      <c r="AA23" s="34">
        <v>110.1</v>
      </c>
      <c r="AB23" s="34">
        <v>103.2</v>
      </c>
      <c r="AC23" s="34">
        <v>107.3</v>
      </c>
      <c r="AD23" s="34">
        <v>111.4</v>
      </c>
      <c r="AE23" s="35">
        <f>SUM('Raw Data'!$D23:$P23)</f>
        <v>1489.4</v>
      </c>
      <c r="AF23" s="35">
        <f>SUM('Raw Data'!$R23:$T23)</f>
        <v>327.10000000000002</v>
      </c>
    </row>
    <row r="24" spans="1:32" x14ac:dyDescent="0.3">
      <c r="A24" s="32" t="s">
        <v>35</v>
      </c>
      <c r="B24" s="32">
        <v>2013</v>
      </c>
      <c r="C24" s="32" t="s">
        <v>44</v>
      </c>
      <c r="D24" s="32">
        <v>114.8</v>
      </c>
      <c r="E24" s="32">
        <v>116.4</v>
      </c>
      <c r="F24" s="32">
        <v>111.9</v>
      </c>
      <c r="G24" s="32">
        <v>108.9</v>
      </c>
      <c r="H24" s="32">
        <v>104.3</v>
      </c>
      <c r="I24" s="32">
        <v>111.7</v>
      </c>
      <c r="J24" s="32">
        <v>140</v>
      </c>
      <c r="K24" s="32">
        <v>106.4</v>
      </c>
      <c r="L24" s="32">
        <v>103.3</v>
      </c>
      <c r="M24" s="32">
        <v>106.8</v>
      </c>
      <c r="N24" s="32">
        <v>109.6</v>
      </c>
      <c r="O24" s="32">
        <v>112.6</v>
      </c>
      <c r="P24" s="32">
        <v>114.7</v>
      </c>
      <c r="Q24" s="32">
        <v>110.3</v>
      </c>
      <c r="R24" s="32">
        <v>110.2</v>
      </c>
      <c r="S24" s="32">
        <v>108.8</v>
      </c>
      <c r="T24" s="32">
        <v>110</v>
      </c>
      <c r="U24" s="36" t="s">
        <v>45</v>
      </c>
      <c r="V24" s="32">
        <v>109.2</v>
      </c>
      <c r="W24" s="32">
        <v>108.2</v>
      </c>
      <c r="X24" s="32">
        <v>107</v>
      </c>
      <c r="Y24" s="32">
        <v>107.1</v>
      </c>
      <c r="Z24" s="32">
        <v>106.1</v>
      </c>
      <c r="AA24" s="32">
        <v>109.1</v>
      </c>
      <c r="AB24" s="32">
        <v>102.8</v>
      </c>
      <c r="AC24" s="32">
        <v>106.9</v>
      </c>
      <c r="AD24" s="32">
        <v>111</v>
      </c>
      <c r="AE24" s="33">
        <f>SUM('Raw Data'!$D24:$P24)</f>
        <v>1461.3999999999999</v>
      </c>
      <c r="AF24" s="33">
        <f>SUM('Raw Data'!$R24:$T24)</f>
        <v>329</v>
      </c>
    </row>
    <row r="25" spans="1:32" x14ac:dyDescent="0.3">
      <c r="A25" s="34" t="s">
        <v>30</v>
      </c>
      <c r="B25" s="34">
        <v>2013</v>
      </c>
      <c r="C25" s="34" t="s">
        <v>46</v>
      </c>
      <c r="D25" s="34">
        <v>114.3</v>
      </c>
      <c r="E25" s="34">
        <v>115.4</v>
      </c>
      <c r="F25" s="34">
        <v>111.1</v>
      </c>
      <c r="G25" s="34">
        <v>110</v>
      </c>
      <c r="H25" s="34">
        <v>106.4</v>
      </c>
      <c r="I25" s="34">
        <v>110.8</v>
      </c>
      <c r="J25" s="34">
        <v>138.9</v>
      </c>
      <c r="K25" s="34">
        <v>107.4</v>
      </c>
      <c r="L25" s="34">
        <v>104.1</v>
      </c>
      <c r="M25" s="34">
        <v>106.9</v>
      </c>
      <c r="N25" s="34">
        <v>109.7</v>
      </c>
      <c r="O25" s="34">
        <v>112.6</v>
      </c>
      <c r="P25" s="34">
        <v>114.9</v>
      </c>
      <c r="Q25" s="34">
        <v>110.7</v>
      </c>
      <c r="R25" s="34">
        <v>111.3</v>
      </c>
      <c r="S25" s="34">
        <v>110.2</v>
      </c>
      <c r="T25" s="34">
        <v>111.1</v>
      </c>
      <c r="U25" s="37" t="s">
        <v>32</v>
      </c>
      <c r="V25" s="34">
        <v>109.9</v>
      </c>
      <c r="W25" s="34">
        <v>108.7</v>
      </c>
      <c r="X25" s="34">
        <v>107.5</v>
      </c>
      <c r="Y25" s="34">
        <v>107.8</v>
      </c>
      <c r="Z25" s="34">
        <v>106.8</v>
      </c>
      <c r="AA25" s="34">
        <v>108.7</v>
      </c>
      <c r="AB25" s="34">
        <v>105</v>
      </c>
      <c r="AC25" s="34">
        <v>107.5</v>
      </c>
      <c r="AD25" s="34">
        <v>112.1</v>
      </c>
      <c r="AE25" s="35">
        <f>SUM('Raw Data'!$D25:$P25)</f>
        <v>1462.5</v>
      </c>
      <c r="AF25" s="35">
        <f>SUM('Raw Data'!$R25:$T25)</f>
        <v>332.6</v>
      </c>
    </row>
    <row r="26" spans="1:32" x14ac:dyDescent="0.3">
      <c r="A26" s="32" t="s">
        <v>33</v>
      </c>
      <c r="B26" s="32">
        <v>2013</v>
      </c>
      <c r="C26" s="32" t="s">
        <v>46</v>
      </c>
      <c r="D26" s="32">
        <v>118.3</v>
      </c>
      <c r="E26" s="32">
        <v>120.4</v>
      </c>
      <c r="F26" s="32">
        <v>112.7</v>
      </c>
      <c r="G26" s="32">
        <v>108.9</v>
      </c>
      <c r="H26" s="32">
        <v>101.1</v>
      </c>
      <c r="I26" s="32">
        <v>108.7</v>
      </c>
      <c r="J26" s="32">
        <v>177</v>
      </c>
      <c r="K26" s="32">
        <v>104.7</v>
      </c>
      <c r="L26" s="32">
        <v>101</v>
      </c>
      <c r="M26" s="32">
        <v>108.5</v>
      </c>
      <c r="N26" s="32">
        <v>110.9</v>
      </c>
      <c r="O26" s="32">
        <v>114.3</v>
      </c>
      <c r="P26" s="32">
        <v>119.6</v>
      </c>
      <c r="Q26" s="32">
        <v>112.4</v>
      </c>
      <c r="R26" s="32">
        <v>110.6</v>
      </c>
      <c r="S26" s="32">
        <v>108.3</v>
      </c>
      <c r="T26" s="32">
        <v>110.2</v>
      </c>
      <c r="U26" s="36" t="s">
        <v>47</v>
      </c>
      <c r="V26" s="32">
        <v>109.3</v>
      </c>
      <c r="W26" s="32">
        <v>108.7</v>
      </c>
      <c r="X26" s="32">
        <v>107.6</v>
      </c>
      <c r="Y26" s="32">
        <v>108.1</v>
      </c>
      <c r="Z26" s="32">
        <v>106.5</v>
      </c>
      <c r="AA26" s="32">
        <v>110.8</v>
      </c>
      <c r="AB26" s="32">
        <v>106</v>
      </c>
      <c r="AC26" s="32">
        <v>108.3</v>
      </c>
      <c r="AD26" s="32">
        <v>112.7</v>
      </c>
      <c r="AE26" s="33">
        <f>SUM('Raw Data'!$D26:$P26)</f>
        <v>1506.1000000000001</v>
      </c>
      <c r="AF26" s="33">
        <f>SUM('Raw Data'!$R26:$T26)</f>
        <v>329.09999999999997</v>
      </c>
    </row>
    <row r="27" spans="1:32" x14ac:dyDescent="0.3">
      <c r="A27" s="34" t="s">
        <v>35</v>
      </c>
      <c r="B27" s="34">
        <v>2013</v>
      </c>
      <c r="C27" s="34" t="s">
        <v>46</v>
      </c>
      <c r="D27" s="34">
        <v>115.6</v>
      </c>
      <c r="E27" s="34">
        <v>117.2</v>
      </c>
      <c r="F27" s="34">
        <v>111.7</v>
      </c>
      <c r="G27" s="34">
        <v>109.6</v>
      </c>
      <c r="H27" s="34">
        <v>104.5</v>
      </c>
      <c r="I27" s="34">
        <v>109.8</v>
      </c>
      <c r="J27" s="34">
        <v>151.80000000000001</v>
      </c>
      <c r="K27" s="34">
        <v>106.5</v>
      </c>
      <c r="L27" s="34">
        <v>103.1</v>
      </c>
      <c r="M27" s="34">
        <v>107.4</v>
      </c>
      <c r="N27" s="34">
        <v>110.2</v>
      </c>
      <c r="O27" s="34">
        <v>113.4</v>
      </c>
      <c r="P27" s="34">
        <v>116.6</v>
      </c>
      <c r="Q27" s="34">
        <v>111.2</v>
      </c>
      <c r="R27" s="34">
        <v>111</v>
      </c>
      <c r="S27" s="34">
        <v>109.4</v>
      </c>
      <c r="T27" s="34">
        <v>110.7</v>
      </c>
      <c r="U27" s="37" t="s">
        <v>47</v>
      </c>
      <c r="V27" s="34">
        <v>109.7</v>
      </c>
      <c r="W27" s="34">
        <v>108.7</v>
      </c>
      <c r="X27" s="34">
        <v>107.5</v>
      </c>
      <c r="Y27" s="34">
        <v>108</v>
      </c>
      <c r="Z27" s="34">
        <v>106.6</v>
      </c>
      <c r="AA27" s="34">
        <v>109.9</v>
      </c>
      <c r="AB27" s="34">
        <v>105.4</v>
      </c>
      <c r="AC27" s="34">
        <v>107.9</v>
      </c>
      <c r="AD27" s="34">
        <v>112.4</v>
      </c>
      <c r="AE27" s="35">
        <f>SUM('Raw Data'!$D27:$P27)</f>
        <v>1477.4</v>
      </c>
      <c r="AF27" s="35">
        <f>SUM('Raw Data'!$R27:$T27)</f>
        <v>331.1</v>
      </c>
    </row>
    <row r="28" spans="1:32" x14ac:dyDescent="0.3">
      <c r="A28" s="32" t="s">
        <v>30</v>
      </c>
      <c r="B28" s="32">
        <v>2013</v>
      </c>
      <c r="C28" s="32" t="s">
        <v>48</v>
      </c>
      <c r="D28" s="32">
        <v>115.4</v>
      </c>
      <c r="E28" s="32">
        <v>115.7</v>
      </c>
      <c r="F28" s="32">
        <v>111.7</v>
      </c>
      <c r="G28" s="32">
        <v>111</v>
      </c>
      <c r="H28" s="32">
        <v>107.4</v>
      </c>
      <c r="I28" s="32">
        <v>110.9</v>
      </c>
      <c r="J28" s="32">
        <v>154</v>
      </c>
      <c r="K28" s="32">
        <v>108.1</v>
      </c>
      <c r="L28" s="32">
        <v>104.2</v>
      </c>
      <c r="M28" s="32">
        <v>107.9</v>
      </c>
      <c r="N28" s="32">
        <v>110.4</v>
      </c>
      <c r="O28" s="32">
        <v>114</v>
      </c>
      <c r="P28" s="32">
        <v>117.8</v>
      </c>
      <c r="Q28" s="32">
        <v>111.7</v>
      </c>
      <c r="R28" s="32">
        <v>112.7</v>
      </c>
      <c r="S28" s="32">
        <v>111.4</v>
      </c>
      <c r="T28" s="32">
        <v>112.5</v>
      </c>
      <c r="U28" s="36" t="s">
        <v>32</v>
      </c>
      <c r="V28" s="32">
        <v>111.1</v>
      </c>
      <c r="W28" s="32">
        <v>109.6</v>
      </c>
      <c r="X28" s="32">
        <v>108.3</v>
      </c>
      <c r="Y28" s="32">
        <v>109.3</v>
      </c>
      <c r="Z28" s="32">
        <v>107.7</v>
      </c>
      <c r="AA28" s="32">
        <v>109.8</v>
      </c>
      <c r="AB28" s="32">
        <v>106.7</v>
      </c>
      <c r="AC28" s="32">
        <v>108.7</v>
      </c>
      <c r="AD28" s="32">
        <v>114.2</v>
      </c>
      <c r="AE28" s="33">
        <f>SUM('Raw Data'!$D28:$P28)</f>
        <v>1488.5000000000002</v>
      </c>
      <c r="AF28" s="33">
        <f>SUM('Raw Data'!$R28:$T28)</f>
        <v>336.6</v>
      </c>
    </row>
    <row r="29" spans="1:32" x14ac:dyDescent="0.3">
      <c r="A29" s="34" t="s">
        <v>33</v>
      </c>
      <c r="B29" s="34">
        <v>2013</v>
      </c>
      <c r="C29" s="34" t="s">
        <v>48</v>
      </c>
      <c r="D29" s="34">
        <v>118.6</v>
      </c>
      <c r="E29" s="34">
        <v>119.1</v>
      </c>
      <c r="F29" s="34">
        <v>113.2</v>
      </c>
      <c r="G29" s="34">
        <v>109.6</v>
      </c>
      <c r="H29" s="34">
        <v>101.7</v>
      </c>
      <c r="I29" s="34">
        <v>103.2</v>
      </c>
      <c r="J29" s="34">
        <v>174.3</v>
      </c>
      <c r="K29" s="34">
        <v>105.1</v>
      </c>
      <c r="L29" s="34">
        <v>100.8</v>
      </c>
      <c r="M29" s="34">
        <v>109.1</v>
      </c>
      <c r="N29" s="34">
        <v>111.1</v>
      </c>
      <c r="O29" s="34">
        <v>115.4</v>
      </c>
      <c r="P29" s="34">
        <v>119.2</v>
      </c>
      <c r="Q29" s="34">
        <v>112.9</v>
      </c>
      <c r="R29" s="34">
        <v>111.4</v>
      </c>
      <c r="S29" s="34">
        <v>109</v>
      </c>
      <c r="T29" s="34">
        <v>111.1</v>
      </c>
      <c r="U29" s="37" t="s">
        <v>49</v>
      </c>
      <c r="V29" s="34">
        <v>109.5</v>
      </c>
      <c r="W29" s="34">
        <v>109.6</v>
      </c>
      <c r="X29" s="34">
        <v>107.9</v>
      </c>
      <c r="Y29" s="34">
        <v>110.4</v>
      </c>
      <c r="Z29" s="34">
        <v>107.4</v>
      </c>
      <c r="AA29" s="34">
        <v>111.2</v>
      </c>
      <c r="AB29" s="34">
        <v>106.9</v>
      </c>
      <c r="AC29" s="34">
        <v>109.4</v>
      </c>
      <c r="AD29" s="34">
        <v>113.2</v>
      </c>
      <c r="AE29" s="35">
        <f>SUM('Raw Data'!$D29:$P29)</f>
        <v>1500.4</v>
      </c>
      <c r="AF29" s="35">
        <f>SUM('Raw Data'!$R29:$T29)</f>
        <v>331.5</v>
      </c>
    </row>
    <row r="30" spans="1:32" x14ac:dyDescent="0.3">
      <c r="A30" s="32" t="s">
        <v>35</v>
      </c>
      <c r="B30" s="32">
        <v>2013</v>
      </c>
      <c r="C30" s="32" t="s">
        <v>48</v>
      </c>
      <c r="D30" s="32">
        <v>116.4</v>
      </c>
      <c r="E30" s="32">
        <v>116.9</v>
      </c>
      <c r="F30" s="32">
        <v>112.3</v>
      </c>
      <c r="G30" s="32">
        <v>110.5</v>
      </c>
      <c r="H30" s="32">
        <v>105.3</v>
      </c>
      <c r="I30" s="32">
        <v>107.3</v>
      </c>
      <c r="J30" s="32">
        <v>160.9</v>
      </c>
      <c r="K30" s="32">
        <v>107.1</v>
      </c>
      <c r="L30" s="32">
        <v>103.1</v>
      </c>
      <c r="M30" s="32">
        <v>108.3</v>
      </c>
      <c r="N30" s="32">
        <v>110.7</v>
      </c>
      <c r="O30" s="32">
        <v>114.6</v>
      </c>
      <c r="P30" s="32">
        <v>118.3</v>
      </c>
      <c r="Q30" s="32">
        <v>112</v>
      </c>
      <c r="R30" s="32">
        <v>112.2</v>
      </c>
      <c r="S30" s="32">
        <v>110.4</v>
      </c>
      <c r="T30" s="32">
        <v>111.9</v>
      </c>
      <c r="U30" s="36" t="s">
        <v>49</v>
      </c>
      <c r="V30" s="32">
        <v>110.5</v>
      </c>
      <c r="W30" s="32">
        <v>109.6</v>
      </c>
      <c r="X30" s="32">
        <v>108.1</v>
      </c>
      <c r="Y30" s="32">
        <v>109.9</v>
      </c>
      <c r="Z30" s="32">
        <v>107.5</v>
      </c>
      <c r="AA30" s="32">
        <v>110.6</v>
      </c>
      <c r="AB30" s="32">
        <v>106.8</v>
      </c>
      <c r="AC30" s="32">
        <v>109</v>
      </c>
      <c r="AD30" s="32">
        <v>113.7</v>
      </c>
      <c r="AE30" s="33">
        <f>SUM('Raw Data'!$D30:$P30)</f>
        <v>1491.6999999999998</v>
      </c>
      <c r="AF30" s="33">
        <f>SUM('Raw Data'!$R30:$T30)</f>
        <v>334.5</v>
      </c>
    </row>
    <row r="31" spans="1:32" x14ac:dyDescent="0.3">
      <c r="A31" s="34" t="s">
        <v>30</v>
      </c>
      <c r="B31" s="34">
        <v>2013</v>
      </c>
      <c r="C31" s="34" t="s">
        <v>50</v>
      </c>
      <c r="D31" s="34">
        <v>116.3</v>
      </c>
      <c r="E31" s="34">
        <v>115.4</v>
      </c>
      <c r="F31" s="34">
        <v>112.6</v>
      </c>
      <c r="G31" s="34">
        <v>111.7</v>
      </c>
      <c r="H31" s="34">
        <v>107.7</v>
      </c>
      <c r="I31" s="34">
        <v>113.2</v>
      </c>
      <c r="J31" s="34">
        <v>164.9</v>
      </c>
      <c r="K31" s="34">
        <v>108.3</v>
      </c>
      <c r="L31" s="34">
        <v>103.9</v>
      </c>
      <c r="M31" s="34">
        <v>108.2</v>
      </c>
      <c r="N31" s="34">
        <v>111.1</v>
      </c>
      <c r="O31" s="34">
        <v>114.9</v>
      </c>
      <c r="P31" s="34">
        <v>119.8</v>
      </c>
      <c r="Q31" s="34">
        <v>112.2</v>
      </c>
      <c r="R31" s="34">
        <v>113.6</v>
      </c>
      <c r="S31" s="34">
        <v>112.3</v>
      </c>
      <c r="T31" s="34">
        <v>113.4</v>
      </c>
      <c r="U31" s="37" t="s">
        <v>32</v>
      </c>
      <c r="V31" s="34">
        <v>111.6</v>
      </c>
      <c r="W31" s="34">
        <v>110.4</v>
      </c>
      <c r="X31" s="34">
        <v>108.9</v>
      </c>
      <c r="Y31" s="34">
        <v>109.3</v>
      </c>
      <c r="Z31" s="34">
        <v>108.3</v>
      </c>
      <c r="AA31" s="34">
        <v>110.2</v>
      </c>
      <c r="AB31" s="34">
        <v>107.5</v>
      </c>
      <c r="AC31" s="34">
        <v>109.1</v>
      </c>
      <c r="AD31" s="34">
        <v>115.5</v>
      </c>
      <c r="AE31" s="35">
        <f>SUM('Raw Data'!$D31:$P31)</f>
        <v>1508</v>
      </c>
      <c r="AF31" s="35">
        <f>SUM('Raw Data'!$R31:$T31)</f>
        <v>339.29999999999995</v>
      </c>
    </row>
    <row r="32" spans="1:32" x14ac:dyDescent="0.3">
      <c r="A32" s="32" t="s">
        <v>33</v>
      </c>
      <c r="B32" s="32">
        <v>2013</v>
      </c>
      <c r="C32" s="32" t="s">
        <v>50</v>
      </c>
      <c r="D32" s="32">
        <v>118.9</v>
      </c>
      <c r="E32" s="32">
        <v>118.1</v>
      </c>
      <c r="F32" s="32">
        <v>114.5</v>
      </c>
      <c r="G32" s="32">
        <v>110.4</v>
      </c>
      <c r="H32" s="32">
        <v>102.3</v>
      </c>
      <c r="I32" s="32">
        <v>106.2</v>
      </c>
      <c r="J32" s="32">
        <v>183.5</v>
      </c>
      <c r="K32" s="32">
        <v>105.3</v>
      </c>
      <c r="L32" s="32">
        <v>100.2</v>
      </c>
      <c r="M32" s="32">
        <v>109.6</v>
      </c>
      <c r="N32" s="32">
        <v>111.4</v>
      </c>
      <c r="O32" s="32">
        <v>116</v>
      </c>
      <c r="P32" s="32">
        <v>120.8</v>
      </c>
      <c r="Q32" s="32">
        <v>113.5</v>
      </c>
      <c r="R32" s="32">
        <v>112.5</v>
      </c>
      <c r="S32" s="32">
        <v>109.7</v>
      </c>
      <c r="T32" s="32">
        <v>112</v>
      </c>
      <c r="U32" s="36" t="s">
        <v>51</v>
      </c>
      <c r="V32" s="32">
        <v>109.7</v>
      </c>
      <c r="W32" s="32">
        <v>110.2</v>
      </c>
      <c r="X32" s="32">
        <v>108.2</v>
      </c>
      <c r="Y32" s="32">
        <v>109.7</v>
      </c>
      <c r="Z32" s="32">
        <v>108</v>
      </c>
      <c r="AA32" s="32">
        <v>111.3</v>
      </c>
      <c r="AB32" s="32">
        <v>107.3</v>
      </c>
      <c r="AC32" s="32">
        <v>109.4</v>
      </c>
      <c r="AD32" s="32">
        <v>114</v>
      </c>
      <c r="AE32" s="33">
        <f>SUM('Raw Data'!$D32:$P32)</f>
        <v>1517.1999999999998</v>
      </c>
      <c r="AF32" s="33">
        <f>SUM('Raw Data'!$R32:$T32)</f>
        <v>334.2</v>
      </c>
    </row>
    <row r="33" spans="1:32" x14ac:dyDescent="0.3">
      <c r="A33" s="34" t="s">
        <v>35</v>
      </c>
      <c r="B33" s="34">
        <v>2013</v>
      </c>
      <c r="C33" s="34" t="s">
        <v>50</v>
      </c>
      <c r="D33" s="34">
        <v>117.1</v>
      </c>
      <c r="E33" s="34">
        <v>116.3</v>
      </c>
      <c r="F33" s="34">
        <v>113.3</v>
      </c>
      <c r="G33" s="34">
        <v>111.2</v>
      </c>
      <c r="H33" s="34">
        <v>105.7</v>
      </c>
      <c r="I33" s="34">
        <v>109.9</v>
      </c>
      <c r="J33" s="34">
        <v>171.2</v>
      </c>
      <c r="K33" s="34">
        <v>107.3</v>
      </c>
      <c r="L33" s="34">
        <v>102.7</v>
      </c>
      <c r="M33" s="34">
        <v>108.7</v>
      </c>
      <c r="N33" s="34">
        <v>111.2</v>
      </c>
      <c r="O33" s="34">
        <v>115.4</v>
      </c>
      <c r="P33" s="34">
        <v>120.2</v>
      </c>
      <c r="Q33" s="34">
        <v>112.5</v>
      </c>
      <c r="R33" s="34">
        <v>113.2</v>
      </c>
      <c r="S33" s="34">
        <v>111.2</v>
      </c>
      <c r="T33" s="34">
        <v>112.8</v>
      </c>
      <c r="U33" s="37" t="s">
        <v>51</v>
      </c>
      <c r="V33" s="34">
        <v>110.9</v>
      </c>
      <c r="W33" s="34">
        <v>110.3</v>
      </c>
      <c r="X33" s="34">
        <v>108.6</v>
      </c>
      <c r="Y33" s="34">
        <v>109.5</v>
      </c>
      <c r="Z33" s="34">
        <v>108.1</v>
      </c>
      <c r="AA33" s="34">
        <v>110.8</v>
      </c>
      <c r="AB33" s="34">
        <v>107.4</v>
      </c>
      <c r="AC33" s="34">
        <v>109.2</v>
      </c>
      <c r="AD33" s="34">
        <v>114.8</v>
      </c>
      <c r="AE33" s="35">
        <f>SUM('Raw Data'!$D33:$P33)</f>
        <v>1510.2000000000003</v>
      </c>
      <c r="AF33" s="35">
        <f>SUM('Raw Data'!$R33:$T33)</f>
        <v>337.2</v>
      </c>
    </row>
    <row r="34" spans="1:32" x14ac:dyDescent="0.3">
      <c r="A34" s="32" t="s">
        <v>30</v>
      </c>
      <c r="B34" s="32">
        <v>2013</v>
      </c>
      <c r="C34" s="32" t="s">
        <v>52</v>
      </c>
      <c r="D34" s="32">
        <v>117.3</v>
      </c>
      <c r="E34" s="32">
        <v>114.9</v>
      </c>
      <c r="F34" s="32">
        <v>116.2</v>
      </c>
      <c r="G34" s="32">
        <v>112.8</v>
      </c>
      <c r="H34" s="32">
        <v>108.9</v>
      </c>
      <c r="I34" s="32">
        <v>116.6</v>
      </c>
      <c r="J34" s="32">
        <v>178.1</v>
      </c>
      <c r="K34" s="32">
        <v>109.1</v>
      </c>
      <c r="L34" s="32">
        <v>103.6</v>
      </c>
      <c r="M34" s="32">
        <v>109</v>
      </c>
      <c r="N34" s="32">
        <v>111.8</v>
      </c>
      <c r="O34" s="32">
        <v>116</v>
      </c>
      <c r="P34" s="32">
        <v>122.5</v>
      </c>
      <c r="Q34" s="32">
        <v>112.8</v>
      </c>
      <c r="R34" s="32">
        <v>114.6</v>
      </c>
      <c r="S34" s="32">
        <v>113.1</v>
      </c>
      <c r="T34" s="32">
        <v>114.4</v>
      </c>
      <c r="U34" s="36" t="s">
        <v>32</v>
      </c>
      <c r="V34" s="32">
        <v>112.6</v>
      </c>
      <c r="W34" s="32">
        <v>111.3</v>
      </c>
      <c r="X34" s="32">
        <v>109.7</v>
      </c>
      <c r="Y34" s="32">
        <v>109.6</v>
      </c>
      <c r="Z34" s="32">
        <v>108.7</v>
      </c>
      <c r="AA34" s="32">
        <v>111</v>
      </c>
      <c r="AB34" s="32">
        <v>108.2</v>
      </c>
      <c r="AC34" s="32">
        <v>109.8</v>
      </c>
      <c r="AD34" s="32">
        <v>117.4</v>
      </c>
      <c r="AE34" s="33">
        <f>SUM('Raw Data'!$D34:$P34)</f>
        <v>1536.8</v>
      </c>
      <c r="AF34" s="33">
        <f>SUM('Raw Data'!$R34:$T34)</f>
        <v>342.1</v>
      </c>
    </row>
    <row r="35" spans="1:32" x14ac:dyDescent="0.3">
      <c r="A35" s="34" t="s">
        <v>33</v>
      </c>
      <c r="B35" s="34">
        <v>2013</v>
      </c>
      <c r="C35" s="34" t="s">
        <v>53</v>
      </c>
      <c r="D35" s="34">
        <v>119.8</v>
      </c>
      <c r="E35" s="34">
        <v>116.3</v>
      </c>
      <c r="F35" s="34">
        <v>122.6</v>
      </c>
      <c r="G35" s="34">
        <v>112</v>
      </c>
      <c r="H35" s="34">
        <v>103.2</v>
      </c>
      <c r="I35" s="34">
        <v>110</v>
      </c>
      <c r="J35" s="34">
        <v>192.8</v>
      </c>
      <c r="K35" s="34">
        <v>106.3</v>
      </c>
      <c r="L35" s="34">
        <v>99.5</v>
      </c>
      <c r="M35" s="34">
        <v>110.3</v>
      </c>
      <c r="N35" s="34">
        <v>111.8</v>
      </c>
      <c r="O35" s="34">
        <v>117.1</v>
      </c>
      <c r="P35" s="34">
        <v>122.9</v>
      </c>
      <c r="Q35" s="34">
        <v>114.1</v>
      </c>
      <c r="R35" s="34">
        <v>113.5</v>
      </c>
      <c r="S35" s="34">
        <v>110.3</v>
      </c>
      <c r="T35" s="34">
        <v>113</v>
      </c>
      <c r="U35" s="37" t="s">
        <v>54</v>
      </c>
      <c r="V35" s="34">
        <v>110</v>
      </c>
      <c r="W35" s="34">
        <v>110.9</v>
      </c>
      <c r="X35" s="34">
        <v>108.6</v>
      </c>
      <c r="Y35" s="34">
        <v>109.5</v>
      </c>
      <c r="Z35" s="34">
        <v>108.5</v>
      </c>
      <c r="AA35" s="34">
        <v>111.3</v>
      </c>
      <c r="AB35" s="34">
        <v>107.9</v>
      </c>
      <c r="AC35" s="34">
        <v>109.6</v>
      </c>
      <c r="AD35" s="34">
        <v>115</v>
      </c>
      <c r="AE35" s="35">
        <f>SUM('Raw Data'!$D35:$P35)</f>
        <v>1544.6</v>
      </c>
      <c r="AF35" s="35">
        <f>SUM('Raw Data'!$R35:$T35)</f>
        <v>336.8</v>
      </c>
    </row>
    <row r="36" spans="1:32" x14ac:dyDescent="0.3">
      <c r="A36" s="32" t="s">
        <v>35</v>
      </c>
      <c r="B36" s="32">
        <v>2013</v>
      </c>
      <c r="C36" s="32" t="s">
        <v>53</v>
      </c>
      <c r="D36" s="32">
        <v>118.1</v>
      </c>
      <c r="E36" s="32">
        <v>115.4</v>
      </c>
      <c r="F36" s="32">
        <v>118.7</v>
      </c>
      <c r="G36" s="32">
        <v>112.5</v>
      </c>
      <c r="H36" s="32">
        <v>106.8</v>
      </c>
      <c r="I36" s="32">
        <v>113.5</v>
      </c>
      <c r="J36" s="32">
        <v>183.1</v>
      </c>
      <c r="K36" s="32">
        <v>108.2</v>
      </c>
      <c r="L36" s="32">
        <v>102.2</v>
      </c>
      <c r="M36" s="32">
        <v>109.4</v>
      </c>
      <c r="N36" s="32">
        <v>111.8</v>
      </c>
      <c r="O36" s="32">
        <v>116.5</v>
      </c>
      <c r="P36" s="32">
        <v>122.6</v>
      </c>
      <c r="Q36" s="32">
        <v>113.1</v>
      </c>
      <c r="R36" s="32">
        <v>114.2</v>
      </c>
      <c r="S36" s="32">
        <v>111.9</v>
      </c>
      <c r="T36" s="32">
        <v>113.8</v>
      </c>
      <c r="U36" s="36" t="s">
        <v>54</v>
      </c>
      <c r="V36" s="32">
        <v>111.6</v>
      </c>
      <c r="W36" s="32">
        <v>111.1</v>
      </c>
      <c r="X36" s="32">
        <v>109.3</v>
      </c>
      <c r="Y36" s="32">
        <v>109.5</v>
      </c>
      <c r="Z36" s="32">
        <v>108.6</v>
      </c>
      <c r="AA36" s="32">
        <v>111.2</v>
      </c>
      <c r="AB36" s="32">
        <v>108.1</v>
      </c>
      <c r="AC36" s="32">
        <v>109.7</v>
      </c>
      <c r="AD36" s="32">
        <v>116.3</v>
      </c>
      <c r="AE36" s="33">
        <f>SUM('Raw Data'!$D36:$P36)</f>
        <v>1538.8</v>
      </c>
      <c r="AF36" s="33">
        <f>SUM('Raw Data'!$R36:$T36)</f>
        <v>339.90000000000003</v>
      </c>
    </row>
    <row r="37" spans="1:32" x14ac:dyDescent="0.3">
      <c r="A37" s="34" t="s">
        <v>30</v>
      </c>
      <c r="B37" s="34">
        <v>2013</v>
      </c>
      <c r="C37" s="34" t="s">
        <v>55</v>
      </c>
      <c r="D37" s="34">
        <v>118.4</v>
      </c>
      <c r="E37" s="34">
        <v>115.9</v>
      </c>
      <c r="F37" s="34">
        <v>120.4</v>
      </c>
      <c r="G37" s="34">
        <v>113.8</v>
      </c>
      <c r="H37" s="34">
        <v>109.5</v>
      </c>
      <c r="I37" s="34">
        <v>115.5</v>
      </c>
      <c r="J37" s="34">
        <v>145.69999999999999</v>
      </c>
      <c r="K37" s="34">
        <v>109.5</v>
      </c>
      <c r="L37" s="34">
        <v>102.9</v>
      </c>
      <c r="M37" s="34">
        <v>109.8</v>
      </c>
      <c r="N37" s="34">
        <v>112.1</v>
      </c>
      <c r="O37" s="34">
        <v>116.8</v>
      </c>
      <c r="P37" s="34">
        <v>118.7</v>
      </c>
      <c r="Q37" s="34">
        <v>113.6</v>
      </c>
      <c r="R37" s="34">
        <v>115.8</v>
      </c>
      <c r="S37" s="34">
        <v>114</v>
      </c>
      <c r="T37" s="34">
        <v>115.5</v>
      </c>
      <c r="U37" s="37" t="s">
        <v>32</v>
      </c>
      <c r="V37" s="34">
        <v>112.8</v>
      </c>
      <c r="W37" s="34">
        <v>112.1</v>
      </c>
      <c r="X37" s="34">
        <v>110.1</v>
      </c>
      <c r="Y37" s="34">
        <v>109.9</v>
      </c>
      <c r="Z37" s="34">
        <v>109.2</v>
      </c>
      <c r="AA37" s="34">
        <v>111.6</v>
      </c>
      <c r="AB37" s="34">
        <v>108.1</v>
      </c>
      <c r="AC37" s="34">
        <v>110.1</v>
      </c>
      <c r="AD37" s="34">
        <v>115.5</v>
      </c>
      <c r="AE37" s="35">
        <f>SUM('Raw Data'!$D37:$P37)</f>
        <v>1509</v>
      </c>
      <c r="AF37" s="35">
        <f>SUM('Raw Data'!$R37:$T37)</f>
        <v>345.3</v>
      </c>
    </row>
    <row r="38" spans="1:32" x14ac:dyDescent="0.3">
      <c r="A38" s="32" t="s">
        <v>33</v>
      </c>
      <c r="B38" s="32">
        <v>2013</v>
      </c>
      <c r="C38" s="32" t="s">
        <v>55</v>
      </c>
      <c r="D38" s="32">
        <v>120.5</v>
      </c>
      <c r="E38" s="32">
        <v>118.1</v>
      </c>
      <c r="F38" s="32">
        <v>128.5</v>
      </c>
      <c r="G38" s="32">
        <v>112.8</v>
      </c>
      <c r="H38" s="32">
        <v>103.4</v>
      </c>
      <c r="I38" s="32">
        <v>110.7</v>
      </c>
      <c r="J38" s="32">
        <v>144.80000000000001</v>
      </c>
      <c r="K38" s="32">
        <v>107.1</v>
      </c>
      <c r="L38" s="32">
        <v>98.6</v>
      </c>
      <c r="M38" s="32">
        <v>111.9</v>
      </c>
      <c r="N38" s="32">
        <v>112.1</v>
      </c>
      <c r="O38" s="32">
        <v>118.1</v>
      </c>
      <c r="P38" s="32">
        <v>117.8</v>
      </c>
      <c r="Q38" s="32">
        <v>115</v>
      </c>
      <c r="R38" s="32">
        <v>114.2</v>
      </c>
      <c r="S38" s="32">
        <v>110.9</v>
      </c>
      <c r="T38" s="32">
        <v>113.7</v>
      </c>
      <c r="U38" s="36" t="s">
        <v>56</v>
      </c>
      <c r="V38" s="32">
        <v>110.4</v>
      </c>
      <c r="W38" s="32">
        <v>111.3</v>
      </c>
      <c r="X38" s="32">
        <v>109</v>
      </c>
      <c r="Y38" s="32">
        <v>109.7</v>
      </c>
      <c r="Z38" s="32">
        <v>108.9</v>
      </c>
      <c r="AA38" s="32">
        <v>111.4</v>
      </c>
      <c r="AB38" s="32">
        <v>107.7</v>
      </c>
      <c r="AC38" s="32">
        <v>109.8</v>
      </c>
      <c r="AD38" s="32">
        <v>113.3</v>
      </c>
      <c r="AE38" s="33">
        <f>SUM('Raw Data'!$D38:$P38)</f>
        <v>1504.4</v>
      </c>
      <c r="AF38" s="33">
        <f>SUM('Raw Data'!$R38:$T38)</f>
        <v>338.8</v>
      </c>
    </row>
    <row r="39" spans="1:32" x14ac:dyDescent="0.3">
      <c r="A39" s="34" t="s">
        <v>35</v>
      </c>
      <c r="B39" s="34">
        <v>2013</v>
      </c>
      <c r="C39" s="34" t="s">
        <v>55</v>
      </c>
      <c r="D39" s="34">
        <v>119.1</v>
      </c>
      <c r="E39" s="34">
        <v>116.7</v>
      </c>
      <c r="F39" s="34">
        <v>123.5</v>
      </c>
      <c r="G39" s="34">
        <v>113.4</v>
      </c>
      <c r="H39" s="34">
        <v>107.3</v>
      </c>
      <c r="I39" s="34">
        <v>113.3</v>
      </c>
      <c r="J39" s="34">
        <v>145.4</v>
      </c>
      <c r="K39" s="34">
        <v>108.7</v>
      </c>
      <c r="L39" s="34">
        <v>101.5</v>
      </c>
      <c r="M39" s="34">
        <v>110.5</v>
      </c>
      <c r="N39" s="34">
        <v>112.1</v>
      </c>
      <c r="O39" s="34">
        <v>117.4</v>
      </c>
      <c r="P39" s="34">
        <v>118.4</v>
      </c>
      <c r="Q39" s="34">
        <v>114</v>
      </c>
      <c r="R39" s="34">
        <v>115.2</v>
      </c>
      <c r="S39" s="34">
        <v>112.7</v>
      </c>
      <c r="T39" s="34">
        <v>114.8</v>
      </c>
      <c r="U39" s="37" t="s">
        <v>56</v>
      </c>
      <c r="V39" s="34">
        <v>111.9</v>
      </c>
      <c r="W39" s="34">
        <v>111.7</v>
      </c>
      <c r="X39" s="34">
        <v>109.7</v>
      </c>
      <c r="Y39" s="34">
        <v>109.8</v>
      </c>
      <c r="Z39" s="34">
        <v>109</v>
      </c>
      <c r="AA39" s="34">
        <v>111.5</v>
      </c>
      <c r="AB39" s="34">
        <v>107.9</v>
      </c>
      <c r="AC39" s="34">
        <v>110</v>
      </c>
      <c r="AD39" s="34">
        <v>114.5</v>
      </c>
      <c r="AE39" s="35">
        <f>SUM('Raw Data'!$D39:$P39)</f>
        <v>1507.3000000000002</v>
      </c>
      <c r="AF39" s="35">
        <f>SUM('Raw Data'!$R39:$T39)</f>
        <v>342.7</v>
      </c>
    </row>
    <row r="40" spans="1:32" x14ac:dyDescent="0.3">
      <c r="A40" s="32" t="s">
        <v>30</v>
      </c>
      <c r="B40" s="32">
        <v>2014</v>
      </c>
      <c r="C40" s="32" t="s">
        <v>31</v>
      </c>
      <c r="D40" s="32">
        <v>118.9</v>
      </c>
      <c r="E40" s="32">
        <v>117.1</v>
      </c>
      <c r="F40" s="32">
        <v>120.5</v>
      </c>
      <c r="G40" s="32">
        <v>114.4</v>
      </c>
      <c r="H40" s="32">
        <v>109</v>
      </c>
      <c r="I40" s="32">
        <v>115.5</v>
      </c>
      <c r="J40" s="32">
        <v>123.9</v>
      </c>
      <c r="K40" s="32">
        <v>109.6</v>
      </c>
      <c r="L40" s="32">
        <v>101.8</v>
      </c>
      <c r="M40" s="32">
        <v>110.2</v>
      </c>
      <c r="N40" s="32">
        <v>112.4</v>
      </c>
      <c r="O40" s="32">
        <v>117.3</v>
      </c>
      <c r="P40" s="32">
        <v>116</v>
      </c>
      <c r="Q40" s="32">
        <v>114</v>
      </c>
      <c r="R40" s="32">
        <v>116.5</v>
      </c>
      <c r="S40" s="32">
        <v>114.5</v>
      </c>
      <c r="T40" s="32">
        <v>116.2</v>
      </c>
      <c r="U40" s="36" t="s">
        <v>32</v>
      </c>
      <c r="V40" s="32">
        <v>113</v>
      </c>
      <c r="W40" s="32">
        <v>112.6</v>
      </c>
      <c r="X40" s="32">
        <v>110.6</v>
      </c>
      <c r="Y40" s="32">
        <v>110.5</v>
      </c>
      <c r="Z40" s="32">
        <v>109.6</v>
      </c>
      <c r="AA40" s="32">
        <v>111.8</v>
      </c>
      <c r="AB40" s="32">
        <v>108.3</v>
      </c>
      <c r="AC40" s="32">
        <v>110.6</v>
      </c>
      <c r="AD40" s="32">
        <v>114.2</v>
      </c>
      <c r="AE40" s="33">
        <f>SUM('Raw Data'!$D40:$P40)</f>
        <v>1486.6000000000001</v>
      </c>
      <c r="AF40" s="33">
        <f>SUM('Raw Data'!$R40:$T40)</f>
        <v>347.2</v>
      </c>
    </row>
    <row r="41" spans="1:32" x14ac:dyDescent="0.3">
      <c r="A41" s="34" t="s">
        <v>33</v>
      </c>
      <c r="B41" s="34">
        <v>2014</v>
      </c>
      <c r="C41" s="34" t="s">
        <v>31</v>
      </c>
      <c r="D41" s="34">
        <v>121.2</v>
      </c>
      <c r="E41" s="34">
        <v>122</v>
      </c>
      <c r="F41" s="34">
        <v>129.9</v>
      </c>
      <c r="G41" s="34">
        <v>113.6</v>
      </c>
      <c r="H41" s="34">
        <v>102.9</v>
      </c>
      <c r="I41" s="34">
        <v>112.1</v>
      </c>
      <c r="J41" s="34">
        <v>118.9</v>
      </c>
      <c r="K41" s="34">
        <v>107.5</v>
      </c>
      <c r="L41" s="34">
        <v>96.9</v>
      </c>
      <c r="M41" s="34">
        <v>112.7</v>
      </c>
      <c r="N41" s="34">
        <v>112.1</v>
      </c>
      <c r="O41" s="34">
        <v>119</v>
      </c>
      <c r="P41" s="34">
        <v>115.5</v>
      </c>
      <c r="Q41" s="34">
        <v>115.7</v>
      </c>
      <c r="R41" s="34">
        <v>114.8</v>
      </c>
      <c r="S41" s="34">
        <v>111.3</v>
      </c>
      <c r="T41" s="34">
        <v>114.3</v>
      </c>
      <c r="U41" s="37" t="s">
        <v>57</v>
      </c>
      <c r="V41" s="34">
        <v>111</v>
      </c>
      <c r="W41" s="34">
        <v>111.9</v>
      </c>
      <c r="X41" s="34">
        <v>109.7</v>
      </c>
      <c r="Y41" s="34">
        <v>110.8</v>
      </c>
      <c r="Z41" s="34">
        <v>109.8</v>
      </c>
      <c r="AA41" s="34">
        <v>111.5</v>
      </c>
      <c r="AB41" s="34">
        <v>108</v>
      </c>
      <c r="AC41" s="34">
        <v>110.5</v>
      </c>
      <c r="AD41" s="34">
        <v>112.9</v>
      </c>
      <c r="AE41" s="35">
        <f>SUM('Raw Data'!$D41:$P41)</f>
        <v>1484.3</v>
      </c>
      <c r="AF41" s="35">
        <f>SUM('Raw Data'!$R41:$T41)</f>
        <v>340.4</v>
      </c>
    </row>
    <row r="42" spans="1:32" x14ac:dyDescent="0.3">
      <c r="A42" s="32" t="s">
        <v>35</v>
      </c>
      <c r="B42" s="32">
        <v>2014</v>
      </c>
      <c r="C42" s="32" t="s">
        <v>31</v>
      </c>
      <c r="D42" s="32">
        <v>119.6</v>
      </c>
      <c r="E42" s="32">
        <v>118.8</v>
      </c>
      <c r="F42" s="32">
        <v>124.1</v>
      </c>
      <c r="G42" s="32">
        <v>114.1</v>
      </c>
      <c r="H42" s="32">
        <v>106.8</v>
      </c>
      <c r="I42" s="32">
        <v>113.9</v>
      </c>
      <c r="J42" s="32">
        <v>122.2</v>
      </c>
      <c r="K42" s="32">
        <v>108.9</v>
      </c>
      <c r="L42" s="32">
        <v>100.2</v>
      </c>
      <c r="M42" s="32">
        <v>111</v>
      </c>
      <c r="N42" s="32">
        <v>112.3</v>
      </c>
      <c r="O42" s="32">
        <v>118.1</v>
      </c>
      <c r="P42" s="32">
        <v>115.8</v>
      </c>
      <c r="Q42" s="32">
        <v>114.5</v>
      </c>
      <c r="R42" s="32">
        <v>115.8</v>
      </c>
      <c r="S42" s="32">
        <v>113.2</v>
      </c>
      <c r="T42" s="32">
        <v>115.4</v>
      </c>
      <c r="U42" s="36" t="s">
        <v>57</v>
      </c>
      <c r="V42" s="32">
        <v>112.2</v>
      </c>
      <c r="W42" s="32">
        <v>112.3</v>
      </c>
      <c r="X42" s="32">
        <v>110.3</v>
      </c>
      <c r="Y42" s="32">
        <v>110.7</v>
      </c>
      <c r="Z42" s="32">
        <v>109.7</v>
      </c>
      <c r="AA42" s="32">
        <v>111.6</v>
      </c>
      <c r="AB42" s="32">
        <v>108.2</v>
      </c>
      <c r="AC42" s="32">
        <v>110.6</v>
      </c>
      <c r="AD42" s="32">
        <v>113.6</v>
      </c>
      <c r="AE42" s="33">
        <f>SUM('Raw Data'!$D42:$P42)</f>
        <v>1485.7999999999997</v>
      </c>
      <c r="AF42" s="33">
        <f>SUM('Raw Data'!$R42:$T42)</f>
        <v>344.4</v>
      </c>
    </row>
    <row r="43" spans="1:32" x14ac:dyDescent="0.3">
      <c r="A43" s="34" t="s">
        <v>30</v>
      </c>
      <c r="B43" s="34">
        <v>2014</v>
      </c>
      <c r="C43" s="34" t="s">
        <v>36</v>
      </c>
      <c r="D43" s="34">
        <v>119.4</v>
      </c>
      <c r="E43" s="34">
        <v>117.7</v>
      </c>
      <c r="F43" s="34">
        <v>121.2</v>
      </c>
      <c r="G43" s="34">
        <v>115</v>
      </c>
      <c r="H43" s="34">
        <v>109</v>
      </c>
      <c r="I43" s="34">
        <v>116.6</v>
      </c>
      <c r="J43" s="34">
        <v>116</v>
      </c>
      <c r="K43" s="34">
        <v>109.8</v>
      </c>
      <c r="L43" s="34">
        <v>101.1</v>
      </c>
      <c r="M43" s="34">
        <v>110.4</v>
      </c>
      <c r="N43" s="34">
        <v>112.9</v>
      </c>
      <c r="O43" s="34">
        <v>117.8</v>
      </c>
      <c r="P43" s="34">
        <v>115.3</v>
      </c>
      <c r="Q43" s="34">
        <v>114.2</v>
      </c>
      <c r="R43" s="34">
        <v>117.1</v>
      </c>
      <c r="S43" s="34">
        <v>114.5</v>
      </c>
      <c r="T43" s="34">
        <v>116.7</v>
      </c>
      <c r="U43" s="37" t="s">
        <v>32</v>
      </c>
      <c r="V43" s="34">
        <v>113.2</v>
      </c>
      <c r="W43" s="34">
        <v>112.9</v>
      </c>
      <c r="X43" s="34">
        <v>110.9</v>
      </c>
      <c r="Y43" s="34">
        <v>110.8</v>
      </c>
      <c r="Z43" s="34">
        <v>109.9</v>
      </c>
      <c r="AA43" s="34">
        <v>112</v>
      </c>
      <c r="AB43" s="34">
        <v>108.7</v>
      </c>
      <c r="AC43" s="34">
        <v>110.9</v>
      </c>
      <c r="AD43" s="34">
        <v>114</v>
      </c>
      <c r="AE43" s="35">
        <f>SUM('Raw Data'!$D43:$P43)</f>
        <v>1482.2</v>
      </c>
      <c r="AF43" s="35">
        <f>SUM('Raw Data'!$R43:$T43)</f>
        <v>348.3</v>
      </c>
    </row>
    <row r="44" spans="1:32" x14ac:dyDescent="0.3">
      <c r="A44" s="32" t="s">
        <v>33</v>
      </c>
      <c r="B44" s="32">
        <v>2014</v>
      </c>
      <c r="C44" s="32" t="s">
        <v>36</v>
      </c>
      <c r="D44" s="32">
        <v>121.9</v>
      </c>
      <c r="E44" s="32">
        <v>122</v>
      </c>
      <c r="F44" s="32">
        <v>124.5</v>
      </c>
      <c r="G44" s="32">
        <v>115.2</v>
      </c>
      <c r="H44" s="32">
        <v>102.5</v>
      </c>
      <c r="I44" s="32">
        <v>114.1</v>
      </c>
      <c r="J44" s="32">
        <v>111.5</v>
      </c>
      <c r="K44" s="32">
        <v>108.2</v>
      </c>
      <c r="L44" s="32">
        <v>95.4</v>
      </c>
      <c r="M44" s="32">
        <v>113.5</v>
      </c>
      <c r="N44" s="32">
        <v>112.1</v>
      </c>
      <c r="O44" s="32">
        <v>119.9</v>
      </c>
      <c r="P44" s="32">
        <v>115.2</v>
      </c>
      <c r="Q44" s="32">
        <v>116.2</v>
      </c>
      <c r="R44" s="32">
        <v>115.3</v>
      </c>
      <c r="S44" s="32">
        <v>111.7</v>
      </c>
      <c r="T44" s="32">
        <v>114.7</v>
      </c>
      <c r="U44" s="36" t="s">
        <v>58</v>
      </c>
      <c r="V44" s="32">
        <v>111.1</v>
      </c>
      <c r="W44" s="32">
        <v>112.6</v>
      </c>
      <c r="X44" s="32">
        <v>110.4</v>
      </c>
      <c r="Y44" s="32">
        <v>111.3</v>
      </c>
      <c r="Z44" s="32">
        <v>110.3</v>
      </c>
      <c r="AA44" s="32">
        <v>111.6</v>
      </c>
      <c r="AB44" s="32">
        <v>108.7</v>
      </c>
      <c r="AC44" s="32">
        <v>111</v>
      </c>
      <c r="AD44" s="32">
        <v>113.1</v>
      </c>
      <c r="AE44" s="33">
        <f>SUM('Raw Data'!$D44:$P44)</f>
        <v>1476</v>
      </c>
      <c r="AF44" s="33">
        <f>SUM('Raw Data'!$R44:$T44)</f>
        <v>341.7</v>
      </c>
    </row>
    <row r="45" spans="1:32" x14ac:dyDescent="0.3">
      <c r="A45" s="34" t="s">
        <v>35</v>
      </c>
      <c r="B45" s="34">
        <v>2014</v>
      </c>
      <c r="C45" s="34" t="s">
        <v>36</v>
      </c>
      <c r="D45" s="34">
        <v>120.2</v>
      </c>
      <c r="E45" s="34">
        <v>119.2</v>
      </c>
      <c r="F45" s="34">
        <v>122.5</v>
      </c>
      <c r="G45" s="34">
        <v>115.1</v>
      </c>
      <c r="H45" s="34">
        <v>106.6</v>
      </c>
      <c r="I45" s="34">
        <v>115.4</v>
      </c>
      <c r="J45" s="34">
        <v>114.5</v>
      </c>
      <c r="K45" s="34">
        <v>109.3</v>
      </c>
      <c r="L45" s="34">
        <v>99.2</v>
      </c>
      <c r="M45" s="34">
        <v>111.4</v>
      </c>
      <c r="N45" s="34">
        <v>112.6</v>
      </c>
      <c r="O45" s="34">
        <v>118.8</v>
      </c>
      <c r="P45" s="34">
        <v>115.3</v>
      </c>
      <c r="Q45" s="34">
        <v>114.7</v>
      </c>
      <c r="R45" s="34">
        <v>116.4</v>
      </c>
      <c r="S45" s="34">
        <v>113.3</v>
      </c>
      <c r="T45" s="34">
        <v>115.9</v>
      </c>
      <c r="U45" s="37" t="s">
        <v>58</v>
      </c>
      <c r="V45" s="34">
        <v>112.4</v>
      </c>
      <c r="W45" s="34">
        <v>112.8</v>
      </c>
      <c r="X45" s="34">
        <v>110.7</v>
      </c>
      <c r="Y45" s="34">
        <v>111.1</v>
      </c>
      <c r="Z45" s="34">
        <v>110.1</v>
      </c>
      <c r="AA45" s="34">
        <v>111.8</v>
      </c>
      <c r="AB45" s="34">
        <v>108.7</v>
      </c>
      <c r="AC45" s="34">
        <v>110.9</v>
      </c>
      <c r="AD45" s="34">
        <v>113.6</v>
      </c>
      <c r="AE45" s="35">
        <f>SUM('Raw Data'!$D45:$P45)</f>
        <v>1480.1</v>
      </c>
      <c r="AF45" s="35">
        <f>SUM('Raw Data'!$R45:$T45)</f>
        <v>345.6</v>
      </c>
    </row>
    <row r="46" spans="1:32" x14ac:dyDescent="0.3">
      <c r="A46" s="32" t="s">
        <v>30</v>
      </c>
      <c r="B46" s="32">
        <v>2014</v>
      </c>
      <c r="C46" s="32" t="s">
        <v>38</v>
      </c>
      <c r="D46" s="32">
        <v>120.1</v>
      </c>
      <c r="E46" s="32">
        <v>118.1</v>
      </c>
      <c r="F46" s="32">
        <v>120.7</v>
      </c>
      <c r="G46" s="32">
        <v>116.1</v>
      </c>
      <c r="H46" s="32">
        <v>109.3</v>
      </c>
      <c r="I46" s="32">
        <v>119.6</v>
      </c>
      <c r="J46" s="32">
        <v>117.9</v>
      </c>
      <c r="K46" s="32">
        <v>110.2</v>
      </c>
      <c r="L46" s="32">
        <v>101.2</v>
      </c>
      <c r="M46" s="32">
        <v>110.7</v>
      </c>
      <c r="N46" s="32">
        <v>113</v>
      </c>
      <c r="O46" s="32">
        <v>118.3</v>
      </c>
      <c r="P46" s="32">
        <v>116.2</v>
      </c>
      <c r="Q46" s="32">
        <v>114.6</v>
      </c>
      <c r="R46" s="32">
        <v>117.5</v>
      </c>
      <c r="S46" s="32">
        <v>114.9</v>
      </c>
      <c r="T46" s="32">
        <v>117.2</v>
      </c>
      <c r="U46" s="36" t="s">
        <v>32</v>
      </c>
      <c r="V46" s="32">
        <v>113.4</v>
      </c>
      <c r="W46" s="32">
        <v>113.4</v>
      </c>
      <c r="X46" s="32">
        <v>111.4</v>
      </c>
      <c r="Y46" s="32">
        <v>111.2</v>
      </c>
      <c r="Z46" s="32">
        <v>110.2</v>
      </c>
      <c r="AA46" s="32">
        <v>112.4</v>
      </c>
      <c r="AB46" s="32">
        <v>108.9</v>
      </c>
      <c r="AC46" s="32">
        <v>111.3</v>
      </c>
      <c r="AD46" s="32">
        <v>114.6</v>
      </c>
      <c r="AE46" s="33">
        <f>SUM('Raw Data'!$D46:$P46)</f>
        <v>1491.4</v>
      </c>
      <c r="AF46" s="33">
        <f>SUM('Raw Data'!$R46:$T46)</f>
        <v>349.6</v>
      </c>
    </row>
    <row r="47" spans="1:32" x14ac:dyDescent="0.3">
      <c r="A47" s="34" t="s">
        <v>33</v>
      </c>
      <c r="B47" s="34">
        <v>2014</v>
      </c>
      <c r="C47" s="34" t="s">
        <v>38</v>
      </c>
      <c r="D47" s="34">
        <v>122.1</v>
      </c>
      <c r="E47" s="34">
        <v>121.4</v>
      </c>
      <c r="F47" s="34">
        <v>121.5</v>
      </c>
      <c r="G47" s="34">
        <v>116.2</v>
      </c>
      <c r="H47" s="34">
        <v>102.8</v>
      </c>
      <c r="I47" s="34">
        <v>117.7</v>
      </c>
      <c r="J47" s="34">
        <v>113.3</v>
      </c>
      <c r="K47" s="34">
        <v>108.9</v>
      </c>
      <c r="L47" s="34">
        <v>96.3</v>
      </c>
      <c r="M47" s="34">
        <v>114.1</v>
      </c>
      <c r="N47" s="34">
        <v>112.2</v>
      </c>
      <c r="O47" s="34">
        <v>120.5</v>
      </c>
      <c r="P47" s="34">
        <v>116</v>
      </c>
      <c r="Q47" s="34">
        <v>116.7</v>
      </c>
      <c r="R47" s="34">
        <v>115.8</v>
      </c>
      <c r="S47" s="34">
        <v>112.1</v>
      </c>
      <c r="T47" s="34">
        <v>115.2</v>
      </c>
      <c r="U47" s="37" t="s">
        <v>59</v>
      </c>
      <c r="V47" s="34">
        <v>110.9</v>
      </c>
      <c r="W47" s="34">
        <v>113</v>
      </c>
      <c r="X47" s="34">
        <v>110.8</v>
      </c>
      <c r="Y47" s="34">
        <v>111.6</v>
      </c>
      <c r="Z47" s="34">
        <v>110.9</v>
      </c>
      <c r="AA47" s="34">
        <v>111.8</v>
      </c>
      <c r="AB47" s="34">
        <v>109.2</v>
      </c>
      <c r="AC47" s="34">
        <v>111.4</v>
      </c>
      <c r="AD47" s="34">
        <v>113.7</v>
      </c>
      <c r="AE47" s="35">
        <f>SUM('Raw Data'!$D47:$P47)</f>
        <v>1483</v>
      </c>
      <c r="AF47" s="35">
        <f>SUM('Raw Data'!$R47:$T47)</f>
        <v>343.09999999999997</v>
      </c>
    </row>
    <row r="48" spans="1:32" x14ac:dyDescent="0.3">
      <c r="A48" s="32" t="s">
        <v>35</v>
      </c>
      <c r="B48" s="32">
        <v>2014</v>
      </c>
      <c r="C48" s="32" t="s">
        <v>38</v>
      </c>
      <c r="D48" s="32">
        <v>120.7</v>
      </c>
      <c r="E48" s="32">
        <v>119.3</v>
      </c>
      <c r="F48" s="32">
        <v>121</v>
      </c>
      <c r="G48" s="32">
        <v>116.1</v>
      </c>
      <c r="H48" s="32">
        <v>106.9</v>
      </c>
      <c r="I48" s="32">
        <v>118.7</v>
      </c>
      <c r="J48" s="32">
        <v>116.3</v>
      </c>
      <c r="K48" s="32">
        <v>109.8</v>
      </c>
      <c r="L48" s="32">
        <v>99.6</v>
      </c>
      <c r="M48" s="32">
        <v>111.8</v>
      </c>
      <c r="N48" s="32">
        <v>112.7</v>
      </c>
      <c r="O48" s="32">
        <v>119.3</v>
      </c>
      <c r="P48" s="32">
        <v>116.1</v>
      </c>
      <c r="Q48" s="32">
        <v>115.2</v>
      </c>
      <c r="R48" s="32">
        <v>116.8</v>
      </c>
      <c r="S48" s="32">
        <v>113.7</v>
      </c>
      <c r="T48" s="32">
        <v>116.4</v>
      </c>
      <c r="U48" s="36" t="s">
        <v>59</v>
      </c>
      <c r="V48" s="32">
        <v>112.5</v>
      </c>
      <c r="W48" s="32">
        <v>113.2</v>
      </c>
      <c r="X48" s="32">
        <v>111.2</v>
      </c>
      <c r="Y48" s="32">
        <v>111.4</v>
      </c>
      <c r="Z48" s="32">
        <v>110.6</v>
      </c>
      <c r="AA48" s="32">
        <v>112</v>
      </c>
      <c r="AB48" s="32">
        <v>109</v>
      </c>
      <c r="AC48" s="32">
        <v>111.3</v>
      </c>
      <c r="AD48" s="32">
        <v>114.2</v>
      </c>
      <c r="AE48" s="33">
        <f>SUM('Raw Data'!$D48:$P48)</f>
        <v>1488.2999999999997</v>
      </c>
      <c r="AF48" s="33">
        <f>SUM('Raw Data'!$R48:$T48)</f>
        <v>346.9</v>
      </c>
    </row>
    <row r="49" spans="1:32" x14ac:dyDescent="0.3">
      <c r="A49" s="34" t="s">
        <v>30</v>
      </c>
      <c r="B49" s="34">
        <v>2014</v>
      </c>
      <c r="C49" s="34" t="s">
        <v>39</v>
      </c>
      <c r="D49" s="34">
        <v>120.2</v>
      </c>
      <c r="E49" s="34">
        <v>118.9</v>
      </c>
      <c r="F49" s="34">
        <v>118.1</v>
      </c>
      <c r="G49" s="34">
        <v>117</v>
      </c>
      <c r="H49" s="34">
        <v>109.7</v>
      </c>
      <c r="I49" s="34">
        <v>125.5</v>
      </c>
      <c r="J49" s="34">
        <v>120.5</v>
      </c>
      <c r="K49" s="34">
        <v>111</v>
      </c>
      <c r="L49" s="34">
        <v>102.6</v>
      </c>
      <c r="M49" s="34">
        <v>111.2</v>
      </c>
      <c r="N49" s="34">
        <v>113.5</v>
      </c>
      <c r="O49" s="34">
        <v>118.7</v>
      </c>
      <c r="P49" s="34">
        <v>117.2</v>
      </c>
      <c r="Q49" s="34">
        <v>115.4</v>
      </c>
      <c r="R49" s="34">
        <v>118.1</v>
      </c>
      <c r="S49" s="34">
        <v>116.1</v>
      </c>
      <c r="T49" s="34">
        <v>117.8</v>
      </c>
      <c r="U49" s="37" t="s">
        <v>32</v>
      </c>
      <c r="V49" s="34">
        <v>113.4</v>
      </c>
      <c r="W49" s="34">
        <v>113.7</v>
      </c>
      <c r="X49" s="34">
        <v>111.8</v>
      </c>
      <c r="Y49" s="34">
        <v>111.2</v>
      </c>
      <c r="Z49" s="34">
        <v>110.5</v>
      </c>
      <c r="AA49" s="34">
        <v>113</v>
      </c>
      <c r="AB49" s="34">
        <v>108.9</v>
      </c>
      <c r="AC49" s="34">
        <v>111.5</v>
      </c>
      <c r="AD49" s="34">
        <v>115.4</v>
      </c>
      <c r="AE49" s="35">
        <f>SUM('Raw Data'!$D49:$P49)</f>
        <v>1504.1000000000001</v>
      </c>
      <c r="AF49" s="35">
        <f>SUM('Raw Data'!$R49:$T49)</f>
        <v>352</v>
      </c>
    </row>
    <row r="50" spans="1:32" x14ac:dyDescent="0.3">
      <c r="A50" s="32" t="s">
        <v>33</v>
      </c>
      <c r="B50" s="32">
        <v>2014</v>
      </c>
      <c r="C50" s="32" t="s">
        <v>39</v>
      </c>
      <c r="D50" s="32">
        <v>122.5</v>
      </c>
      <c r="E50" s="32">
        <v>121.7</v>
      </c>
      <c r="F50" s="32">
        <v>113.3</v>
      </c>
      <c r="G50" s="32">
        <v>117</v>
      </c>
      <c r="H50" s="32">
        <v>103.1</v>
      </c>
      <c r="I50" s="32">
        <v>126.7</v>
      </c>
      <c r="J50" s="32">
        <v>121.2</v>
      </c>
      <c r="K50" s="32">
        <v>111</v>
      </c>
      <c r="L50" s="32">
        <v>100.3</v>
      </c>
      <c r="M50" s="32">
        <v>115.3</v>
      </c>
      <c r="N50" s="32">
        <v>112.7</v>
      </c>
      <c r="O50" s="32">
        <v>121</v>
      </c>
      <c r="P50" s="32">
        <v>118.2</v>
      </c>
      <c r="Q50" s="32">
        <v>117.6</v>
      </c>
      <c r="R50" s="32">
        <v>116.3</v>
      </c>
      <c r="S50" s="32">
        <v>112.5</v>
      </c>
      <c r="T50" s="32">
        <v>115.7</v>
      </c>
      <c r="U50" s="36" t="s">
        <v>60</v>
      </c>
      <c r="V50" s="32">
        <v>110.9</v>
      </c>
      <c r="W50" s="32">
        <v>113.4</v>
      </c>
      <c r="X50" s="32">
        <v>111</v>
      </c>
      <c r="Y50" s="32">
        <v>111.2</v>
      </c>
      <c r="Z50" s="32">
        <v>111.2</v>
      </c>
      <c r="AA50" s="32">
        <v>112.5</v>
      </c>
      <c r="AB50" s="32">
        <v>109.1</v>
      </c>
      <c r="AC50" s="32">
        <v>111.4</v>
      </c>
      <c r="AD50" s="32">
        <v>114.7</v>
      </c>
      <c r="AE50" s="33">
        <f>SUM('Raw Data'!$D50:$P50)</f>
        <v>1504.0000000000002</v>
      </c>
      <c r="AF50" s="33">
        <f>SUM('Raw Data'!$R50:$T50)</f>
        <v>344.5</v>
      </c>
    </row>
    <row r="51" spans="1:32" x14ac:dyDescent="0.3">
      <c r="A51" s="34" t="s">
        <v>35</v>
      </c>
      <c r="B51" s="34">
        <v>2014</v>
      </c>
      <c r="C51" s="34" t="s">
        <v>39</v>
      </c>
      <c r="D51" s="34">
        <v>120.9</v>
      </c>
      <c r="E51" s="34">
        <v>119.9</v>
      </c>
      <c r="F51" s="34">
        <v>116.2</v>
      </c>
      <c r="G51" s="34">
        <v>117</v>
      </c>
      <c r="H51" s="34">
        <v>107.3</v>
      </c>
      <c r="I51" s="34">
        <v>126.1</v>
      </c>
      <c r="J51" s="34">
        <v>120.7</v>
      </c>
      <c r="K51" s="34">
        <v>111</v>
      </c>
      <c r="L51" s="34">
        <v>101.8</v>
      </c>
      <c r="M51" s="34">
        <v>112.6</v>
      </c>
      <c r="N51" s="34">
        <v>113.2</v>
      </c>
      <c r="O51" s="34">
        <v>119.8</v>
      </c>
      <c r="P51" s="34">
        <v>117.6</v>
      </c>
      <c r="Q51" s="34">
        <v>116</v>
      </c>
      <c r="R51" s="34">
        <v>117.4</v>
      </c>
      <c r="S51" s="34">
        <v>114.6</v>
      </c>
      <c r="T51" s="34">
        <v>117</v>
      </c>
      <c r="U51" s="37" t="s">
        <v>60</v>
      </c>
      <c r="V51" s="34">
        <v>112.5</v>
      </c>
      <c r="W51" s="34">
        <v>113.6</v>
      </c>
      <c r="X51" s="34">
        <v>111.5</v>
      </c>
      <c r="Y51" s="34">
        <v>111.2</v>
      </c>
      <c r="Z51" s="34">
        <v>110.9</v>
      </c>
      <c r="AA51" s="34">
        <v>112.7</v>
      </c>
      <c r="AB51" s="34">
        <v>109</v>
      </c>
      <c r="AC51" s="34">
        <v>111.5</v>
      </c>
      <c r="AD51" s="34">
        <v>115.1</v>
      </c>
      <c r="AE51" s="35">
        <f>SUM('Raw Data'!$D51:$P51)</f>
        <v>1504.1</v>
      </c>
      <c r="AF51" s="35">
        <f>SUM('Raw Data'!$R51:$T51)</f>
        <v>349</v>
      </c>
    </row>
    <row r="52" spans="1:32" x14ac:dyDescent="0.3">
      <c r="A52" s="32" t="s">
        <v>30</v>
      </c>
      <c r="B52" s="32">
        <v>2014</v>
      </c>
      <c r="C52" s="32" t="s">
        <v>41</v>
      </c>
      <c r="D52" s="32">
        <v>120.3</v>
      </c>
      <c r="E52" s="32">
        <v>120.2</v>
      </c>
      <c r="F52" s="32">
        <v>116.9</v>
      </c>
      <c r="G52" s="32">
        <v>118</v>
      </c>
      <c r="H52" s="32">
        <v>110.1</v>
      </c>
      <c r="I52" s="32">
        <v>126.3</v>
      </c>
      <c r="J52" s="32">
        <v>123.9</v>
      </c>
      <c r="K52" s="32">
        <v>111.5</v>
      </c>
      <c r="L52" s="32">
        <v>103.5</v>
      </c>
      <c r="M52" s="32">
        <v>111.6</v>
      </c>
      <c r="N52" s="32">
        <v>114.2</v>
      </c>
      <c r="O52" s="32">
        <v>119.2</v>
      </c>
      <c r="P52" s="32">
        <v>118.2</v>
      </c>
      <c r="Q52" s="32">
        <v>116.3</v>
      </c>
      <c r="R52" s="32">
        <v>118.7</v>
      </c>
      <c r="S52" s="32">
        <v>116.8</v>
      </c>
      <c r="T52" s="32">
        <v>118.5</v>
      </c>
      <c r="U52" s="36" t="s">
        <v>32</v>
      </c>
      <c r="V52" s="32">
        <v>113.4</v>
      </c>
      <c r="W52" s="32">
        <v>114.1</v>
      </c>
      <c r="X52" s="32">
        <v>112.1</v>
      </c>
      <c r="Y52" s="32">
        <v>111.4</v>
      </c>
      <c r="Z52" s="32">
        <v>110.9</v>
      </c>
      <c r="AA52" s="32">
        <v>113.1</v>
      </c>
      <c r="AB52" s="32">
        <v>108.9</v>
      </c>
      <c r="AC52" s="32">
        <v>111.8</v>
      </c>
      <c r="AD52" s="32">
        <v>116</v>
      </c>
      <c r="AE52" s="33">
        <f>SUM('Raw Data'!$D52:$P52)</f>
        <v>1513.8999999999999</v>
      </c>
      <c r="AF52" s="33">
        <f>SUM('Raw Data'!$R52:$T52)</f>
        <v>354</v>
      </c>
    </row>
    <row r="53" spans="1:32" x14ac:dyDescent="0.3">
      <c r="A53" s="34" t="s">
        <v>33</v>
      </c>
      <c r="B53" s="34">
        <v>2014</v>
      </c>
      <c r="C53" s="34" t="s">
        <v>41</v>
      </c>
      <c r="D53" s="34">
        <v>122.7</v>
      </c>
      <c r="E53" s="34">
        <v>124.1</v>
      </c>
      <c r="F53" s="34">
        <v>114.2</v>
      </c>
      <c r="G53" s="34">
        <v>119.1</v>
      </c>
      <c r="H53" s="34">
        <v>103.5</v>
      </c>
      <c r="I53" s="34">
        <v>129.19999999999999</v>
      </c>
      <c r="J53" s="34">
        <v>127</v>
      </c>
      <c r="K53" s="34">
        <v>112.6</v>
      </c>
      <c r="L53" s="34">
        <v>101.3</v>
      </c>
      <c r="M53" s="34">
        <v>117</v>
      </c>
      <c r="N53" s="34">
        <v>112.9</v>
      </c>
      <c r="O53" s="34">
        <v>121.7</v>
      </c>
      <c r="P53" s="34">
        <v>120</v>
      </c>
      <c r="Q53" s="34">
        <v>118.3</v>
      </c>
      <c r="R53" s="34">
        <v>116.8</v>
      </c>
      <c r="S53" s="34">
        <v>112.9</v>
      </c>
      <c r="T53" s="34">
        <v>116.2</v>
      </c>
      <c r="U53" s="37" t="s">
        <v>61</v>
      </c>
      <c r="V53" s="34">
        <v>111.1</v>
      </c>
      <c r="W53" s="34">
        <v>114.1</v>
      </c>
      <c r="X53" s="34">
        <v>111.2</v>
      </c>
      <c r="Y53" s="34">
        <v>111.3</v>
      </c>
      <c r="Z53" s="34">
        <v>111.5</v>
      </c>
      <c r="AA53" s="34">
        <v>112.9</v>
      </c>
      <c r="AB53" s="34">
        <v>109.3</v>
      </c>
      <c r="AC53" s="34">
        <v>111.7</v>
      </c>
      <c r="AD53" s="34">
        <v>115.6</v>
      </c>
      <c r="AE53" s="35">
        <f>SUM('Raw Data'!$D53:$P53)</f>
        <v>1525.3000000000002</v>
      </c>
      <c r="AF53" s="35">
        <f>SUM('Raw Data'!$R53:$T53)</f>
        <v>345.9</v>
      </c>
    </row>
    <row r="54" spans="1:32" x14ac:dyDescent="0.3">
      <c r="A54" s="32" t="s">
        <v>35</v>
      </c>
      <c r="B54" s="32">
        <v>2014</v>
      </c>
      <c r="C54" s="32" t="s">
        <v>41</v>
      </c>
      <c r="D54" s="32">
        <v>121.1</v>
      </c>
      <c r="E54" s="32">
        <v>121.6</v>
      </c>
      <c r="F54" s="32">
        <v>115.9</v>
      </c>
      <c r="G54" s="32">
        <v>118.4</v>
      </c>
      <c r="H54" s="32">
        <v>107.7</v>
      </c>
      <c r="I54" s="32">
        <v>127.7</v>
      </c>
      <c r="J54" s="32">
        <v>125</v>
      </c>
      <c r="K54" s="32">
        <v>111.9</v>
      </c>
      <c r="L54" s="32">
        <v>102.8</v>
      </c>
      <c r="M54" s="32">
        <v>113.4</v>
      </c>
      <c r="N54" s="32">
        <v>113.7</v>
      </c>
      <c r="O54" s="32">
        <v>120.4</v>
      </c>
      <c r="P54" s="32">
        <v>118.9</v>
      </c>
      <c r="Q54" s="32">
        <v>116.8</v>
      </c>
      <c r="R54" s="32">
        <v>118</v>
      </c>
      <c r="S54" s="32">
        <v>115.2</v>
      </c>
      <c r="T54" s="32">
        <v>117.6</v>
      </c>
      <c r="U54" s="36" t="s">
        <v>61</v>
      </c>
      <c r="V54" s="32">
        <v>112.5</v>
      </c>
      <c r="W54" s="32">
        <v>114.1</v>
      </c>
      <c r="X54" s="32">
        <v>111.8</v>
      </c>
      <c r="Y54" s="32">
        <v>111.3</v>
      </c>
      <c r="Z54" s="32">
        <v>111.2</v>
      </c>
      <c r="AA54" s="32">
        <v>113</v>
      </c>
      <c r="AB54" s="32">
        <v>109.1</v>
      </c>
      <c r="AC54" s="32">
        <v>111.8</v>
      </c>
      <c r="AD54" s="32">
        <v>115.8</v>
      </c>
      <c r="AE54" s="33">
        <f>SUM('Raw Data'!$D54:$P54)</f>
        <v>1518.5000000000005</v>
      </c>
      <c r="AF54" s="33">
        <f>SUM('Raw Data'!$R54:$T54)</f>
        <v>350.79999999999995</v>
      </c>
    </row>
    <row r="55" spans="1:32" x14ac:dyDescent="0.3">
      <c r="A55" s="34" t="s">
        <v>30</v>
      </c>
      <c r="B55" s="34">
        <v>2014</v>
      </c>
      <c r="C55" s="34" t="s">
        <v>42</v>
      </c>
      <c r="D55" s="34">
        <v>120.7</v>
      </c>
      <c r="E55" s="34">
        <v>121.6</v>
      </c>
      <c r="F55" s="34">
        <v>116.1</v>
      </c>
      <c r="G55" s="34">
        <v>119.3</v>
      </c>
      <c r="H55" s="34">
        <v>110.3</v>
      </c>
      <c r="I55" s="34">
        <v>125.8</v>
      </c>
      <c r="J55" s="34">
        <v>129.30000000000001</v>
      </c>
      <c r="K55" s="34">
        <v>112.2</v>
      </c>
      <c r="L55" s="34">
        <v>103.6</v>
      </c>
      <c r="M55" s="34">
        <v>112.3</v>
      </c>
      <c r="N55" s="34">
        <v>114.9</v>
      </c>
      <c r="O55" s="34">
        <v>120.1</v>
      </c>
      <c r="P55" s="34">
        <v>119.5</v>
      </c>
      <c r="Q55" s="34">
        <v>117.3</v>
      </c>
      <c r="R55" s="34">
        <v>119.7</v>
      </c>
      <c r="S55" s="34">
        <v>117.3</v>
      </c>
      <c r="T55" s="34">
        <v>119.3</v>
      </c>
      <c r="U55" s="37" t="s">
        <v>32</v>
      </c>
      <c r="V55" s="34">
        <v>114.4</v>
      </c>
      <c r="W55" s="34">
        <v>114.9</v>
      </c>
      <c r="X55" s="34">
        <v>112.8</v>
      </c>
      <c r="Y55" s="34">
        <v>112.2</v>
      </c>
      <c r="Z55" s="34">
        <v>111.4</v>
      </c>
      <c r="AA55" s="34">
        <v>114.3</v>
      </c>
      <c r="AB55" s="34">
        <v>108</v>
      </c>
      <c r="AC55" s="34">
        <v>112.3</v>
      </c>
      <c r="AD55" s="34">
        <v>117</v>
      </c>
      <c r="AE55" s="35">
        <f>SUM('Raw Data'!$D55:$P55)</f>
        <v>1525.6999999999998</v>
      </c>
      <c r="AF55" s="35">
        <f>SUM('Raw Data'!$R55:$T55)</f>
        <v>356.3</v>
      </c>
    </row>
    <row r="56" spans="1:32" x14ac:dyDescent="0.3">
      <c r="A56" s="32" t="s">
        <v>33</v>
      </c>
      <c r="B56" s="32">
        <v>2014</v>
      </c>
      <c r="C56" s="32" t="s">
        <v>42</v>
      </c>
      <c r="D56" s="32">
        <v>123.1</v>
      </c>
      <c r="E56" s="32">
        <v>125.9</v>
      </c>
      <c r="F56" s="32">
        <v>115.4</v>
      </c>
      <c r="G56" s="32">
        <v>120.4</v>
      </c>
      <c r="H56" s="32">
        <v>103.4</v>
      </c>
      <c r="I56" s="32">
        <v>131.19999999999999</v>
      </c>
      <c r="J56" s="32">
        <v>137.5</v>
      </c>
      <c r="K56" s="32">
        <v>112.8</v>
      </c>
      <c r="L56" s="32">
        <v>101.4</v>
      </c>
      <c r="M56" s="32">
        <v>118.3</v>
      </c>
      <c r="N56" s="32">
        <v>113.2</v>
      </c>
      <c r="O56" s="32">
        <v>122.4</v>
      </c>
      <c r="P56" s="32">
        <v>122</v>
      </c>
      <c r="Q56" s="32">
        <v>119</v>
      </c>
      <c r="R56" s="32">
        <v>117.4</v>
      </c>
      <c r="S56" s="32">
        <v>113.2</v>
      </c>
      <c r="T56" s="32">
        <v>116.7</v>
      </c>
      <c r="U56" s="36" t="s">
        <v>60</v>
      </c>
      <c r="V56" s="32">
        <v>111.2</v>
      </c>
      <c r="W56" s="32">
        <v>114.3</v>
      </c>
      <c r="X56" s="32">
        <v>111.4</v>
      </c>
      <c r="Y56" s="32">
        <v>111.5</v>
      </c>
      <c r="Z56" s="32">
        <v>111.8</v>
      </c>
      <c r="AA56" s="32">
        <v>115.1</v>
      </c>
      <c r="AB56" s="32">
        <v>108.7</v>
      </c>
      <c r="AC56" s="32">
        <v>112.2</v>
      </c>
      <c r="AD56" s="32">
        <v>116.4</v>
      </c>
      <c r="AE56" s="33">
        <f>SUM('Raw Data'!$D56:$P56)</f>
        <v>1547</v>
      </c>
      <c r="AF56" s="33">
        <f>SUM('Raw Data'!$R56:$T56)</f>
        <v>347.3</v>
      </c>
    </row>
    <row r="57" spans="1:32" x14ac:dyDescent="0.3">
      <c r="A57" s="34" t="s">
        <v>35</v>
      </c>
      <c r="B57" s="34">
        <v>2014</v>
      </c>
      <c r="C57" s="34" t="s">
        <v>42</v>
      </c>
      <c r="D57" s="34">
        <v>121.5</v>
      </c>
      <c r="E57" s="34">
        <v>123.1</v>
      </c>
      <c r="F57" s="34">
        <v>115.8</v>
      </c>
      <c r="G57" s="34">
        <v>119.7</v>
      </c>
      <c r="H57" s="34">
        <v>107.8</v>
      </c>
      <c r="I57" s="34">
        <v>128.30000000000001</v>
      </c>
      <c r="J57" s="34">
        <v>132.1</v>
      </c>
      <c r="K57" s="34">
        <v>112.4</v>
      </c>
      <c r="L57" s="34">
        <v>102.9</v>
      </c>
      <c r="M57" s="34">
        <v>114.3</v>
      </c>
      <c r="N57" s="34">
        <v>114.2</v>
      </c>
      <c r="O57" s="34">
        <v>121.2</v>
      </c>
      <c r="P57" s="34">
        <v>120.4</v>
      </c>
      <c r="Q57" s="34">
        <v>117.8</v>
      </c>
      <c r="R57" s="34">
        <v>118.8</v>
      </c>
      <c r="S57" s="34">
        <v>115.6</v>
      </c>
      <c r="T57" s="34">
        <v>118.3</v>
      </c>
      <c r="U57" s="37" t="s">
        <v>60</v>
      </c>
      <c r="V57" s="34">
        <v>113.2</v>
      </c>
      <c r="W57" s="34">
        <v>114.6</v>
      </c>
      <c r="X57" s="34">
        <v>112.3</v>
      </c>
      <c r="Y57" s="34">
        <v>111.8</v>
      </c>
      <c r="Z57" s="34">
        <v>111.6</v>
      </c>
      <c r="AA57" s="34">
        <v>114.8</v>
      </c>
      <c r="AB57" s="34">
        <v>108.3</v>
      </c>
      <c r="AC57" s="34">
        <v>112.3</v>
      </c>
      <c r="AD57" s="34">
        <v>116.7</v>
      </c>
      <c r="AE57" s="35">
        <f>SUM('Raw Data'!$D57:$P57)</f>
        <v>1533.7000000000003</v>
      </c>
      <c r="AF57" s="35">
        <f>SUM('Raw Data'!$R57:$T57)</f>
        <v>352.7</v>
      </c>
    </row>
    <row r="58" spans="1:32" x14ac:dyDescent="0.3">
      <c r="A58" s="32" t="s">
        <v>30</v>
      </c>
      <c r="B58" s="32">
        <v>2014</v>
      </c>
      <c r="C58" s="32" t="s">
        <v>44</v>
      </c>
      <c r="D58" s="32">
        <v>121.7</v>
      </c>
      <c r="E58" s="32">
        <v>122.5</v>
      </c>
      <c r="F58" s="32">
        <v>117.7</v>
      </c>
      <c r="G58" s="32">
        <v>120.6</v>
      </c>
      <c r="H58" s="32">
        <v>110.4</v>
      </c>
      <c r="I58" s="32">
        <v>129.1</v>
      </c>
      <c r="J58" s="32">
        <v>150.1</v>
      </c>
      <c r="K58" s="32">
        <v>113.2</v>
      </c>
      <c r="L58" s="32">
        <v>104.8</v>
      </c>
      <c r="M58" s="32">
        <v>113.3</v>
      </c>
      <c r="N58" s="32">
        <v>115.6</v>
      </c>
      <c r="O58" s="32">
        <v>120.9</v>
      </c>
      <c r="P58" s="32">
        <v>123.3</v>
      </c>
      <c r="Q58" s="32">
        <v>118</v>
      </c>
      <c r="R58" s="32">
        <v>120.7</v>
      </c>
      <c r="S58" s="32">
        <v>118.3</v>
      </c>
      <c r="T58" s="32">
        <v>120.3</v>
      </c>
      <c r="U58" s="36" t="s">
        <v>32</v>
      </c>
      <c r="V58" s="32">
        <v>115.3</v>
      </c>
      <c r="W58" s="32">
        <v>115.4</v>
      </c>
      <c r="X58" s="32">
        <v>113.4</v>
      </c>
      <c r="Y58" s="32">
        <v>113.2</v>
      </c>
      <c r="Z58" s="32">
        <v>111.8</v>
      </c>
      <c r="AA58" s="32">
        <v>115.5</v>
      </c>
      <c r="AB58" s="32">
        <v>108.8</v>
      </c>
      <c r="AC58" s="32">
        <v>113.1</v>
      </c>
      <c r="AD58" s="32">
        <v>119.5</v>
      </c>
      <c r="AE58" s="33">
        <f>SUM('Raw Data'!$D58:$P58)</f>
        <v>1563.2</v>
      </c>
      <c r="AF58" s="33">
        <f>SUM('Raw Data'!$R58:$T58)</f>
        <v>359.3</v>
      </c>
    </row>
    <row r="59" spans="1:32" x14ac:dyDescent="0.3">
      <c r="A59" s="34" t="s">
        <v>33</v>
      </c>
      <c r="B59" s="34">
        <v>2014</v>
      </c>
      <c r="C59" s="34" t="s">
        <v>44</v>
      </c>
      <c r="D59" s="34">
        <v>123.8</v>
      </c>
      <c r="E59" s="34">
        <v>126.4</v>
      </c>
      <c r="F59" s="34">
        <v>118</v>
      </c>
      <c r="G59" s="34">
        <v>121.6</v>
      </c>
      <c r="H59" s="34">
        <v>103.5</v>
      </c>
      <c r="I59" s="34">
        <v>133.69999999999999</v>
      </c>
      <c r="J59" s="34">
        <v>172.4</v>
      </c>
      <c r="K59" s="34">
        <v>113.1</v>
      </c>
      <c r="L59" s="34">
        <v>102.7</v>
      </c>
      <c r="M59" s="34">
        <v>120</v>
      </c>
      <c r="N59" s="34">
        <v>113.8</v>
      </c>
      <c r="O59" s="34">
        <v>123.4</v>
      </c>
      <c r="P59" s="34">
        <v>127.1</v>
      </c>
      <c r="Q59" s="34">
        <v>121</v>
      </c>
      <c r="R59" s="34">
        <v>118</v>
      </c>
      <c r="S59" s="34">
        <v>113.6</v>
      </c>
      <c r="T59" s="34">
        <v>117.4</v>
      </c>
      <c r="U59" s="37" t="s">
        <v>62</v>
      </c>
      <c r="V59" s="34">
        <v>111.6</v>
      </c>
      <c r="W59" s="34">
        <v>114.9</v>
      </c>
      <c r="X59" s="34">
        <v>111.5</v>
      </c>
      <c r="Y59" s="34">
        <v>113</v>
      </c>
      <c r="Z59" s="34">
        <v>112.4</v>
      </c>
      <c r="AA59" s="34">
        <v>117.8</v>
      </c>
      <c r="AB59" s="34">
        <v>109.7</v>
      </c>
      <c r="AC59" s="34">
        <v>113.5</v>
      </c>
      <c r="AD59" s="34">
        <v>118.9</v>
      </c>
      <c r="AE59" s="35">
        <f>SUM('Raw Data'!$D59:$P59)</f>
        <v>1599.5</v>
      </c>
      <c r="AF59" s="35">
        <f>SUM('Raw Data'!$R59:$T59)</f>
        <v>349</v>
      </c>
    </row>
    <row r="60" spans="1:32" x14ac:dyDescent="0.3">
      <c r="A60" s="32" t="s">
        <v>35</v>
      </c>
      <c r="B60" s="32">
        <v>2014</v>
      </c>
      <c r="C60" s="32" t="s">
        <v>44</v>
      </c>
      <c r="D60" s="32">
        <v>122.4</v>
      </c>
      <c r="E60" s="32">
        <v>123.9</v>
      </c>
      <c r="F60" s="32">
        <v>117.8</v>
      </c>
      <c r="G60" s="32">
        <v>121</v>
      </c>
      <c r="H60" s="32">
        <v>107.9</v>
      </c>
      <c r="I60" s="32">
        <v>131.19999999999999</v>
      </c>
      <c r="J60" s="32">
        <v>157.69999999999999</v>
      </c>
      <c r="K60" s="32">
        <v>113.2</v>
      </c>
      <c r="L60" s="32">
        <v>104.1</v>
      </c>
      <c r="M60" s="32">
        <v>115.5</v>
      </c>
      <c r="N60" s="32">
        <v>114.8</v>
      </c>
      <c r="O60" s="32">
        <v>122.1</v>
      </c>
      <c r="P60" s="32">
        <v>124.7</v>
      </c>
      <c r="Q60" s="32">
        <v>118.8</v>
      </c>
      <c r="R60" s="32">
        <v>119.6</v>
      </c>
      <c r="S60" s="32">
        <v>116.3</v>
      </c>
      <c r="T60" s="32">
        <v>119.1</v>
      </c>
      <c r="U60" s="36" t="s">
        <v>62</v>
      </c>
      <c r="V60" s="32">
        <v>113.9</v>
      </c>
      <c r="W60" s="32">
        <v>115.2</v>
      </c>
      <c r="X60" s="32">
        <v>112.7</v>
      </c>
      <c r="Y60" s="32">
        <v>113.1</v>
      </c>
      <c r="Z60" s="32">
        <v>112.1</v>
      </c>
      <c r="AA60" s="32">
        <v>116.8</v>
      </c>
      <c r="AB60" s="32">
        <v>109.2</v>
      </c>
      <c r="AC60" s="32">
        <v>113.3</v>
      </c>
      <c r="AD60" s="32">
        <v>119.2</v>
      </c>
      <c r="AE60" s="33">
        <f>SUM('Raw Data'!$D60:$P60)</f>
        <v>1576.3</v>
      </c>
      <c r="AF60" s="33">
        <f>SUM('Raw Data'!$R60:$T60)</f>
        <v>355</v>
      </c>
    </row>
    <row r="61" spans="1:32" x14ac:dyDescent="0.3">
      <c r="A61" s="34" t="s">
        <v>30</v>
      </c>
      <c r="B61" s="34">
        <v>2014</v>
      </c>
      <c r="C61" s="34" t="s">
        <v>46</v>
      </c>
      <c r="D61" s="34">
        <v>121.8</v>
      </c>
      <c r="E61" s="34">
        <v>122.8</v>
      </c>
      <c r="F61" s="34">
        <v>117.8</v>
      </c>
      <c r="G61" s="34">
        <v>121.9</v>
      </c>
      <c r="H61" s="34">
        <v>110.6</v>
      </c>
      <c r="I61" s="34">
        <v>129.69999999999999</v>
      </c>
      <c r="J61" s="34">
        <v>161.1</v>
      </c>
      <c r="K61" s="34">
        <v>114.1</v>
      </c>
      <c r="L61" s="34">
        <v>105.1</v>
      </c>
      <c r="M61" s="34">
        <v>114.6</v>
      </c>
      <c r="N61" s="34">
        <v>115.8</v>
      </c>
      <c r="O61" s="34">
        <v>121.7</v>
      </c>
      <c r="P61" s="34">
        <v>125.3</v>
      </c>
      <c r="Q61" s="34">
        <v>118.8</v>
      </c>
      <c r="R61" s="34">
        <v>120.9</v>
      </c>
      <c r="S61" s="34">
        <v>118.8</v>
      </c>
      <c r="T61" s="34">
        <v>120.7</v>
      </c>
      <c r="U61" s="37" t="s">
        <v>32</v>
      </c>
      <c r="V61" s="34">
        <v>115.4</v>
      </c>
      <c r="W61" s="34">
        <v>115.9</v>
      </c>
      <c r="X61" s="34">
        <v>114</v>
      </c>
      <c r="Y61" s="34">
        <v>113.2</v>
      </c>
      <c r="Z61" s="34">
        <v>112.2</v>
      </c>
      <c r="AA61" s="34">
        <v>116.2</v>
      </c>
      <c r="AB61" s="34">
        <v>109.4</v>
      </c>
      <c r="AC61" s="34">
        <v>113.5</v>
      </c>
      <c r="AD61" s="34">
        <v>120.7</v>
      </c>
      <c r="AE61" s="35">
        <f>SUM('Raw Data'!$D61:$P61)</f>
        <v>1582.2999999999997</v>
      </c>
      <c r="AF61" s="35">
        <f>SUM('Raw Data'!$R61:$T61)</f>
        <v>360.4</v>
      </c>
    </row>
    <row r="62" spans="1:32" x14ac:dyDescent="0.3">
      <c r="A62" s="32" t="s">
        <v>33</v>
      </c>
      <c r="B62" s="32">
        <v>2014</v>
      </c>
      <c r="C62" s="32" t="s">
        <v>46</v>
      </c>
      <c r="D62" s="32">
        <v>124.8</v>
      </c>
      <c r="E62" s="32">
        <v>127.3</v>
      </c>
      <c r="F62" s="32">
        <v>116.5</v>
      </c>
      <c r="G62" s="32">
        <v>122.2</v>
      </c>
      <c r="H62" s="32">
        <v>103.6</v>
      </c>
      <c r="I62" s="32">
        <v>132.69999999999999</v>
      </c>
      <c r="J62" s="32">
        <v>181.9</v>
      </c>
      <c r="K62" s="32">
        <v>115.2</v>
      </c>
      <c r="L62" s="32">
        <v>102.7</v>
      </c>
      <c r="M62" s="32">
        <v>122.1</v>
      </c>
      <c r="N62" s="32">
        <v>114.4</v>
      </c>
      <c r="O62" s="32">
        <v>124.7</v>
      </c>
      <c r="P62" s="32">
        <v>128.9</v>
      </c>
      <c r="Q62" s="32">
        <v>123</v>
      </c>
      <c r="R62" s="32">
        <v>118.6</v>
      </c>
      <c r="S62" s="32">
        <v>114.1</v>
      </c>
      <c r="T62" s="32">
        <v>117.9</v>
      </c>
      <c r="U62" s="36" t="s">
        <v>63</v>
      </c>
      <c r="V62" s="32">
        <v>111.8</v>
      </c>
      <c r="W62" s="32">
        <v>115.3</v>
      </c>
      <c r="X62" s="32">
        <v>112.2</v>
      </c>
      <c r="Y62" s="32">
        <v>112.5</v>
      </c>
      <c r="Z62" s="32">
        <v>112.9</v>
      </c>
      <c r="AA62" s="32">
        <v>119.2</v>
      </c>
      <c r="AB62" s="32">
        <v>110.5</v>
      </c>
      <c r="AC62" s="32">
        <v>113.9</v>
      </c>
      <c r="AD62" s="32">
        <v>119.9</v>
      </c>
      <c r="AE62" s="33">
        <f>SUM('Raw Data'!$D62:$P62)</f>
        <v>1617</v>
      </c>
      <c r="AF62" s="33">
        <f>SUM('Raw Data'!$R62:$T62)</f>
        <v>350.6</v>
      </c>
    </row>
    <row r="63" spans="1:32" x14ac:dyDescent="0.3">
      <c r="A63" s="34" t="s">
        <v>35</v>
      </c>
      <c r="B63" s="34">
        <v>2014</v>
      </c>
      <c r="C63" s="34" t="s">
        <v>46</v>
      </c>
      <c r="D63" s="34">
        <v>122.7</v>
      </c>
      <c r="E63" s="34">
        <v>124.4</v>
      </c>
      <c r="F63" s="34">
        <v>117.3</v>
      </c>
      <c r="G63" s="34">
        <v>122</v>
      </c>
      <c r="H63" s="34">
        <v>108</v>
      </c>
      <c r="I63" s="34">
        <v>131.1</v>
      </c>
      <c r="J63" s="34">
        <v>168.2</v>
      </c>
      <c r="K63" s="34">
        <v>114.5</v>
      </c>
      <c r="L63" s="34">
        <v>104.3</v>
      </c>
      <c r="M63" s="34">
        <v>117.1</v>
      </c>
      <c r="N63" s="34">
        <v>115.2</v>
      </c>
      <c r="O63" s="34">
        <v>123.1</v>
      </c>
      <c r="P63" s="34">
        <v>126.6</v>
      </c>
      <c r="Q63" s="34">
        <v>119.9</v>
      </c>
      <c r="R63" s="34">
        <v>120</v>
      </c>
      <c r="S63" s="34">
        <v>116.8</v>
      </c>
      <c r="T63" s="34">
        <v>119.6</v>
      </c>
      <c r="U63" s="37" t="s">
        <v>63</v>
      </c>
      <c r="V63" s="34">
        <v>114</v>
      </c>
      <c r="W63" s="34">
        <v>115.6</v>
      </c>
      <c r="X63" s="34">
        <v>113.3</v>
      </c>
      <c r="Y63" s="34">
        <v>112.8</v>
      </c>
      <c r="Z63" s="34">
        <v>112.6</v>
      </c>
      <c r="AA63" s="34">
        <v>118</v>
      </c>
      <c r="AB63" s="34">
        <v>109.9</v>
      </c>
      <c r="AC63" s="34">
        <v>113.7</v>
      </c>
      <c r="AD63" s="34">
        <v>120.3</v>
      </c>
      <c r="AE63" s="35">
        <f>SUM('Raw Data'!$D63:$P63)</f>
        <v>1594.4999999999998</v>
      </c>
      <c r="AF63" s="35">
        <f>SUM('Raw Data'!$R63:$T63)</f>
        <v>356.4</v>
      </c>
    </row>
    <row r="64" spans="1:32" x14ac:dyDescent="0.3">
      <c r="A64" s="32" t="s">
        <v>30</v>
      </c>
      <c r="B64" s="32">
        <v>2014</v>
      </c>
      <c r="C64" s="32" t="s">
        <v>48</v>
      </c>
      <c r="D64" s="32">
        <v>122.3</v>
      </c>
      <c r="E64" s="32">
        <v>122.4</v>
      </c>
      <c r="F64" s="32">
        <v>117.8</v>
      </c>
      <c r="G64" s="32">
        <v>122.7</v>
      </c>
      <c r="H64" s="32">
        <v>110.4</v>
      </c>
      <c r="I64" s="32">
        <v>129.80000000000001</v>
      </c>
      <c r="J64" s="32">
        <v>158.80000000000001</v>
      </c>
      <c r="K64" s="32">
        <v>115</v>
      </c>
      <c r="L64" s="32">
        <v>104.7</v>
      </c>
      <c r="M64" s="32">
        <v>114.9</v>
      </c>
      <c r="N64" s="32">
        <v>116.5</v>
      </c>
      <c r="O64" s="32">
        <v>122.6</v>
      </c>
      <c r="P64" s="32">
        <v>125.3</v>
      </c>
      <c r="Q64" s="32">
        <v>119.5</v>
      </c>
      <c r="R64" s="32">
        <v>121.7</v>
      </c>
      <c r="S64" s="32">
        <v>119.2</v>
      </c>
      <c r="T64" s="32">
        <v>121.3</v>
      </c>
      <c r="U64" s="36" t="s">
        <v>32</v>
      </c>
      <c r="V64" s="32">
        <v>115.8</v>
      </c>
      <c r="W64" s="32">
        <v>116.7</v>
      </c>
      <c r="X64" s="32">
        <v>114.5</v>
      </c>
      <c r="Y64" s="32">
        <v>112.8</v>
      </c>
      <c r="Z64" s="32">
        <v>112.6</v>
      </c>
      <c r="AA64" s="32">
        <v>116.6</v>
      </c>
      <c r="AB64" s="32">
        <v>109.1</v>
      </c>
      <c r="AC64" s="32">
        <v>113.7</v>
      </c>
      <c r="AD64" s="32">
        <v>120.9</v>
      </c>
      <c r="AE64" s="33">
        <f>SUM('Raw Data'!$D64:$P64)</f>
        <v>1583.2</v>
      </c>
      <c r="AF64" s="33">
        <f>SUM('Raw Data'!$R64:$T64)</f>
        <v>362.2</v>
      </c>
    </row>
    <row r="65" spans="1:32" x14ac:dyDescent="0.3">
      <c r="A65" s="34" t="s">
        <v>33</v>
      </c>
      <c r="B65" s="34">
        <v>2014</v>
      </c>
      <c r="C65" s="34" t="s">
        <v>48</v>
      </c>
      <c r="D65" s="34">
        <v>124.2</v>
      </c>
      <c r="E65" s="34">
        <v>125.4</v>
      </c>
      <c r="F65" s="34">
        <v>116.4</v>
      </c>
      <c r="G65" s="34">
        <v>122.7</v>
      </c>
      <c r="H65" s="34">
        <v>103.5</v>
      </c>
      <c r="I65" s="34">
        <v>124.5</v>
      </c>
      <c r="J65" s="34">
        <v>168.6</v>
      </c>
      <c r="K65" s="34">
        <v>116.9</v>
      </c>
      <c r="L65" s="34">
        <v>101.9</v>
      </c>
      <c r="M65" s="34">
        <v>122.9</v>
      </c>
      <c r="N65" s="34">
        <v>114.8</v>
      </c>
      <c r="O65" s="34">
        <v>125.2</v>
      </c>
      <c r="P65" s="34">
        <v>126.7</v>
      </c>
      <c r="Q65" s="34">
        <v>124.3</v>
      </c>
      <c r="R65" s="34">
        <v>119.2</v>
      </c>
      <c r="S65" s="34">
        <v>114.5</v>
      </c>
      <c r="T65" s="34">
        <v>118.4</v>
      </c>
      <c r="U65" s="37" t="s">
        <v>64</v>
      </c>
      <c r="V65" s="34">
        <v>111.8</v>
      </c>
      <c r="W65" s="34">
        <v>115.5</v>
      </c>
      <c r="X65" s="34">
        <v>112.3</v>
      </c>
      <c r="Y65" s="34">
        <v>111.2</v>
      </c>
      <c r="Z65" s="34">
        <v>113.4</v>
      </c>
      <c r="AA65" s="34">
        <v>120</v>
      </c>
      <c r="AB65" s="34">
        <v>110</v>
      </c>
      <c r="AC65" s="34">
        <v>113.6</v>
      </c>
      <c r="AD65" s="34">
        <v>119.2</v>
      </c>
      <c r="AE65" s="35">
        <f>SUM('Raw Data'!$D65:$P65)</f>
        <v>1593.7000000000003</v>
      </c>
      <c r="AF65" s="35">
        <f>SUM('Raw Data'!$R65:$T65)</f>
        <v>352.1</v>
      </c>
    </row>
    <row r="66" spans="1:32" x14ac:dyDescent="0.3">
      <c r="A66" s="32" t="s">
        <v>35</v>
      </c>
      <c r="B66" s="32">
        <v>2014</v>
      </c>
      <c r="C66" s="32" t="s">
        <v>48</v>
      </c>
      <c r="D66" s="32">
        <v>122.9</v>
      </c>
      <c r="E66" s="32">
        <v>123.5</v>
      </c>
      <c r="F66" s="32">
        <v>117.3</v>
      </c>
      <c r="G66" s="32">
        <v>122.7</v>
      </c>
      <c r="H66" s="32">
        <v>107.9</v>
      </c>
      <c r="I66" s="32">
        <v>127.3</v>
      </c>
      <c r="J66" s="32">
        <v>162.1</v>
      </c>
      <c r="K66" s="32">
        <v>115.6</v>
      </c>
      <c r="L66" s="32">
        <v>103.8</v>
      </c>
      <c r="M66" s="32">
        <v>117.6</v>
      </c>
      <c r="N66" s="32">
        <v>115.8</v>
      </c>
      <c r="O66" s="32">
        <v>123.8</v>
      </c>
      <c r="P66" s="32">
        <v>125.8</v>
      </c>
      <c r="Q66" s="32">
        <v>120.8</v>
      </c>
      <c r="R66" s="32">
        <v>120.7</v>
      </c>
      <c r="S66" s="32">
        <v>117.2</v>
      </c>
      <c r="T66" s="32">
        <v>120.1</v>
      </c>
      <c r="U66" s="36" t="s">
        <v>64</v>
      </c>
      <c r="V66" s="32">
        <v>114.3</v>
      </c>
      <c r="W66" s="32">
        <v>116.1</v>
      </c>
      <c r="X66" s="32">
        <v>113.7</v>
      </c>
      <c r="Y66" s="32">
        <v>112</v>
      </c>
      <c r="Z66" s="32">
        <v>113.1</v>
      </c>
      <c r="AA66" s="32">
        <v>118.6</v>
      </c>
      <c r="AB66" s="32">
        <v>109.5</v>
      </c>
      <c r="AC66" s="32">
        <v>113.7</v>
      </c>
      <c r="AD66" s="32">
        <v>120.1</v>
      </c>
      <c r="AE66" s="33">
        <f>SUM('Raw Data'!$D66:$P66)</f>
        <v>1586.0999999999997</v>
      </c>
      <c r="AF66" s="33">
        <f>SUM('Raw Data'!$R66:$T66)</f>
        <v>358</v>
      </c>
    </row>
    <row r="67" spans="1:32" x14ac:dyDescent="0.3">
      <c r="A67" s="34" t="s">
        <v>30</v>
      </c>
      <c r="B67" s="34">
        <v>2014</v>
      </c>
      <c r="C67" s="34" t="s">
        <v>50</v>
      </c>
      <c r="D67" s="34">
        <v>122.6</v>
      </c>
      <c r="E67" s="34">
        <v>122.5</v>
      </c>
      <c r="F67" s="34">
        <v>118.3</v>
      </c>
      <c r="G67" s="34">
        <v>123.2</v>
      </c>
      <c r="H67" s="34">
        <v>110.5</v>
      </c>
      <c r="I67" s="34">
        <v>128.9</v>
      </c>
      <c r="J67" s="34">
        <v>155.30000000000001</v>
      </c>
      <c r="K67" s="34">
        <v>115.5</v>
      </c>
      <c r="L67" s="34">
        <v>104</v>
      </c>
      <c r="M67" s="34">
        <v>115.3</v>
      </c>
      <c r="N67" s="34">
        <v>116.8</v>
      </c>
      <c r="O67" s="34">
        <v>123.2</v>
      </c>
      <c r="P67" s="34">
        <v>125.1</v>
      </c>
      <c r="Q67" s="34">
        <v>120</v>
      </c>
      <c r="R67" s="34">
        <v>122.7</v>
      </c>
      <c r="S67" s="34">
        <v>120.3</v>
      </c>
      <c r="T67" s="34">
        <v>122.3</v>
      </c>
      <c r="U67" s="37" t="s">
        <v>32</v>
      </c>
      <c r="V67" s="34">
        <v>116.4</v>
      </c>
      <c r="W67" s="34">
        <v>117.5</v>
      </c>
      <c r="X67" s="34">
        <v>115.3</v>
      </c>
      <c r="Y67" s="34">
        <v>112.6</v>
      </c>
      <c r="Z67" s="34">
        <v>113</v>
      </c>
      <c r="AA67" s="34">
        <v>116.9</v>
      </c>
      <c r="AB67" s="34">
        <v>109.3</v>
      </c>
      <c r="AC67" s="34">
        <v>114</v>
      </c>
      <c r="AD67" s="34">
        <v>121</v>
      </c>
      <c r="AE67" s="35">
        <f>SUM('Raw Data'!$D67:$P67)</f>
        <v>1581.1999999999998</v>
      </c>
      <c r="AF67" s="35">
        <f>SUM('Raw Data'!$R67:$T67)</f>
        <v>365.3</v>
      </c>
    </row>
    <row r="68" spans="1:32" x14ac:dyDescent="0.3">
      <c r="A68" s="32" t="s">
        <v>33</v>
      </c>
      <c r="B68" s="32">
        <v>2014</v>
      </c>
      <c r="C68" s="32" t="s">
        <v>50</v>
      </c>
      <c r="D68" s="32">
        <v>124.6</v>
      </c>
      <c r="E68" s="32">
        <v>126.1</v>
      </c>
      <c r="F68" s="32">
        <v>117.8</v>
      </c>
      <c r="G68" s="32">
        <v>123.1</v>
      </c>
      <c r="H68" s="32">
        <v>103.5</v>
      </c>
      <c r="I68" s="32">
        <v>123.5</v>
      </c>
      <c r="J68" s="32">
        <v>159.6</v>
      </c>
      <c r="K68" s="32">
        <v>117.4</v>
      </c>
      <c r="L68" s="32">
        <v>101.2</v>
      </c>
      <c r="M68" s="32">
        <v>123.8</v>
      </c>
      <c r="N68" s="32">
        <v>115.2</v>
      </c>
      <c r="O68" s="32">
        <v>125.9</v>
      </c>
      <c r="P68" s="32">
        <v>125.8</v>
      </c>
      <c r="Q68" s="32">
        <v>124.3</v>
      </c>
      <c r="R68" s="32">
        <v>119.6</v>
      </c>
      <c r="S68" s="32">
        <v>114.9</v>
      </c>
      <c r="T68" s="32">
        <v>118.9</v>
      </c>
      <c r="U68" s="36" t="s">
        <v>65</v>
      </c>
      <c r="V68" s="32">
        <v>112</v>
      </c>
      <c r="W68" s="32">
        <v>115.8</v>
      </c>
      <c r="X68" s="32">
        <v>112.6</v>
      </c>
      <c r="Y68" s="32">
        <v>111</v>
      </c>
      <c r="Z68" s="32">
        <v>113.6</v>
      </c>
      <c r="AA68" s="32">
        <v>120.2</v>
      </c>
      <c r="AB68" s="32">
        <v>110.1</v>
      </c>
      <c r="AC68" s="32">
        <v>113.7</v>
      </c>
      <c r="AD68" s="32">
        <v>119.1</v>
      </c>
      <c r="AE68" s="33">
        <f>SUM('Raw Data'!$D68:$P68)</f>
        <v>1587.5</v>
      </c>
      <c r="AF68" s="33">
        <f>SUM('Raw Data'!$R68:$T68)</f>
        <v>353.4</v>
      </c>
    </row>
    <row r="69" spans="1:32" x14ac:dyDescent="0.3">
      <c r="A69" s="34" t="s">
        <v>35</v>
      </c>
      <c r="B69" s="34">
        <v>2014</v>
      </c>
      <c r="C69" s="34" t="s">
        <v>50</v>
      </c>
      <c r="D69" s="34">
        <v>123.2</v>
      </c>
      <c r="E69" s="34">
        <v>123.8</v>
      </c>
      <c r="F69" s="34">
        <v>118.1</v>
      </c>
      <c r="G69" s="34">
        <v>123.2</v>
      </c>
      <c r="H69" s="34">
        <v>107.9</v>
      </c>
      <c r="I69" s="34">
        <v>126.4</v>
      </c>
      <c r="J69" s="34">
        <v>156.80000000000001</v>
      </c>
      <c r="K69" s="34">
        <v>116.1</v>
      </c>
      <c r="L69" s="34">
        <v>103.1</v>
      </c>
      <c r="M69" s="34">
        <v>118.1</v>
      </c>
      <c r="N69" s="34">
        <v>116.1</v>
      </c>
      <c r="O69" s="34">
        <v>124.5</v>
      </c>
      <c r="P69" s="34">
        <v>125.4</v>
      </c>
      <c r="Q69" s="34">
        <v>121.1</v>
      </c>
      <c r="R69" s="34">
        <v>121.5</v>
      </c>
      <c r="S69" s="34">
        <v>118.1</v>
      </c>
      <c r="T69" s="34">
        <v>121</v>
      </c>
      <c r="U69" s="37" t="s">
        <v>65</v>
      </c>
      <c r="V69" s="34">
        <v>114.7</v>
      </c>
      <c r="W69" s="34">
        <v>116.7</v>
      </c>
      <c r="X69" s="34">
        <v>114.3</v>
      </c>
      <c r="Y69" s="34">
        <v>111.8</v>
      </c>
      <c r="Z69" s="34">
        <v>113.3</v>
      </c>
      <c r="AA69" s="34">
        <v>118.8</v>
      </c>
      <c r="AB69" s="34">
        <v>109.6</v>
      </c>
      <c r="AC69" s="34">
        <v>113.9</v>
      </c>
      <c r="AD69" s="34">
        <v>120.1</v>
      </c>
      <c r="AE69" s="35">
        <f>SUM('Raw Data'!$D69:$P69)</f>
        <v>1582.7</v>
      </c>
      <c r="AF69" s="35">
        <f>SUM('Raw Data'!$R69:$T69)</f>
        <v>360.6</v>
      </c>
    </row>
    <row r="70" spans="1:32" x14ac:dyDescent="0.3">
      <c r="A70" s="32" t="s">
        <v>30</v>
      </c>
      <c r="B70" s="32">
        <v>2014</v>
      </c>
      <c r="C70" s="32" t="s">
        <v>53</v>
      </c>
      <c r="D70" s="32">
        <v>122.7</v>
      </c>
      <c r="E70" s="32">
        <v>122.6</v>
      </c>
      <c r="F70" s="32">
        <v>119.9</v>
      </c>
      <c r="G70" s="32">
        <v>124</v>
      </c>
      <c r="H70" s="32">
        <v>110.5</v>
      </c>
      <c r="I70" s="32">
        <v>128.80000000000001</v>
      </c>
      <c r="J70" s="32">
        <v>152</v>
      </c>
      <c r="K70" s="32">
        <v>116.2</v>
      </c>
      <c r="L70" s="32">
        <v>103.3</v>
      </c>
      <c r="M70" s="32">
        <v>115.8</v>
      </c>
      <c r="N70" s="32">
        <v>116.8</v>
      </c>
      <c r="O70" s="32">
        <v>124.5</v>
      </c>
      <c r="P70" s="32">
        <v>124.9</v>
      </c>
      <c r="Q70" s="32">
        <v>120.8</v>
      </c>
      <c r="R70" s="32">
        <v>123.3</v>
      </c>
      <c r="S70" s="32">
        <v>120.5</v>
      </c>
      <c r="T70" s="32">
        <v>122.9</v>
      </c>
      <c r="U70" s="36" t="s">
        <v>32</v>
      </c>
      <c r="V70" s="32">
        <v>117.3</v>
      </c>
      <c r="W70" s="32">
        <v>118.1</v>
      </c>
      <c r="X70" s="32">
        <v>115.9</v>
      </c>
      <c r="Y70" s="32">
        <v>112</v>
      </c>
      <c r="Z70" s="32">
        <v>113.3</v>
      </c>
      <c r="AA70" s="32">
        <v>117.2</v>
      </c>
      <c r="AB70" s="32">
        <v>108.8</v>
      </c>
      <c r="AC70" s="32">
        <v>114.1</v>
      </c>
      <c r="AD70" s="32">
        <v>121.1</v>
      </c>
      <c r="AE70" s="33">
        <f>SUM('Raw Data'!$D70:$P70)</f>
        <v>1582</v>
      </c>
      <c r="AF70" s="33">
        <f>SUM('Raw Data'!$R70:$T70)</f>
        <v>366.70000000000005</v>
      </c>
    </row>
    <row r="71" spans="1:32" x14ac:dyDescent="0.3">
      <c r="A71" s="34" t="s">
        <v>33</v>
      </c>
      <c r="B71" s="34">
        <v>2014</v>
      </c>
      <c r="C71" s="34" t="s">
        <v>53</v>
      </c>
      <c r="D71" s="34">
        <v>124.5</v>
      </c>
      <c r="E71" s="34">
        <v>125.6</v>
      </c>
      <c r="F71" s="34">
        <v>122.7</v>
      </c>
      <c r="G71" s="34">
        <v>124.6</v>
      </c>
      <c r="H71" s="34">
        <v>103.2</v>
      </c>
      <c r="I71" s="34">
        <v>122.2</v>
      </c>
      <c r="J71" s="34">
        <v>153.19999999999999</v>
      </c>
      <c r="K71" s="34">
        <v>119.3</v>
      </c>
      <c r="L71" s="34">
        <v>99.8</v>
      </c>
      <c r="M71" s="34">
        <v>124.6</v>
      </c>
      <c r="N71" s="34">
        <v>115.8</v>
      </c>
      <c r="O71" s="34">
        <v>126.9</v>
      </c>
      <c r="P71" s="34">
        <v>125.4</v>
      </c>
      <c r="Q71" s="34">
        <v>125.8</v>
      </c>
      <c r="R71" s="34">
        <v>120.3</v>
      </c>
      <c r="S71" s="34">
        <v>115.4</v>
      </c>
      <c r="T71" s="34">
        <v>119.5</v>
      </c>
      <c r="U71" s="37" t="s">
        <v>66</v>
      </c>
      <c r="V71" s="34">
        <v>112.6</v>
      </c>
      <c r="W71" s="34">
        <v>116.4</v>
      </c>
      <c r="X71" s="34">
        <v>113</v>
      </c>
      <c r="Y71" s="34">
        <v>109.7</v>
      </c>
      <c r="Z71" s="34">
        <v>114</v>
      </c>
      <c r="AA71" s="34">
        <v>120.3</v>
      </c>
      <c r="AB71" s="34">
        <v>109.6</v>
      </c>
      <c r="AC71" s="34">
        <v>113.4</v>
      </c>
      <c r="AD71" s="34">
        <v>119</v>
      </c>
      <c r="AE71" s="35">
        <f>SUM('Raw Data'!$D71:$P71)</f>
        <v>1587.8</v>
      </c>
      <c r="AF71" s="35">
        <f>SUM('Raw Data'!$R71:$T71)</f>
        <v>355.2</v>
      </c>
    </row>
    <row r="72" spans="1:32" x14ac:dyDescent="0.3">
      <c r="A72" s="32" t="s">
        <v>35</v>
      </c>
      <c r="B72" s="32">
        <v>2014</v>
      </c>
      <c r="C72" s="32" t="s">
        <v>53</v>
      </c>
      <c r="D72" s="32">
        <v>123.3</v>
      </c>
      <c r="E72" s="32">
        <v>123.7</v>
      </c>
      <c r="F72" s="32">
        <v>121</v>
      </c>
      <c r="G72" s="32">
        <v>124.2</v>
      </c>
      <c r="H72" s="32">
        <v>107.8</v>
      </c>
      <c r="I72" s="32">
        <v>125.7</v>
      </c>
      <c r="J72" s="32">
        <v>152.4</v>
      </c>
      <c r="K72" s="32">
        <v>117.2</v>
      </c>
      <c r="L72" s="32">
        <v>102.1</v>
      </c>
      <c r="M72" s="32">
        <v>118.7</v>
      </c>
      <c r="N72" s="32">
        <v>116.4</v>
      </c>
      <c r="O72" s="32">
        <v>125.6</v>
      </c>
      <c r="P72" s="32">
        <v>125.1</v>
      </c>
      <c r="Q72" s="32">
        <v>122.1</v>
      </c>
      <c r="R72" s="32">
        <v>122.1</v>
      </c>
      <c r="S72" s="32">
        <v>118.4</v>
      </c>
      <c r="T72" s="32">
        <v>121.6</v>
      </c>
      <c r="U72" s="36" t="s">
        <v>66</v>
      </c>
      <c r="V72" s="32">
        <v>115.5</v>
      </c>
      <c r="W72" s="32">
        <v>117.3</v>
      </c>
      <c r="X72" s="32">
        <v>114.8</v>
      </c>
      <c r="Y72" s="32">
        <v>110.8</v>
      </c>
      <c r="Z72" s="32">
        <v>113.7</v>
      </c>
      <c r="AA72" s="32">
        <v>119</v>
      </c>
      <c r="AB72" s="32">
        <v>109.1</v>
      </c>
      <c r="AC72" s="32">
        <v>113.8</v>
      </c>
      <c r="AD72" s="32">
        <v>120.1</v>
      </c>
      <c r="AE72" s="33">
        <f>SUM('Raw Data'!$D72:$P72)</f>
        <v>1583.2</v>
      </c>
      <c r="AF72" s="33">
        <f>SUM('Raw Data'!$R72:$T72)</f>
        <v>362.1</v>
      </c>
    </row>
    <row r="73" spans="1:32" x14ac:dyDescent="0.3">
      <c r="A73" s="34" t="s">
        <v>30</v>
      </c>
      <c r="B73" s="34">
        <v>2014</v>
      </c>
      <c r="C73" s="34" t="s">
        <v>55</v>
      </c>
      <c r="D73" s="34">
        <v>122.4</v>
      </c>
      <c r="E73" s="34">
        <v>122.4</v>
      </c>
      <c r="F73" s="34">
        <v>121.8</v>
      </c>
      <c r="G73" s="34">
        <v>124.2</v>
      </c>
      <c r="H73" s="34">
        <v>110.2</v>
      </c>
      <c r="I73" s="34">
        <v>128.6</v>
      </c>
      <c r="J73" s="34">
        <v>140.30000000000001</v>
      </c>
      <c r="K73" s="34">
        <v>116.3</v>
      </c>
      <c r="L73" s="34">
        <v>102</v>
      </c>
      <c r="M73" s="34">
        <v>116</v>
      </c>
      <c r="N73" s="34">
        <v>117.3</v>
      </c>
      <c r="O73" s="34">
        <v>124.8</v>
      </c>
      <c r="P73" s="34">
        <v>123.3</v>
      </c>
      <c r="Q73" s="34">
        <v>121.7</v>
      </c>
      <c r="R73" s="34">
        <v>123.8</v>
      </c>
      <c r="S73" s="34">
        <v>120.6</v>
      </c>
      <c r="T73" s="34">
        <v>123.3</v>
      </c>
      <c r="U73" s="37" t="s">
        <v>32</v>
      </c>
      <c r="V73" s="34">
        <v>117.4</v>
      </c>
      <c r="W73" s="34">
        <v>118.2</v>
      </c>
      <c r="X73" s="34">
        <v>116.2</v>
      </c>
      <c r="Y73" s="34">
        <v>111.5</v>
      </c>
      <c r="Z73" s="34">
        <v>113.3</v>
      </c>
      <c r="AA73" s="34">
        <v>117.7</v>
      </c>
      <c r="AB73" s="34">
        <v>109.4</v>
      </c>
      <c r="AC73" s="34">
        <v>114.2</v>
      </c>
      <c r="AD73" s="34">
        <v>120.3</v>
      </c>
      <c r="AE73" s="35">
        <f>SUM('Raw Data'!$D73:$P73)</f>
        <v>1569.6</v>
      </c>
      <c r="AF73" s="35">
        <f>SUM('Raw Data'!$R73:$T73)</f>
        <v>367.7</v>
      </c>
    </row>
    <row r="74" spans="1:32" x14ac:dyDescent="0.3">
      <c r="A74" s="32" t="s">
        <v>33</v>
      </c>
      <c r="B74" s="32">
        <v>2014</v>
      </c>
      <c r="C74" s="32" t="s">
        <v>55</v>
      </c>
      <c r="D74" s="32">
        <v>124</v>
      </c>
      <c r="E74" s="32">
        <v>124.7</v>
      </c>
      <c r="F74" s="32">
        <v>126.3</v>
      </c>
      <c r="G74" s="32">
        <v>124.9</v>
      </c>
      <c r="H74" s="32">
        <v>103</v>
      </c>
      <c r="I74" s="32">
        <v>122.3</v>
      </c>
      <c r="J74" s="32">
        <v>141</v>
      </c>
      <c r="K74" s="32">
        <v>120.1</v>
      </c>
      <c r="L74" s="32">
        <v>97.8</v>
      </c>
      <c r="M74" s="32">
        <v>125.4</v>
      </c>
      <c r="N74" s="32">
        <v>116.1</v>
      </c>
      <c r="O74" s="32">
        <v>127.6</v>
      </c>
      <c r="P74" s="32">
        <v>124</v>
      </c>
      <c r="Q74" s="32">
        <v>126.4</v>
      </c>
      <c r="R74" s="32">
        <v>120.7</v>
      </c>
      <c r="S74" s="32">
        <v>115.8</v>
      </c>
      <c r="T74" s="32">
        <v>120</v>
      </c>
      <c r="U74" s="36" t="s">
        <v>67</v>
      </c>
      <c r="V74" s="32">
        <v>113</v>
      </c>
      <c r="W74" s="32">
        <v>116.8</v>
      </c>
      <c r="X74" s="32">
        <v>113.2</v>
      </c>
      <c r="Y74" s="32">
        <v>108.8</v>
      </c>
      <c r="Z74" s="32">
        <v>114.3</v>
      </c>
      <c r="AA74" s="32">
        <v>120.7</v>
      </c>
      <c r="AB74" s="32">
        <v>110.4</v>
      </c>
      <c r="AC74" s="32">
        <v>113.4</v>
      </c>
      <c r="AD74" s="32">
        <v>118.4</v>
      </c>
      <c r="AE74" s="33">
        <f>SUM('Raw Data'!$D74:$P74)</f>
        <v>1577.1999999999998</v>
      </c>
      <c r="AF74" s="33">
        <f>SUM('Raw Data'!$R74:$T74)</f>
        <v>356.5</v>
      </c>
    </row>
    <row r="75" spans="1:32" x14ac:dyDescent="0.3">
      <c r="A75" s="34" t="s">
        <v>35</v>
      </c>
      <c r="B75" s="34">
        <v>2014</v>
      </c>
      <c r="C75" s="34" t="s">
        <v>55</v>
      </c>
      <c r="D75" s="34">
        <v>122.9</v>
      </c>
      <c r="E75" s="34">
        <v>123.2</v>
      </c>
      <c r="F75" s="34">
        <v>123.5</v>
      </c>
      <c r="G75" s="34">
        <v>124.5</v>
      </c>
      <c r="H75" s="34">
        <v>107.6</v>
      </c>
      <c r="I75" s="34">
        <v>125.7</v>
      </c>
      <c r="J75" s="34">
        <v>140.5</v>
      </c>
      <c r="K75" s="34">
        <v>117.6</v>
      </c>
      <c r="L75" s="34">
        <v>100.6</v>
      </c>
      <c r="M75" s="34">
        <v>119.1</v>
      </c>
      <c r="N75" s="34">
        <v>116.8</v>
      </c>
      <c r="O75" s="34">
        <v>126.1</v>
      </c>
      <c r="P75" s="34">
        <v>123.6</v>
      </c>
      <c r="Q75" s="34">
        <v>123</v>
      </c>
      <c r="R75" s="34">
        <v>122.6</v>
      </c>
      <c r="S75" s="34">
        <v>118.6</v>
      </c>
      <c r="T75" s="34">
        <v>122</v>
      </c>
      <c r="U75" s="37" t="s">
        <v>67</v>
      </c>
      <c r="V75" s="34">
        <v>115.7</v>
      </c>
      <c r="W75" s="34">
        <v>117.5</v>
      </c>
      <c r="X75" s="34">
        <v>115.1</v>
      </c>
      <c r="Y75" s="34">
        <v>110.1</v>
      </c>
      <c r="Z75" s="34">
        <v>113.9</v>
      </c>
      <c r="AA75" s="34">
        <v>119.5</v>
      </c>
      <c r="AB75" s="34">
        <v>109.8</v>
      </c>
      <c r="AC75" s="34">
        <v>113.8</v>
      </c>
      <c r="AD75" s="34">
        <v>119.4</v>
      </c>
      <c r="AE75" s="35">
        <f>SUM('Raw Data'!$D75:$P75)</f>
        <v>1571.6999999999998</v>
      </c>
      <c r="AF75" s="35">
        <f>SUM('Raw Data'!$R75:$T75)</f>
        <v>363.2</v>
      </c>
    </row>
    <row r="76" spans="1:32" x14ac:dyDescent="0.3">
      <c r="A76" s="32" t="s">
        <v>30</v>
      </c>
      <c r="B76" s="32">
        <v>2015</v>
      </c>
      <c r="C76" s="32" t="s">
        <v>31</v>
      </c>
      <c r="D76" s="32">
        <v>123.1</v>
      </c>
      <c r="E76" s="32">
        <v>123.1</v>
      </c>
      <c r="F76" s="32">
        <v>122.1</v>
      </c>
      <c r="G76" s="32">
        <v>124.9</v>
      </c>
      <c r="H76" s="32">
        <v>111</v>
      </c>
      <c r="I76" s="32">
        <v>130.4</v>
      </c>
      <c r="J76" s="32">
        <v>132.30000000000001</v>
      </c>
      <c r="K76" s="32">
        <v>117.2</v>
      </c>
      <c r="L76" s="32">
        <v>100.5</v>
      </c>
      <c r="M76" s="32">
        <v>117.2</v>
      </c>
      <c r="N76" s="32">
        <v>117.9</v>
      </c>
      <c r="O76" s="32">
        <v>125.6</v>
      </c>
      <c r="P76" s="32">
        <v>122.8</v>
      </c>
      <c r="Q76" s="32">
        <v>122.7</v>
      </c>
      <c r="R76" s="32">
        <v>124.4</v>
      </c>
      <c r="S76" s="32">
        <v>121.6</v>
      </c>
      <c r="T76" s="32">
        <v>124</v>
      </c>
      <c r="U76" s="36" t="s">
        <v>32</v>
      </c>
      <c r="V76" s="32">
        <v>118.4</v>
      </c>
      <c r="W76" s="32">
        <v>118.9</v>
      </c>
      <c r="X76" s="32">
        <v>116.6</v>
      </c>
      <c r="Y76" s="32">
        <v>111</v>
      </c>
      <c r="Z76" s="32">
        <v>114</v>
      </c>
      <c r="AA76" s="32">
        <v>118.2</v>
      </c>
      <c r="AB76" s="32">
        <v>110.2</v>
      </c>
      <c r="AC76" s="32">
        <v>114.5</v>
      </c>
      <c r="AD76" s="32">
        <v>120.3</v>
      </c>
      <c r="AE76" s="33">
        <f>SUM('Raw Data'!$D76:$P76)</f>
        <v>1568.1</v>
      </c>
      <c r="AF76" s="33">
        <f>SUM('Raw Data'!$R76:$T76)</f>
        <v>370</v>
      </c>
    </row>
    <row r="77" spans="1:32" x14ac:dyDescent="0.3">
      <c r="A77" s="34" t="s">
        <v>33</v>
      </c>
      <c r="B77" s="34">
        <v>2015</v>
      </c>
      <c r="C77" s="34" t="s">
        <v>31</v>
      </c>
      <c r="D77" s="34">
        <v>124</v>
      </c>
      <c r="E77" s="34">
        <v>125.5</v>
      </c>
      <c r="F77" s="34">
        <v>126.6</v>
      </c>
      <c r="G77" s="34">
        <v>125.2</v>
      </c>
      <c r="H77" s="34">
        <v>104.3</v>
      </c>
      <c r="I77" s="34">
        <v>121.3</v>
      </c>
      <c r="J77" s="34">
        <v>134.4</v>
      </c>
      <c r="K77" s="34">
        <v>122.9</v>
      </c>
      <c r="L77" s="34">
        <v>96.1</v>
      </c>
      <c r="M77" s="34">
        <v>126.6</v>
      </c>
      <c r="N77" s="34">
        <v>116.5</v>
      </c>
      <c r="O77" s="34">
        <v>128</v>
      </c>
      <c r="P77" s="34">
        <v>123.5</v>
      </c>
      <c r="Q77" s="34">
        <v>127.4</v>
      </c>
      <c r="R77" s="34">
        <v>121</v>
      </c>
      <c r="S77" s="34">
        <v>116.1</v>
      </c>
      <c r="T77" s="34">
        <v>120.2</v>
      </c>
      <c r="U77" s="37" t="s">
        <v>68</v>
      </c>
      <c r="V77" s="34">
        <v>113.4</v>
      </c>
      <c r="W77" s="34">
        <v>117.2</v>
      </c>
      <c r="X77" s="34">
        <v>113.7</v>
      </c>
      <c r="Y77" s="34">
        <v>107.9</v>
      </c>
      <c r="Z77" s="34">
        <v>114.6</v>
      </c>
      <c r="AA77" s="34">
        <v>120.8</v>
      </c>
      <c r="AB77" s="34">
        <v>111.4</v>
      </c>
      <c r="AC77" s="34">
        <v>113.4</v>
      </c>
      <c r="AD77" s="34">
        <v>118.5</v>
      </c>
      <c r="AE77" s="35">
        <f>SUM('Raw Data'!$D77:$P77)</f>
        <v>1574.8999999999999</v>
      </c>
      <c r="AF77" s="35">
        <f>SUM('Raw Data'!$R77:$T77)</f>
        <v>357.3</v>
      </c>
    </row>
    <row r="78" spans="1:32" x14ac:dyDescent="0.3">
      <c r="A78" s="32" t="s">
        <v>35</v>
      </c>
      <c r="B78" s="32">
        <v>2015</v>
      </c>
      <c r="C78" s="32" t="s">
        <v>31</v>
      </c>
      <c r="D78" s="32">
        <v>123.4</v>
      </c>
      <c r="E78" s="32">
        <v>123.9</v>
      </c>
      <c r="F78" s="32">
        <v>123.8</v>
      </c>
      <c r="G78" s="32">
        <v>125</v>
      </c>
      <c r="H78" s="32">
        <v>108.5</v>
      </c>
      <c r="I78" s="32">
        <v>126.2</v>
      </c>
      <c r="J78" s="32">
        <v>133</v>
      </c>
      <c r="K78" s="32">
        <v>119.1</v>
      </c>
      <c r="L78" s="32">
        <v>99</v>
      </c>
      <c r="M78" s="32">
        <v>120.3</v>
      </c>
      <c r="N78" s="32">
        <v>117.3</v>
      </c>
      <c r="O78" s="32">
        <v>126.7</v>
      </c>
      <c r="P78" s="32">
        <v>123.1</v>
      </c>
      <c r="Q78" s="32">
        <v>124</v>
      </c>
      <c r="R78" s="32">
        <v>123.1</v>
      </c>
      <c r="S78" s="32">
        <v>119.3</v>
      </c>
      <c r="T78" s="32">
        <v>122.5</v>
      </c>
      <c r="U78" s="36" t="s">
        <v>68</v>
      </c>
      <c r="V78" s="32">
        <v>116.5</v>
      </c>
      <c r="W78" s="32">
        <v>118.1</v>
      </c>
      <c r="X78" s="32">
        <v>115.5</v>
      </c>
      <c r="Y78" s="32">
        <v>109.4</v>
      </c>
      <c r="Z78" s="32">
        <v>114.3</v>
      </c>
      <c r="AA78" s="32">
        <v>119.7</v>
      </c>
      <c r="AB78" s="32">
        <v>110.7</v>
      </c>
      <c r="AC78" s="32">
        <v>114</v>
      </c>
      <c r="AD78" s="32">
        <v>119.5</v>
      </c>
      <c r="AE78" s="33">
        <f>SUM('Raw Data'!$D78:$P78)</f>
        <v>1569.3</v>
      </c>
      <c r="AF78" s="33">
        <f>SUM('Raw Data'!$R78:$T78)</f>
        <v>364.9</v>
      </c>
    </row>
    <row r="79" spans="1:32" x14ac:dyDescent="0.3">
      <c r="A79" s="34" t="s">
        <v>30</v>
      </c>
      <c r="B79" s="34">
        <v>2015</v>
      </c>
      <c r="C79" s="34" t="s">
        <v>36</v>
      </c>
      <c r="D79" s="34">
        <v>123.4</v>
      </c>
      <c r="E79" s="34">
        <v>124.4</v>
      </c>
      <c r="F79" s="34">
        <v>122.1</v>
      </c>
      <c r="G79" s="34">
        <v>125.8</v>
      </c>
      <c r="H79" s="34">
        <v>111.5</v>
      </c>
      <c r="I79" s="34">
        <v>129.4</v>
      </c>
      <c r="J79" s="34">
        <v>128.19999999999999</v>
      </c>
      <c r="K79" s="34">
        <v>118.8</v>
      </c>
      <c r="L79" s="34">
        <v>100</v>
      </c>
      <c r="M79" s="34">
        <v>118.6</v>
      </c>
      <c r="N79" s="34">
        <v>118.8</v>
      </c>
      <c r="O79" s="34">
        <v>126.8</v>
      </c>
      <c r="P79" s="34">
        <v>122.8</v>
      </c>
      <c r="Q79" s="34">
        <v>124.2</v>
      </c>
      <c r="R79" s="34">
        <v>125.4</v>
      </c>
      <c r="S79" s="34">
        <v>122.7</v>
      </c>
      <c r="T79" s="34">
        <v>125</v>
      </c>
      <c r="U79" s="37" t="s">
        <v>32</v>
      </c>
      <c r="V79" s="34">
        <v>120</v>
      </c>
      <c r="W79" s="34">
        <v>119.6</v>
      </c>
      <c r="X79" s="34">
        <v>117.7</v>
      </c>
      <c r="Y79" s="34">
        <v>110.9</v>
      </c>
      <c r="Z79" s="34">
        <v>114.8</v>
      </c>
      <c r="AA79" s="34">
        <v>118.7</v>
      </c>
      <c r="AB79" s="34">
        <v>110.8</v>
      </c>
      <c r="AC79" s="34">
        <v>115</v>
      </c>
      <c r="AD79" s="34">
        <v>120.6</v>
      </c>
      <c r="AE79" s="35">
        <f>SUM('Raw Data'!$D79:$P79)</f>
        <v>1570.5999999999997</v>
      </c>
      <c r="AF79" s="35">
        <f>SUM('Raw Data'!$R79:$T79)</f>
        <v>373.1</v>
      </c>
    </row>
    <row r="80" spans="1:32" x14ac:dyDescent="0.3">
      <c r="A80" s="32" t="s">
        <v>33</v>
      </c>
      <c r="B80" s="32">
        <v>2015</v>
      </c>
      <c r="C80" s="32" t="s">
        <v>36</v>
      </c>
      <c r="D80" s="32">
        <v>124.3</v>
      </c>
      <c r="E80" s="32">
        <v>126.5</v>
      </c>
      <c r="F80" s="32">
        <v>119.5</v>
      </c>
      <c r="G80" s="32">
        <v>125.6</v>
      </c>
      <c r="H80" s="32">
        <v>104.9</v>
      </c>
      <c r="I80" s="32">
        <v>121.6</v>
      </c>
      <c r="J80" s="32">
        <v>131.80000000000001</v>
      </c>
      <c r="K80" s="32">
        <v>125.1</v>
      </c>
      <c r="L80" s="32">
        <v>95</v>
      </c>
      <c r="M80" s="32">
        <v>127.7</v>
      </c>
      <c r="N80" s="32">
        <v>116.8</v>
      </c>
      <c r="O80" s="32">
        <v>128.6</v>
      </c>
      <c r="P80" s="32">
        <v>123.7</v>
      </c>
      <c r="Q80" s="32">
        <v>128.1</v>
      </c>
      <c r="R80" s="32">
        <v>121.3</v>
      </c>
      <c r="S80" s="32">
        <v>116.5</v>
      </c>
      <c r="T80" s="32">
        <v>120.6</v>
      </c>
      <c r="U80" s="36" t="s">
        <v>69</v>
      </c>
      <c r="V80" s="32">
        <v>114</v>
      </c>
      <c r="W80" s="32">
        <v>117.7</v>
      </c>
      <c r="X80" s="32">
        <v>114.1</v>
      </c>
      <c r="Y80" s="32">
        <v>106.8</v>
      </c>
      <c r="Z80" s="32">
        <v>114.9</v>
      </c>
      <c r="AA80" s="32">
        <v>120.4</v>
      </c>
      <c r="AB80" s="32">
        <v>111.7</v>
      </c>
      <c r="AC80" s="32">
        <v>113.2</v>
      </c>
      <c r="AD80" s="32">
        <v>118.7</v>
      </c>
      <c r="AE80" s="33">
        <f>SUM('Raw Data'!$D80:$P80)</f>
        <v>1571.1000000000001</v>
      </c>
      <c r="AF80" s="33">
        <f>SUM('Raw Data'!$R80:$T80)</f>
        <v>358.4</v>
      </c>
    </row>
    <row r="81" spans="1:32" x14ac:dyDescent="0.3">
      <c r="A81" s="34" t="s">
        <v>35</v>
      </c>
      <c r="B81" s="34">
        <v>2015</v>
      </c>
      <c r="C81" s="34" t="s">
        <v>36</v>
      </c>
      <c r="D81" s="34">
        <v>123.7</v>
      </c>
      <c r="E81" s="34">
        <v>125.1</v>
      </c>
      <c r="F81" s="34">
        <v>121.1</v>
      </c>
      <c r="G81" s="34">
        <v>125.7</v>
      </c>
      <c r="H81" s="34">
        <v>109.1</v>
      </c>
      <c r="I81" s="34">
        <v>125.8</v>
      </c>
      <c r="J81" s="34">
        <v>129.4</v>
      </c>
      <c r="K81" s="34">
        <v>120.9</v>
      </c>
      <c r="L81" s="34">
        <v>98.3</v>
      </c>
      <c r="M81" s="34">
        <v>121.6</v>
      </c>
      <c r="N81" s="34">
        <v>118</v>
      </c>
      <c r="O81" s="34">
        <v>127.6</v>
      </c>
      <c r="P81" s="34">
        <v>123.1</v>
      </c>
      <c r="Q81" s="34">
        <v>125.2</v>
      </c>
      <c r="R81" s="34">
        <v>123.8</v>
      </c>
      <c r="S81" s="34">
        <v>120.1</v>
      </c>
      <c r="T81" s="34">
        <v>123.3</v>
      </c>
      <c r="U81" s="37" t="s">
        <v>69</v>
      </c>
      <c r="V81" s="34">
        <v>117.7</v>
      </c>
      <c r="W81" s="34">
        <v>118.7</v>
      </c>
      <c r="X81" s="34">
        <v>116.3</v>
      </c>
      <c r="Y81" s="34">
        <v>108.7</v>
      </c>
      <c r="Z81" s="34">
        <v>114.9</v>
      </c>
      <c r="AA81" s="34">
        <v>119.7</v>
      </c>
      <c r="AB81" s="34">
        <v>111.2</v>
      </c>
      <c r="AC81" s="34">
        <v>114.1</v>
      </c>
      <c r="AD81" s="34">
        <v>119.7</v>
      </c>
      <c r="AE81" s="35">
        <f>SUM('Raw Data'!$D81:$P81)</f>
        <v>1569.3999999999996</v>
      </c>
      <c r="AF81" s="35">
        <f>SUM('Raw Data'!$R81:$T81)</f>
        <v>367.2</v>
      </c>
    </row>
    <row r="82" spans="1:32" x14ac:dyDescent="0.3">
      <c r="A82" s="32" t="s">
        <v>30</v>
      </c>
      <c r="B82" s="32">
        <v>2015</v>
      </c>
      <c r="C82" s="32" t="s">
        <v>38</v>
      </c>
      <c r="D82" s="32">
        <v>123.3</v>
      </c>
      <c r="E82" s="32">
        <v>124.7</v>
      </c>
      <c r="F82" s="32">
        <v>118.9</v>
      </c>
      <c r="G82" s="32">
        <v>126</v>
      </c>
      <c r="H82" s="32">
        <v>111.8</v>
      </c>
      <c r="I82" s="32">
        <v>130.9</v>
      </c>
      <c r="J82" s="32">
        <v>128</v>
      </c>
      <c r="K82" s="32">
        <v>119.9</v>
      </c>
      <c r="L82" s="32">
        <v>98.9</v>
      </c>
      <c r="M82" s="32">
        <v>119.4</v>
      </c>
      <c r="N82" s="32">
        <v>118.9</v>
      </c>
      <c r="O82" s="32">
        <v>127.7</v>
      </c>
      <c r="P82" s="32">
        <v>123.1</v>
      </c>
      <c r="Q82" s="32">
        <v>124.7</v>
      </c>
      <c r="R82" s="32">
        <v>126</v>
      </c>
      <c r="S82" s="32">
        <v>122.9</v>
      </c>
      <c r="T82" s="32">
        <v>125.5</v>
      </c>
      <c r="U82" s="36" t="s">
        <v>32</v>
      </c>
      <c r="V82" s="32">
        <v>120.6</v>
      </c>
      <c r="W82" s="32">
        <v>120.2</v>
      </c>
      <c r="X82" s="32">
        <v>118.2</v>
      </c>
      <c r="Y82" s="32">
        <v>111.6</v>
      </c>
      <c r="Z82" s="32">
        <v>115.5</v>
      </c>
      <c r="AA82" s="32">
        <v>119.4</v>
      </c>
      <c r="AB82" s="32">
        <v>110.8</v>
      </c>
      <c r="AC82" s="32">
        <v>115.5</v>
      </c>
      <c r="AD82" s="32">
        <v>121.1</v>
      </c>
      <c r="AE82" s="33">
        <f>SUM('Raw Data'!$D82:$P82)</f>
        <v>1571.5</v>
      </c>
      <c r="AF82" s="33">
        <f>SUM('Raw Data'!$R82:$T82)</f>
        <v>374.4</v>
      </c>
    </row>
    <row r="83" spans="1:32" x14ac:dyDescent="0.3">
      <c r="A83" s="34" t="s">
        <v>33</v>
      </c>
      <c r="B83" s="34">
        <v>2015</v>
      </c>
      <c r="C83" s="34" t="s">
        <v>38</v>
      </c>
      <c r="D83" s="34">
        <v>124</v>
      </c>
      <c r="E83" s="34">
        <v>126.7</v>
      </c>
      <c r="F83" s="34">
        <v>113.5</v>
      </c>
      <c r="G83" s="34">
        <v>125.9</v>
      </c>
      <c r="H83" s="34">
        <v>104.8</v>
      </c>
      <c r="I83" s="34">
        <v>123.8</v>
      </c>
      <c r="J83" s="34">
        <v>131.4</v>
      </c>
      <c r="K83" s="34">
        <v>127.2</v>
      </c>
      <c r="L83" s="34">
        <v>93.2</v>
      </c>
      <c r="M83" s="34">
        <v>127.4</v>
      </c>
      <c r="N83" s="34">
        <v>117</v>
      </c>
      <c r="O83" s="34">
        <v>129.19999999999999</v>
      </c>
      <c r="P83" s="34">
        <v>123.9</v>
      </c>
      <c r="Q83" s="34">
        <v>128.80000000000001</v>
      </c>
      <c r="R83" s="34">
        <v>121.7</v>
      </c>
      <c r="S83" s="34">
        <v>116.9</v>
      </c>
      <c r="T83" s="34">
        <v>120.9</v>
      </c>
      <c r="U83" s="37" t="s">
        <v>70</v>
      </c>
      <c r="V83" s="34">
        <v>114.4</v>
      </c>
      <c r="W83" s="34">
        <v>118</v>
      </c>
      <c r="X83" s="34">
        <v>114.3</v>
      </c>
      <c r="Y83" s="34">
        <v>108.4</v>
      </c>
      <c r="Z83" s="34">
        <v>115.4</v>
      </c>
      <c r="AA83" s="34">
        <v>120.6</v>
      </c>
      <c r="AB83" s="34">
        <v>111.3</v>
      </c>
      <c r="AC83" s="34">
        <v>113.8</v>
      </c>
      <c r="AD83" s="34">
        <v>119.1</v>
      </c>
      <c r="AE83" s="35">
        <f>SUM('Raw Data'!$D83:$P83)</f>
        <v>1568.0000000000002</v>
      </c>
      <c r="AF83" s="35">
        <f>SUM('Raw Data'!$R83:$T83)</f>
        <v>359.5</v>
      </c>
    </row>
    <row r="84" spans="1:32" x14ac:dyDescent="0.3">
      <c r="A84" s="32" t="s">
        <v>35</v>
      </c>
      <c r="B84" s="32">
        <v>2015</v>
      </c>
      <c r="C84" s="32" t="s">
        <v>38</v>
      </c>
      <c r="D84" s="32">
        <v>123.5</v>
      </c>
      <c r="E84" s="32">
        <v>125.4</v>
      </c>
      <c r="F84" s="32">
        <v>116.8</v>
      </c>
      <c r="G84" s="32">
        <v>126</v>
      </c>
      <c r="H84" s="32">
        <v>109.2</v>
      </c>
      <c r="I84" s="32">
        <v>127.6</v>
      </c>
      <c r="J84" s="32">
        <v>129.19999999999999</v>
      </c>
      <c r="K84" s="32">
        <v>122.4</v>
      </c>
      <c r="L84" s="32">
        <v>97</v>
      </c>
      <c r="M84" s="32">
        <v>122.1</v>
      </c>
      <c r="N84" s="32">
        <v>118.1</v>
      </c>
      <c r="O84" s="32">
        <v>128.4</v>
      </c>
      <c r="P84" s="32">
        <v>123.4</v>
      </c>
      <c r="Q84" s="32">
        <v>125.8</v>
      </c>
      <c r="R84" s="32">
        <v>124.3</v>
      </c>
      <c r="S84" s="32">
        <v>120.4</v>
      </c>
      <c r="T84" s="32">
        <v>123.7</v>
      </c>
      <c r="U84" s="36" t="s">
        <v>70</v>
      </c>
      <c r="V84" s="32">
        <v>118.3</v>
      </c>
      <c r="W84" s="32">
        <v>119.2</v>
      </c>
      <c r="X84" s="32">
        <v>116.7</v>
      </c>
      <c r="Y84" s="32">
        <v>109.9</v>
      </c>
      <c r="Z84" s="32">
        <v>115.4</v>
      </c>
      <c r="AA84" s="32">
        <v>120.1</v>
      </c>
      <c r="AB84" s="32">
        <v>111</v>
      </c>
      <c r="AC84" s="32">
        <v>114.7</v>
      </c>
      <c r="AD84" s="32">
        <v>120.2</v>
      </c>
      <c r="AE84" s="33">
        <f>SUM('Raw Data'!$D84:$P84)</f>
        <v>1569.1</v>
      </c>
      <c r="AF84" s="33">
        <f>SUM('Raw Data'!$R84:$T84)</f>
        <v>368.4</v>
      </c>
    </row>
    <row r="85" spans="1:32" x14ac:dyDescent="0.3">
      <c r="A85" s="34" t="s">
        <v>30</v>
      </c>
      <c r="B85" s="34">
        <v>2015</v>
      </c>
      <c r="C85" s="34" t="s">
        <v>39</v>
      </c>
      <c r="D85" s="34">
        <v>123.3</v>
      </c>
      <c r="E85" s="34">
        <v>125.5</v>
      </c>
      <c r="F85" s="34">
        <v>117.2</v>
      </c>
      <c r="G85" s="34">
        <v>126.8</v>
      </c>
      <c r="H85" s="34">
        <v>111.9</v>
      </c>
      <c r="I85" s="34">
        <v>134.19999999999999</v>
      </c>
      <c r="J85" s="34">
        <v>127.5</v>
      </c>
      <c r="K85" s="34">
        <v>121.5</v>
      </c>
      <c r="L85" s="34">
        <v>97.8</v>
      </c>
      <c r="M85" s="34">
        <v>119.8</v>
      </c>
      <c r="N85" s="34">
        <v>119.4</v>
      </c>
      <c r="O85" s="34">
        <v>128.69999999999999</v>
      </c>
      <c r="P85" s="34">
        <v>123.6</v>
      </c>
      <c r="Q85" s="34">
        <v>125.7</v>
      </c>
      <c r="R85" s="34">
        <v>126.4</v>
      </c>
      <c r="S85" s="34">
        <v>123.3</v>
      </c>
      <c r="T85" s="34">
        <v>126</v>
      </c>
      <c r="U85" s="37" t="s">
        <v>32</v>
      </c>
      <c r="V85" s="34">
        <v>121.2</v>
      </c>
      <c r="W85" s="34">
        <v>120.9</v>
      </c>
      <c r="X85" s="34">
        <v>118.6</v>
      </c>
      <c r="Y85" s="34">
        <v>111.9</v>
      </c>
      <c r="Z85" s="34">
        <v>116.2</v>
      </c>
      <c r="AA85" s="34">
        <v>119.9</v>
      </c>
      <c r="AB85" s="34">
        <v>111.6</v>
      </c>
      <c r="AC85" s="34">
        <v>116</v>
      </c>
      <c r="AD85" s="34">
        <v>121.5</v>
      </c>
      <c r="AE85" s="35">
        <f>SUM('Raw Data'!$D85:$P85)</f>
        <v>1577.2</v>
      </c>
      <c r="AF85" s="35">
        <f>SUM('Raw Data'!$R85:$T85)</f>
        <v>375.7</v>
      </c>
    </row>
    <row r="86" spans="1:32" x14ac:dyDescent="0.3">
      <c r="A86" s="32" t="s">
        <v>33</v>
      </c>
      <c r="B86" s="32">
        <v>2015</v>
      </c>
      <c r="C86" s="32" t="s">
        <v>39</v>
      </c>
      <c r="D86" s="32">
        <v>123.8</v>
      </c>
      <c r="E86" s="32">
        <v>128.19999999999999</v>
      </c>
      <c r="F86" s="32">
        <v>110</v>
      </c>
      <c r="G86" s="32">
        <v>126.3</v>
      </c>
      <c r="H86" s="32">
        <v>104.5</v>
      </c>
      <c r="I86" s="32">
        <v>130.6</v>
      </c>
      <c r="J86" s="32">
        <v>130.80000000000001</v>
      </c>
      <c r="K86" s="32">
        <v>131.30000000000001</v>
      </c>
      <c r="L86" s="32">
        <v>91.6</v>
      </c>
      <c r="M86" s="32">
        <v>127.7</v>
      </c>
      <c r="N86" s="32">
        <v>117.2</v>
      </c>
      <c r="O86" s="32">
        <v>129.5</v>
      </c>
      <c r="P86" s="32">
        <v>124.6</v>
      </c>
      <c r="Q86" s="32">
        <v>130.1</v>
      </c>
      <c r="R86" s="32">
        <v>122.1</v>
      </c>
      <c r="S86" s="32">
        <v>117.2</v>
      </c>
      <c r="T86" s="32">
        <v>121.3</v>
      </c>
      <c r="U86" s="36" t="s">
        <v>71</v>
      </c>
      <c r="V86" s="32">
        <v>114.7</v>
      </c>
      <c r="W86" s="32">
        <v>118.4</v>
      </c>
      <c r="X86" s="32">
        <v>114.6</v>
      </c>
      <c r="Y86" s="32">
        <v>108.4</v>
      </c>
      <c r="Z86" s="32">
        <v>115.6</v>
      </c>
      <c r="AA86" s="32">
        <v>121.7</v>
      </c>
      <c r="AB86" s="32">
        <v>111.8</v>
      </c>
      <c r="AC86" s="32">
        <v>114.2</v>
      </c>
      <c r="AD86" s="32">
        <v>119.7</v>
      </c>
      <c r="AE86" s="33">
        <f>SUM('Raw Data'!$D86:$P86)</f>
        <v>1576.1</v>
      </c>
      <c r="AF86" s="33">
        <f>SUM('Raw Data'!$R86:$T86)</f>
        <v>360.6</v>
      </c>
    </row>
    <row r="87" spans="1:32" x14ac:dyDescent="0.3">
      <c r="A87" s="34" t="s">
        <v>35</v>
      </c>
      <c r="B87" s="34">
        <v>2015</v>
      </c>
      <c r="C87" s="34" t="s">
        <v>39</v>
      </c>
      <c r="D87" s="34">
        <v>123.5</v>
      </c>
      <c r="E87" s="34">
        <v>126.4</v>
      </c>
      <c r="F87" s="34">
        <v>114.4</v>
      </c>
      <c r="G87" s="34">
        <v>126.6</v>
      </c>
      <c r="H87" s="34">
        <v>109.2</v>
      </c>
      <c r="I87" s="34">
        <v>132.5</v>
      </c>
      <c r="J87" s="34">
        <v>128.6</v>
      </c>
      <c r="K87" s="34">
        <v>124.8</v>
      </c>
      <c r="L87" s="34">
        <v>95.7</v>
      </c>
      <c r="M87" s="34">
        <v>122.4</v>
      </c>
      <c r="N87" s="34">
        <v>118.5</v>
      </c>
      <c r="O87" s="34">
        <v>129.1</v>
      </c>
      <c r="P87" s="34">
        <v>124</v>
      </c>
      <c r="Q87" s="34">
        <v>126.9</v>
      </c>
      <c r="R87" s="34">
        <v>124.7</v>
      </c>
      <c r="S87" s="34">
        <v>120.8</v>
      </c>
      <c r="T87" s="34">
        <v>124.1</v>
      </c>
      <c r="U87" s="37" t="s">
        <v>71</v>
      </c>
      <c r="V87" s="34">
        <v>118.7</v>
      </c>
      <c r="W87" s="34">
        <v>119.7</v>
      </c>
      <c r="X87" s="34">
        <v>117.1</v>
      </c>
      <c r="Y87" s="34">
        <v>110.1</v>
      </c>
      <c r="Z87" s="34">
        <v>115.9</v>
      </c>
      <c r="AA87" s="34">
        <v>121</v>
      </c>
      <c r="AB87" s="34">
        <v>111.7</v>
      </c>
      <c r="AC87" s="34">
        <v>115.1</v>
      </c>
      <c r="AD87" s="34">
        <v>120.7</v>
      </c>
      <c r="AE87" s="35">
        <f>SUM('Raw Data'!$D87:$P87)</f>
        <v>1575.7</v>
      </c>
      <c r="AF87" s="35">
        <f>SUM('Raw Data'!$R87:$T87)</f>
        <v>369.6</v>
      </c>
    </row>
    <row r="88" spans="1:32" x14ac:dyDescent="0.3">
      <c r="A88" s="32" t="s">
        <v>30</v>
      </c>
      <c r="B88" s="32">
        <v>2015</v>
      </c>
      <c r="C88" s="32" t="s">
        <v>41</v>
      </c>
      <c r="D88" s="32">
        <v>123.5</v>
      </c>
      <c r="E88" s="32">
        <v>127.1</v>
      </c>
      <c r="F88" s="32">
        <v>117.3</v>
      </c>
      <c r="G88" s="32">
        <v>127.7</v>
      </c>
      <c r="H88" s="32">
        <v>112.5</v>
      </c>
      <c r="I88" s="32">
        <v>134.1</v>
      </c>
      <c r="J88" s="32">
        <v>128.5</v>
      </c>
      <c r="K88" s="32">
        <v>124.3</v>
      </c>
      <c r="L88" s="32">
        <v>97.6</v>
      </c>
      <c r="M88" s="32">
        <v>120.7</v>
      </c>
      <c r="N88" s="32">
        <v>120.2</v>
      </c>
      <c r="O88" s="32">
        <v>129.80000000000001</v>
      </c>
      <c r="P88" s="32">
        <v>124.4</v>
      </c>
      <c r="Q88" s="32">
        <v>126.7</v>
      </c>
      <c r="R88" s="32">
        <v>127.3</v>
      </c>
      <c r="S88" s="32">
        <v>124.1</v>
      </c>
      <c r="T88" s="32">
        <v>126.8</v>
      </c>
      <c r="U88" s="36" t="s">
        <v>32</v>
      </c>
      <c r="V88" s="32">
        <v>121.9</v>
      </c>
      <c r="W88" s="32">
        <v>121.5</v>
      </c>
      <c r="X88" s="32">
        <v>119.4</v>
      </c>
      <c r="Y88" s="32">
        <v>113.3</v>
      </c>
      <c r="Z88" s="32">
        <v>116.7</v>
      </c>
      <c r="AA88" s="32">
        <v>120.5</v>
      </c>
      <c r="AB88" s="32">
        <v>112.3</v>
      </c>
      <c r="AC88" s="32">
        <v>116.9</v>
      </c>
      <c r="AD88" s="32">
        <v>122.4</v>
      </c>
      <c r="AE88" s="33">
        <f>SUM('Raw Data'!$D88:$P88)</f>
        <v>1587.7</v>
      </c>
      <c r="AF88" s="33">
        <f>SUM('Raw Data'!$R88:$T88)</f>
        <v>378.2</v>
      </c>
    </row>
    <row r="89" spans="1:32" x14ac:dyDescent="0.3">
      <c r="A89" s="34" t="s">
        <v>33</v>
      </c>
      <c r="B89" s="34">
        <v>2015</v>
      </c>
      <c r="C89" s="34" t="s">
        <v>41</v>
      </c>
      <c r="D89" s="34">
        <v>123.8</v>
      </c>
      <c r="E89" s="34">
        <v>129.69999999999999</v>
      </c>
      <c r="F89" s="34">
        <v>111.3</v>
      </c>
      <c r="G89" s="34">
        <v>126.6</v>
      </c>
      <c r="H89" s="34">
        <v>105.2</v>
      </c>
      <c r="I89" s="34">
        <v>130.80000000000001</v>
      </c>
      <c r="J89" s="34">
        <v>135.6</v>
      </c>
      <c r="K89" s="34">
        <v>142.6</v>
      </c>
      <c r="L89" s="34">
        <v>90.8</v>
      </c>
      <c r="M89" s="34">
        <v>128.80000000000001</v>
      </c>
      <c r="N89" s="34">
        <v>117.7</v>
      </c>
      <c r="O89" s="34">
        <v>129.9</v>
      </c>
      <c r="P89" s="34">
        <v>126.1</v>
      </c>
      <c r="Q89" s="34">
        <v>131.30000000000001</v>
      </c>
      <c r="R89" s="34">
        <v>122.4</v>
      </c>
      <c r="S89" s="34">
        <v>117.4</v>
      </c>
      <c r="T89" s="34">
        <v>121.6</v>
      </c>
      <c r="U89" s="37" t="s">
        <v>72</v>
      </c>
      <c r="V89" s="34">
        <v>114.9</v>
      </c>
      <c r="W89" s="34">
        <v>118.7</v>
      </c>
      <c r="X89" s="34">
        <v>114.9</v>
      </c>
      <c r="Y89" s="34">
        <v>110.8</v>
      </c>
      <c r="Z89" s="34">
        <v>116</v>
      </c>
      <c r="AA89" s="34">
        <v>122</v>
      </c>
      <c r="AB89" s="34">
        <v>112.4</v>
      </c>
      <c r="AC89" s="34">
        <v>115.2</v>
      </c>
      <c r="AD89" s="34">
        <v>120.7</v>
      </c>
      <c r="AE89" s="35">
        <f>SUM('Raw Data'!$D89:$P89)</f>
        <v>1598.9</v>
      </c>
      <c r="AF89" s="35">
        <f>SUM('Raw Data'!$R89:$T89)</f>
        <v>361.4</v>
      </c>
    </row>
    <row r="90" spans="1:32" x14ac:dyDescent="0.3">
      <c r="A90" s="32" t="s">
        <v>35</v>
      </c>
      <c r="B90" s="32">
        <v>2015</v>
      </c>
      <c r="C90" s="32" t="s">
        <v>41</v>
      </c>
      <c r="D90" s="32">
        <v>123.6</v>
      </c>
      <c r="E90" s="32">
        <v>128</v>
      </c>
      <c r="F90" s="32">
        <v>115</v>
      </c>
      <c r="G90" s="32">
        <v>127.3</v>
      </c>
      <c r="H90" s="32">
        <v>109.8</v>
      </c>
      <c r="I90" s="32">
        <v>132.6</v>
      </c>
      <c r="J90" s="32">
        <v>130.9</v>
      </c>
      <c r="K90" s="32">
        <v>130.5</v>
      </c>
      <c r="L90" s="32">
        <v>95.3</v>
      </c>
      <c r="M90" s="32">
        <v>123.4</v>
      </c>
      <c r="N90" s="32">
        <v>119.2</v>
      </c>
      <c r="O90" s="32">
        <v>129.80000000000001</v>
      </c>
      <c r="P90" s="32">
        <v>125</v>
      </c>
      <c r="Q90" s="32">
        <v>127.9</v>
      </c>
      <c r="R90" s="32">
        <v>125.4</v>
      </c>
      <c r="S90" s="32">
        <v>121.3</v>
      </c>
      <c r="T90" s="32">
        <v>124.7</v>
      </c>
      <c r="U90" s="36" t="s">
        <v>72</v>
      </c>
      <c r="V90" s="32">
        <v>119.2</v>
      </c>
      <c r="W90" s="32">
        <v>120.2</v>
      </c>
      <c r="X90" s="32">
        <v>117.7</v>
      </c>
      <c r="Y90" s="32">
        <v>112</v>
      </c>
      <c r="Z90" s="32">
        <v>116.3</v>
      </c>
      <c r="AA90" s="32">
        <v>121.4</v>
      </c>
      <c r="AB90" s="32">
        <v>112.3</v>
      </c>
      <c r="AC90" s="32">
        <v>116.1</v>
      </c>
      <c r="AD90" s="32">
        <v>121.6</v>
      </c>
      <c r="AE90" s="33">
        <f>SUM('Raw Data'!$D90:$P90)</f>
        <v>1590.4</v>
      </c>
      <c r="AF90" s="33">
        <f>SUM('Raw Data'!$R90:$T90)</f>
        <v>371.4</v>
      </c>
    </row>
    <row r="91" spans="1:32" x14ac:dyDescent="0.3">
      <c r="A91" s="34" t="s">
        <v>30</v>
      </c>
      <c r="B91" s="34">
        <v>2015</v>
      </c>
      <c r="C91" s="34" t="s">
        <v>42</v>
      </c>
      <c r="D91" s="34">
        <v>124.1</v>
      </c>
      <c r="E91" s="34">
        <v>130.4</v>
      </c>
      <c r="F91" s="34">
        <v>122.1</v>
      </c>
      <c r="G91" s="34">
        <v>128.69999999999999</v>
      </c>
      <c r="H91" s="34">
        <v>114.1</v>
      </c>
      <c r="I91" s="34">
        <v>133.19999999999999</v>
      </c>
      <c r="J91" s="34">
        <v>135.19999999999999</v>
      </c>
      <c r="K91" s="34">
        <v>131.9</v>
      </c>
      <c r="L91" s="34">
        <v>96.3</v>
      </c>
      <c r="M91" s="34">
        <v>123</v>
      </c>
      <c r="N91" s="34">
        <v>121.1</v>
      </c>
      <c r="O91" s="34">
        <v>131.19999999999999</v>
      </c>
      <c r="P91" s="34">
        <v>126.6</v>
      </c>
      <c r="Q91" s="34">
        <v>128.19999999999999</v>
      </c>
      <c r="R91" s="34">
        <v>128.4</v>
      </c>
      <c r="S91" s="34">
        <v>125.1</v>
      </c>
      <c r="T91" s="34">
        <v>128</v>
      </c>
      <c r="U91" s="37" t="s">
        <v>32</v>
      </c>
      <c r="V91" s="34">
        <v>122.6</v>
      </c>
      <c r="W91" s="34">
        <v>122.8</v>
      </c>
      <c r="X91" s="34">
        <v>120.4</v>
      </c>
      <c r="Y91" s="34">
        <v>114.2</v>
      </c>
      <c r="Z91" s="34">
        <v>117.9</v>
      </c>
      <c r="AA91" s="34">
        <v>122</v>
      </c>
      <c r="AB91" s="34">
        <v>113</v>
      </c>
      <c r="AC91" s="34">
        <v>117.9</v>
      </c>
      <c r="AD91" s="34">
        <v>124.1</v>
      </c>
      <c r="AE91" s="35">
        <f>SUM('Raw Data'!$D91:$P91)</f>
        <v>1617.8999999999999</v>
      </c>
      <c r="AF91" s="35">
        <f>SUM('Raw Data'!$R91:$T91)</f>
        <v>381.5</v>
      </c>
    </row>
    <row r="92" spans="1:32" x14ac:dyDescent="0.3">
      <c r="A92" s="32" t="s">
        <v>33</v>
      </c>
      <c r="B92" s="32">
        <v>2015</v>
      </c>
      <c r="C92" s="32" t="s">
        <v>42</v>
      </c>
      <c r="D92" s="32">
        <v>123.6</v>
      </c>
      <c r="E92" s="32">
        <v>134.4</v>
      </c>
      <c r="F92" s="32">
        <v>120.9</v>
      </c>
      <c r="G92" s="32">
        <v>127.3</v>
      </c>
      <c r="H92" s="32">
        <v>106</v>
      </c>
      <c r="I92" s="32">
        <v>132.30000000000001</v>
      </c>
      <c r="J92" s="32">
        <v>146.69999999999999</v>
      </c>
      <c r="K92" s="32">
        <v>148.1</v>
      </c>
      <c r="L92" s="32">
        <v>89.8</v>
      </c>
      <c r="M92" s="32">
        <v>130.5</v>
      </c>
      <c r="N92" s="32">
        <v>118</v>
      </c>
      <c r="O92" s="32">
        <v>130.5</v>
      </c>
      <c r="P92" s="32">
        <v>128.5</v>
      </c>
      <c r="Q92" s="32">
        <v>132.1</v>
      </c>
      <c r="R92" s="32">
        <v>123.2</v>
      </c>
      <c r="S92" s="32">
        <v>117.6</v>
      </c>
      <c r="T92" s="32">
        <v>122.3</v>
      </c>
      <c r="U92" s="36" t="s">
        <v>73</v>
      </c>
      <c r="V92" s="32">
        <v>115.1</v>
      </c>
      <c r="W92" s="32">
        <v>119.2</v>
      </c>
      <c r="X92" s="32">
        <v>115.4</v>
      </c>
      <c r="Y92" s="32">
        <v>111.7</v>
      </c>
      <c r="Z92" s="32">
        <v>116.2</v>
      </c>
      <c r="AA92" s="32">
        <v>123.8</v>
      </c>
      <c r="AB92" s="32">
        <v>112.5</v>
      </c>
      <c r="AC92" s="32">
        <v>116</v>
      </c>
      <c r="AD92" s="32">
        <v>121.7</v>
      </c>
      <c r="AE92" s="33">
        <f>SUM('Raw Data'!$D92:$P92)</f>
        <v>1636.6</v>
      </c>
      <c r="AF92" s="33">
        <f>SUM('Raw Data'!$R92:$T92)</f>
        <v>363.1</v>
      </c>
    </row>
    <row r="93" spans="1:32" x14ac:dyDescent="0.3">
      <c r="A93" s="34" t="s">
        <v>35</v>
      </c>
      <c r="B93" s="34">
        <v>2015</v>
      </c>
      <c r="C93" s="34" t="s">
        <v>42</v>
      </c>
      <c r="D93" s="34">
        <v>123.9</v>
      </c>
      <c r="E93" s="34">
        <v>131.80000000000001</v>
      </c>
      <c r="F93" s="34">
        <v>121.6</v>
      </c>
      <c r="G93" s="34">
        <v>128.19999999999999</v>
      </c>
      <c r="H93" s="34">
        <v>111.1</v>
      </c>
      <c r="I93" s="34">
        <v>132.80000000000001</v>
      </c>
      <c r="J93" s="34">
        <v>139.1</v>
      </c>
      <c r="K93" s="34">
        <v>137.4</v>
      </c>
      <c r="L93" s="34">
        <v>94.1</v>
      </c>
      <c r="M93" s="34">
        <v>125.5</v>
      </c>
      <c r="N93" s="34">
        <v>119.8</v>
      </c>
      <c r="O93" s="34">
        <v>130.9</v>
      </c>
      <c r="P93" s="34">
        <v>127.3</v>
      </c>
      <c r="Q93" s="34">
        <v>129.19999999999999</v>
      </c>
      <c r="R93" s="34">
        <v>126.4</v>
      </c>
      <c r="S93" s="34">
        <v>122</v>
      </c>
      <c r="T93" s="34">
        <v>125.7</v>
      </c>
      <c r="U93" s="37" t="s">
        <v>73</v>
      </c>
      <c r="V93" s="34">
        <v>119.8</v>
      </c>
      <c r="W93" s="34">
        <v>121.1</v>
      </c>
      <c r="X93" s="34">
        <v>118.5</v>
      </c>
      <c r="Y93" s="34">
        <v>112.9</v>
      </c>
      <c r="Z93" s="34">
        <v>116.9</v>
      </c>
      <c r="AA93" s="34">
        <v>123.1</v>
      </c>
      <c r="AB93" s="34">
        <v>112.8</v>
      </c>
      <c r="AC93" s="34">
        <v>117</v>
      </c>
      <c r="AD93" s="34">
        <v>123</v>
      </c>
      <c r="AE93" s="35">
        <f>SUM('Raw Data'!$D93:$P93)</f>
        <v>1623.5</v>
      </c>
      <c r="AF93" s="35">
        <f>SUM('Raw Data'!$R93:$T93)</f>
        <v>374.1</v>
      </c>
    </row>
    <row r="94" spans="1:32" x14ac:dyDescent="0.3">
      <c r="A94" s="32" t="s">
        <v>30</v>
      </c>
      <c r="B94" s="32">
        <v>2015</v>
      </c>
      <c r="C94" s="32" t="s">
        <v>44</v>
      </c>
      <c r="D94" s="32">
        <v>124</v>
      </c>
      <c r="E94" s="32">
        <v>131.5</v>
      </c>
      <c r="F94" s="32">
        <v>122</v>
      </c>
      <c r="G94" s="32">
        <v>128.69999999999999</v>
      </c>
      <c r="H94" s="32">
        <v>113.5</v>
      </c>
      <c r="I94" s="32">
        <v>133.30000000000001</v>
      </c>
      <c r="J94" s="32">
        <v>140.80000000000001</v>
      </c>
      <c r="K94" s="32">
        <v>133.80000000000001</v>
      </c>
      <c r="L94" s="32">
        <v>94.1</v>
      </c>
      <c r="M94" s="32">
        <v>123.4</v>
      </c>
      <c r="N94" s="32">
        <v>121</v>
      </c>
      <c r="O94" s="32">
        <v>131.69999999999999</v>
      </c>
      <c r="P94" s="32">
        <v>127.5</v>
      </c>
      <c r="Q94" s="32">
        <v>129.4</v>
      </c>
      <c r="R94" s="32">
        <v>128.80000000000001</v>
      </c>
      <c r="S94" s="32">
        <v>125.5</v>
      </c>
      <c r="T94" s="32">
        <v>128.30000000000001</v>
      </c>
      <c r="U94" s="36" t="s">
        <v>32</v>
      </c>
      <c r="V94" s="32">
        <v>123</v>
      </c>
      <c r="W94" s="32">
        <v>123</v>
      </c>
      <c r="X94" s="32">
        <v>120.8</v>
      </c>
      <c r="Y94" s="32">
        <v>114.1</v>
      </c>
      <c r="Z94" s="32">
        <v>118</v>
      </c>
      <c r="AA94" s="32">
        <v>122.9</v>
      </c>
      <c r="AB94" s="32">
        <v>112.7</v>
      </c>
      <c r="AC94" s="32">
        <v>118.1</v>
      </c>
      <c r="AD94" s="32">
        <v>124.7</v>
      </c>
      <c r="AE94" s="33">
        <f>SUM('Raw Data'!$D94:$P94)</f>
        <v>1625.3</v>
      </c>
      <c r="AF94" s="33">
        <f>SUM('Raw Data'!$R94:$T94)</f>
        <v>382.6</v>
      </c>
    </row>
    <row r="95" spans="1:32" x14ac:dyDescent="0.3">
      <c r="A95" s="34" t="s">
        <v>33</v>
      </c>
      <c r="B95" s="34">
        <v>2015</v>
      </c>
      <c r="C95" s="34" t="s">
        <v>44</v>
      </c>
      <c r="D95" s="34">
        <v>123.2</v>
      </c>
      <c r="E95" s="34">
        <v>134.30000000000001</v>
      </c>
      <c r="F95" s="34">
        <v>119.5</v>
      </c>
      <c r="G95" s="34">
        <v>127.7</v>
      </c>
      <c r="H95" s="34">
        <v>106.3</v>
      </c>
      <c r="I95" s="34">
        <v>132.80000000000001</v>
      </c>
      <c r="J95" s="34">
        <v>153.5</v>
      </c>
      <c r="K95" s="34">
        <v>149.5</v>
      </c>
      <c r="L95" s="34">
        <v>85.7</v>
      </c>
      <c r="M95" s="34">
        <v>131.5</v>
      </c>
      <c r="N95" s="34">
        <v>118.3</v>
      </c>
      <c r="O95" s="34">
        <v>131.1</v>
      </c>
      <c r="P95" s="34">
        <v>129.5</v>
      </c>
      <c r="Q95" s="34">
        <v>133.1</v>
      </c>
      <c r="R95" s="34">
        <v>123.5</v>
      </c>
      <c r="S95" s="34">
        <v>117.9</v>
      </c>
      <c r="T95" s="34">
        <v>122.7</v>
      </c>
      <c r="U95" s="37" t="s">
        <v>74</v>
      </c>
      <c r="V95" s="34">
        <v>115.3</v>
      </c>
      <c r="W95" s="34">
        <v>119.5</v>
      </c>
      <c r="X95" s="34">
        <v>116</v>
      </c>
      <c r="Y95" s="34">
        <v>111.5</v>
      </c>
      <c r="Z95" s="34">
        <v>116.6</v>
      </c>
      <c r="AA95" s="34">
        <v>125.4</v>
      </c>
      <c r="AB95" s="34">
        <v>111.7</v>
      </c>
      <c r="AC95" s="34">
        <v>116.3</v>
      </c>
      <c r="AD95" s="34">
        <v>122.4</v>
      </c>
      <c r="AE95" s="35">
        <f>SUM('Raw Data'!$D95:$P95)</f>
        <v>1642.8999999999999</v>
      </c>
      <c r="AF95" s="35">
        <f>SUM('Raw Data'!$R95:$T95)</f>
        <v>364.1</v>
      </c>
    </row>
    <row r="96" spans="1:32" x14ac:dyDescent="0.3">
      <c r="A96" s="32" t="s">
        <v>35</v>
      </c>
      <c r="B96" s="32">
        <v>2015</v>
      </c>
      <c r="C96" s="32" t="s">
        <v>44</v>
      </c>
      <c r="D96" s="32">
        <v>123.7</v>
      </c>
      <c r="E96" s="32">
        <v>132.5</v>
      </c>
      <c r="F96" s="32">
        <v>121</v>
      </c>
      <c r="G96" s="32">
        <v>128.30000000000001</v>
      </c>
      <c r="H96" s="32">
        <v>110.9</v>
      </c>
      <c r="I96" s="32">
        <v>133.1</v>
      </c>
      <c r="J96" s="32">
        <v>145.1</v>
      </c>
      <c r="K96" s="32">
        <v>139.1</v>
      </c>
      <c r="L96" s="32">
        <v>91.3</v>
      </c>
      <c r="M96" s="32">
        <v>126.1</v>
      </c>
      <c r="N96" s="32">
        <v>119.9</v>
      </c>
      <c r="O96" s="32">
        <v>131.4</v>
      </c>
      <c r="P96" s="32">
        <v>128.19999999999999</v>
      </c>
      <c r="Q96" s="32">
        <v>130.4</v>
      </c>
      <c r="R96" s="32">
        <v>126.7</v>
      </c>
      <c r="S96" s="32">
        <v>122.3</v>
      </c>
      <c r="T96" s="32">
        <v>126.1</v>
      </c>
      <c r="U96" s="36" t="s">
        <v>74</v>
      </c>
      <c r="V96" s="32">
        <v>120.1</v>
      </c>
      <c r="W96" s="32">
        <v>121.3</v>
      </c>
      <c r="X96" s="32">
        <v>119</v>
      </c>
      <c r="Y96" s="32">
        <v>112.7</v>
      </c>
      <c r="Z96" s="32">
        <v>117.2</v>
      </c>
      <c r="AA96" s="32">
        <v>124.4</v>
      </c>
      <c r="AB96" s="32">
        <v>112.3</v>
      </c>
      <c r="AC96" s="32">
        <v>117.2</v>
      </c>
      <c r="AD96" s="32">
        <v>123.6</v>
      </c>
      <c r="AE96" s="33">
        <f>SUM('Raw Data'!$D96:$P96)</f>
        <v>1630.6000000000001</v>
      </c>
      <c r="AF96" s="33">
        <f>SUM('Raw Data'!$R96:$T96)</f>
        <v>375.1</v>
      </c>
    </row>
    <row r="97" spans="1:32" x14ac:dyDescent="0.3">
      <c r="A97" s="34" t="s">
        <v>30</v>
      </c>
      <c r="B97" s="34">
        <v>2015</v>
      </c>
      <c r="C97" s="34" t="s">
        <v>46</v>
      </c>
      <c r="D97" s="34">
        <v>124.7</v>
      </c>
      <c r="E97" s="34">
        <v>131.30000000000001</v>
      </c>
      <c r="F97" s="34">
        <v>121.3</v>
      </c>
      <c r="G97" s="34">
        <v>128.80000000000001</v>
      </c>
      <c r="H97" s="34">
        <v>114</v>
      </c>
      <c r="I97" s="34">
        <v>134.19999999999999</v>
      </c>
      <c r="J97" s="34">
        <v>153.6</v>
      </c>
      <c r="K97" s="34">
        <v>137.9</v>
      </c>
      <c r="L97" s="34">
        <v>93.1</v>
      </c>
      <c r="M97" s="34">
        <v>123.9</v>
      </c>
      <c r="N97" s="34">
        <v>121.5</v>
      </c>
      <c r="O97" s="34">
        <v>132.5</v>
      </c>
      <c r="P97" s="34">
        <v>129.80000000000001</v>
      </c>
      <c r="Q97" s="34">
        <v>130.1</v>
      </c>
      <c r="R97" s="34">
        <v>129.5</v>
      </c>
      <c r="S97" s="34">
        <v>126.3</v>
      </c>
      <c r="T97" s="34">
        <v>129</v>
      </c>
      <c r="U97" s="37" t="s">
        <v>32</v>
      </c>
      <c r="V97" s="34">
        <v>123.8</v>
      </c>
      <c r="W97" s="34">
        <v>123.7</v>
      </c>
      <c r="X97" s="34">
        <v>121.1</v>
      </c>
      <c r="Y97" s="34">
        <v>113.6</v>
      </c>
      <c r="Z97" s="34">
        <v>118.5</v>
      </c>
      <c r="AA97" s="34">
        <v>123.6</v>
      </c>
      <c r="AB97" s="34">
        <v>112.5</v>
      </c>
      <c r="AC97" s="34">
        <v>118.2</v>
      </c>
      <c r="AD97" s="34">
        <v>126.1</v>
      </c>
      <c r="AE97" s="35">
        <f>SUM('Raw Data'!$D97:$P97)</f>
        <v>1646.6</v>
      </c>
      <c r="AF97" s="35">
        <f>SUM('Raw Data'!$R97:$T97)</f>
        <v>384.8</v>
      </c>
    </row>
    <row r="98" spans="1:32" x14ac:dyDescent="0.3">
      <c r="A98" s="32" t="s">
        <v>33</v>
      </c>
      <c r="B98" s="32">
        <v>2015</v>
      </c>
      <c r="C98" s="32" t="s">
        <v>46</v>
      </c>
      <c r="D98" s="32">
        <v>123.1</v>
      </c>
      <c r="E98" s="32">
        <v>131.69999999999999</v>
      </c>
      <c r="F98" s="32">
        <v>118.1</v>
      </c>
      <c r="G98" s="32">
        <v>128</v>
      </c>
      <c r="H98" s="32">
        <v>106.8</v>
      </c>
      <c r="I98" s="32">
        <v>130.1</v>
      </c>
      <c r="J98" s="32">
        <v>165.5</v>
      </c>
      <c r="K98" s="32">
        <v>156</v>
      </c>
      <c r="L98" s="32">
        <v>85.3</v>
      </c>
      <c r="M98" s="32">
        <v>132.69999999999999</v>
      </c>
      <c r="N98" s="32">
        <v>118.8</v>
      </c>
      <c r="O98" s="32">
        <v>131.69999999999999</v>
      </c>
      <c r="P98" s="32">
        <v>131.1</v>
      </c>
      <c r="Q98" s="32">
        <v>134.19999999999999</v>
      </c>
      <c r="R98" s="32">
        <v>123.7</v>
      </c>
      <c r="S98" s="32">
        <v>118.2</v>
      </c>
      <c r="T98" s="32">
        <v>122.9</v>
      </c>
      <c r="U98" s="36" t="s">
        <v>75</v>
      </c>
      <c r="V98" s="32">
        <v>115.3</v>
      </c>
      <c r="W98" s="32">
        <v>120</v>
      </c>
      <c r="X98" s="32">
        <v>116.6</v>
      </c>
      <c r="Y98" s="32">
        <v>109.9</v>
      </c>
      <c r="Z98" s="32">
        <v>117.2</v>
      </c>
      <c r="AA98" s="32">
        <v>126.2</v>
      </c>
      <c r="AB98" s="32">
        <v>112</v>
      </c>
      <c r="AC98" s="32">
        <v>116.2</v>
      </c>
      <c r="AD98" s="32">
        <v>123.2</v>
      </c>
      <c r="AE98" s="33">
        <f>SUM('Raw Data'!$D98:$P98)</f>
        <v>1658.8999999999999</v>
      </c>
      <c r="AF98" s="33">
        <f>SUM('Raw Data'!$R98:$T98)</f>
        <v>364.8</v>
      </c>
    </row>
    <row r="99" spans="1:32" x14ac:dyDescent="0.3">
      <c r="A99" s="34" t="s">
        <v>35</v>
      </c>
      <c r="B99" s="34">
        <v>2015</v>
      </c>
      <c r="C99" s="34" t="s">
        <v>46</v>
      </c>
      <c r="D99" s="34">
        <v>124.2</v>
      </c>
      <c r="E99" s="34">
        <v>131.4</v>
      </c>
      <c r="F99" s="34">
        <v>120.1</v>
      </c>
      <c r="G99" s="34">
        <v>128.5</v>
      </c>
      <c r="H99" s="34">
        <v>111.4</v>
      </c>
      <c r="I99" s="34">
        <v>132.30000000000001</v>
      </c>
      <c r="J99" s="34">
        <v>157.6</v>
      </c>
      <c r="K99" s="34">
        <v>144</v>
      </c>
      <c r="L99" s="34">
        <v>90.5</v>
      </c>
      <c r="M99" s="34">
        <v>126.8</v>
      </c>
      <c r="N99" s="34">
        <v>120.4</v>
      </c>
      <c r="O99" s="34">
        <v>132.1</v>
      </c>
      <c r="P99" s="34">
        <v>130.30000000000001</v>
      </c>
      <c r="Q99" s="34">
        <v>131.19999999999999</v>
      </c>
      <c r="R99" s="34">
        <v>127.2</v>
      </c>
      <c r="S99" s="34">
        <v>122.9</v>
      </c>
      <c r="T99" s="34">
        <v>126.6</v>
      </c>
      <c r="U99" s="37" t="s">
        <v>75</v>
      </c>
      <c r="V99" s="34">
        <v>120.6</v>
      </c>
      <c r="W99" s="34">
        <v>122</v>
      </c>
      <c r="X99" s="34">
        <v>119.4</v>
      </c>
      <c r="Y99" s="34">
        <v>111.7</v>
      </c>
      <c r="Z99" s="34">
        <v>117.8</v>
      </c>
      <c r="AA99" s="34">
        <v>125.1</v>
      </c>
      <c r="AB99" s="34">
        <v>112.3</v>
      </c>
      <c r="AC99" s="34">
        <v>117.2</v>
      </c>
      <c r="AD99" s="34">
        <v>124.8</v>
      </c>
      <c r="AE99" s="35">
        <f>SUM('Raw Data'!$D99:$P99)</f>
        <v>1649.6</v>
      </c>
      <c r="AF99" s="35">
        <f>SUM('Raw Data'!$R99:$T99)</f>
        <v>376.70000000000005</v>
      </c>
    </row>
    <row r="100" spans="1:32" x14ac:dyDescent="0.3">
      <c r="A100" s="32" t="s">
        <v>30</v>
      </c>
      <c r="B100" s="32">
        <v>2015</v>
      </c>
      <c r="C100" s="32" t="s">
        <v>48</v>
      </c>
      <c r="D100" s="32">
        <v>125.1</v>
      </c>
      <c r="E100" s="32">
        <v>131.1</v>
      </c>
      <c r="F100" s="32">
        <v>120.7</v>
      </c>
      <c r="G100" s="32">
        <v>129.19999999999999</v>
      </c>
      <c r="H100" s="32">
        <v>114.7</v>
      </c>
      <c r="I100" s="32">
        <v>132.30000000000001</v>
      </c>
      <c r="J100" s="32">
        <v>158.9</v>
      </c>
      <c r="K100" s="32">
        <v>142.1</v>
      </c>
      <c r="L100" s="32">
        <v>92.5</v>
      </c>
      <c r="M100" s="32">
        <v>125.4</v>
      </c>
      <c r="N100" s="32">
        <v>121.9</v>
      </c>
      <c r="O100" s="32">
        <v>132.69999999999999</v>
      </c>
      <c r="P100" s="32">
        <v>131</v>
      </c>
      <c r="Q100" s="32">
        <v>131</v>
      </c>
      <c r="R100" s="32">
        <v>130.4</v>
      </c>
      <c r="S100" s="32">
        <v>126.8</v>
      </c>
      <c r="T100" s="32">
        <v>129.9</v>
      </c>
      <c r="U100" s="36" t="s">
        <v>32</v>
      </c>
      <c r="V100" s="32">
        <v>123.7</v>
      </c>
      <c r="W100" s="32">
        <v>124.5</v>
      </c>
      <c r="X100" s="32">
        <v>121.4</v>
      </c>
      <c r="Y100" s="32">
        <v>113.8</v>
      </c>
      <c r="Z100" s="32">
        <v>119.6</v>
      </c>
      <c r="AA100" s="32">
        <v>124.5</v>
      </c>
      <c r="AB100" s="32">
        <v>113.7</v>
      </c>
      <c r="AC100" s="32">
        <v>118.8</v>
      </c>
      <c r="AD100" s="32">
        <v>127</v>
      </c>
      <c r="AE100" s="33">
        <f>SUM('Raw Data'!$D100:$P100)</f>
        <v>1657.6000000000001</v>
      </c>
      <c r="AF100" s="33">
        <f>SUM('Raw Data'!$R100:$T100)</f>
        <v>387.1</v>
      </c>
    </row>
    <row r="101" spans="1:32" x14ac:dyDescent="0.3">
      <c r="A101" s="34" t="s">
        <v>33</v>
      </c>
      <c r="B101" s="34">
        <v>2015</v>
      </c>
      <c r="C101" s="34" t="s">
        <v>48</v>
      </c>
      <c r="D101" s="34">
        <v>123.4</v>
      </c>
      <c r="E101" s="34">
        <v>129</v>
      </c>
      <c r="F101" s="34">
        <v>115.6</v>
      </c>
      <c r="G101" s="34">
        <v>128.30000000000001</v>
      </c>
      <c r="H101" s="34">
        <v>107</v>
      </c>
      <c r="I101" s="34">
        <v>124</v>
      </c>
      <c r="J101" s="34">
        <v>168.5</v>
      </c>
      <c r="K101" s="34">
        <v>165.4</v>
      </c>
      <c r="L101" s="34">
        <v>86.3</v>
      </c>
      <c r="M101" s="34">
        <v>134.4</v>
      </c>
      <c r="N101" s="34">
        <v>119.1</v>
      </c>
      <c r="O101" s="34">
        <v>132.30000000000001</v>
      </c>
      <c r="P101" s="34">
        <v>131.5</v>
      </c>
      <c r="Q101" s="34">
        <v>134.69999999999999</v>
      </c>
      <c r="R101" s="34">
        <v>124</v>
      </c>
      <c r="S101" s="34">
        <v>118.6</v>
      </c>
      <c r="T101" s="34">
        <v>123.2</v>
      </c>
      <c r="U101" s="37" t="s">
        <v>76</v>
      </c>
      <c r="V101" s="34">
        <v>115.1</v>
      </c>
      <c r="W101" s="34">
        <v>120.4</v>
      </c>
      <c r="X101" s="34">
        <v>117.1</v>
      </c>
      <c r="Y101" s="34">
        <v>109.1</v>
      </c>
      <c r="Z101" s="34">
        <v>117.3</v>
      </c>
      <c r="AA101" s="34">
        <v>126.5</v>
      </c>
      <c r="AB101" s="34">
        <v>112.9</v>
      </c>
      <c r="AC101" s="34">
        <v>116.2</v>
      </c>
      <c r="AD101" s="34">
        <v>123.5</v>
      </c>
      <c r="AE101" s="35">
        <f>SUM('Raw Data'!$D101:$P101)</f>
        <v>1664.8</v>
      </c>
      <c r="AF101" s="35">
        <f>SUM('Raw Data'!$R101:$T101)</f>
        <v>365.8</v>
      </c>
    </row>
    <row r="102" spans="1:32" x14ac:dyDescent="0.3">
      <c r="A102" s="32" t="s">
        <v>35</v>
      </c>
      <c r="B102" s="32">
        <v>2015</v>
      </c>
      <c r="C102" s="32" t="s">
        <v>48</v>
      </c>
      <c r="D102" s="32">
        <v>124.6</v>
      </c>
      <c r="E102" s="32">
        <v>130.4</v>
      </c>
      <c r="F102" s="32">
        <v>118.7</v>
      </c>
      <c r="G102" s="32">
        <v>128.9</v>
      </c>
      <c r="H102" s="32">
        <v>111.9</v>
      </c>
      <c r="I102" s="32">
        <v>128.4</v>
      </c>
      <c r="J102" s="32">
        <v>162.19999999999999</v>
      </c>
      <c r="K102" s="32">
        <v>150</v>
      </c>
      <c r="L102" s="32">
        <v>90.4</v>
      </c>
      <c r="M102" s="32">
        <v>128.4</v>
      </c>
      <c r="N102" s="32">
        <v>120.7</v>
      </c>
      <c r="O102" s="32">
        <v>132.5</v>
      </c>
      <c r="P102" s="32">
        <v>131.19999999999999</v>
      </c>
      <c r="Q102" s="32">
        <v>132</v>
      </c>
      <c r="R102" s="32">
        <v>127.9</v>
      </c>
      <c r="S102" s="32">
        <v>123.4</v>
      </c>
      <c r="T102" s="32">
        <v>127.2</v>
      </c>
      <c r="U102" s="36" t="s">
        <v>76</v>
      </c>
      <c r="V102" s="32">
        <v>120.4</v>
      </c>
      <c r="W102" s="32">
        <v>122.6</v>
      </c>
      <c r="X102" s="32">
        <v>119.8</v>
      </c>
      <c r="Y102" s="32">
        <v>111.3</v>
      </c>
      <c r="Z102" s="32">
        <v>118.3</v>
      </c>
      <c r="AA102" s="32">
        <v>125.7</v>
      </c>
      <c r="AB102" s="32">
        <v>113.4</v>
      </c>
      <c r="AC102" s="32">
        <v>117.5</v>
      </c>
      <c r="AD102" s="32">
        <v>125.4</v>
      </c>
      <c r="AE102" s="33">
        <f>SUM('Raw Data'!$D102:$P102)</f>
        <v>1658.3000000000002</v>
      </c>
      <c r="AF102" s="33">
        <f>SUM('Raw Data'!$R102:$T102)</f>
        <v>378.5</v>
      </c>
    </row>
    <row r="103" spans="1:32" x14ac:dyDescent="0.3">
      <c r="A103" s="34" t="s">
        <v>30</v>
      </c>
      <c r="B103" s="34">
        <v>2015</v>
      </c>
      <c r="C103" s="34" t="s">
        <v>50</v>
      </c>
      <c r="D103" s="34">
        <v>125.6</v>
      </c>
      <c r="E103" s="34">
        <v>130.4</v>
      </c>
      <c r="F103" s="34">
        <v>120.8</v>
      </c>
      <c r="G103" s="34">
        <v>129.4</v>
      </c>
      <c r="H103" s="34">
        <v>115.8</v>
      </c>
      <c r="I103" s="34">
        <v>133.19999999999999</v>
      </c>
      <c r="J103" s="34">
        <v>157.69999999999999</v>
      </c>
      <c r="K103" s="34">
        <v>154.19999999999999</v>
      </c>
      <c r="L103" s="34">
        <v>93.7</v>
      </c>
      <c r="M103" s="34">
        <v>126.6</v>
      </c>
      <c r="N103" s="34">
        <v>122.3</v>
      </c>
      <c r="O103" s="34">
        <v>133.1</v>
      </c>
      <c r="P103" s="34">
        <v>131.80000000000001</v>
      </c>
      <c r="Q103" s="34">
        <v>131.5</v>
      </c>
      <c r="R103" s="34">
        <v>131.1</v>
      </c>
      <c r="S103" s="34">
        <v>127.3</v>
      </c>
      <c r="T103" s="34">
        <v>130.6</v>
      </c>
      <c r="U103" s="37" t="s">
        <v>32</v>
      </c>
      <c r="V103" s="34">
        <v>124.4</v>
      </c>
      <c r="W103" s="34">
        <v>125.1</v>
      </c>
      <c r="X103" s="34">
        <v>122</v>
      </c>
      <c r="Y103" s="34">
        <v>113.8</v>
      </c>
      <c r="Z103" s="34">
        <v>120.1</v>
      </c>
      <c r="AA103" s="34">
        <v>125.1</v>
      </c>
      <c r="AB103" s="34">
        <v>114.2</v>
      </c>
      <c r="AC103" s="34">
        <v>119.2</v>
      </c>
      <c r="AD103" s="34">
        <v>127.7</v>
      </c>
      <c r="AE103" s="35">
        <f>SUM('Raw Data'!$D103:$P103)</f>
        <v>1674.6</v>
      </c>
      <c r="AF103" s="35">
        <f>SUM('Raw Data'!$R103:$T103)</f>
        <v>389</v>
      </c>
    </row>
    <row r="104" spans="1:32" x14ac:dyDescent="0.3">
      <c r="A104" s="32" t="s">
        <v>33</v>
      </c>
      <c r="B104" s="32">
        <v>2015</v>
      </c>
      <c r="C104" s="32" t="s">
        <v>50</v>
      </c>
      <c r="D104" s="32">
        <v>123.6</v>
      </c>
      <c r="E104" s="32">
        <v>128.6</v>
      </c>
      <c r="F104" s="32">
        <v>115.9</v>
      </c>
      <c r="G104" s="32">
        <v>128.5</v>
      </c>
      <c r="H104" s="32">
        <v>109</v>
      </c>
      <c r="I104" s="32">
        <v>124.1</v>
      </c>
      <c r="J104" s="32">
        <v>165.8</v>
      </c>
      <c r="K104" s="32">
        <v>187.2</v>
      </c>
      <c r="L104" s="32">
        <v>89.4</v>
      </c>
      <c r="M104" s="32">
        <v>135.80000000000001</v>
      </c>
      <c r="N104" s="32">
        <v>119.4</v>
      </c>
      <c r="O104" s="32">
        <v>132.9</v>
      </c>
      <c r="P104" s="32">
        <v>132.6</v>
      </c>
      <c r="Q104" s="32">
        <v>135.30000000000001</v>
      </c>
      <c r="R104" s="32">
        <v>124.4</v>
      </c>
      <c r="S104" s="32">
        <v>118.8</v>
      </c>
      <c r="T104" s="32">
        <v>123.6</v>
      </c>
      <c r="U104" s="36" t="s">
        <v>77</v>
      </c>
      <c r="V104" s="32">
        <v>114.9</v>
      </c>
      <c r="W104" s="32">
        <v>120.7</v>
      </c>
      <c r="X104" s="32">
        <v>117.7</v>
      </c>
      <c r="Y104" s="32">
        <v>109.3</v>
      </c>
      <c r="Z104" s="32">
        <v>117.7</v>
      </c>
      <c r="AA104" s="32">
        <v>126.5</v>
      </c>
      <c r="AB104" s="32">
        <v>113.5</v>
      </c>
      <c r="AC104" s="32">
        <v>116.5</v>
      </c>
      <c r="AD104" s="32">
        <v>124.2</v>
      </c>
      <c r="AE104" s="33">
        <f>SUM('Raw Data'!$D104:$P104)</f>
        <v>1692.8000000000002</v>
      </c>
      <c r="AF104" s="33">
        <f>SUM('Raw Data'!$R104:$T104)</f>
        <v>366.79999999999995</v>
      </c>
    </row>
    <row r="105" spans="1:32" x14ac:dyDescent="0.3">
      <c r="A105" s="34" t="s">
        <v>35</v>
      </c>
      <c r="B105" s="34">
        <v>2015</v>
      </c>
      <c r="C105" s="34" t="s">
        <v>50</v>
      </c>
      <c r="D105" s="34">
        <v>125</v>
      </c>
      <c r="E105" s="34">
        <v>129.80000000000001</v>
      </c>
      <c r="F105" s="34">
        <v>118.9</v>
      </c>
      <c r="G105" s="34">
        <v>129.1</v>
      </c>
      <c r="H105" s="34">
        <v>113.3</v>
      </c>
      <c r="I105" s="34">
        <v>129</v>
      </c>
      <c r="J105" s="34">
        <v>160.4</v>
      </c>
      <c r="K105" s="34">
        <v>165.3</v>
      </c>
      <c r="L105" s="34">
        <v>92.3</v>
      </c>
      <c r="M105" s="34">
        <v>129.69999999999999</v>
      </c>
      <c r="N105" s="34">
        <v>121.1</v>
      </c>
      <c r="O105" s="34">
        <v>133</v>
      </c>
      <c r="P105" s="34">
        <v>132.1</v>
      </c>
      <c r="Q105" s="34">
        <v>132.5</v>
      </c>
      <c r="R105" s="34">
        <v>128.5</v>
      </c>
      <c r="S105" s="34">
        <v>123.8</v>
      </c>
      <c r="T105" s="34">
        <v>127.8</v>
      </c>
      <c r="U105" s="37" t="s">
        <v>77</v>
      </c>
      <c r="V105" s="34">
        <v>120.8</v>
      </c>
      <c r="W105" s="34">
        <v>123</v>
      </c>
      <c r="X105" s="34">
        <v>120.4</v>
      </c>
      <c r="Y105" s="34">
        <v>111.4</v>
      </c>
      <c r="Z105" s="34">
        <v>118.7</v>
      </c>
      <c r="AA105" s="34">
        <v>125.9</v>
      </c>
      <c r="AB105" s="34">
        <v>113.9</v>
      </c>
      <c r="AC105" s="34">
        <v>117.9</v>
      </c>
      <c r="AD105" s="34">
        <v>126.1</v>
      </c>
      <c r="AE105" s="35">
        <f>SUM('Raw Data'!$D105:$P105)</f>
        <v>1678.9999999999998</v>
      </c>
      <c r="AF105" s="35">
        <f>SUM('Raw Data'!$R105:$T105)</f>
        <v>380.1</v>
      </c>
    </row>
    <row r="106" spans="1:32" x14ac:dyDescent="0.3">
      <c r="A106" s="32" t="s">
        <v>30</v>
      </c>
      <c r="B106" s="32">
        <v>2015</v>
      </c>
      <c r="C106" s="32" t="s">
        <v>53</v>
      </c>
      <c r="D106" s="32">
        <v>126.1</v>
      </c>
      <c r="E106" s="32">
        <v>130.6</v>
      </c>
      <c r="F106" s="32">
        <v>121.7</v>
      </c>
      <c r="G106" s="32">
        <v>129.5</v>
      </c>
      <c r="H106" s="32">
        <v>117.8</v>
      </c>
      <c r="I106" s="32">
        <v>132.1</v>
      </c>
      <c r="J106" s="32">
        <v>155.19999999999999</v>
      </c>
      <c r="K106" s="32">
        <v>160.80000000000001</v>
      </c>
      <c r="L106" s="32">
        <v>94.5</v>
      </c>
      <c r="M106" s="32">
        <v>128.30000000000001</v>
      </c>
      <c r="N106" s="32">
        <v>123.1</v>
      </c>
      <c r="O106" s="32">
        <v>134.19999999999999</v>
      </c>
      <c r="P106" s="32">
        <v>132.4</v>
      </c>
      <c r="Q106" s="32">
        <v>132.19999999999999</v>
      </c>
      <c r="R106" s="32">
        <v>132.1</v>
      </c>
      <c r="S106" s="32">
        <v>128.19999999999999</v>
      </c>
      <c r="T106" s="32">
        <v>131.5</v>
      </c>
      <c r="U106" s="36" t="s">
        <v>32</v>
      </c>
      <c r="V106" s="32">
        <v>125.6</v>
      </c>
      <c r="W106" s="32">
        <v>125.6</v>
      </c>
      <c r="X106" s="32">
        <v>122.6</v>
      </c>
      <c r="Y106" s="32">
        <v>114</v>
      </c>
      <c r="Z106" s="32">
        <v>120.9</v>
      </c>
      <c r="AA106" s="32">
        <v>125.8</v>
      </c>
      <c r="AB106" s="32">
        <v>114.2</v>
      </c>
      <c r="AC106" s="32">
        <v>119.6</v>
      </c>
      <c r="AD106" s="32">
        <v>128.30000000000001</v>
      </c>
      <c r="AE106" s="33">
        <f>SUM('Raw Data'!$D106:$P106)</f>
        <v>1686.3</v>
      </c>
      <c r="AF106" s="33">
        <f>SUM('Raw Data'!$R106:$T106)</f>
        <v>391.79999999999995</v>
      </c>
    </row>
    <row r="107" spans="1:32" x14ac:dyDescent="0.3">
      <c r="A107" s="34" t="s">
        <v>33</v>
      </c>
      <c r="B107" s="34">
        <v>2015</v>
      </c>
      <c r="C107" s="34" t="s">
        <v>53</v>
      </c>
      <c r="D107" s="34">
        <v>124</v>
      </c>
      <c r="E107" s="34">
        <v>129.80000000000001</v>
      </c>
      <c r="F107" s="34">
        <v>121.5</v>
      </c>
      <c r="G107" s="34">
        <v>128.6</v>
      </c>
      <c r="H107" s="34">
        <v>110</v>
      </c>
      <c r="I107" s="34">
        <v>123.7</v>
      </c>
      <c r="J107" s="34">
        <v>164.6</v>
      </c>
      <c r="K107" s="34">
        <v>191.6</v>
      </c>
      <c r="L107" s="34">
        <v>90.8</v>
      </c>
      <c r="M107" s="34">
        <v>137.1</v>
      </c>
      <c r="N107" s="34">
        <v>119.8</v>
      </c>
      <c r="O107" s="34">
        <v>133.69999999999999</v>
      </c>
      <c r="P107" s="34">
        <v>133.30000000000001</v>
      </c>
      <c r="Q107" s="34">
        <v>137.6</v>
      </c>
      <c r="R107" s="34">
        <v>125</v>
      </c>
      <c r="S107" s="34">
        <v>119.3</v>
      </c>
      <c r="T107" s="34">
        <v>124.2</v>
      </c>
      <c r="U107" s="37" t="s">
        <v>78</v>
      </c>
      <c r="V107" s="34">
        <v>115.1</v>
      </c>
      <c r="W107" s="34">
        <v>121</v>
      </c>
      <c r="X107" s="34">
        <v>118.1</v>
      </c>
      <c r="Y107" s="34">
        <v>109.3</v>
      </c>
      <c r="Z107" s="34">
        <v>117.9</v>
      </c>
      <c r="AA107" s="34">
        <v>126.6</v>
      </c>
      <c r="AB107" s="34">
        <v>113.3</v>
      </c>
      <c r="AC107" s="34">
        <v>116.6</v>
      </c>
      <c r="AD107" s="34">
        <v>124.6</v>
      </c>
      <c r="AE107" s="35">
        <f>SUM('Raw Data'!$D107:$P107)</f>
        <v>1708.4999999999998</v>
      </c>
      <c r="AF107" s="35">
        <f>SUM('Raw Data'!$R107:$T107)</f>
        <v>368.5</v>
      </c>
    </row>
    <row r="108" spans="1:32" x14ac:dyDescent="0.3">
      <c r="A108" s="32" t="s">
        <v>35</v>
      </c>
      <c r="B108" s="32">
        <v>2015</v>
      </c>
      <c r="C108" s="32" t="s">
        <v>53</v>
      </c>
      <c r="D108" s="32">
        <v>125.4</v>
      </c>
      <c r="E108" s="32">
        <v>130.30000000000001</v>
      </c>
      <c r="F108" s="32">
        <v>121.6</v>
      </c>
      <c r="G108" s="32">
        <v>129.19999999999999</v>
      </c>
      <c r="H108" s="32">
        <v>114.9</v>
      </c>
      <c r="I108" s="32">
        <v>128.19999999999999</v>
      </c>
      <c r="J108" s="32">
        <v>158.4</v>
      </c>
      <c r="K108" s="32">
        <v>171.2</v>
      </c>
      <c r="L108" s="32">
        <v>93.3</v>
      </c>
      <c r="M108" s="32">
        <v>131.19999999999999</v>
      </c>
      <c r="N108" s="32">
        <v>121.7</v>
      </c>
      <c r="O108" s="32">
        <v>134</v>
      </c>
      <c r="P108" s="32">
        <v>132.69999999999999</v>
      </c>
      <c r="Q108" s="32">
        <v>133.6</v>
      </c>
      <c r="R108" s="32">
        <v>129.30000000000001</v>
      </c>
      <c r="S108" s="32">
        <v>124.5</v>
      </c>
      <c r="T108" s="32">
        <v>128.6</v>
      </c>
      <c r="U108" s="36" t="s">
        <v>78</v>
      </c>
      <c r="V108" s="32">
        <v>121.6</v>
      </c>
      <c r="W108" s="32">
        <v>123.4</v>
      </c>
      <c r="X108" s="32">
        <v>120.9</v>
      </c>
      <c r="Y108" s="32">
        <v>111.5</v>
      </c>
      <c r="Z108" s="32">
        <v>119.2</v>
      </c>
      <c r="AA108" s="32">
        <v>126.3</v>
      </c>
      <c r="AB108" s="32">
        <v>113.8</v>
      </c>
      <c r="AC108" s="32">
        <v>118.1</v>
      </c>
      <c r="AD108" s="32">
        <v>126.6</v>
      </c>
      <c r="AE108" s="33">
        <f>SUM('Raw Data'!$D108:$P108)</f>
        <v>1692.1</v>
      </c>
      <c r="AF108" s="33">
        <f>SUM('Raw Data'!$R108:$T108)</f>
        <v>382.4</v>
      </c>
    </row>
    <row r="109" spans="1:32" x14ac:dyDescent="0.3">
      <c r="A109" s="34" t="s">
        <v>30</v>
      </c>
      <c r="B109" s="34">
        <v>2015</v>
      </c>
      <c r="C109" s="34" t="s">
        <v>55</v>
      </c>
      <c r="D109" s="34">
        <v>126.3</v>
      </c>
      <c r="E109" s="34">
        <v>131.30000000000001</v>
      </c>
      <c r="F109" s="34">
        <v>123.3</v>
      </c>
      <c r="G109" s="34">
        <v>129.80000000000001</v>
      </c>
      <c r="H109" s="34">
        <v>118.3</v>
      </c>
      <c r="I109" s="34">
        <v>131.6</v>
      </c>
      <c r="J109" s="34">
        <v>145.5</v>
      </c>
      <c r="K109" s="34">
        <v>162.1</v>
      </c>
      <c r="L109" s="34">
        <v>95.4</v>
      </c>
      <c r="M109" s="34">
        <v>128.9</v>
      </c>
      <c r="N109" s="34">
        <v>123.3</v>
      </c>
      <c r="O109" s="34">
        <v>135.1</v>
      </c>
      <c r="P109" s="34">
        <v>131.4</v>
      </c>
      <c r="Q109" s="34">
        <v>133.1</v>
      </c>
      <c r="R109" s="34">
        <v>132.5</v>
      </c>
      <c r="S109" s="34">
        <v>128.5</v>
      </c>
      <c r="T109" s="34">
        <v>131.9</v>
      </c>
      <c r="U109" s="37" t="s">
        <v>32</v>
      </c>
      <c r="V109" s="34">
        <v>125.7</v>
      </c>
      <c r="W109" s="34">
        <v>126</v>
      </c>
      <c r="X109" s="34">
        <v>123.1</v>
      </c>
      <c r="Y109" s="34">
        <v>114</v>
      </c>
      <c r="Z109" s="34">
        <v>121.6</v>
      </c>
      <c r="AA109" s="34">
        <v>125.6</v>
      </c>
      <c r="AB109" s="34">
        <v>114.1</v>
      </c>
      <c r="AC109" s="34">
        <v>119.8</v>
      </c>
      <c r="AD109" s="34">
        <v>127.9</v>
      </c>
      <c r="AE109" s="35">
        <f>SUM('Raw Data'!$D109:$P109)</f>
        <v>1682.3000000000002</v>
      </c>
      <c r="AF109" s="35">
        <f>SUM('Raw Data'!$R109:$T109)</f>
        <v>392.9</v>
      </c>
    </row>
    <row r="110" spans="1:32" x14ac:dyDescent="0.3">
      <c r="A110" s="32" t="s">
        <v>33</v>
      </c>
      <c r="B110" s="32">
        <v>2015</v>
      </c>
      <c r="C110" s="32" t="s">
        <v>55</v>
      </c>
      <c r="D110" s="32">
        <v>124.3</v>
      </c>
      <c r="E110" s="32">
        <v>131.69999999999999</v>
      </c>
      <c r="F110" s="32">
        <v>127.1</v>
      </c>
      <c r="G110" s="32">
        <v>128.6</v>
      </c>
      <c r="H110" s="32">
        <v>110</v>
      </c>
      <c r="I110" s="32">
        <v>120.8</v>
      </c>
      <c r="J110" s="32">
        <v>149</v>
      </c>
      <c r="K110" s="32">
        <v>190.1</v>
      </c>
      <c r="L110" s="32">
        <v>92.7</v>
      </c>
      <c r="M110" s="32">
        <v>138.6</v>
      </c>
      <c r="N110" s="32">
        <v>120.2</v>
      </c>
      <c r="O110" s="32">
        <v>134.19999999999999</v>
      </c>
      <c r="P110" s="32">
        <v>131.5</v>
      </c>
      <c r="Q110" s="32">
        <v>138.19999999999999</v>
      </c>
      <c r="R110" s="32">
        <v>125.4</v>
      </c>
      <c r="S110" s="32">
        <v>119.5</v>
      </c>
      <c r="T110" s="32">
        <v>124.5</v>
      </c>
      <c r="U110" s="36" t="s">
        <v>77</v>
      </c>
      <c r="V110" s="32">
        <v>116</v>
      </c>
      <c r="W110" s="32">
        <v>121</v>
      </c>
      <c r="X110" s="32">
        <v>118.6</v>
      </c>
      <c r="Y110" s="32">
        <v>109.3</v>
      </c>
      <c r="Z110" s="32">
        <v>118.1</v>
      </c>
      <c r="AA110" s="32">
        <v>126.6</v>
      </c>
      <c r="AB110" s="32">
        <v>113.2</v>
      </c>
      <c r="AC110" s="32">
        <v>116.7</v>
      </c>
      <c r="AD110" s="32">
        <v>124</v>
      </c>
      <c r="AE110" s="33">
        <f>SUM('Raw Data'!$D110:$P110)</f>
        <v>1698.8</v>
      </c>
      <c r="AF110" s="33">
        <f>SUM('Raw Data'!$R110:$T110)</f>
        <v>369.4</v>
      </c>
    </row>
    <row r="111" spans="1:32" x14ac:dyDescent="0.3">
      <c r="A111" s="34" t="s">
        <v>35</v>
      </c>
      <c r="B111" s="34">
        <v>2015</v>
      </c>
      <c r="C111" s="34" t="s">
        <v>55</v>
      </c>
      <c r="D111" s="34">
        <v>125.7</v>
      </c>
      <c r="E111" s="34">
        <v>131.4</v>
      </c>
      <c r="F111" s="34">
        <v>124.8</v>
      </c>
      <c r="G111" s="34">
        <v>129.4</v>
      </c>
      <c r="H111" s="34">
        <v>115.3</v>
      </c>
      <c r="I111" s="34">
        <v>126.6</v>
      </c>
      <c r="J111" s="34">
        <v>146.69999999999999</v>
      </c>
      <c r="K111" s="34">
        <v>171.5</v>
      </c>
      <c r="L111" s="34">
        <v>94.5</v>
      </c>
      <c r="M111" s="34">
        <v>132.1</v>
      </c>
      <c r="N111" s="34">
        <v>122</v>
      </c>
      <c r="O111" s="34">
        <v>134.69999999999999</v>
      </c>
      <c r="P111" s="34">
        <v>131.4</v>
      </c>
      <c r="Q111" s="34">
        <v>134.5</v>
      </c>
      <c r="R111" s="34">
        <v>129.69999999999999</v>
      </c>
      <c r="S111" s="34">
        <v>124.8</v>
      </c>
      <c r="T111" s="34">
        <v>129</v>
      </c>
      <c r="U111" s="37" t="s">
        <v>77</v>
      </c>
      <c r="V111" s="34">
        <v>122</v>
      </c>
      <c r="W111" s="34">
        <v>123.6</v>
      </c>
      <c r="X111" s="34">
        <v>121.4</v>
      </c>
      <c r="Y111" s="34">
        <v>111.5</v>
      </c>
      <c r="Z111" s="34">
        <v>119.6</v>
      </c>
      <c r="AA111" s="34">
        <v>126.2</v>
      </c>
      <c r="AB111" s="34">
        <v>113.7</v>
      </c>
      <c r="AC111" s="34">
        <v>118.3</v>
      </c>
      <c r="AD111" s="34">
        <v>126.1</v>
      </c>
      <c r="AE111" s="35">
        <f>SUM('Raw Data'!$D111:$P111)</f>
        <v>1686.1000000000001</v>
      </c>
      <c r="AF111" s="35">
        <f>SUM('Raw Data'!$R111:$T111)</f>
        <v>383.5</v>
      </c>
    </row>
    <row r="112" spans="1:32" x14ac:dyDescent="0.3">
      <c r="A112" s="32" t="s">
        <v>30</v>
      </c>
      <c r="B112" s="32">
        <v>2016</v>
      </c>
      <c r="C112" s="32" t="s">
        <v>31</v>
      </c>
      <c r="D112" s="32">
        <v>126.8</v>
      </c>
      <c r="E112" s="32">
        <v>133.19999999999999</v>
      </c>
      <c r="F112" s="32">
        <v>126.5</v>
      </c>
      <c r="G112" s="32">
        <v>130.30000000000001</v>
      </c>
      <c r="H112" s="32">
        <v>118.9</v>
      </c>
      <c r="I112" s="32">
        <v>131.6</v>
      </c>
      <c r="J112" s="32">
        <v>140.1</v>
      </c>
      <c r="K112" s="32">
        <v>163.80000000000001</v>
      </c>
      <c r="L112" s="32">
        <v>97.7</v>
      </c>
      <c r="M112" s="32">
        <v>129.6</v>
      </c>
      <c r="N112" s="32">
        <v>124.3</v>
      </c>
      <c r="O112" s="32">
        <v>135.9</v>
      </c>
      <c r="P112" s="32">
        <v>131.4</v>
      </c>
      <c r="Q112" s="32">
        <v>133.6</v>
      </c>
      <c r="R112" s="32">
        <v>133.19999999999999</v>
      </c>
      <c r="S112" s="32">
        <v>128.9</v>
      </c>
      <c r="T112" s="32">
        <v>132.6</v>
      </c>
      <c r="U112" s="36" t="s">
        <v>32</v>
      </c>
      <c r="V112" s="32">
        <v>126.2</v>
      </c>
      <c r="W112" s="32">
        <v>126.6</v>
      </c>
      <c r="X112" s="32">
        <v>123.7</v>
      </c>
      <c r="Y112" s="32">
        <v>113.6</v>
      </c>
      <c r="Z112" s="32">
        <v>121.4</v>
      </c>
      <c r="AA112" s="32">
        <v>126.2</v>
      </c>
      <c r="AB112" s="32">
        <v>114.9</v>
      </c>
      <c r="AC112" s="32">
        <v>120.1</v>
      </c>
      <c r="AD112" s="32">
        <v>128.1</v>
      </c>
      <c r="AE112" s="33">
        <f>SUM('Raw Data'!$D112:$P112)</f>
        <v>1690.1000000000001</v>
      </c>
      <c r="AF112" s="33">
        <f>SUM('Raw Data'!$R112:$T112)</f>
        <v>394.70000000000005</v>
      </c>
    </row>
    <row r="113" spans="1:32" x14ac:dyDescent="0.3">
      <c r="A113" s="34" t="s">
        <v>33</v>
      </c>
      <c r="B113" s="34">
        <v>2016</v>
      </c>
      <c r="C113" s="34" t="s">
        <v>31</v>
      </c>
      <c r="D113" s="34">
        <v>124.7</v>
      </c>
      <c r="E113" s="34">
        <v>135.9</v>
      </c>
      <c r="F113" s="34">
        <v>132</v>
      </c>
      <c r="G113" s="34">
        <v>129.19999999999999</v>
      </c>
      <c r="H113" s="34">
        <v>109.7</v>
      </c>
      <c r="I113" s="34">
        <v>119</v>
      </c>
      <c r="J113" s="34">
        <v>144.1</v>
      </c>
      <c r="K113" s="34">
        <v>184.2</v>
      </c>
      <c r="L113" s="34">
        <v>96.7</v>
      </c>
      <c r="M113" s="34">
        <v>139.5</v>
      </c>
      <c r="N113" s="34">
        <v>120.5</v>
      </c>
      <c r="O113" s="34">
        <v>134.69999999999999</v>
      </c>
      <c r="P113" s="34">
        <v>131.19999999999999</v>
      </c>
      <c r="Q113" s="34">
        <v>139.5</v>
      </c>
      <c r="R113" s="34">
        <v>125.8</v>
      </c>
      <c r="S113" s="34">
        <v>119.8</v>
      </c>
      <c r="T113" s="34">
        <v>124.9</v>
      </c>
      <c r="U113" s="37" t="s">
        <v>79</v>
      </c>
      <c r="V113" s="34">
        <v>116.9</v>
      </c>
      <c r="W113" s="34">
        <v>121.6</v>
      </c>
      <c r="X113" s="34">
        <v>119.1</v>
      </c>
      <c r="Y113" s="34">
        <v>108.9</v>
      </c>
      <c r="Z113" s="34">
        <v>118.5</v>
      </c>
      <c r="AA113" s="34">
        <v>126.4</v>
      </c>
      <c r="AB113" s="34">
        <v>114</v>
      </c>
      <c r="AC113" s="34">
        <v>116.8</v>
      </c>
      <c r="AD113" s="34">
        <v>124.2</v>
      </c>
      <c r="AE113" s="35">
        <f>SUM('Raw Data'!$D113:$P113)</f>
        <v>1701.4</v>
      </c>
      <c r="AF113" s="35">
        <f>SUM('Raw Data'!$R113:$T113)</f>
        <v>370.5</v>
      </c>
    </row>
    <row r="114" spans="1:32" x14ac:dyDescent="0.3">
      <c r="A114" s="32" t="s">
        <v>35</v>
      </c>
      <c r="B114" s="32">
        <v>2016</v>
      </c>
      <c r="C114" s="32" t="s">
        <v>31</v>
      </c>
      <c r="D114" s="32">
        <v>126.1</v>
      </c>
      <c r="E114" s="32">
        <v>134.1</v>
      </c>
      <c r="F114" s="32">
        <v>128.6</v>
      </c>
      <c r="G114" s="32">
        <v>129.9</v>
      </c>
      <c r="H114" s="32">
        <v>115.5</v>
      </c>
      <c r="I114" s="32">
        <v>125.7</v>
      </c>
      <c r="J114" s="32">
        <v>141.5</v>
      </c>
      <c r="K114" s="32">
        <v>170.7</v>
      </c>
      <c r="L114" s="32">
        <v>97.4</v>
      </c>
      <c r="M114" s="32">
        <v>132.9</v>
      </c>
      <c r="N114" s="32">
        <v>122.7</v>
      </c>
      <c r="O114" s="32">
        <v>135.30000000000001</v>
      </c>
      <c r="P114" s="32">
        <v>131.30000000000001</v>
      </c>
      <c r="Q114" s="32">
        <v>135.19999999999999</v>
      </c>
      <c r="R114" s="32">
        <v>130.30000000000001</v>
      </c>
      <c r="S114" s="32">
        <v>125.1</v>
      </c>
      <c r="T114" s="32">
        <v>129.5</v>
      </c>
      <c r="U114" s="36" t="s">
        <v>79</v>
      </c>
      <c r="V114" s="32">
        <v>122.7</v>
      </c>
      <c r="W114" s="32">
        <v>124.2</v>
      </c>
      <c r="X114" s="32">
        <v>122</v>
      </c>
      <c r="Y114" s="32">
        <v>111.1</v>
      </c>
      <c r="Z114" s="32">
        <v>119.8</v>
      </c>
      <c r="AA114" s="32">
        <v>126.3</v>
      </c>
      <c r="AB114" s="32">
        <v>114.5</v>
      </c>
      <c r="AC114" s="32">
        <v>118.5</v>
      </c>
      <c r="AD114" s="32">
        <v>126.3</v>
      </c>
      <c r="AE114" s="33">
        <f>SUM('Raw Data'!$D114:$P114)</f>
        <v>1691.7</v>
      </c>
      <c r="AF114" s="33">
        <f>SUM('Raw Data'!$R114:$T114)</f>
        <v>384.9</v>
      </c>
    </row>
    <row r="115" spans="1:32" x14ac:dyDescent="0.3">
      <c r="A115" s="34" t="s">
        <v>30</v>
      </c>
      <c r="B115" s="34">
        <v>2016</v>
      </c>
      <c r="C115" s="34" t="s">
        <v>36</v>
      </c>
      <c r="D115" s="34">
        <v>127.1</v>
      </c>
      <c r="E115" s="34">
        <v>133.69999999999999</v>
      </c>
      <c r="F115" s="34">
        <v>127.7</v>
      </c>
      <c r="G115" s="34">
        <v>130.69999999999999</v>
      </c>
      <c r="H115" s="34">
        <v>118.5</v>
      </c>
      <c r="I115" s="34">
        <v>130.4</v>
      </c>
      <c r="J115" s="34">
        <v>130.9</v>
      </c>
      <c r="K115" s="34">
        <v>162.80000000000001</v>
      </c>
      <c r="L115" s="34">
        <v>98.7</v>
      </c>
      <c r="M115" s="34">
        <v>130.6</v>
      </c>
      <c r="N115" s="34">
        <v>124.8</v>
      </c>
      <c r="O115" s="34">
        <v>136.4</v>
      </c>
      <c r="P115" s="34">
        <v>130.30000000000001</v>
      </c>
      <c r="Q115" s="34">
        <v>134.4</v>
      </c>
      <c r="R115" s="34">
        <v>133.9</v>
      </c>
      <c r="S115" s="34">
        <v>129.80000000000001</v>
      </c>
      <c r="T115" s="34">
        <v>133.4</v>
      </c>
      <c r="U115" s="37" t="s">
        <v>32</v>
      </c>
      <c r="V115" s="34">
        <v>127.5</v>
      </c>
      <c r="W115" s="34">
        <v>127.1</v>
      </c>
      <c r="X115" s="34">
        <v>124.3</v>
      </c>
      <c r="Y115" s="34">
        <v>113.9</v>
      </c>
      <c r="Z115" s="34">
        <v>122.3</v>
      </c>
      <c r="AA115" s="34">
        <v>127.1</v>
      </c>
      <c r="AB115" s="34">
        <v>116.8</v>
      </c>
      <c r="AC115" s="34">
        <v>120.9</v>
      </c>
      <c r="AD115" s="34">
        <v>127.9</v>
      </c>
      <c r="AE115" s="35">
        <f>SUM('Raw Data'!$D115:$P115)</f>
        <v>1682.6</v>
      </c>
      <c r="AF115" s="35">
        <f>SUM('Raw Data'!$R115:$T115)</f>
        <v>397.1</v>
      </c>
    </row>
    <row r="116" spans="1:32" x14ac:dyDescent="0.3">
      <c r="A116" s="32" t="s">
        <v>33</v>
      </c>
      <c r="B116" s="32">
        <v>2016</v>
      </c>
      <c r="C116" s="32" t="s">
        <v>36</v>
      </c>
      <c r="D116" s="32">
        <v>124.8</v>
      </c>
      <c r="E116" s="32">
        <v>135.1</v>
      </c>
      <c r="F116" s="32">
        <v>130.30000000000001</v>
      </c>
      <c r="G116" s="32">
        <v>129.6</v>
      </c>
      <c r="H116" s="32">
        <v>108.4</v>
      </c>
      <c r="I116" s="32">
        <v>118.6</v>
      </c>
      <c r="J116" s="32">
        <v>129.19999999999999</v>
      </c>
      <c r="K116" s="32">
        <v>176.4</v>
      </c>
      <c r="L116" s="32">
        <v>99.1</v>
      </c>
      <c r="M116" s="32">
        <v>139.69999999999999</v>
      </c>
      <c r="N116" s="32">
        <v>120.6</v>
      </c>
      <c r="O116" s="32">
        <v>135.19999999999999</v>
      </c>
      <c r="P116" s="32">
        <v>129.1</v>
      </c>
      <c r="Q116" s="32">
        <v>140</v>
      </c>
      <c r="R116" s="32">
        <v>126.2</v>
      </c>
      <c r="S116" s="32">
        <v>120.1</v>
      </c>
      <c r="T116" s="32">
        <v>125.3</v>
      </c>
      <c r="U116" s="36" t="s">
        <v>80</v>
      </c>
      <c r="V116" s="32">
        <v>116</v>
      </c>
      <c r="W116" s="32">
        <v>121.8</v>
      </c>
      <c r="X116" s="32">
        <v>119.5</v>
      </c>
      <c r="Y116" s="32">
        <v>109.1</v>
      </c>
      <c r="Z116" s="32">
        <v>118.8</v>
      </c>
      <c r="AA116" s="32">
        <v>126.3</v>
      </c>
      <c r="AB116" s="32">
        <v>116.2</v>
      </c>
      <c r="AC116" s="32">
        <v>117.2</v>
      </c>
      <c r="AD116" s="32">
        <v>123.8</v>
      </c>
      <c r="AE116" s="33">
        <f>SUM('Raw Data'!$D116:$P116)</f>
        <v>1676.1</v>
      </c>
      <c r="AF116" s="33">
        <f>SUM('Raw Data'!$R116:$T116)</f>
        <v>371.6</v>
      </c>
    </row>
    <row r="117" spans="1:32" x14ac:dyDescent="0.3">
      <c r="A117" s="34" t="s">
        <v>35</v>
      </c>
      <c r="B117" s="34">
        <v>2016</v>
      </c>
      <c r="C117" s="34" t="s">
        <v>36</v>
      </c>
      <c r="D117" s="34">
        <v>126.4</v>
      </c>
      <c r="E117" s="34">
        <v>134.19999999999999</v>
      </c>
      <c r="F117" s="34">
        <v>128.69999999999999</v>
      </c>
      <c r="G117" s="34">
        <v>130.30000000000001</v>
      </c>
      <c r="H117" s="34">
        <v>114.8</v>
      </c>
      <c r="I117" s="34">
        <v>124.9</v>
      </c>
      <c r="J117" s="34">
        <v>130.30000000000001</v>
      </c>
      <c r="K117" s="34">
        <v>167.4</v>
      </c>
      <c r="L117" s="34">
        <v>98.8</v>
      </c>
      <c r="M117" s="34">
        <v>133.6</v>
      </c>
      <c r="N117" s="34">
        <v>123</v>
      </c>
      <c r="O117" s="34">
        <v>135.80000000000001</v>
      </c>
      <c r="P117" s="34">
        <v>129.9</v>
      </c>
      <c r="Q117" s="34">
        <v>135.9</v>
      </c>
      <c r="R117" s="34">
        <v>130.9</v>
      </c>
      <c r="S117" s="34">
        <v>125.8</v>
      </c>
      <c r="T117" s="34">
        <v>130.19999999999999</v>
      </c>
      <c r="U117" s="37" t="s">
        <v>80</v>
      </c>
      <c r="V117" s="34">
        <v>123.1</v>
      </c>
      <c r="W117" s="34">
        <v>124.6</v>
      </c>
      <c r="X117" s="34">
        <v>122.5</v>
      </c>
      <c r="Y117" s="34">
        <v>111.4</v>
      </c>
      <c r="Z117" s="34">
        <v>120.3</v>
      </c>
      <c r="AA117" s="34">
        <v>126.6</v>
      </c>
      <c r="AB117" s="34">
        <v>116.6</v>
      </c>
      <c r="AC117" s="34">
        <v>119.1</v>
      </c>
      <c r="AD117" s="34">
        <v>126</v>
      </c>
      <c r="AE117" s="35">
        <f>SUM('Raw Data'!$D117:$P117)</f>
        <v>1678.1</v>
      </c>
      <c r="AF117" s="35">
        <f>SUM('Raw Data'!$R117:$T117)</f>
        <v>386.9</v>
      </c>
    </row>
    <row r="118" spans="1:32" x14ac:dyDescent="0.3">
      <c r="A118" s="32" t="s">
        <v>30</v>
      </c>
      <c r="B118" s="32">
        <v>2016</v>
      </c>
      <c r="C118" s="32" t="s">
        <v>38</v>
      </c>
      <c r="D118" s="32">
        <v>127.3</v>
      </c>
      <c r="E118" s="32">
        <v>134.4</v>
      </c>
      <c r="F118" s="32">
        <v>125.1</v>
      </c>
      <c r="G118" s="32">
        <v>130.5</v>
      </c>
      <c r="H118" s="32">
        <v>118.3</v>
      </c>
      <c r="I118" s="32">
        <v>131.69999999999999</v>
      </c>
      <c r="J118" s="32">
        <v>130.69999999999999</v>
      </c>
      <c r="K118" s="32">
        <v>161.19999999999999</v>
      </c>
      <c r="L118" s="32">
        <v>100.4</v>
      </c>
      <c r="M118" s="32">
        <v>130.80000000000001</v>
      </c>
      <c r="N118" s="32">
        <v>124.9</v>
      </c>
      <c r="O118" s="32">
        <v>137</v>
      </c>
      <c r="P118" s="32">
        <v>130.4</v>
      </c>
      <c r="Q118" s="32">
        <v>135</v>
      </c>
      <c r="R118" s="32">
        <v>134.4</v>
      </c>
      <c r="S118" s="32">
        <v>130.19999999999999</v>
      </c>
      <c r="T118" s="32">
        <v>133.80000000000001</v>
      </c>
      <c r="U118" s="36" t="s">
        <v>32</v>
      </c>
      <c r="V118" s="32">
        <v>127</v>
      </c>
      <c r="W118" s="32">
        <v>127.7</v>
      </c>
      <c r="X118" s="32">
        <v>124.8</v>
      </c>
      <c r="Y118" s="32">
        <v>113.6</v>
      </c>
      <c r="Z118" s="32">
        <v>122.5</v>
      </c>
      <c r="AA118" s="32">
        <v>127.5</v>
      </c>
      <c r="AB118" s="32">
        <v>117.4</v>
      </c>
      <c r="AC118" s="32">
        <v>121.1</v>
      </c>
      <c r="AD118" s="32">
        <v>128</v>
      </c>
      <c r="AE118" s="33">
        <f>SUM('Raw Data'!$D118:$P118)</f>
        <v>1682.7000000000003</v>
      </c>
      <c r="AF118" s="33">
        <f>SUM('Raw Data'!$R118:$T118)</f>
        <v>398.40000000000003</v>
      </c>
    </row>
    <row r="119" spans="1:32" x14ac:dyDescent="0.3">
      <c r="A119" s="34" t="s">
        <v>33</v>
      </c>
      <c r="B119" s="34">
        <v>2016</v>
      </c>
      <c r="C119" s="34" t="s">
        <v>38</v>
      </c>
      <c r="D119" s="34">
        <v>124.8</v>
      </c>
      <c r="E119" s="34">
        <v>136.30000000000001</v>
      </c>
      <c r="F119" s="34">
        <v>123.7</v>
      </c>
      <c r="G119" s="34">
        <v>129.69999999999999</v>
      </c>
      <c r="H119" s="34">
        <v>107.9</v>
      </c>
      <c r="I119" s="34">
        <v>119.9</v>
      </c>
      <c r="J119" s="34">
        <v>128.1</v>
      </c>
      <c r="K119" s="34">
        <v>170.3</v>
      </c>
      <c r="L119" s="34">
        <v>101.8</v>
      </c>
      <c r="M119" s="34">
        <v>140.1</v>
      </c>
      <c r="N119" s="34">
        <v>120.7</v>
      </c>
      <c r="O119" s="34">
        <v>135.4</v>
      </c>
      <c r="P119" s="34">
        <v>128.9</v>
      </c>
      <c r="Q119" s="34">
        <v>140.6</v>
      </c>
      <c r="R119" s="34">
        <v>126.4</v>
      </c>
      <c r="S119" s="34">
        <v>120.3</v>
      </c>
      <c r="T119" s="34">
        <v>125.5</v>
      </c>
      <c r="U119" s="37" t="s">
        <v>81</v>
      </c>
      <c r="V119" s="34">
        <v>114.8</v>
      </c>
      <c r="W119" s="34">
        <v>122.3</v>
      </c>
      <c r="X119" s="34">
        <v>119.7</v>
      </c>
      <c r="Y119" s="34">
        <v>108.5</v>
      </c>
      <c r="Z119" s="34">
        <v>119.1</v>
      </c>
      <c r="AA119" s="34">
        <v>126.4</v>
      </c>
      <c r="AB119" s="34">
        <v>117.1</v>
      </c>
      <c r="AC119" s="34">
        <v>117.3</v>
      </c>
      <c r="AD119" s="34">
        <v>123.8</v>
      </c>
      <c r="AE119" s="35">
        <f>SUM('Raw Data'!$D119:$P119)</f>
        <v>1667.6000000000001</v>
      </c>
      <c r="AF119" s="35">
        <f>SUM('Raw Data'!$R119:$T119)</f>
        <v>372.2</v>
      </c>
    </row>
    <row r="120" spans="1:32" x14ac:dyDescent="0.3">
      <c r="A120" s="32" t="s">
        <v>35</v>
      </c>
      <c r="B120" s="32">
        <v>2016</v>
      </c>
      <c r="C120" s="32" t="s">
        <v>38</v>
      </c>
      <c r="D120" s="32">
        <v>126.5</v>
      </c>
      <c r="E120" s="32">
        <v>135.1</v>
      </c>
      <c r="F120" s="32">
        <v>124.6</v>
      </c>
      <c r="G120" s="32">
        <v>130.19999999999999</v>
      </c>
      <c r="H120" s="32">
        <v>114.5</v>
      </c>
      <c r="I120" s="32">
        <v>126.2</v>
      </c>
      <c r="J120" s="32">
        <v>129.80000000000001</v>
      </c>
      <c r="K120" s="32">
        <v>164.3</v>
      </c>
      <c r="L120" s="32">
        <v>100.9</v>
      </c>
      <c r="M120" s="32">
        <v>133.9</v>
      </c>
      <c r="N120" s="32">
        <v>123.1</v>
      </c>
      <c r="O120" s="32">
        <v>136.30000000000001</v>
      </c>
      <c r="P120" s="32">
        <v>129.80000000000001</v>
      </c>
      <c r="Q120" s="32">
        <v>136.5</v>
      </c>
      <c r="R120" s="32">
        <v>131.30000000000001</v>
      </c>
      <c r="S120" s="32">
        <v>126.1</v>
      </c>
      <c r="T120" s="32">
        <v>130.5</v>
      </c>
      <c r="U120" s="36" t="s">
        <v>81</v>
      </c>
      <c r="V120" s="32">
        <v>122.4</v>
      </c>
      <c r="W120" s="32">
        <v>125.1</v>
      </c>
      <c r="X120" s="32">
        <v>122.9</v>
      </c>
      <c r="Y120" s="32">
        <v>110.9</v>
      </c>
      <c r="Z120" s="32">
        <v>120.6</v>
      </c>
      <c r="AA120" s="32">
        <v>126.9</v>
      </c>
      <c r="AB120" s="32">
        <v>117.3</v>
      </c>
      <c r="AC120" s="32">
        <v>119.3</v>
      </c>
      <c r="AD120" s="32">
        <v>126</v>
      </c>
      <c r="AE120" s="33">
        <f>SUM('Raw Data'!$D120:$P120)</f>
        <v>1675.2</v>
      </c>
      <c r="AF120" s="33">
        <f>SUM('Raw Data'!$R120:$T120)</f>
        <v>387.9</v>
      </c>
    </row>
    <row r="121" spans="1:32" x14ac:dyDescent="0.3">
      <c r="A121" s="34" t="s">
        <v>30</v>
      </c>
      <c r="B121" s="34">
        <v>2016</v>
      </c>
      <c r="C121" s="34" t="s">
        <v>39</v>
      </c>
      <c r="D121" s="34">
        <v>127.4</v>
      </c>
      <c r="E121" s="34">
        <v>135.4</v>
      </c>
      <c r="F121" s="34">
        <v>123.4</v>
      </c>
      <c r="G121" s="34">
        <v>131.30000000000001</v>
      </c>
      <c r="H121" s="34">
        <v>118.2</v>
      </c>
      <c r="I121" s="34">
        <v>138.1</v>
      </c>
      <c r="J121" s="34">
        <v>134.1</v>
      </c>
      <c r="K121" s="34">
        <v>162.69999999999999</v>
      </c>
      <c r="L121" s="34">
        <v>105</v>
      </c>
      <c r="M121" s="34">
        <v>131.4</v>
      </c>
      <c r="N121" s="34">
        <v>125.4</v>
      </c>
      <c r="O121" s="34">
        <v>137.4</v>
      </c>
      <c r="P121" s="34">
        <v>131.80000000000001</v>
      </c>
      <c r="Q121" s="34">
        <v>135.5</v>
      </c>
      <c r="R121" s="34">
        <v>135</v>
      </c>
      <c r="S121" s="34">
        <v>130.6</v>
      </c>
      <c r="T121" s="34">
        <v>134.4</v>
      </c>
      <c r="U121" s="37" t="s">
        <v>32</v>
      </c>
      <c r="V121" s="34">
        <v>127</v>
      </c>
      <c r="W121" s="34">
        <v>128</v>
      </c>
      <c r="X121" s="34">
        <v>125.2</v>
      </c>
      <c r="Y121" s="34">
        <v>114.4</v>
      </c>
      <c r="Z121" s="34">
        <v>123.2</v>
      </c>
      <c r="AA121" s="34">
        <v>127.9</v>
      </c>
      <c r="AB121" s="34">
        <v>118.4</v>
      </c>
      <c r="AC121" s="34">
        <v>121.7</v>
      </c>
      <c r="AD121" s="34">
        <v>129</v>
      </c>
      <c r="AE121" s="35">
        <f>SUM('Raw Data'!$D121:$P121)</f>
        <v>1701.6000000000004</v>
      </c>
      <c r="AF121" s="35">
        <f>SUM('Raw Data'!$R121:$T121)</f>
        <v>400</v>
      </c>
    </row>
    <row r="122" spans="1:32" x14ac:dyDescent="0.3">
      <c r="A122" s="32" t="s">
        <v>33</v>
      </c>
      <c r="B122" s="32">
        <v>2016</v>
      </c>
      <c r="C122" s="32" t="s">
        <v>39</v>
      </c>
      <c r="D122" s="32">
        <v>124.9</v>
      </c>
      <c r="E122" s="32">
        <v>139.30000000000001</v>
      </c>
      <c r="F122" s="32">
        <v>119.9</v>
      </c>
      <c r="G122" s="32">
        <v>130.19999999999999</v>
      </c>
      <c r="H122" s="32">
        <v>108.9</v>
      </c>
      <c r="I122" s="32">
        <v>131.1</v>
      </c>
      <c r="J122" s="32">
        <v>136.80000000000001</v>
      </c>
      <c r="K122" s="32">
        <v>176.9</v>
      </c>
      <c r="L122" s="32">
        <v>109.1</v>
      </c>
      <c r="M122" s="32">
        <v>140.4</v>
      </c>
      <c r="N122" s="32">
        <v>121.1</v>
      </c>
      <c r="O122" s="32">
        <v>135.9</v>
      </c>
      <c r="P122" s="32">
        <v>131.80000000000001</v>
      </c>
      <c r="Q122" s="32">
        <v>141.5</v>
      </c>
      <c r="R122" s="32">
        <v>126.8</v>
      </c>
      <c r="S122" s="32">
        <v>120.5</v>
      </c>
      <c r="T122" s="32">
        <v>125.8</v>
      </c>
      <c r="U122" s="36" t="s">
        <v>82</v>
      </c>
      <c r="V122" s="32">
        <v>114.6</v>
      </c>
      <c r="W122" s="32">
        <v>122.8</v>
      </c>
      <c r="X122" s="32">
        <v>120</v>
      </c>
      <c r="Y122" s="32">
        <v>110</v>
      </c>
      <c r="Z122" s="32">
        <v>119.5</v>
      </c>
      <c r="AA122" s="32">
        <v>127.6</v>
      </c>
      <c r="AB122" s="32">
        <v>117.6</v>
      </c>
      <c r="AC122" s="32">
        <v>118.2</v>
      </c>
      <c r="AD122" s="32">
        <v>125.3</v>
      </c>
      <c r="AE122" s="33">
        <f>SUM('Raw Data'!$D122:$P122)</f>
        <v>1706.3</v>
      </c>
      <c r="AF122" s="33">
        <f>SUM('Raw Data'!$R122:$T122)</f>
        <v>373.1</v>
      </c>
    </row>
    <row r="123" spans="1:32" x14ac:dyDescent="0.3">
      <c r="A123" s="34" t="s">
        <v>35</v>
      </c>
      <c r="B123" s="34">
        <v>2016</v>
      </c>
      <c r="C123" s="34" t="s">
        <v>39</v>
      </c>
      <c r="D123" s="34">
        <v>126.6</v>
      </c>
      <c r="E123" s="34">
        <v>136.80000000000001</v>
      </c>
      <c r="F123" s="34">
        <v>122</v>
      </c>
      <c r="G123" s="34">
        <v>130.9</v>
      </c>
      <c r="H123" s="34">
        <v>114.8</v>
      </c>
      <c r="I123" s="34">
        <v>134.80000000000001</v>
      </c>
      <c r="J123" s="34">
        <v>135</v>
      </c>
      <c r="K123" s="34">
        <v>167.5</v>
      </c>
      <c r="L123" s="34">
        <v>106.4</v>
      </c>
      <c r="M123" s="34">
        <v>134.4</v>
      </c>
      <c r="N123" s="34">
        <v>123.6</v>
      </c>
      <c r="O123" s="34">
        <v>136.69999999999999</v>
      </c>
      <c r="P123" s="34">
        <v>131.80000000000001</v>
      </c>
      <c r="Q123" s="34">
        <v>137.1</v>
      </c>
      <c r="R123" s="34">
        <v>131.80000000000001</v>
      </c>
      <c r="S123" s="34">
        <v>126.4</v>
      </c>
      <c r="T123" s="34">
        <v>131</v>
      </c>
      <c r="U123" s="37" t="s">
        <v>82</v>
      </c>
      <c r="V123" s="34">
        <v>122.3</v>
      </c>
      <c r="W123" s="34">
        <v>125.5</v>
      </c>
      <c r="X123" s="34">
        <v>123.2</v>
      </c>
      <c r="Y123" s="34">
        <v>112.1</v>
      </c>
      <c r="Z123" s="34">
        <v>121.1</v>
      </c>
      <c r="AA123" s="34">
        <v>127.7</v>
      </c>
      <c r="AB123" s="34">
        <v>118.1</v>
      </c>
      <c r="AC123" s="34">
        <v>120</v>
      </c>
      <c r="AD123" s="34">
        <v>127.3</v>
      </c>
      <c r="AE123" s="35">
        <f>SUM('Raw Data'!$D123:$P123)</f>
        <v>1701.3</v>
      </c>
      <c r="AF123" s="35">
        <f>SUM('Raw Data'!$R123:$T123)</f>
        <v>389.20000000000005</v>
      </c>
    </row>
    <row r="124" spans="1:32" x14ac:dyDescent="0.3">
      <c r="A124" s="32" t="s">
        <v>30</v>
      </c>
      <c r="B124" s="32">
        <v>2016</v>
      </c>
      <c r="C124" s="32" t="s">
        <v>41</v>
      </c>
      <c r="D124" s="32">
        <v>127.6</v>
      </c>
      <c r="E124" s="32">
        <v>137.5</v>
      </c>
      <c r="F124" s="32">
        <v>124.4</v>
      </c>
      <c r="G124" s="32">
        <v>132.4</v>
      </c>
      <c r="H124" s="32">
        <v>118.2</v>
      </c>
      <c r="I124" s="32">
        <v>138.1</v>
      </c>
      <c r="J124" s="32">
        <v>141.80000000000001</v>
      </c>
      <c r="K124" s="32">
        <v>166</v>
      </c>
      <c r="L124" s="32">
        <v>107.5</v>
      </c>
      <c r="M124" s="32">
        <v>132.19999999999999</v>
      </c>
      <c r="N124" s="32">
        <v>126.1</v>
      </c>
      <c r="O124" s="32">
        <v>138.30000000000001</v>
      </c>
      <c r="P124" s="32">
        <v>133.6</v>
      </c>
      <c r="Q124" s="32">
        <v>136</v>
      </c>
      <c r="R124" s="32">
        <v>135.4</v>
      </c>
      <c r="S124" s="32">
        <v>131.1</v>
      </c>
      <c r="T124" s="32">
        <v>134.80000000000001</v>
      </c>
      <c r="U124" s="36" t="s">
        <v>32</v>
      </c>
      <c r="V124" s="32">
        <v>127.4</v>
      </c>
      <c r="W124" s="32">
        <v>128.5</v>
      </c>
      <c r="X124" s="32">
        <v>125.8</v>
      </c>
      <c r="Y124" s="32">
        <v>115.1</v>
      </c>
      <c r="Z124" s="32">
        <v>123.6</v>
      </c>
      <c r="AA124" s="32">
        <v>129.1</v>
      </c>
      <c r="AB124" s="32">
        <v>119.7</v>
      </c>
      <c r="AC124" s="32">
        <v>122.5</v>
      </c>
      <c r="AD124" s="32">
        <v>130.30000000000001</v>
      </c>
      <c r="AE124" s="33">
        <f>SUM('Raw Data'!$D124:$P124)</f>
        <v>1723.6999999999998</v>
      </c>
      <c r="AF124" s="33">
        <f>SUM('Raw Data'!$R124:$T124)</f>
        <v>401.3</v>
      </c>
    </row>
    <row r="125" spans="1:32" x14ac:dyDescent="0.3">
      <c r="A125" s="34" t="s">
        <v>33</v>
      </c>
      <c r="B125" s="34">
        <v>2016</v>
      </c>
      <c r="C125" s="34" t="s">
        <v>41</v>
      </c>
      <c r="D125" s="34">
        <v>125</v>
      </c>
      <c r="E125" s="34">
        <v>142.1</v>
      </c>
      <c r="F125" s="34">
        <v>127</v>
      </c>
      <c r="G125" s="34">
        <v>130.4</v>
      </c>
      <c r="H125" s="34">
        <v>109.6</v>
      </c>
      <c r="I125" s="34">
        <v>133.5</v>
      </c>
      <c r="J125" s="34">
        <v>151.4</v>
      </c>
      <c r="K125" s="34">
        <v>182.8</v>
      </c>
      <c r="L125" s="34">
        <v>111.1</v>
      </c>
      <c r="M125" s="34">
        <v>141.5</v>
      </c>
      <c r="N125" s="34">
        <v>121.5</v>
      </c>
      <c r="O125" s="34">
        <v>136.30000000000001</v>
      </c>
      <c r="P125" s="34">
        <v>134.6</v>
      </c>
      <c r="Q125" s="34">
        <v>142.19999999999999</v>
      </c>
      <c r="R125" s="34">
        <v>127.2</v>
      </c>
      <c r="S125" s="34">
        <v>120.7</v>
      </c>
      <c r="T125" s="34">
        <v>126.2</v>
      </c>
      <c r="U125" s="37" t="s">
        <v>83</v>
      </c>
      <c r="V125" s="34">
        <v>115</v>
      </c>
      <c r="W125" s="34">
        <v>123.2</v>
      </c>
      <c r="X125" s="34">
        <v>120.3</v>
      </c>
      <c r="Y125" s="34">
        <v>110.7</v>
      </c>
      <c r="Z125" s="34">
        <v>119.8</v>
      </c>
      <c r="AA125" s="34">
        <v>128</v>
      </c>
      <c r="AB125" s="34">
        <v>118.5</v>
      </c>
      <c r="AC125" s="34">
        <v>118.7</v>
      </c>
      <c r="AD125" s="34">
        <v>126.6</v>
      </c>
      <c r="AE125" s="35">
        <f>SUM('Raw Data'!$D125:$P125)</f>
        <v>1746.7999999999997</v>
      </c>
      <c r="AF125" s="35">
        <f>SUM('Raw Data'!$R125:$T125)</f>
        <v>374.1</v>
      </c>
    </row>
    <row r="126" spans="1:32" x14ac:dyDescent="0.3">
      <c r="A126" s="32" t="s">
        <v>35</v>
      </c>
      <c r="B126" s="32">
        <v>2016</v>
      </c>
      <c r="C126" s="32" t="s">
        <v>41</v>
      </c>
      <c r="D126" s="32">
        <v>126.8</v>
      </c>
      <c r="E126" s="32">
        <v>139.1</v>
      </c>
      <c r="F126" s="32">
        <v>125.4</v>
      </c>
      <c r="G126" s="32">
        <v>131.69999999999999</v>
      </c>
      <c r="H126" s="32">
        <v>115</v>
      </c>
      <c r="I126" s="32">
        <v>136</v>
      </c>
      <c r="J126" s="32">
        <v>145.1</v>
      </c>
      <c r="K126" s="32">
        <v>171.7</v>
      </c>
      <c r="L126" s="32">
        <v>108.7</v>
      </c>
      <c r="M126" s="32">
        <v>135.30000000000001</v>
      </c>
      <c r="N126" s="32">
        <v>124.2</v>
      </c>
      <c r="O126" s="32">
        <v>137.4</v>
      </c>
      <c r="P126" s="32">
        <v>134</v>
      </c>
      <c r="Q126" s="32">
        <v>137.69999999999999</v>
      </c>
      <c r="R126" s="32">
        <v>132.19999999999999</v>
      </c>
      <c r="S126" s="32">
        <v>126.8</v>
      </c>
      <c r="T126" s="32">
        <v>131.4</v>
      </c>
      <c r="U126" s="36" t="s">
        <v>83</v>
      </c>
      <c r="V126" s="32">
        <v>122.7</v>
      </c>
      <c r="W126" s="32">
        <v>126</v>
      </c>
      <c r="X126" s="32">
        <v>123.7</v>
      </c>
      <c r="Y126" s="32">
        <v>112.8</v>
      </c>
      <c r="Z126" s="32">
        <v>121.5</v>
      </c>
      <c r="AA126" s="32">
        <v>128.5</v>
      </c>
      <c r="AB126" s="32">
        <v>119.2</v>
      </c>
      <c r="AC126" s="32">
        <v>120.7</v>
      </c>
      <c r="AD126" s="32">
        <v>128.6</v>
      </c>
      <c r="AE126" s="33">
        <f>SUM('Raw Data'!$D126:$P126)</f>
        <v>1730.4</v>
      </c>
      <c r="AF126" s="33">
        <f>SUM('Raw Data'!$R126:$T126)</f>
        <v>390.4</v>
      </c>
    </row>
    <row r="127" spans="1:32" x14ac:dyDescent="0.3">
      <c r="A127" s="34" t="s">
        <v>30</v>
      </c>
      <c r="B127" s="34">
        <v>2016</v>
      </c>
      <c r="C127" s="34" t="s">
        <v>42</v>
      </c>
      <c r="D127" s="34">
        <v>128.6</v>
      </c>
      <c r="E127" s="34">
        <v>138.6</v>
      </c>
      <c r="F127" s="34">
        <v>126.6</v>
      </c>
      <c r="G127" s="34">
        <v>133.6</v>
      </c>
      <c r="H127" s="34">
        <v>118.6</v>
      </c>
      <c r="I127" s="34">
        <v>137.4</v>
      </c>
      <c r="J127" s="34">
        <v>152.5</v>
      </c>
      <c r="K127" s="34">
        <v>169.2</v>
      </c>
      <c r="L127" s="34">
        <v>108.8</v>
      </c>
      <c r="M127" s="34">
        <v>133.1</v>
      </c>
      <c r="N127" s="34">
        <v>126.4</v>
      </c>
      <c r="O127" s="34">
        <v>139.19999999999999</v>
      </c>
      <c r="P127" s="34">
        <v>136</v>
      </c>
      <c r="Q127" s="34">
        <v>137.19999999999999</v>
      </c>
      <c r="R127" s="34">
        <v>136.30000000000001</v>
      </c>
      <c r="S127" s="34">
        <v>131.6</v>
      </c>
      <c r="T127" s="34">
        <v>135.6</v>
      </c>
      <c r="U127" s="37" t="s">
        <v>32</v>
      </c>
      <c r="V127" s="34">
        <v>128</v>
      </c>
      <c r="W127" s="34">
        <v>129.30000000000001</v>
      </c>
      <c r="X127" s="34">
        <v>126.2</v>
      </c>
      <c r="Y127" s="34">
        <v>116.3</v>
      </c>
      <c r="Z127" s="34">
        <v>124.1</v>
      </c>
      <c r="AA127" s="34">
        <v>130.19999999999999</v>
      </c>
      <c r="AB127" s="34">
        <v>119.9</v>
      </c>
      <c r="AC127" s="34">
        <v>123.3</v>
      </c>
      <c r="AD127" s="34">
        <v>131.9</v>
      </c>
      <c r="AE127" s="35">
        <f>SUM('Raw Data'!$D127:$P127)</f>
        <v>1748.6</v>
      </c>
      <c r="AF127" s="35">
        <f>SUM('Raw Data'!$R127:$T127)</f>
        <v>403.5</v>
      </c>
    </row>
    <row r="128" spans="1:32" x14ac:dyDescent="0.3">
      <c r="A128" s="32" t="s">
        <v>33</v>
      </c>
      <c r="B128" s="32">
        <v>2016</v>
      </c>
      <c r="C128" s="32" t="s">
        <v>42</v>
      </c>
      <c r="D128" s="32">
        <v>125.9</v>
      </c>
      <c r="E128" s="32">
        <v>143.9</v>
      </c>
      <c r="F128" s="32">
        <v>130.9</v>
      </c>
      <c r="G128" s="32">
        <v>131</v>
      </c>
      <c r="H128" s="32">
        <v>110.2</v>
      </c>
      <c r="I128" s="32">
        <v>135.5</v>
      </c>
      <c r="J128" s="32">
        <v>173.7</v>
      </c>
      <c r="K128" s="32">
        <v>184.4</v>
      </c>
      <c r="L128" s="32">
        <v>112</v>
      </c>
      <c r="M128" s="32">
        <v>142.80000000000001</v>
      </c>
      <c r="N128" s="32">
        <v>121.6</v>
      </c>
      <c r="O128" s="32">
        <v>136.9</v>
      </c>
      <c r="P128" s="32">
        <v>138.19999999999999</v>
      </c>
      <c r="Q128" s="32">
        <v>142.69999999999999</v>
      </c>
      <c r="R128" s="32">
        <v>127.6</v>
      </c>
      <c r="S128" s="32">
        <v>121.1</v>
      </c>
      <c r="T128" s="32">
        <v>126.6</v>
      </c>
      <c r="U128" s="36" t="s">
        <v>84</v>
      </c>
      <c r="V128" s="32">
        <v>115.5</v>
      </c>
      <c r="W128" s="32">
        <v>123.2</v>
      </c>
      <c r="X128" s="32">
        <v>120.6</v>
      </c>
      <c r="Y128" s="32">
        <v>112.3</v>
      </c>
      <c r="Z128" s="32">
        <v>119.9</v>
      </c>
      <c r="AA128" s="32">
        <v>129.30000000000001</v>
      </c>
      <c r="AB128" s="32">
        <v>118.8</v>
      </c>
      <c r="AC128" s="32">
        <v>119.6</v>
      </c>
      <c r="AD128" s="32">
        <v>128.1</v>
      </c>
      <c r="AE128" s="33">
        <f>SUM('Raw Data'!$D128:$P128)</f>
        <v>1787.0000000000002</v>
      </c>
      <c r="AF128" s="33">
        <f>SUM('Raw Data'!$R128:$T128)</f>
        <v>375.29999999999995</v>
      </c>
    </row>
    <row r="129" spans="1:32" x14ac:dyDescent="0.3">
      <c r="A129" s="34" t="s">
        <v>35</v>
      </c>
      <c r="B129" s="34">
        <v>2016</v>
      </c>
      <c r="C129" s="34" t="s">
        <v>42</v>
      </c>
      <c r="D129" s="34">
        <v>127.7</v>
      </c>
      <c r="E129" s="34">
        <v>140.5</v>
      </c>
      <c r="F129" s="34">
        <v>128.30000000000001</v>
      </c>
      <c r="G129" s="34">
        <v>132.6</v>
      </c>
      <c r="H129" s="34">
        <v>115.5</v>
      </c>
      <c r="I129" s="34">
        <v>136.5</v>
      </c>
      <c r="J129" s="34">
        <v>159.69999999999999</v>
      </c>
      <c r="K129" s="34">
        <v>174.3</v>
      </c>
      <c r="L129" s="34">
        <v>109.9</v>
      </c>
      <c r="M129" s="34">
        <v>136.30000000000001</v>
      </c>
      <c r="N129" s="34">
        <v>124.4</v>
      </c>
      <c r="O129" s="34">
        <v>138.1</v>
      </c>
      <c r="P129" s="34">
        <v>136.80000000000001</v>
      </c>
      <c r="Q129" s="34">
        <v>138.69999999999999</v>
      </c>
      <c r="R129" s="34">
        <v>132.9</v>
      </c>
      <c r="S129" s="34">
        <v>127.2</v>
      </c>
      <c r="T129" s="34">
        <v>132</v>
      </c>
      <c r="U129" s="37" t="s">
        <v>84</v>
      </c>
      <c r="V129" s="34">
        <v>123.3</v>
      </c>
      <c r="W129" s="34">
        <v>126.4</v>
      </c>
      <c r="X129" s="34">
        <v>124.1</v>
      </c>
      <c r="Y129" s="34">
        <v>114.2</v>
      </c>
      <c r="Z129" s="34">
        <v>121.7</v>
      </c>
      <c r="AA129" s="34">
        <v>129.69999999999999</v>
      </c>
      <c r="AB129" s="34">
        <v>119.4</v>
      </c>
      <c r="AC129" s="34">
        <v>121.5</v>
      </c>
      <c r="AD129" s="34">
        <v>130.1</v>
      </c>
      <c r="AE129" s="35">
        <f>SUM('Raw Data'!$D129:$P129)</f>
        <v>1760.6</v>
      </c>
      <c r="AF129" s="35">
        <f>SUM('Raw Data'!$R129:$T129)</f>
        <v>392.1</v>
      </c>
    </row>
    <row r="130" spans="1:32" x14ac:dyDescent="0.3">
      <c r="A130" s="32" t="s">
        <v>30</v>
      </c>
      <c r="B130" s="32">
        <v>2016</v>
      </c>
      <c r="C130" s="32" t="s">
        <v>44</v>
      </c>
      <c r="D130" s="32">
        <v>129.30000000000001</v>
      </c>
      <c r="E130" s="32">
        <v>139.5</v>
      </c>
      <c r="F130" s="32">
        <v>129.6</v>
      </c>
      <c r="G130" s="32">
        <v>134.5</v>
      </c>
      <c r="H130" s="32">
        <v>119.5</v>
      </c>
      <c r="I130" s="32">
        <v>138.5</v>
      </c>
      <c r="J130" s="32">
        <v>158.19999999999999</v>
      </c>
      <c r="K130" s="32">
        <v>171.8</v>
      </c>
      <c r="L130" s="32">
        <v>110.3</v>
      </c>
      <c r="M130" s="32">
        <v>134.30000000000001</v>
      </c>
      <c r="N130" s="32">
        <v>127.3</v>
      </c>
      <c r="O130" s="32">
        <v>139.9</v>
      </c>
      <c r="P130" s="32">
        <v>137.6</v>
      </c>
      <c r="Q130" s="32">
        <v>138</v>
      </c>
      <c r="R130" s="32">
        <v>137.19999999999999</v>
      </c>
      <c r="S130" s="32">
        <v>132.19999999999999</v>
      </c>
      <c r="T130" s="32">
        <v>136.5</v>
      </c>
      <c r="U130" s="36" t="s">
        <v>32</v>
      </c>
      <c r="V130" s="32">
        <v>128.19999999999999</v>
      </c>
      <c r="W130" s="32">
        <v>130</v>
      </c>
      <c r="X130" s="32">
        <v>126.7</v>
      </c>
      <c r="Y130" s="32">
        <v>116.4</v>
      </c>
      <c r="Z130" s="32">
        <v>125.2</v>
      </c>
      <c r="AA130" s="32">
        <v>130.80000000000001</v>
      </c>
      <c r="AB130" s="32">
        <v>120.9</v>
      </c>
      <c r="AC130" s="32">
        <v>123.8</v>
      </c>
      <c r="AD130" s="32">
        <v>133</v>
      </c>
      <c r="AE130" s="33">
        <f>SUM('Raw Data'!$D130:$P130)</f>
        <v>1770.2999999999997</v>
      </c>
      <c r="AF130" s="33">
        <f>SUM('Raw Data'!$R130:$T130)</f>
        <v>405.9</v>
      </c>
    </row>
    <row r="131" spans="1:32" x14ac:dyDescent="0.3">
      <c r="A131" s="34" t="s">
        <v>33</v>
      </c>
      <c r="B131" s="34">
        <v>2016</v>
      </c>
      <c r="C131" s="34" t="s">
        <v>44</v>
      </c>
      <c r="D131" s="34">
        <v>126.8</v>
      </c>
      <c r="E131" s="34">
        <v>144.19999999999999</v>
      </c>
      <c r="F131" s="34">
        <v>136.6</v>
      </c>
      <c r="G131" s="34">
        <v>131.80000000000001</v>
      </c>
      <c r="H131" s="34">
        <v>111</v>
      </c>
      <c r="I131" s="34">
        <v>137</v>
      </c>
      <c r="J131" s="34">
        <v>179.5</v>
      </c>
      <c r="K131" s="34">
        <v>188.4</v>
      </c>
      <c r="L131" s="34">
        <v>113.3</v>
      </c>
      <c r="M131" s="34">
        <v>143.9</v>
      </c>
      <c r="N131" s="34">
        <v>121.7</v>
      </c>
      <c r="O131" s="34">
        <v>137.5</v>
      </c>
      <c r="P131" s="34">
        <v>139.80000000000001</v>
      </c>
      <c r="Q131" s="34">
        <v>142.9</v>
      </c>
      <c r="R131" s="34">
        <v>127.9</v>
      </c>
      <c r="S131" s="34">
        <v>121.1</v>
      </c>
      <c r="T131" s="34">
        <v>126.9</v>
      </c>
      <c r="U131" s="37" t="s">
        <v>85</v>
      </c>
      <c r="V131" s="34">
        <v>115.5</v>
      </c>
      <c r="W131" s="34">
        <v>123.5</v>
      </c>
      <c r="X131" s="34">
        <v>120.9</v>
      </c>
      <c r="Y131" s="34">
        <v>111.7</v>
      </c>
      <c r="Z131" s="34">
        <v>120.3</v>
      </c>
      <c r="AA131" s="34">
        <v>130.80000000000001</v>
      </c>
      <c r="AB131" s="34">
        <v>120</v>
      </c>
      <c r="AC131" s="34">
        <v>119.9</v>
      </c>
      <c r="AD131" s="34">
        <v>129</v>
      </c>
      <c r="AE131" s="35">
        <f>SUM('Raw Data'!$D131:$P131)</f>
        <v>1811.5000000000002</v>
      </c>
      <c r="AF131" s="35">
        <f>SUM('Raw Data'!$R131:$T131)</f>
        <v>375.9</v>
      </c>
    </row>
    <row r="132" spans="1:32" x14ac:dyDescent="0.3">
      <c r="A132" s="32" t="s">
        <v>35</v>
      </c>
      <c r="B132" s="32">
        <v>2016</v>
      </c>
      <c r="C132" s="32" t="s">
        <v>44</v>
      </c>
      <c r="D132" s="32">
        <v>128.5</v>
      </c>
      <c r="E132" s="32">
        <v>141.19999999999999</v>
      </c>
      <c r="F132" s="32">
        <v>132.30000000000001</v>
      </c>
      <c r="G132" s="32">
        <v>133.5</v>
      </c>
      <c r="H132" s="32">
        <v>116.4</v>
      </c>
      <c r="I132" s="32">
        <v>137.80000000000001</v>
      </c>
      <c r="J132" s="32">
        <v>165.4</v>
      </c>
      <c r="K132" s="32">
        <v>177.4</v>
      </c>
      <c r="L132" s="32">
        <v>111.3</v>
      </c>
      <c r="M132" s="32">
        <v>137.5</v>
      </c>
      <c r="N132" s="32">
        <v>125</v>
      </c>
      <c r="O132" s="32">
        <v>138.80000000000001</v>
      </c>
      <c r="P132" s="32">
        <v>138.4</v>
      </c>
      <c r="Q132" s="32">
        <v>139.30000000000001</v>
      </c>
      <c r="R132" s="32">
        <v>133.5</v>
      </c>
      <c r="S132" s="32">
        <v>127.6</v>
      </c>
      <c r="T132" s="32">
        <v>132.69999999999999</v>
      </c>
      <c r="U132" s="36" t="s">
        <v>85</v>
      </c>
      <c r="V132" s="32">
        <v>123.4</v>
      </c>
      <c r="W132" s="32">
        <v>126.9</v>
      </c>
      <c r="X132" s="32">
        <v>124.5</v>
      </c>
      <c r="Y132" s="32">
        <v>113.9</v>
      </c>
      <c r="Z132" s="32">
        <v>122.4</v>
      </c>
      <c r="AA132" s="32">
        <v>130.80000000000001</v>
      </c>
      <c r="AB132" s="32">
        <v>120.5</v>
      </c>
      <c r="AC132" s="32">
        <v>121.9</v>
      </c>
      <c r="AD132" s="32">
        <v>131.1</v>
      </c>
      <c r="AE132" s="33">
        <f>SUM('Raw Data'!$D132:$P132)</f>
        <v>1783.5</v>
      </c>
      <c r="AF132" s="33">
        <f>SUM('Raw Data'!$R132:$T132)</f>
        <v>393.8</v>
      </c>
    </row>
    <row r="133" spans="1:32" x14ac:dyDescent="0.3">
      <c r="A133" s="34" t="s">
        <v>30</v>
      </c>
      <c r="B133" s="34">
        <v>2016</v>
      </c>
      <c r="C133" s="34" t="s">
        <v>46</v>
      </c>
      <c r="D133" s="34">
        <v>130.1</v>
      </c>
      <c r="E133" s="34">
        <v>138.80000000000001</v>
      </c>
      <c r="F133" s="34">
        <v>130.30000000000001</v>
      </c>
      <c r="G133" s="34">
        <v>135.30000000000001</v>
      </c>
      <c r="H133" s="34">
        <v>119.9</v>
      </c>
      <c r="I133" s="34">
        <v>140.19999999999999</v>
      </c>
      <c r="J133" s="34">
        <v>156.9</v>
      </c>
      <c r="K133" s="34">
        <v>172.2</v>
      </c>
      <c r="L133" s="34">
        <v>112.1</v>
      </c>
      <c r="M133" s="34">
        <v>134.9</v>
      </c>
      <c r="N133" s="34">
        <v>128.1</v>
      </c>
      <c r="O133" s="34">
        <v>140.69999999999999</v>
      </c>
      <c r="P133" s="34">
        <v>138</v>
      </c>
      <c r="Q133" s="34">
        <v>138.9</v>
      </c>
      <c r="R133" s="34">
        <v>137.80000000000001</v>
      </c>
      <c r="S133" s="34">
        <v>133</v>
      </c>
      <c r="T133" s="34">
        <v>137.1</v>
      </c>
      <c r="U133" s="37" t="s">
        <v>32</v>
      </c>
      <c r="V133" s="34">
        <v>129.1</v>
      </c>
      <c r="W133" s="34">
        <v>130.6</v>
      </c>
      <c r="X133" s="34">
        <v>127</v>
      </c>
      <c r="Y133" s="34">
        <v>116</v>
      </c>
      <c r="Z133" s="34">
        <v>125.5</v>
      </c>
      <c r="AA133" s="34">
        <v>131.9</v>
      </c>
      <c r="AB133" s="34">
        <v>122</v>
      </c>
      <c r="AC133" s="34">
        <v>124.2</v>
      </c>
      <c r="AD133" s="34">
        <v>133.5</v>
      </c>
      <c r="AE133" s="35">
        <f>SUM('Raw Data'!$D133:$P133)</f>
        <v>1777.4999999999998</v>
      </c>
      <c r="AF133" s="35">
        <f>SUM('Raw Data'!$R133:$T133)</f>
        <v>407.9</v>
      </c>
    </row>
    <row r="134" spans="1:32" x14ac:dyDescent="0.3">
      <c r="A134" s="32" t="s">
        <v>33</v>
      </c>
      <c r="B134" s="32">
        <v>2016</v>
      </c>
      <c r="C134" s="32" t="s">
        <v>46</v>
      </c>
      <c r="D134" s="32">
        <v>127.6</v>
      </c>
      <c r="E134" s="32">
        <v>140.30000000000001</v>
      </c>
      <c r="F134" s="32">
        <v>133.69999999999999</v>
      </c>
      <c r="G134" s="32">
        <v>132.19999999999999</v>
      </c>
      <c r="H134" s="32">
        <v>111.8</v>
      </c>
      <c r="I134" s="32">
        <v>135.80000000000001</v>
      </c>
      <c r="J134" s="32">
        <v>163.5</v>
      </c>
      <c r="K134" s="32">
        <v>182.3</v>
      </c>
      <c r="L134" s="32">
        <v>114.6</v>
      </c>
      <c r="M134" s="32">
        <v>144.6</v>
      </c>
      <c r="N134" s="32">
        <v>121.9</v>
      </c>
      <c r="O134" s="32">
        <v>138.1</v>
      </c>
      <c r="P134" s="32">
        <v>137.6</v>
      </c>
      <c r="Q134" s="32">
        <v>143.6</v>
      </c>
      <c r="R134" s="32">
        <v>128.30000000000001</v>
      </c>
      <c r="S134" s="32">
        <v>121.4</v>
      </c>
      <c r="T134" s="32">
        <v>127.3</v>
      </c>
      <c r="U134" s="36" t="s">
        <v>86</v>
      </c>
      <c r="V134" s="32">
        <v>114.7</v>
      </c>
      <c r="W134" s="32">
        <v>123.9</v>
      </c>
      <c r="X134" s="32">
        <v>121.2</v>
      </c>
      <c r="Y134" s="32">
        <v>110.4</v>
      </c>
      <c r="Z134" s="32">
        <v>120.6</v>
      </c>
      <c r="AA134" s="32">
        <v>131.5</v>
      </c>
      <c r="AB134" s="32">
        <v>120.9</v>
      </c>
      <c r="AC134" s="32">
        <v>119.9</v>
      </c>
      <c r="AD134" s="32">
        <v>128.4</v>
      </c>
      <c r="AE134" s="33">
        <f>SUM('Raw Data'!$D134:$P134)</f>
        <v>1783.9999999999995</v>
      </c>
      <c r="AF134" s="33">
        <f>SUM('Raw Data'!$R134:$T134)</f>
        <v>377</v>
      </c>
    </row>
    <row r="135" spans="1:32" x14ac:dyDescent="0.3">
      <c r="A135" s="34" t="s">
        <v>35</v>
      </c>
      <c r="B135" s="34">
        <v>2016</v>
      </c>
      <c r="C135" s="34" t="s">
        <v>46</v>
      </c>
      <c r="D135" s="34">
        <v>129.30000000000001</v>
      </c>
      <c r="E135" s="34">
        <v>139.30000000000001</v>
      </c>
      <c r="F135" s="34">
        <v>131.6</v>
      </c>
      <c r="G135" s="34">
        <v>134.1</v>
      </c>
      <c r="H135" s="34">
        <v>116.9</v>
      </c>
      <c r="I135" s="34">
        <v>138.1</v>
      </c>
      <c r="J135" s="34">
        <v>159.1</v>
      </c>
      <c r="K135" s="34">
        <v>175.6</v>
      </c>
      <c r="L135" s="34">
        <v>112.9</v>
      </c>
      <c r="M135" s="34">
        <v>138.1</v>
      </c>
      <c r="N135" s="34">
        <v>125.5</v>
      </c>
      <c r="O135" s="34">
        <v>139.5</v>
      </c>
      <c r="P135" s="34">
        <v>137.9</v>
      </c>
      <c r="Q135" s="34">
        <v>140.19999999999999</v>
      </c>
      <c r="R135" s="34">
        <v>134.1</v>
      </c>
      <c r="S135" s="34">
        <v>128.19999999999999</v>
      </c>
      <c r="T135" s="34">
        <v>133.19999999999999</v>
      </c>
      <c r="U135" s="37" t="s">
        <v>86</v>
      </c>
      <c r="V135" s="34">
        <v>123.6</v>
      </c>
      <c r="W135" s="34">
        <v>127.4</v>
      </c>
      <c r="X135" s="34">
        <v>124.8</v>
      </c>
      <c r="Y135" s="34">
        <v>113.1</v>
      </c>
      <c r="Z135" s="34">
        <v>122.7</v>
      </c>
      <c r="AA135" s="34">
        <v>131.69999999999999</v>
      </c>
      <c r="AB135" s="34">
        <v>121.5</v>
      </c>
      <c r="AC135" s="34">
        <v>122.1</v>
      </c>
      <c r="AD135" s="34">
        <v>131.1</v>
      </c>
      <c r="AE135" s="35">
        <f>SUM('Raw Data'!$D135:$P135)</f>
        <v>1777.9</v>
      </c>
      <c r="AF135" s="35">
        <f>SUM('Raw Data'!$R135:$T135)</f>
        <v>395.49999999999994</v>
      </c>
    </row>
    <row r="136" spans="1:32" x14ac:dyDescent="0.3">
      <c r="A136" s="32" t="s">
        <v>30</v>
      </c>
      <c r="B136" s="32">
        <v>2016</v>
      </c>
      <c r="C136" s="32" t="s">
        <v>48</v>
      </c>
      <c r="D136" s="32">
        <v>130.80000000000001</v>
      </c>
      <c r="E136" s="32">
        <v>138.19999999999999</v>
      </c>
      <c r="F136" s="32">
        <v>130.5</v>
      </c>
      <c r="G136" s="32">
        <v>135.5</v>
      </c>
      <c r="H136" s="32">
        <v>120.2</v>
      </c>
      <c r="I136" s="32">
        <v>139.19999999999999</v>
      </c>
      <c r="J136" s="32">
        <v>149.5</v>
      </c>
      <c r="K136" s="32">
        <v>170.4</v>
      </c>
      <c r="L136" s="32">
        <v>113.1</v>
      </c>
      <c r="M136" s="32">
        <v>135.80000000000001</v>
      </c>
      <c r="N136" s="32">
        <v>128.80000000000001</v>
      </c>
      <c r="O136" s="32">
        <v>141.5</v>
      </c>
      <c r="P136" s="32">
        <v>137.19999999999999</v>
      </c>
      <c r="Q136" s="32">
        <v>139.9</v>
      </c>
      <c r="R136" s="32">
        <v>138.5</v>
      </c>
      <c r="S136" s="32">
        <v>133.5</v>
      </c>
      <c r="T136" s="32">
        <v>137.80000000000001</v>
      </c>
      <c r="U136" s="36" t="s">
        <v>32</v>
      </c>
      <c r="V136" s="32">
        <v>129.69999999999999</v>
      </c>
      <c r="W136" s="32">
        <v>131.1</v>
      </c>
      <c r="X136" s="32">
        <v>127.8</v>
      </c>
      <c r="Y136" s="32">
        <v>117</v>
      </c>
      <c r="Z136" s="32">
        <v>125.7</v>
      </c>
      <c r="AA136" s="32">
        <v>132.19999999999999</v>
      </c>
      <c r="AB136" s="32">
        <v>122.8</v>
      </c>
      <c r="AC136" s="32">
        <v>124.9</v>
      </c>
      <c r="AD136" s="32">
        <v>133.4</v>
      </c>
      <c r="AE136" s="33">
        <f>SUM('Raw Data'!$D136:$P136)</f>
        <v>1770.7</v>
      </c>
      <c r="AF136" s="33">
        <f>SUM('Raw Data'!$R136:$T136)</f>
        <v>409.8</v>
      </c>
    </row>
    <row r="137" spans="1:32" x14ac:dyDescent="0.3">
      <c r="A137" s="34" t="s">
        <v>33</v>
      </c>
      <c r="B137" s="34">
        <v>2016</v>
      </c>
      <c r="C137" s="34" t="s">
        <v>48</v>
      </c>
      <c r="D137" s="34">
        <v>128.1</v>
      </c>
      <c r="E137" s="34">
        <v>137.69999999999999</v>
      </c>
      <c r="F137" s="34">
        <v>130.6</v>
      </c>
      <c r="G137" s="34">
        <v>132.6</v>
      </c>
      <c r="H137" s="34">
        <v>111.9</v>
      </c>
      <c r="I137" s="34">
        <v>132.5</v>
      </c>
      <c r="J137" s="34">
        <v>152.9</v>
      </c>
      <c r="K137" s="34">
        <v>173.6</v>
      </c>
      <c r="L137" s="34">
        <v>115.1</v>
      </c>
      <c r="M137" s="34">
        <v>144.80000000000001</v>
      </c>
      <c r="N137" s="34">
        <v>122.1</v>
      </c>
      <c r="O137" s="34">
        <v>138.80000000000001</v>
      </c>
      <c r="P137" s="34">
        <v>135.69999999999999</v>
      </c>
      <c r="Q137" s="34">
        <v>143.9</v>
      </c>
      <c r="R137" s="34">
        <v>128.69999999999999</v>
      </c>
      <c r="S137" s="34">
        <v>121.6</v>
      </c>
      <c r="T137" s="34">
        <v>127.7</v>
      </c>
      <c r="U137" s="37" t="s">
        <v>87</v>
      </c>
      <c r="V137" s="34">
        <v>114.8</v>
      </c>
      <c r="W137" s="34">
        <v>124.3</v>
      </c>
      <c r="X137" s="34">
        <v>121.4</v>
      </c>
      <c r="Y137" s="34">
        <v>111.8</v>
      </c>
      <c r="Z137" s="34">
        <v>120.8</v>
      </c>
      <c r="AA137" s="34">
        <v>131.6</v>
      </c>
      <c r="AB137" s="34">
        <v>121.2</v>
      </c>
      <c r="AC137" s="34">
        <v>120.5</v>
      </c>
      <c r="AD137" s="34">
        <v>128</v>
      </c>
      <c r="AE137" s="35">
        <f>SUM('Raw Data'!$D137:$P137)</f>
        <v>1756.3999999999996</v>
      </c>
      <c r="AF137" s="35">
        <f>SUM('Raw Data'!$R137:$T137)</f>
        <v>378</v>
      </c>
    </row>
    <row r="138" spans="1:32" x14ac:dyDescent="0.3">
      <c r="A138" s="32" t="s">
        <v>35</v>
      </c>
      <c r="B138" s="32">
        <v>2016</v>
      </c>
      <c r="C138" s="32" t="s">
        <v>48</v>
      </c>
      <c r="D138" s="32">
        <v>129.9</v>
      </c>
      <c r="E138" s="32">
        <v>138</v>
      </c>
      <c r="F138" s="32">
        <v>130.5</v>
      </c>
      <c r="G138" s="32">
        <v>134.4</v>
      </c>
      <c r="H138" s="32">
        <v>117.2</v>
      </c>
      <c r="I138" s="32">
        <v>136.1</v>
      </c>
      <c r="J138" s="32">
        <v>150.69999999999999</v>
      </c>
      <c r="K138" s="32">
        <v>171.5</v>
      </c>
      <c r="L138" s="32">
        <v>113.8</v>
      </c>
      <c r="M138" s="32">
        <v>138.80000000000001</v>
      </c>
      <c r="N138" s="32">
        <v>126</v>
      </c>
      <c r="O138" s="32">
        <v>140.19999999999999</v>
      </c>
      <c r="P138" s="32">
        <v>136.6</v>
      </c>
      <c r="Q138" s="32">
        <v>141</v>
      </c>
      <c r="R138" s="32">
        <v>134.6</v>
      </c>
      <c r="S138" s="32">
        <v>128.6</v>
      </c>
      <c r="T138" s="32">
        <v>133.80000000000001</v>
      </c>
      <c r="U138" s="36" t="s">
        <v>87</v>
      </c>
      <c r="V138" s="32">
        <v>124.1</v>
      </c>
      <c r="W138" s="32">
        <v>127.9</v>
      </c>
      <c r="X138" s="32">
        <v>125.4</v>
      </c>
      <c r="Y138" s="32">
        <v>114.3</v>
      </c>
      <c r="Z138" s="32">
        <v>122.9</v>
      </c>
      <c r="AA138" s="32">
        <v>131.80000000000001</v>
      </c>
      <c r="AB138" s="32">
        <v>122.1</v>
      </c>
      <c r="AC138" s="32">
        <v>122.8</v>
      </c>
      <c r="AD138" s="32">
        <v>130.9</v>
      </c>
      <c r="AE138" s="33">
        <f>SUM('Raw Data'!$D138:$P138)</f>
        <v>1763.6999999999998</v>
      </c>
      <c r="AF138" s="33">
        <f>SUM('Raw Data'!$R138:$T138)</f>
        <v>397</v>
      </c>
    </row>
    <row r="139" spans="1:32" x14ac:dyDescent="0.3">
      <c r="A139" s="34" t="s">
        <v>30</v>
      </c>
      <c r="B139" s="34">
        <v>2016</v>
      </c>
      <c r="C139" s="34" t="s">
        <v>50</v>
      </c>
      <c r="D139" s="34">
        <v>131.30000000000001</v>
      </c>
      <c r="E139" s="34">
        <v>137.6</v>
      </c>
      <c r="F139" s="34">
        <v>130.1</v>
      </c>
      <c r="G139" s="34">
        <v>136</v>
      </c>
      <c r="H139" s="34">
        <v>120.8</v>
      </c>
      <c r="I139" s="34">
        <v>138.4</v>
      </c>
      <c r="J139" s="34">
        <v>149.19999999999999</v>
      </c>
      <c r="K139" s="34">
        <v>170.2</v>
      </c>
      <c r="L139" s="34">
        <v>113.4</v>
      </c>
      <c r="M139" s="34">
        <v>136.30000000000001</v>
      </c>
      <c r="N139" s="34">
        <v>128.69999999999999</v>
      </c>
      <c r="O139" s="34">
        <v>142.4</v>
      </c>
      <c r="P139" s="34">
        <v>137.4</v>
      </c>
      <c r="Q139" s="34">
        <v>140.9</v>
      </c>
      <c r="R139" s="34">
        <v>139.6</v>
      </c>
      <c r="S139" s="34">
        <v>134.30000000000001</v>
      </c>
      <c r="T139" s="34">
        <v>138.80000000000001</v>
      </c>
      <c r="U139" s="37" t="s">
        <v>32</v>
      </c>
      <c r="V139" s="34">
        <v>129.80000000000001</v>
      </c>
      <c r="W139" s="34">
        <v>131.80000000000001</v>
      </c>
      <c r="X139" s="34">
        <v>128.69999999999999</v>
      </c>
      <c r="Y139" s="34">
        <v>117.8</v>
      </c>
      <c r="Z139" s="34">
        <v>126.5</v>
      </c>
      <c r="AA139" s="34">
        <v>133</v>
      </c>
      <c r="AB139" s="34">
        <v>123</v>
      </c>
      <c r="AC139" s="34">
        <v>125.7</v>
      </c>
      <c r="AD139" s="34">
        <v>133.80000000000001</v>
      </c>
      <c r="AE139" s="35">
        <f>SUM('Raw Data'!$D139:$P139)</f>
        <v>1771.8000000000002</v>
      </c>
      <c r="AF139" s="35">
        <f>SUM('Raw Data'!$R139:$T139)</f>
        <v>412.7</v>
      </c>
    </row>
    <row r="140" spans="1:32" x14ac:dyDescent="0.3">
      <c r="A140" s="32" t="s">
        <v>33</v>
      </c>
      <c r="B140" s="32">
        <v>2016</v>
      </c>
      <c r="C140" s="32" t="s">
        <v>50</v>
      </c>
      <c r="D140" s="32">
        <v>128.69999999999999</v>
      </c>
      <c r="E140" s="32">
        <v>138.4</v>
      </c>
      <c r="F140" s="32">
        <v>130.30000000000001</v>
      </c>
      <c r="G140" s="32">
        <v>132.69999999999999</v>
      </c>
      <c r="H140" s="32">
        <v>112.5</v>
      </c>
      <c r="I140" s="32">
        <v>130.4</v>
      </c>
      <c r="J140" s="32">
        <v>155.1</v>
      </c>
      <c r="K140" s="32">
        <v>175.7</v>
      </c>
      <c r="L140" s="32">
        <v>115.4</v>
      </c>
      <c r="M140" s="32">
        <v>145.30000000000001</v>
      </c>
      <c r="N140" s="32">
        <v>122.5</v>
      </c>
      <c r="O140" s="32">
        <v>139.6</v>
      </c>
      <c r="P140" s="32">
        <v>136.30000000000001</v>
      </c>
      <c r="Q140" s="32">
        <v>144.30000000000001</v>
      </c>
      <c r="R140" s="32">
        <v>129.1</v>
      </c>
      <c r="S140" s="32">
        <v>121.9</v>
      </c>
      <c r="T140" s="32">
        <v>128</v>
      </c>
      <c r="U140" s="36" t="s">
        <v>88</v>
      </c>
      <c r="V140" s="32">
        <v>115.2</v>
      </c>
      <c r="W140" s="32">
        <v>124.5</v>
      </c>
      <c r="X140" s="32">
        <v>121.8</v>
      </c>
      <c r="Y140" s="32">
        <v>112.8</v>
      </c>
      <c r="Z140" s="32">
        <v>121.2</v>
      </c>
      <c r="AA140" s="32">
        <v>131.9</v>
      </c>
      <c r="AB140" s="32">
        <v>120.8</v>
      </c>
      <c r="AC140" s="32">
        <v>120.9</v>
      </c>
      <c r="AD140" s="32">
        <v>128.6</v>
      </c>
      <c r="AE140" s="33">
        <f>SUM('Raw Data'!$D140:$P140)</f>
        <v>1762.8999999999999</v>
      </c>
      <c r="AF140" s="33">
        <f>SUM('Raw Data'!$R140:$T140)</f>
        <v>379</v>
      </c>
    </row>
    <row r="141" spans="1:32" x14ac:dyDescent="0.3">
      <c r="A141" s="34" t="s">
        <v>35</v>
      </c>
      <c r="B141" s="34">
        <v>2016</v>
      </c>
      <c r="C141" s="34" t="s">
        <v>50</v>
      </c>
      <c r="D141" s="34">
        <v>130.5</v>
      </c>
      <c r="E141" s="34">
        <v>137.9</v>
      </c>
      <c r="F141" s="34">
        <v>130.19999999999999</v>
      </c>
      <c r="G141" s="34">
        <v>134.80000000000001</v>
      </c>
      <c r="H141" s="34">
        <v>117.8</v>
      </c>
      <c r="I141" s="34">
        <v>134.69999999999999</v>
      </c>
      <c r="J141" s="34">
        <v>151.19999999999999</v>
      </c>
      <c r="K141" s="34">
        <v>172.1</v>
      </c>
      <c r="L141" s="34">
        <v>114.1</v>
      </c>
      <c r="M141" s="34">
        <v>139.30000000000001</v>
      </c>
      <c r="N141" s="34">
        <v>126.1</v>
      </c>
      <c r="O141" s="34">
        <v>141.1</v>
      </c>
      <c r="P141" s="34">
        <v>137</v>
      </c>
      <c r="Q141" s="34">
        <v>141.80000000000001</v>
      </c>
      <c r="R141" s="34">
        <v>135.5</v>
      </c>
      <c r="S141" s="34">
        <v>129.1</v>
      </c>
      <c r="T141" s="34">
        <v>134.5</v>
      </c>
      <c r="U141" s="37" t="s">
        <v>88</v>
      </c>
      <c r="V141" s="34">
        <v>124.3</v>
      </c>
      <c r="W141" s="34">
        <v>128.4</v>
      </c>
      <c r="X141" s="34">
        <v>126.1</v>
      </c>
      <c r="Y141" s="34">
        <v>115.2</v>
      </c>
      <c r="Z141" s="34">
        <v>123.5</v>
      </c>
      <c r="AA141" s="34">
        <v>132.4</v>
      </c>
      <c r="AB141" s="34">
        <v>122.1</v>
      </c>
      <c r="AC141" s="34">
        <v>123.4</v>
      </c>
      <c r="AD141" s="34">
        <v>131.4</v>
      </c>
      <c r="AE141" s="35">
        <f>SUM('Raw Data'!$D141:$P141)</f>
        <v>1766.7999999999995</v>
      </c>
      <c r="AF141" s="35">
        <f>SUM('Raw Data'!$R141:$T141)</f>
        <v>399.1</v>
      </c>
    </row>
    <row r="142" spans="1:32" x14ac:dyDescent="0.3">
      <c r="A142" s="32" t="s">
        <v>30</v>
      </c>
      <c r="B142" s="32">
        <v>2016</v>
      </c>
      <c r="C142" s="32" t="s">
        <v>53</v>
      </c>
      <c r="D142" s="32">
        <v>132</v>
      </c>
      <c r="E142" s="32">
        <v>137.4</v>
      </c>
      <c r="F142" s="32">
        <v>130.6</v>
      </c>
      <c r="G142" s="32">
        <v>136.19999999999999</v>
      </c>
      <c r="H142" s="32">
        <v>121.1</v>
      </c>
      <c r="I142" s="32">
        <v>136.9</v>
      </c>
      <c r="J142" s="32">
        <v>141.80000000000001</v>
      </c>
      <c r="K142" s="32">
        <v>170</v>
      </c>
      <c r="L142" s="32">
        <v>113.4</v>
      </c>
      <c r="M142" s="32">
        <v>136.80000000000001</v>
      </c>
      <c r="N142" s="32">
        <v>128.69999999999999</v>
      </c>
      <c r="O142" s="32">
        <v>143.1</v>
      </c>
      <c r="P142" s="32">
        <v>136.6</v>
      </c>
      <c r="Q142" s="32">
        <v>141.19999999999999</v>
      </c>
      <c r="R142" s="32">
        <v>139.9</v>
      </c>
      <c r="S142" s="32">
        <v>134.5</v>
      </c>
      <c r="T142" s="32">
        <v>139.19999999999999</v>
      </c>
      <c r="U142" s="36" t="s">
        <v>32</v>
      </c>
      <c r="V142" s="32">
        <v>130.30000000000001</v>
      </c>
      <c r="W142" s="32">
        <v>132.1</v>
      </c>
      <c r="X142" s="32">
        <v>129.1</v>
      </c>
      <c r="Y142" s="32">
        <v>118.2</v>
      </c>
      <c r="Z142" s="32">
        <v>126.9</v>
      </c>
      <c r="AA142" s="32">
        <v>133.69999999999999</v>
      </c>
      <c r="AB142" s="32">
        <v>123.5</v>
      </c>
      <c r="AC142" s="32">
        <v>126.1</v>
      </c>
      <c r="AD142" s="32">
        <v>133.6</v>
      </c>
      <c r="AE142" s="33">
        <f>SUM('Raw Data'!$D142:$P142)</f>
        <v>1764.6</v>
      </c>
      <c r="AF142" s="33">
        <f>SUM('Raw Data'!$R142:$T142)</f>
        <v>413.59999999999997</v>
      </c>
    </row>
    <row r="143" spans="1:32" x14ac:dyDescent="0.3">
      <c r="A143" s="34" t="s">
        <v>33</v>
      </c>
      <c r="B143" s="34">
        <v>2016</v>
      </c>
      <c r="C143" s="34" t="s">
        <v>53</v>
      </c>
      <c r="D143" s="34">
        <v>130.19999999999999</v>
      </c>
      <c r="E143" s="34">
        <v>138.5</v>
      </c>
      <c r="F143" s="34">
        <v>134.1</v>
      </c>
      <c r="G143" s="34">
        <v>132.9</v>
      </c>
      <c r="H143" s="34">
        <v>112.6</v>
      </c>
      <c r="I143" s="34">
        <v>130.80000000000001</v>
      </c>
      <c r="J143" s="34">
        <v>142</v>
      </c>
      <c r="K143" s="34">
        <v>174.9</v>
      </c>
      <c r="L143" s="34">
        <v>115.6</v>
      </c>
      <c r="M143" s="34">
        <v>145.4</v>
      </c>
      <c r="N143" s="34">
        <v>122.7</v>
      </c>
      <c r="O143" s="34">
        <v>140.30000000000001</v>
      </c>
      <c r="P143" s="34">
        <v>135.19999999999999</v>
      </c>
      <c r="Q143" s="34">
        <v>144.30000000000001</v>
      </c>
      <c r="R143" s="34">
        <v>129.6</v>
      </c>
      <c r="S143" s="34">
        <v>122.1</v>
      </c>
      <c r="T143" s="34">
        <v>128.5</v>
      </c>
      <c r="U143" s="37" t="s">
        <v>89</v>
      </c>
      <c r="V143" s="34">
        <v>116.2</v>
      </c>
      <c r="W143" s="34">
        <v>124.7</v>
      </c>
      <c r="X143" s="34">
        <v>122.1</v>
      </c>
      <c r="Y143" s="34">
        <v>113.4</v>
      </c>
      <c r="Z143" s="34">
        <v>121.7</v>
      </c>
      <c r="AA143" s="34">
        <v>132.1</v>
      </c>
      <c r="AB143" s="34">
        <v>121.3</v>
      </c>
      <c r="AC143" s="34">
        <v>121.3</v>
      </c>
      <c r="AD143" s="34">
        <v>128.5</v>
      </c>
      <c r="AE143" s="35">
        <f>SUM('Raw Data'!$D143:$P143)</f>
        <v>1755.2</v>
      </c>
      <c r="AF143" s="35">
        <f>SUM('Raw Data'!$R143:$T143)</f>
        <v>380.2</v>
      </c>
    </row>
    <row r="144" spans="1:32" x14ac:dyDescent="0.3">
      <c r="A144" s="32" t="s">
        <v>35</v>
      </c>
      <c r="B144" s="32">
        <v>2016</v>
      </c>
      <c r="C144" s="32" t="s">
        <v>53</v>
      </c>
      <c r="D144" s="32">
        <v>131.4</v>
      </c>
      <c r="E144" s="32">
        <v>137.80000000000001</v>
      </c>
      <c r="F144" s="32">
        <v>132</v>
      </c>
      <c r="G144" s="32">
        <v>135</v>
      </c>
      <c r="H144" s="32">
        <v>118</v>
      </c>
      <c r="I144" s="32">
        <v>134.1</v>
      </c>
      <c r="J144" s="32">
        <v>141.9</v>
      </c>
      <c r="K144" s="32">
        <v>171.7</v>
      </c>
      <c r="L144" s="32">
        <v>114.1</v>
      </c>
      <c r="M144" s="32">
        <v>139.69999999999999</v>
      </c>
      <c r="N144" s="32">
        <v>126.2</v>
      </c>
      <c r="O144" s="32">
        <v>141.80000000000001</v>
      </c>
      <c r="P144" s="32">
        <v>136.1</v>
      </c>
      <c r="Q144" s="32">
        <v>142</v>
      </c>
      <c r="R144" s="32">
        <v>135.80000000000001</v>
      </c>
      <c r="S144" s="32">
        <v>129.30000000000001</v>
      </c>
      <c r="T144" s="32">
        <v>135</v>
      </c>
      <c r="U144" s="36" t="s">
        <v>89</v>
      </c>
      <c r="V144" s="32">
        <v>125</v>
      </c>
      <c r="W144" s="32">
        <v>128.6</v>
      </c>
      <c r="X144" s="32">
        <v>126.4</v>
      </c>
      <c r="Y144" s="32">
        <v>115.7</v>
      </c>
      <c r="Z144" s="32">
        <v>124</v>
      </c>
      <c r="AA144" s="32">
        <v>132.80000000000001</v>
      </c>
      <c r="AB144" s="32">
        <v>122.6</v>
      </c>
      <c r="AC144" s="32">
        <v>123.8</v>
      </c>
      <c r="AD144" s="32">
        <v>131.19999999999999</v>
      </c>
      <c r="AE144" s="33">
        <f>SUM('Raw Data'!$D144:$P144)</f>
        <v>1759.8</v>
      </c>
      <c r="AF144" s="33">
        <f>SUM('Raw Data'!$R144:$T144)</f>
        <v>400.1</v>
      </c>
    </row>
    <row r="145" spans="1:32" x14ac:dyDescent="0.3">
      <c r="A145" s="34" t="s">
        <v>30</v>
      </c>
      <c r="B145" s="34">
        <v>2016</v>
      </c>
      <c r="C145" s="34" t="s">
        <v>55</v>
      </c>
      <c r="D145" s="34">
        <v>132.6</v>
      </c>
      <c r="E145" s="34">
        <v>137.30000000000001</v>
      </c>
      <c r="F145" s="34">
        <v>131.6</v>
      </c>
      <c r="G145" s="34">
        <v>136.30000000000001</v>
      </c>
      <c r="H145" s="34">
        <v>121.6</v>
      </c>
      <c r="I145" s="34">
        <v>135.6</v>
      </c>
      <c r="J145" s="34">
        <v>127.5</v>
      </c>
      <c r="K145" s="34">
        <v>167.9</v>
      </c>
      <c r="L145" s="34">
        <v>113.8</v>
      </c>
      <c r="M145" s="34">
        <v>137.5</v>
      </c>
      <c r="N145" s="34">
        <v>129.1</v>
      </c>
      <c r="O145" s="34">
        <v>143.6</v>
      </c>
      <c r="P145" s="34">
        <v>134.69999999999999</v>
      </c>
      <c r="Q145" s="34">
        <v>142.4</v>
      </c>
      <c r="R145" s="34">
        <v>140.4</v>
      </c>
      <c r="S145" s="34">
        <v>135.19999999999999</v>
      </c>
      <c r="T145" s="34">
        <v>139.69999999999999</v>
      </c>
      <c r="U145" s="37" t="s">
        <v>32</v>
      </c>
      <c r="V145" s="34">
        <v>132</v>
      </c>
      <c r="W145" s="34">
        <v>132.9</v>
      </c>
      <c r="X145" s="34">
        <v>129.69999999999999</v>
      </c>
      <c r="Y145" s="34">
        <v>118.6</v>
      </c>
      <c r="Z145" s="34">
        <v>127.3</v>
      </c>
      <c r="AA145" s="34">
        <v>134.19999999999999</v>
      </c>
      <c r="AB145" s="34">
        <v>121.9</v>
      </c>
      <c r="AC145" s="34">
        <v>126.3</v>
      </c>
      <c r="AD145" s="34">
        <v>132.80000000000001</v>
      </c>
      <c r="AE145" s="35">
        <f>SUM('Raw Data'!$D145:$P145)</f>
        <v>1749.1</v>
      </c>
      <c r="AF145" s="35">
        <f>SUM('Raw Data'!$R145:$T145)</f>
        <v>415.3</v>
      </c>
    </row>
    <row r="146" spans="1:32" x14ac:dyDescent="0.3">
      <c r="A146" s="32" t="s">
        <v>33</v>
      </c>
      <c r="B146" s="32">
        <v>2016</v>
      </c>
      <c r="C146" s="32" t="s">
        <v>55</v>
      </c>
      <c r="D146" s="32">
        <v>131.6</v>
      </c>
      <c r="E146" s="32">
        <v>138.19999999999999</v>
      </c>
      <c r="F146" s="32">
        <v>134.9</v>
      </c>
      <c r="G146" s="32">
        <v>133.1</v>
      </c>
      <c r="H146" s="32">
        <v>113.5</v>
      </c>
      <c r="I146" s="32">
        <v>129.30000000000001</v>
      </c>
      <c r="J146" s="32">
        <v>121.1</v>
      </c>
      <c r="K146" s="32">
        <v>170.3</v>
      </c>
      <c r="L146" s="32">
        <v>115.5</v>
      </c>
      <c r="M146" s="32">
        <v>145.5</v>
      </c>
      <c r="N146" s="32">
        <v>123.1</v>
      </c>
      <c r="O146" s="32">
        <v>140.9</v>
      </c>
      <c r="P146" s="32">
        <v>132.80000000000001</v>
      </c>
      <c r="Q146" s="32">
        <v>145</v>
      </c>
      <c r="R146" s="32">
        <v>130</v>
      </c>
      <c r="S146" s="32">
        <v>122.2</v>
      </c>
      <c r="T146" s="32">
        <v>128.80000000000001</v>
      </c>
      <c r="U146" s="36" t="s">
        <v>90</v>
      </c>
      <c r="V146" s="32">
        <v>117.8</v>
      </c>
      <c r="W146" s="32">
        <v>125</v>
      </c>
      <c r="X146" s="32">
        <v>122.3</v>
      </c>
      <c r="Y146" s="32">
        <v>113.7</v>
      </c>
      <c r="Z146" s="32">
        <v>121.8</v>
      </c>
      <c r="AA146" s="32">
        <v>132.30000000000001</v>
      </c>
      <c r="AB146" s="32">
        <v>119.9</v>
      </c>
      <c r="AC146" s="32">
        <v>121.4</v>
      </c>
      <c r="AD146" s="32">
        <v>127.6</v>
      </c>
      <c r="AE146" s="33">
        <f>SUM('Raw Data'!$D146:$P146)</f>
        <v>1729.8</v>
      </c>
      <c r="AF146" s="33">
        <f>SUM('Raw Data'!$R146:$T146)</f>
        <v>381</v>
      </c>
    </row>
    <row r="147" spans="1:32" x14ac:dyDescent="0.3">
      <c r="A147" s="34" t="s">
        <v>35</v>
      </c>
      <c r="B147" s="34">
        <v>2016</v>
      </c>
      <c r="C147" s="34" t="s">
        <v>55</v>
      </c>
      <c r="D147" s="34">
        <v>132.30000000000001</v>
      </c>
      <c r="E147" s="34">
        <v>137.6</v>
      </c>
      <c r="F147" s="34">
        <v>132.9</v>
      </c>
      <c r="G147" s="34">
        <v>135.1</v>
      </c>
      <c r="H147" s="34">
        <v>118.6</v>
      </c>
      <c r="I147" s="34">
        <v>132.69999999999999</v>
      </c>
      <c r="J147" s="34">
        <v>125.3</v>
      </c>
      <c r="K147" s="34">
        <v>168.7</v>
      </c>
      <c r="L147" s="34">
        <v>114.4</v>
      </c>
      <c r="M147" s="34">
        <v>140.19999999999999</v>
      </c>
      <c r="N147" s="34">
        <v>126.6</v>
      </c>
      <c r="O147" s="34">
        <v>142.30000000000001</v>
      </c>
      <c r="P147" s="34">
        <v>134</v>
      </c>
      <c r="Q147" s="34">
        <v>143.1</v>
      </c>
      <c r="R147" s="34">
        <v>136.30000000000001</v>
      </c>
      <c r="S147" s="34">
        <v>129.80000000000001</v>
      </c>
      <c r="T147" s="34">
        <v>135.4</v>
      </c>
      <c r="U147" s="37" t="s">
        <v>90</v>
      </c>
      <c r="V147" s="34">
        <v>126.6</v>
      </c>
      <c r="W147" s="34">
        <v>129.19999999999999</v>
      </c>
      <c r="X147" s="34">
        <v>126.9</v>
      </c>
      <c r="Y147" s="34">
        <v>116</v>
      </c>
      <c r="Z147" s="34">
        <v>124.2</v>
      </c>
      <c r="AA147" s="34">
        <v>133.1</v>
      </c>
      <c r="AB147" s="34">
        <v>121.1</v>
      </c>
      <c r="AC147" s="34">
        <v>123.9</v>
      </c>
      <c r="AD147" s="34">
        <v>130.4</v>
      </c>
      <c r="AE147" s="35">
        <f>SUM('Raw Data'!$D147:$P147)</f>
        <v>1740.7</v>
      </c>
      <c r="AF147" s="35">
        <f>SUM('Raw Data'!$R147:$T147)</f>
        <v>401.5</v>
      </c>
    </row>
    <row r="148" spans="1:32" x14ac:dyDescent="0.3">
      <c r="A148" s="32" t="s">
        <v>30</v>
      </c>
      <c r="B148" s="32">
        <v>2017</v>
      </c>
      <c r="C148" s="32" t="s">
        <v>31</v>
      </c>
      <c r="D148" s="32">
        <v>133.1</v>
      </c>
      <c r="E148" s="32">
        <v>137.80000000000001</v>
      </c>
      <c r="F148" s="32">
        <v>131.9</v>
      </c>
      <c r="G148" s="32">
        <v>136.69999999999999</v>
      </c>
      <c r="H148" s="32">
        <v>122</v>
      </c>
      <c r="I148" s="32">
        <v>136</v>
      </c>
      <c r="J148" s="32">
        <v>119.8</v>
      </c>
      <c r="K148" s="32">
        <v>161.69999999999999</v>
      </c>
      <c r="L148" s="32">
        <v>114.8</v>
      </c>
      <c r="M148" s="32">
        <v>136.9</v>
      </c>
      <c r="N148" s="32">
        <v>129</v>
      </c>
      <c r="O148" s="32">
        <v>143.9</v>
      </c>
      <c r="P148" s="32">
        <v>133.69999999999999</v>
      </c>
      <c r="Q148" s="32">
        <v>143.1</v>
      </c>
      <c r="R148" s="32">
        <v>140.69999999999999</v>
      </c>
      <c r="S148" s="32">
        <v>135.80000000000001</v>
      </c>
      <c r="T148" s="32">
        <v>140</v>
      </c>
      <c r="U148" s="36" t="s">
        <v>32</v>
      </c>
      <c r="V148" s="32">
        <v>132.1</v>
      </c>
      <c r="W148" s="32">
        <v>133.19999999999999</v>
      </c>
      <c r="X148" s="32">
        <v>129.9</v>
      </c>
      <c r="Y148" s="32">
        <v>119.1</v>
      </c>
      <c r="Z148" s="32">
        <v>127</v>
      </c>
      <c r="AA148" s="32">
        <v>134.6</v>
      </c>
      <c r="AB148" s="32">
        <v>122.3</v>
      </c>
      <c r="AC148" s="32">
        <v>126.6</v>
      </c>
      <c r="AD148" s="32">
        <v>132.4</v>
      </c>
      <c r="AE148" s="33">
        <f>SUM('Raw Data'!$D148:$P148)</f>
        <v>1737.3000000000002</v>
      </c>
      <c r="AF148" s="33">
        <f>SUM('Raw Data'!$R148:$T148)</f>
        <v>416.5</v>
      </c>
    </row>
    <row r="149" spans="1:32" x14ac:dyDescent="0.3">
      <c r="A149" s="34" t="s">
        <v>33</v>
      </c>
      <c r="B149" s="34">
        <v>2017</v>
      </c>
      <c r="C149" s="34" t="s">
        <v>31</v>
      </c>
      <c r="D149" s="34">
        <v>132.19999999999999</v>
      </c>
      <c r="E149" s="34">
        <v>138.9</v>
      </c>
      <c r="F149" s="34">
        <v>132.6</v>
      </c>
      <c r="G149" s="34">
        <v>133.1</v>
      </c>
      <c r="H149" s="34">
        <v>114</v>
      </c>
      <c r="I149" s="34">
        <v>129.6</v>
      </c>
      <c r="J149" s="34">
        <v>118.7</v>
      </c>
      <c r="K149" s="34">
        <v>155.1</v>
      </c>
      <c r="L149" s="34">
        <v>117.3</v>
      </c>
      <c r="M149" s="34">
        <v>144.9</v>
      </c>
      <c r="N149" s="34">
        <v>123.2</v>
      </c>
      <c r="O149" s="34">
        <v>141.6</v>
      </c>
      <c r="P149" s="34">
        <v>132</v>
      </c>
      <c r="Q149" s="34">
        <v>145.6</v>
      </c>
      <c r="R149" s="34">
        <v>130.19999999999999</v>
      </c>
      <c r="S149" s="34">
        <v>122.3</v>
      </c>
      <c r="T149" s="34">
        <v>129</v>
      </c>
      <c r="U149" s="37" t="s">
        <v>91</v>
      </c>
      <c r="V149" s="34">
        <v>118</v>
      </c>
      <c r="W149" s="34">
        <v>125.1</v>
      </c>
      <c r="X149" s="34">
        <v>122.6</v>
      </c>
      <c r="Y149" s="34">
        <v>115.2</v>
      </c>
      <c r="Z149" s="34">
        <v>122</v>
      </c>
      <c r="AA149" s="34">
        <v>132.4</v>
      </c>
      <c r="AB149" s="34">
        <v>120.9</v>
      </c>
      <c r="AC149" s="34">
        <v>122.1</v>
      </c>
      <c r="AD149" s="34">
        <v>127.8</v>
      </c>
      <c r="AE149" s="35">
        <f>SUM('Raw Data'!$D149:$P149)</f>
        <v>1713.2</v>
      </c>
      <c r="AF149" s="35">
        <f>SUM('Raw Data'!$R149:$T149)</f>
        <v>381.5</v>
      </c>
    </row>
    <row r="150" spans="1:32" x14ac:dyDescent="0.3">
      <c r="A150" s="32" t="s">
        <v>35</v>
      </c>
      <c r="B150" s="32">
        <v>2017</v>
      </c>
      <c r="C150" s="32" t="s">
        <v>31</v>
      </c>
      <c r="D150" s="32">
        <v>132.80000000000001</v>
      </c>
      <c r="E150" s="32">
        <v>138.19999999999999</v>
      </c>
      <c r="F150" s="32">
        <v>132.19999999999999</v>
      </c>
      <c r="G150" s="32">
        <v>135.4</v>
      </c>
      <c r="H150" s="32">
        <v>119.1</v>
      </c>
      <c r="I150" s="32">
        <v>133</v>
      </c>
      <c r="J150" s="32">
        <v>119.4</v>
      </c>
      <c r="K150" s="32">
        <v>159.5</v>
      </c>
      <c r="L150" s="32">
        <v>115.6</v>
      </c>
      <c r="M150" s="32">
        <v>139.6</v>
      </c>
      <c r="N150" s="32">
        <v>126.6</v>
      </c>
      <c r="O150" s="32">
        <v>142.80000000000001</v>
      </c>
      <c r="P150" s="32">
        <v>133.1</v>
      </c>
      <c r="Q150" s="32">
        <v>143.80000000000001</v>
      </c>
      <c r="R150" s="32">
        <v>136.6</v>
      </c>
      <c r="S150" s="32">
        <v>130.19999999999999</v>
      </c>
      <c r="T150" s="32">
        <v>135.6</v>
      </c>
      <c r="U150" s="36" t="s">
        <v>91</v>
      </c>
      <c r="V150" s="32">
        <v>126.8</v>
      </c>
      <c r="W150" s="32">
        <v>129.4</v>
      </c>
      <c r="X150" s="32">
        <v>127.1</v>
      </c>
      <c r="Y150" s="32">
        <v>117</v>
      </c>
      <c r="Z150" s="32">
        <v>124.2</v>
      </c>
      <c r="AA150" s="32">
        <v>133.30000000000001</v>
      </c>
      <c r="AB150" s="32">
        <v>121.7</v>
      </c>
      <c r="AC150" s="32">
        <v>124.4</v>
      </c>
      <c r="AD150" s="32">
        <v>130.30000000000001</v>
      </c>
      <c r="AE150" s="33">
        <f>SUM('Raw Data'!$D150:$P150)</f>
        <v>1727.2999999999995</v>
      </c>
      <c r="AF150" s="33">
        <f>SUM('Raw Data'!$R150:$T150)</f>
        <v>402.4</v>
      </c>
    </row>
    <row r="151" spans="1:32" x14ac:dyDescent="0.3">
      <c r="A151" s="34" t="s">
        <v>30</v>
      </c>
      <c r="B151" s="34">
        <v>2017</v>
      </c>
      <c r="C151" s="34" t="s">
        <v>36</v>
      </c>
      <c r="D151" s="34">
        <v>133.30000000000001</v>
      </c>
      <c r="E151" s="34">
        <v>138.30000000000001</v>
      </c>
      <c r="F151" s="34">
        <v>129.30000000000001</v>
      </c>
      <c r="G151" s="34">
        <v>137.19999999999999</v>
      </c>
      <c r="H151" s="34">
        <v>122.1</v>
      </c>
      <c r="I151" s="34">
        <v>138.69999999999999</v>
      </c>
      <c r="J151" s="34">
        <v>119.1</v>
      </c>
      <c r="K151" s="34">
        <v>156.9</v>
      </c>
      <c r="L151" s="34">
        <v>116.2</v>
      </c>
      <c r="M151" s="34">
        <v>136</v>
      </c>
      <c r="N151" s="34">
        <v>129.4</v>
      </c>
      <c r="O151" s="34">
        <v>144.4</v>
      </c>
      <c r="P151" s="34">
        <v>133.6</v>
      </c>
      <c r="Q151" s="34">
        <v>143.69999999999999</v>
      </c>
      <c r="R151" s="34">
        <v>140.9</v>
      </c>
      <c r="S151" s="34">
        <v>135.80000000000001</v>
      </c>
      <c r="T151" s="34">
        <v>140.19999999999999</v>
      </c>
      <c r="U151" s="37" t="s">
        <v>32</v>
      </c>
      <c r="V151" s="34">
        <v>133.19999999999999</v>
      </c>
      <c r="W151" s="34">
        <v>133.6</v>
      </c>
      <c r="X151" s="34">
        <v>130.1</v>
      </c>
      <c r="Y151" s="34">
        <v>119.5</v>
      </c>
      <c r="Z151" s="34">
        <v>127.7</v>
      </c>
      <c r="AA151" s="34">
        <v>134.9</v>
      </c>
      <c r="AB151" s="34">
        <v>123.2</v>
      </c>
      <c r="AC151" s="34">
        <v>127</v>
      </c>
      <c r="AD151" s="34">
        <v>132.6</v>
      </c>
      <c r="AE151" s="35">
        <f>SUM('Raw Data'!$D151:$P151)</f>
        <v>1734.5000000000002</v>
      </c>
      <c r="AF151" s="35">
        <f>SUM('Raw Data'!$R151:$T151)</f>
        <v>416.90000000000003</v>
      </c>
    </row>
    <row r="152" spans="1:32" x14ac:dyDescent="0.3">
      <c r="A152" s="32" t="s">
        <v>33</v>
      </c>
      <c r="B152" s="32">
        <v>2017</v>
      </c>
      <c r="C152" s="32" t="s">
        <v>36</v>
      </c>
      <c r="D152" s="32">
        <v>132.80000000000001</v>
      </c>
      <c r="E152" s="32">
        <v>139.80000000000001</v>
      </c>
      <c r="F152" s="32">
        <v>129.30000000000001</v>
      </c>
      <c r="G152" s="32">
        <v>133.5</v>
      </c>
      <c r="H152" s="32">
        <v>114.3</v>
      </c>
      <c r="I152" s="32">
        <v>131.4</v>
      </c>
      <c r="J152" s="32">
        <v>120.2</v>
      </c>
      <c r="K152" s="32">
        <v>143.1</v>
      </c>
      <c r="L152" s="32">
        <v>119.5</v>
      </c>
      <c r="M152" s="32">
        <v>144</v>
      </c>
      <c r="N152" s="32">
        <v>123.4</v>
      </c>
      <c r="O152" s="32">
        <v>141.9</v>
      </c>
      <c r="P152" s="32">
        <v>132.1</v>
      </c>
      <c r="Q152" s="32">
        <v>146.30000000000001</v>
      </c>
      <c r="R152" s="32">
        <v>130.5</v>
      </c>
      <c r="S152" s="32">
        <v>122.5</v>
      </c>
      <c r="T152" s="32">
        <v>129.30000000000001</v>
      </c>
      <c r="U152" s="36" t="s">
        <v>92</v>
      </c>
      <c r="V152" s="32">
        <v>119.2</v>
      </c>
      <c r="W152" s="32">
        <v>125.3</v>
      </c>
      <c r="X152" s="32">
        <v>122.9</v>
      </c>
      <c r="Y152" s="32">
        <v>115.5</v>
      </c>
      <c r="Z152" s="32">
        <v>122.2</v>
      </c>
      <c r="AA152" s="32">
        <v>132.4</v>
      </c>
      <c r="AB152" s="32">
        <v>121.7</v>
      </c>
      <c r="AC152" s="32">
        <v>122.4</v>
      </c>
      <c r="AD152" s="32">
        <v>128.19999999999999</v>
      </c>
      <c r="AE152" s="33">
        <f>SUM('Raw Data'!$D152:$P152)</f>
        <v>1705.3000000000002</v>
      </c>
      <c r="AF152" s="33">
        <f>SUM('Raw Data'!$R152:$T152)</f>
        <v>382.3</v>
      </c>
    </row>
    <row r="153" spans="1:32" x14ac:dyDescent="0.3">
      <c r="A153" s="34" t="s">
        <v>35</v>
      </c>
      <c r="B153" s="34">
        <v>2017</v>
      </c>
      <c r="C153" s="34" t="s">
        <v>36</v>
      </c>
      <c r="D153" s="34">
        <v>133.1</v>
      </c>
      <c r="E153" s="34">
        <v>138.80000000000001</v>
      </c>
      <c r="F153" s="34">
        <v>129.30000000000001</v>
      </c>
      <c r="G153" s="34">
        <v>135.80000000000001</v>
      </c>
      <c r="H153" s="34">
        <v>119.2</v>
      </c>
      <c r="I153" s="34">
        <v>135.30000000000001</v>
      </c>
      <c r="J153" s="34">
        <v>119.5</v>
      </c>
      <c r="K153" s="34">
        <v>152.19999999999999</v>
      </c>
      <c r="L153" s="34">
        <v>117.3</v>
      </c>
      <c r="M153" s="34">
        <v>138.69999999999999</v>
      </c>
      <c r="N153" s="34">
        <v>126.9</v>
      </c>
      <c r="O153" s="34">
        <v>143.19999999999999</v>
      </c>
      <c r="P153" s="34">
        <v>133</v>
      </c>
      <c r="Q153" s="34">
        <v>144.4</v>
      </c>
      <c r="R153" s="34">
        <v>136.80000000000001</v>
      </c>
      <c r="S153" s="34">
        <v>130.30000000000001</v>
      </c>
      <c r="T153" s="34">
        <v>135.9</v>
      </c>
      <c r="U153" s="37" t="s">
        <v>92</v>
      </c>
      <c r="V153" s="34">
        <v>127.9</v>
      </c>
      <c r="W153" s="34">
        <v>129.69999999999999</v>
      </c>
      <c r="X153" s="34">
        <v>127.4</v>
      </c>
      <c r="Y153" s="34">
        <v>117.4</v>
      </c>
      <c r="Z153" s="34">
        <v>124.6</v>
      </c>
      <c r="AA153" s="34">
        <v>133.4</v>
      </c>
      <c r="AB153" s="34">
        <v>122.6</v>
      </c>
      <c r="AC153" s="34">
        <v>124.8</v>
      </c>
      <c r="AD153" s="34">
        <v>130.6</v>
      </c>
      <c r="AE153" s="35">
        <f>SUM('Raw Data'!$D153:$P153)</f>
        <v>1722.3000000000002</v>
      </c>
      <c r="AF153" s="35">
        <f>SUM('Raw Data'!$R153:$T153)</f>
        <v>403</v>
      </c>
    </row>
    <row r="154" spans="1:32" x14ac:dyDescent="0.3">
      <c r="A154" s="32" t="s">
        <v>30</v>
      </c>
      <c r="B154" s="32">
        <v>2017</v>
      </c>
      <c r="C154" s="32" t="s">
        <v>38</v>
      </c>
      <c r="D154" s="32">
        <v>133.6</v>
      </c>
      <c r="E154" s="32">
        <v>138.80000000000001</v>
      </c>
      <c r="F154" s="32">
        <v>128.80000000000001</v>
      </c>
      <c r="G154" s="32">
        <v>137.19999999999999</v>
      </c>
      <c r="H154" s="32">
        <v>121.6</v>
      </c>
      <c r="I154" s="32">
        <v>139.69999999999999</v>
      </c>
      <c r="J154" s="32">
        <v>119.7</v>
      </c>
      <c r="K154" s="32">
        <v>148</v>
      </c>
      <c r="L154" s="32">
        <v>116.9</v>
      </c>
      <c r="M154" s="32">
        <v>135.6</v>
      </c>
      <c r="N154" s="32">
        <v>129.80000000000001</v>
      </c>
      <c r="O154" s="32">
        <v>145.4</v>
      </c>
      <c r="P154" s="32">
        <v>133.4</v>
      </c>
      <c r="Q154" s="32">
        <v>144.19999999999999</v>
      </c>
      <c r="R154" s="32">
        <v>141.6</v>
      </c>
      <c r="S154" s="32">
        <v>136.19999999999999</v>
      </c>
      <c r="T154" s="32">
        <v>140.80000000000001</v>
      </c>
      <c r="U154" s="36" t="s">
        <v>32</v>
      </c>
      <c r="V154" s="32">
        <v>134.19999999999999</v>
      </c>
      <c r="W154" s="32">
        <v>134.1</v>
      </c>
      <c r="X154" s="32">
        <v>130.6</v>
      </c>
      <c r="Y154" s="32">
        <v>119.8</v>
      </c>
      <c r="Z154" s="32">
        <v>128.30000000000001</v>
      </c>
      <c r="AA154" s="32">
        <v>135.19999999999999</v>
      </c>
      <c r="AB154" s="32">
        <v>123.3</v>
      </c>
      <c r="AC154" s="32">
        <v>127.4</v>
      </c>
      <c r="AD154" s="32">
        <v>132.80000000000001</v>
      </c>
      <c r="AE154" s="33">
        <f>SUM('Raw Data'!$D154:$P154)</f>
        <v>1728.5000000000002</v>
      </c>
      <c r="AF154" s="33">
        <f>SUM('Raw Data'!$R154:$T154)</f>
        <v>418.59999999999997</v>
      </c>
    </row>
    <row r="155" spans="1:32" x14ac:dyDescent="0.3">
      <c r="A155" s="34" t="s">
        <v>33</v>
      </c>
      <c r="B155" s="34">
        <v>2017</v>
      </c>
      <c r="C155" s="34" t="s">
        <v>38</v>
      </c>
      <c r="D155" s="34">
        <v>132.69999999999999</v>
      </c>
      <c r="E155" s="34">
        <v>139.4</v>
      </c>
      <c r="F155" s="34">
        <v>128.4</v>
      </c>
      <c r="G155" s="34">
        <v>134.9</v>
      </c>
      <c r="H155" s="34">
        <v>114</v>
      </c>
      <c r="I155" s="34">
        <v>136.80000000000001</v>
      </c>
      <c r="J155" s="34">
        <v>122.2</v>
      </c>
      <c r="K155" s="34">
        <v>135.80000000000001</v>
      </c>
      <c r="L155" s="34">
        <v>120.3</v>
      </c>
      <c r="M155" s="34">
        <v>142.6</v>
      </c>
      <c r="N155" s="34">
        <v>123.6</v>
      </c>
      <c r="O155" s="34">
        <v>142.4</v>
      </c>
      <c r="P155" s="34">
        <v>132.6</v>
      </c>
      <c r="Q155" s="34">
        <v>147.5</v>
      </c>
      <c r="R155" s="34">
        <v>130.80000000000001</v>
      </c>
      <c r="S155" s="34">
        <v>122.8</v>
      </c>
      <c r="T155" s="34">
        <v>129.6</v>
      </c>
      <c r="U155" s="37" t="s">
        <v>93</v>
      </c>
      <c r="V155" s="34">
        <v>120.8</v>
      </c>
      <c r="W155" s="34">
        <v>125.6</v>
      </c>
      <c r="X155" s="34">
        <v>123.1</v>
      </c>
      <c r="Y155" s="34">
        <v>115.6</v>
      </c>
      <c r="Z155" s="34">
        <v>122.4</v>
      </c>
      <c r="AA155" s="34">
        <v>132.80000000000001</v>
      </c>
      <c r="AB155" s="34">
        <v>121.7</v>
      </c>
      <c r="AC155" s="34">
        <v>122.6</v>
      </c>
      <c r="AD155" s="34">
        <v>128.69999999999999</v>
      </c>
      <c r="AE155" s="35">
        <f>SUM('Raw Data'!$D155:$P155)</f>
        <v>1705.6999999999998</v>
      </c>
      <c r="AF155" s="35">
        <f>SUM('Raw Data'!$R155:$T155)</f>
        <v>383.20000000000005</v>
      </c>
    </row>
    <row r="156" spans="1:32" x14ac:dyDescent="0.3">
      <c r="A156" s="32" t="s">
        <v>35</v>
      </c>
      <c r="B156" s="32">
        <v>2017</v>
      </c>
      <c r="C156" s="32" t="s">
        <v>38</v>
      </c>
      <c r="D156" s="32">
        <v>133.30000000000001</v>
      </c>
      <c r="E156" s="32">
        <v>139</v>
      </c>
      <c r="F156" s="32">
        <v>128.6</v>
      </c>
      <c r="G156" s="32">
        <v>136.30000000000001</v>
      </c>
      <c r="H156" s="32">
        <v>118.8</v>
      </c>
      <c r="I156" s="32">
        <v>138.30000000000001</v>
      </c>
      <c r="J156" s="32">
        <v>120.5</v>
      </c>
      <c r="K156" s="32">
        <v>143.9</v>
      </c>
      <c r="L156" s="32">
        <v>118</v>
      </c>
      <c r="M156" s="32">
        <v>137.9</v>
      </c>
      <c r="N156" s="32">
        <v>127.2</v>
      </c>
      <c r="O156" s="32">
        <v>144</v>
      </c>
      <c r="P156" s="32">
        <v>133.1</v>
      </c>
      <c r="Q156" s="32">
        <v>145.1</v>
      </c>
      <c r="R156" s="32">
        <v>137.30000000000001</v>
      </c>
      <c r="S156" s="32">
        <v>130.6</v>
      </c>
      <c r="T156" s="32">
        <v>136.4</v>
      </c>
      <c r="U156" s="36" t="s">
        <v>93</v>
      </c>
      <c r="V156" s="32">
        <v>129.1</v>
      </c>
      <c r="W156" s="32">
        <v>130.1</v>
      </c>
      <c r="X156" s="32">
        <v>127.8</v>
      </c>
      <c r="Y156" s="32">
        <v>117.6</v>
      </c>
      <c r="Z156" s="32">
        <v>125</v>
      </c>
      <c r="AA156" s="32">
        <v>133.80000000000001</v>
      </c>
      <c r="AB156" s="32">
        <v>122.6</v>
      </c>
      <c r="AC156" s="32">
        <v>125.1</v>
      </c>
      <c r="AD156" s="32">
        <v>130.9</v>
      </c>
      <c r="AE156" s="33">
        <f>SUM('Raw Data'!$D156:$P156)</f>
        <v>1718.9</v>
      </c>
      <c r="AF156" s="33">
        <f>SUM('Raw Data'!$R156:$T156)</f>
        <v>404.29999999999995</v>
      </c>
    </row>
    <row r="157" spans="1:32" x14ac:dyDescent="0.3">
      <c r="A157" s="34" t="s">
        <v>30</v>
      </c>
      <c r="B157" s="34">
        <v>2017</v>
      </c>
      <c r="C157" s="34" t="s">
        <v>39</v>
      </c>
      <c r="D157" s="34">
        <v>133.19999999999999</v>
      </c>
      <c r="E157" s="34">
        <v>138.69999999999999</v>
      </c>
      <c r="F157" s="34">
        <v>127.1</v>
      </c>
      <c r="G157" s="34">
        <v>137.69999999999999</v>
      </c>
      <c r="H157" s="34">
        <v>121.3</v>
      </c>
      <c r="I157" s="34">
        <v>141.80000000000001</v>
      </c>
      <c r="J157" s="34">
        <v>121.5</v>
      </c>
      <c r="K157" s="34">
        <v>144.5</v>
      </c>
      <c r="L157" s="34">
        <v>117.4</v>
      </c>
      <c r="M157" s="34">
        <v>134.1</v>
      </c>
      <c r="N157" s="34">
        <v>130</v>
      </c>
      <c r="O157" s="34">
        <v>145.5</v>
      </c>
      <c r="P157" s="34">
        <v>133.5</v>
      </c>
      <c r="Q157" s="34">
        <v>144.4</v>
      </c>
      <c r="R157" s="34">
        <v>142.4</v>
      </c>
      <c r="S157" s="34">
        <v>136.80000000000001</v>
      </c>
      <c r="T157" s="34">
        <v>141.6</v>
      </c>
      <c r="U157" s="37" t="s">
        <v>32</v>
      </c>
      <c r="V157" s="34">
        <v>135</v>
      </c>
      <c r="W157" s="34">
        <v>134.30000000000001</v>
      </c>
      <c r="X157" s="34">
        <v>131</v>
      </c>
      <c r="Y157" s="34">
        <v>119.2</v>
      </c>
      <c r="Z157" s="34">
        <v>128.30000000000001</v>
      </c>
      <c r="AA157" s="34">
        <v>135.69999999999999</v>
      </c>
      <c r="AB157" s="34">
        <v>123.7</v>
      </c>
      <c r="AC157" s="34">
        <v>127.5</v>
      </c>
      <c r="AD157" s="34">
        <v>132.9</v>
      </c>
      <c r="AE157" s="35">
        <f>SUM('Raw Data'!$D157:$P157)</f>
        <v>1726.3</v>
      </c>
      <c r="AF157" s="35">
        <f>SUM('Raw Data'!$R157:$T157)</f>
        <v>420.80000000000007</v>
      </c>
    </row>
    <row r="158" spans="1:32" x14ac:dyDescent="0.3">
      <c r="A158" s="32" t="s">
        <v>33</v>
      </c>
      <c r="B158" s="32">
        <v>2017</v>
      </c>
      <c r="C158" s="32" t="s">
        <v>39</v>
      </c>
      <c r="D158" s="32">
        <v>132.69999999999999</v>
      </c>
      <c r="E158" s="32">
        <v>140.6</v>
      </c>
      <c r="F158" s="32">
        <v>124.5</v>
      </c>
      <c r="G158" s="32">
        <v>136.30000000000001</v>
      </c>
      <c r="H158" s="32">
        <v>113.5</v>
      </c>
      <c r="I158" s="32">
        <v>137.69999999999999</v>
      </c>
      <c r="J158" s="32">
        <v>127.1</v>
      </c>
      <c r="K158" s="32">
        <v>133.80000000000001</v>
      </c>
      <c r="L158" s="32">
        <v>120.8</v>
      </c>
      <c r="M158" s="32">
        <v>141.30000000000001</v>
      </c>
      <c r="N158" s="32">
        <v>123.8</v>
      </c>
      <c r="O158" s="32">
        <v>142.6</v>
      </c>
      <c r="P158" s="32">
        <v>133.4</v>
      </c>
      <c r="Q158" s="32">
        <v>148</v>
      </c>
      <c r="R158" s="32">
        <v>131.19999999999999</v>
      </c>
      <c r="S158" s="32">
        <v>123</v>
      </c>
      <c r="T158" s="32">
        <v>130</v>
      </c>
      <c r="U158" s="36" t="s">
        <v>94</v>
      </c>
      <c r="V158" s="32">
        <v>121.4</v>
      </c>
      <c r="W158" s="32">
        <v>126</v>
      </c>
      <c r="X158" s="32">
        <v>123.4</v>
      </c>
      <c r="Y158" s="32">
        <v>114.3</v>
      </c>
      <c r="Z158" s="32">
        <v>122.6</v>
      </c>
      <c r="AA158" s="32">
        <v>133.6</v>
      </c>
      <c r="AB158" s="32">
        <v>122.2</v>
      </c>
      <c r="AC158" s="32">
        <v>122.5</v>
      </c>
      <c r="AD158" s="32">
        <v>129.1</v>
      </c>
      <c r="AE158" s="33">
        <f>SUM('Raw Data'!$D158:$P158)</f>
        <v>1708.1</v>
      </c>
      <c r="AF158" s="33">
        <f>SUM('Raw Data'!$R158:$T158)</f>
        <v>384.2</v>
      </c>
    </row>
    <row r="159" spans="1:32" x14ac:dyDescent="0.3">
      <c r="A159" s="34" t="s">
        <v>35</v>
      </c>
      <c r="B159" s="34">
        <v>2017</v>
      </c>
      <c r="C159" s="34" t="s">
        <v>39</v>
      </c>
      <c r="D159" s="34">
        <v>133</v>
      </c>
      <c r="E159" s="34">
        <v>139.4</v>
      </c>
      <c r="F159" s="34">
        <v>126.1</v>
      </c>
      <c r="G159" s="34">
        <v>137.19999999999999</v>
      </c>
      <c r="H159" s="34">
        <v>118.4</v>
      </c>
      <c r="I159" s="34">
        <v>139.9</v>
      </c>
      <c r="J159" s="34">
        <v>123.4</v>
      </c>
      <c r="K159" s="34">
        <v>140.9</v>
      </c>
      <c r="L159" s="34">
        <v>118.5</v>
      </c>
      <c r="M159" s="34">
        <v>136.5</v>
      </c>
      <c r="N159" s="34">
        <v>127.4</v>
      </c>
      <c r="O159" s="34">
        <v>144.19999999999999</v>
      </c>
      <c r="P159" s="34">
        <v>133.5</v>
      </c>
      <c r="Q159" s="34">
        <v>145.4</v>
      </c>
      <c r="R159" s="34">
        <v>138</v>
      </c>
      <c r="S159" s="34">
        <v>131.1</v>
      </c>
      <c r="T159" s="34">
        <v>137</v>
      </c>
      <c r="U159" s="37" t="s">
        <v>94</v>
      </c>
      <c r="V159" s="34">
        <v>129.80000000000001</v>
      </c>
      <c r="W159" s="34">
        <v>130.4</v>
      </c>
      <c r="X159" s="34">
        <v>128.1</v>
      </c>
      <c r="Y159" s="34">
        <v>116.6</v>
      </c>
      <c r="Z159" s="34">
        <v>125.1</v>
      </c>
      <c r="AA159" s="34">
        <v>134.5</v>
      </c>
      <c r="AB159" s="34">
        <v>123.1</v>
      </c>
      <c r="AC159" s="34">
        <v>125.1</v>
      </c>
      <c r="AD159" s="34">
        <v>131.1</v>
      </c>
      <c r="AE159" s="35">
        <f>SUM('Raw Data'!$D159:$P159)</f>
        <v>1718.4</v>
      </c>
      <c r="AF159" s="35">
        <f>SUM('Raw Data'!$R159:$T159)</f>
        <v>406.1</v>
      </c>
    </row>
    <row r="160" spans="1:32" x14ac:dyDescent="0.3">
      <c r="A160" s="32" t="s">
        <v>30</v>
      </c>
      <c r="B160" s="32">
        <v>2017</v>
      </c>
      <c r="C160" s="32" t="s">
        <v>41</v>
      </c>
      <c r="D160" s="32">
        <v>133.1</v>
      </c>
      <c r="E160" s="32">
        <v>140.30000000000001</v>
      </c>
      <c r="F160" s="32">
        <v>126.8</v>
      </c>
      <c r="G160" s="32">
        <v>138.19999999999999</v>
      </c>
      <c r="H160" s="32">
        <v>120.8</v>
      </c>
      <c r="I160" s="32">
        <v>140.19999999999999</v>
      </c>
      <c r="J160" s="32">
        <v>123.8</v>
      </c>
      <c r="K160" s="32">
        <v>141.80000000000001</v>
      </c>
      <c r="L160" s="32">
        <v>118.6</v>
      </c>
      <c r="M160" s="32">
        <v>134</v>
      </c>
      <c r="N160" s="32">
        <v>130.30000000000001</v>
      </c>
      <c r="O160" s="32">
        <v>145.80000000000001</v>
      </c>
      <c r="P160" s="32">
        <v>133.80000000000001</v>
      </c>
      <c r="Q160" s="32">
        <v>145.5</v>
      </c>
      <c r="R160" s="32">
        <v>142.5</v>
      </c>
      <c r="S160" s="32">
        <v>137.30000000000001</v>
      </c>
      <c r="T160" s="32">
        <v>141.80000000000001</v>
      </c>
      <c r="U160" s="36" t="s">
        <v>32</v>
      </c>
      <c r="V160" s="32">
        <v>135</v>
      </c>
      <c r="W160" s="32">
        <v>134.9</v>
      </c>
      <c r="X160" s="32">
        <v>131.4</v>
      </c>
      <c r="Y160" s="32">
        <v>119.4</v>
      </c>
      <c r="Z160" s="32">
        <v>129.4</v>
      </c>
      <c r="AA160" s="32">
        <v>136.30000000000001</v>
      </c>
      <c r="AB160" s="32">
        <v>123.7</v>
      </c>
      <c r="AC160" s="32">
        <v>127.9</v>
      </c>
      <c r="AD160" s="32">
        <v>133.30000000000001</v>
      </c>
      <c r="AE160" s="33">
        <f>SUM('Raw Data'!$D160:$P160)</f>
        <v>1727.4999999999995</v>
      </c>
      <c r="AF160" s="33">
        <f>SUM('Raw Data'!$R160:$T160)</f>
        <v>421.6</v>
      </c>
    </row>
    <row r="161" spans="1:32" x14ac:dyDescent="0.3">
      <c r="A161" s="34" t="s">
        <v>33</v>
      </c>
      <c r="B161" s="34">
        <v>2017</v>
      </c>
      <c r="C161" s="34" t="s">
        <v>41</v>
      </c>
      <c r="D161" s="34">
        <v>132.6</v>
      </c>
      <c r="E161" s="34">
        <v>144.1</v>
      </c>
      <c r="F161" s="34">
        <v>125.6</v>
      </c>
      <c r="G161" s="34">
        <v>136.80000000000001</v>
      </c>
      <c r="H161" s="34">
        <v>113.4</v>
      </c>
      <c r="I161" s="34">
        <v>135.19999999999999</v>
      </c>
      <c r="J161" s="34">
        <v>129.19999999999999</v>
      </c>
      <c r="K161" s="34">
        <v>131.5</v>
      </c>
      <c r="L161" s="34">
        <v>121</v>
      </c>
      <c r="M161" s="34">
        <v>139.9</v>
      </c>
      <c r="N161" s="34">
        <v>123.8</v>
      </c>
      <c r="O161" s="34">
        <v>142.9</v>
      </c>
      <c r="P161" s="34">
        <v>133.6</v>
      </c>
      <c r="Q161" s="34">
        <v>148.30000000000001</v>
      </c>
      <c r="R161" s="34">
        <v>131.5</v>
      </c>
      <c r="S161" s="34">
        <v>123.2</v>
      </c>
      <c r="T161" s="34">
        <v>130.19999999999999</v>
      </c>
      <c r="U161" s="37" t="s">
        <v>95</v>
      </c>
      <c r="V161" s="34">
        <v>120.1</v>
      </c>
      <c r="W161" s="34">
        <v>126.5</v>
      </c>
      <c r="X161" s="34">
        <v>123.6</v>
      </c>
      <c r="Y161" s="34">
        <v>114.3</v>
      </c>
      <c r="Z161" s="34">
        <v>122.8</v>
      </c>
      <c r="AA161" s="34">
        <v>133.80000000000001</v>
      </c>
      <c r="AB161" s="34">
        <v>122</v>
      </c>
      <c r="AC161" s="34">
        <v>122.6</v>
      </c>
      <c r="AD161" s="34">
        <v>129.30000000000001</v>
      </c>
      <c r="AE161" s="35">
        <f>SUM('Raw Data'!$D161:$P161)</f>
        <v>1709.6</v>
      </c>
      <c r="AF161" s="35">
        <f>SUM('Raw Data'!$R161:$T161)</f>
        <v>384.9</v>
      </c>
    </row>
    <row r="162" spans="1:32" x14ac:dyDescent="0.3">
      <c r="A162" s="32" t="s">
        <v>35</v>
      </c>
      <c r="B162" s="32">
        <v>2017</v>
      </c>
      <c r="C162" s="32" t="s">
        <v>41</v>
      </c>
      <c r="D162" s="32">
        <v>132.9</v>
      </c>
      <c r="E162" s="32">
        <v>141.6</v>
      </c>
      <c r="F162" s="32">
        <v>126.3</v>
      </c>
      <c r="G162" s="32">
        <v>137.69999999999999</v>
      </c>
      <c r="H162" s="32">
        <v>118.1</v>
      </c>
      <c r="I162" s="32">
        <v>137.9</v>
      </c>
      <c r="J162" s="32">
        <v>125.6</v>
      </c>
      <c r="K162" s="32">
        <v>138.30000000000001</v>
      </c>
      <c r="L162" s="32">
        <v>119.4</v>
      </c>
      <c r="M162" s="32">
        <v>136</v>
      </c>
      <c r="N162" s="32">
        <v>127.6</v>
      </c>
      <c r="O162" s="32">
        <v>144.5</v>
      </c>
      <c r="P162" s="32">
        <v>133.69999999999999</v>
      </c>
      <c r="Q162" s="32">
        <v>146.19999999999999</v>
      </c>
      <c r="R162" s="32">
        <v>138.19999999999999</v>
      </c>
      <c r="S162" s="32">
        <v>131.4</v>
      </c>
      <c r="T162" s="32">
        <v>137.19999999999999</v>
      </c>
      <c r="U162" s="36" t="s">
        <v>95</v>
      </c>
      <c r="V162" s="32">
        <v>129.4</v>
      </c>
      <c r="W162" s="32">
        <v>130.9</v>
      </c>
      <c r="X162" s="32">
        <v>128.4</v>
      </c>
      <c r="Y162" s="32">
        <v>116.7</v>
      </c>
      <c r="Z162" s="32">
        <v>125.7</v>
      </c>
      <c r="AA162" s="32">
        <v>134.80000000000001</v>
      </c>
      <c r="AB162" s="32">
        <v>123</v>
      </c>
      <c r="AC162" s="32">
        <v>125.3</v>
      </c>
      <c r="AD162" s="32">
        <v>131.4</v>
      </c>
      <c r="AE162" s="33">
        <f>SUM('Raw Data'!$D162:$P162)</f>
        <v>1719.6000000000001</v>
      </c>
      <c r="AF162" s="33">
        <f>SUM('Raw Data'!$R162:$T162)</f>
        <v>406.8</v>
      </c>
    </row>
    <row r="163" spans="1:32" x14ac:dyDescent="0.3">
      <c r="A163" s="34" t="s">
        <v>30</v>
      </c>
      <c r="B163" s="34">
        <v>2017</v>
      </c>
      <c r="C163" s="34" t="s">
        <v>42</v>
      </c>
      <c r="D163" s="34">
        <v>133.5</v>
      </c>
      <c r="E163" s="34">
        <v>143.69999999999999</v>
      </c>
      <c r="F163" s="34">
        <v>128</v>
      </c>
      <c r="G163" s="34">
        <v>138.6</v>
      </c>
      <c r="H163" s="34">
        <v>120.9</v>
      </c>
      <c r="I163" s="34">
        <v>140.9</v>
      </c>
      <c r="J163" s="34">
        <v>128.80000000000001</v>
      </c>
      <c r="K163" s="34">
        <v>140.19999999999999</v>
      </c>
      <c r="L163" s="34">
        <v>118.9</v>
      </c>
      <c r="M163" s="34">
        <v>133.5</v>
      </c>
      <c r="N163" s="34">
        <v>130.4</v>
      </c>
      <c r="O163" s="34">
        <v>146.5</v>
      </c>
      <c r="P163" s="34">
        <v>134.9</v>
      </c>
      <c r="Q163" s="34">
        <v>145.80000000000001</v>
      </c>
      <c r="R163" s="34">
        <v>143.1</v>
      </c>
      <c r="S163" s="34">
        <v>137.69999999999999</v>
      </c>
      <c r="T163" s="34">
        <v>142.30000000000001</v>
      </c>
      <c r="U163" s="37" t="s">
        <v>32</v>
      </c>
      <c r="V163" s="34">
        <v>134.80000000000001</v>
      </c>
      <c r="W163" s="34">
        <v>135.19999999999999</v>
      </c>
      <c r="X163" s="34">
        <v>131.30000000000001</v>
      </c>
      <c r="Y163" s="34">
        <v>119.4</v>
      </c>
      <c r="Z163" s="34">
        <v>129.80000000000001</v>
      </c>
      <c r="AA163" s="34">
        <v>136.9</v>
      </c>
      <c r="AB163" s="34">
        <v>124.1</v>
      </c>
      <c r="AC163" s="34">
        <v>128.1</v>
      </c>
      <c r="AD163" s="34">
        <v>133.9</v>
      </c>
      <c r="AE163" s="35">
        <f>SUM('Raw Data'!$D163:$P163)</f>
        <v>1738.8000000000002</v>
      </c>
      <c r="AF163" s="35">
        <f>SUM('Raw Data'!$R163:$T163)</f>
        <v>423.09999999999997</v>
      </c>
    </row>
    <row r="164" spans="1:32" x14ac:dyDescent="0.3">
      <c r="A164" s="32" t="s">
        <v>33</v>
      </c>
      <c r="B164" s="32">
        <v>2017</v>
      </c>
      <c r="C164" s="32" t="s">
        <v>42</v>
      </c>
      <c r="D164" s="32">
        <v>132.9</v>
      </c>
      <c r="E164" s="32">
        <v>148.69999999999999</v>
      </c>
      <c r="F164" s="32">
        <v>128.30000000000001</v>
      </c>
      <c r="G164" s="32">
        <v>137.30000000000001</v>
      </c>
      <c r="H164" s="32">
        <v>113.5</v>
      </c>
      <c r="I164" s="32">
        <v>137.19999999999999</v>
      </c>
      <c r="J164" s="32">
        <v>142.19999999999999</v>
      </c>
      <c r="K164" s="32">
        <v>128.19999999999999</v>
      </c>
      <c r="L164" s="32">
        <v>120.9</v>
      </c>
      <c r="M164" s="32">
        <v>138.80000000000001</v>
      </c>
      <c r="N164" s="32">
        <v>124.2</v>
      </c>
      <c r="O164" s="32">
        <v>143.1</v>
      </c>
      <c r="P164" s="32">
        <v>135.69999999999999</v>
      </c>
      <c r="Q164" s="32">
        <v>148.6</v>
      </c>
      <c r="R164" s="32">
        <v>131.5</v>
      </c>
      <c r="S164" s="32">
        <v>123.2</v>
      </c>
      <c r="T164" s="32">
        <v>130.19999999999999</v>
      </c>
      <c r="U164" s="36" t="s">
        <v>96</v>
      </c>
      <c r="V164" s="32">
        <v>119</v>
      </c>
      <c r="W164" s="32">
        <v>126.8</v>
      </c>
      <c r="X164" s="32">
        <v>123.8</v>
      </c>
      <c r="Y164" s="32">
        <v>113.9</v>
      </c>
      <c r="Z164" s="32">
        <v>122.9</v>
      </c>
      <c r="AA164" s="32">
        <v>134.30000000000001</v>
      </c>
      <c r="AB164" s="32">
        <v>122.5</v>
      </c>
      <c r="AC164" s="32">
        <v>122.7</v>
      </c>
      <c r="AD164" s="32">
        <v>129.9</v>
      </c>
      <c r="AE164" s="33">
        <f>SUM('Raw Data'!$D164:$P164)</f>
        <v>1731.0000000000002</v>
      </c>
      <c r="AF164" s="33">
        <f>SUM('Raw Data'!$R164:$T164)</f>
        <v>384.9</v>
      </c>
    </row>
    <row r="165" spans="1:32" x14ac:dyDescent="0.3">
      <c r="A165" s="34" t="s">
        <v>35</v>
      </c>
      <c r="B165" s="34">
        <v>2017</v>
      </c>
      <c r="C165" s="34" t="s">
        <v>42</v>
      </c>
      <c r="D165" s="34">
        <v>133.30000000000001</v>
      </c>
      <c r="E165" s="34">
        <v>145.5</v>
      </c>
      <c r="F165" s="34">
        <v>128.1</v>
      </c>
      <c r="G165" s="34">
        <v>138.1</v>
      </c>
      <c r="H165" s="34">
        <v>118.2</v>
      </c>
      <c r="I165" s="34">
        <v>139.19999999999999</v>
      </c>
      <c r="J165" s="34">
        <v>133.30000000000001</v>
      </c>
      <c r="K165" s="34">
        <v>136.19999999999999</v>
      </c>
      <c r="L165" s="34">
        <v>119.6</v>
      </c>
      <c r="M165" s="34">
        <v>135.30000000000001</v>
      </c>
      <c r="N165" s="34">
        <v>127.8</v>
      </c>
      <c r="O165" s="34">
        <v>144.9</v>
      </c>
      <c r="P165" s="34">
        <v>135.19999999999999</v>
      </c>
      <c r="Q165" s="34">
        <v>146.5</v>
      </c>
      <c r="R165" s="34">
        <v>138.5</v>
      </c>
      <c r="S165" s="34">
        <v>131.69999999999999</v>
      </c>
      <c r="T165" s="34">
        <v>137.5</v>
      </c>
      <c r="U165" s="37" t="s">
        <v>96</v>
      </c>
      <c r="V165" s="34">
        <v>128.80000000000001</v>
      </c>
      <c r="W165" s="34">
        <v>131.19999999999999</v>
      </c>
      <c r="X165" s="34">
        <v>128.5</v>
      </c>
      <c r="Y165" s="34">
        <v>116.5</v>
      </c>
      <c r="Z165" s="34">
        <v>125.9</v>
      </c>
      <c r="AA165" s="34">
        <v>135.4</v>
      </c>
      <c r="AB165" s="34">
        <v>123.4</v>
      </c>
      <c r="AC165" s="34">
        <v>125.5</v>
      </c>
      <c r="AD165" s="34">
        <v>132</v>
      </c>
      <c r="AE165" s="35">
        <f>SUM('Raw Data'!$D165:$P165)</f>
        <v>1734.7</v>
      </c>
      <c r="AF165" s="35">
        <f>SUM('Raw Data'!$R165:$T165)</f>
        <v>407.7</v>
      </c>
    </row>
    <row r="166" spans="1:32" x14ac:dyDescent="0.3">
      <c r="A166" s="32" t="s">
        <v>30</v>
      </c>
      <c r="B166" s="32">
        <v>2017</v>
      </c>
      <c r="C166" s="32" t="s">
        <v>44</v>
      </c>
      <c r="D166" s="32">
        <v>134</v>
      </c>
      <c r="E166" s="32">
        <v>144.19999999999999</v>
      </c>
      <c r="F166" s="32">
        <v>129.80000000000001</v>
      </c>
      <c r="G166" s="32">
        <v>139</v>
      </c>
      <c r="H166" s="32">
        <v>120.9</v>
      </c>
      <c r="I166" s="32">
        <v>143.9</v>
      </c>
      <c r="J166" s="32">
        <v>151.5</v>
      </c>
      <c r="K166" s="32">
        <v>138.1</v>
      </c>
      <c r="L166" s="32">
        <v>120</v>
      </c>
      <c r="M166" s="32">
        <v>133.9</v>
      </c>
      <c r="N166" s="32">
        <v>131.4</v>
      </c>
      <c r="O166" s="32">
        <v>147.69999999999999</v>
      </c>
      <c r="P166" s="32">
        <v>138.5</v>
      </c>
      <c r="Q166" s="32">
        <v>147.4</v>
      </c>
      <c r="R166" s="32">
        <v>144.30000000000001</v>
      </c>
      <c r="S166" s="32">
        <v>138.1</v>
      </c>
      <c r="T166" s="32">
        <v>143.5</v>
      </c>
      <c r="U166" s="36" t="s">
        <v>32</v>
      </c>
      <c r="V166" s="32">
        <v>135.30000000000001</v>
      </c>
      <c r="W166" s="32">
        <v>136.1</v>
      </c>
      <c r="X166" s="32">
        <v>132.1</v>
      </c>
      <c r="Y166" s="32">
        <v>119.1</v>
      </c>
      <c r="Z166" s="32">
        <v>130.6</v>
      </c>
      <c r="AA166" s="32">
        <v>138.6</v>
      </c>
      <c r="AB166" s="32">
        <v>124.4</v>
      </c>
      <c r="AC166" s="32">
        <v>128.6</v>
      </c>
      <c r="AD166" s="32">
        <v>136.19999999999999</v>
      </c>
      <c r="AE166" s="33">
        <f>SUM('Raw Data'!$D166:$P166)</f>
        <v>1772.9</v>
      </c>
      <c r="AF166" s="33">
        <f>SUM('Raw Data'!$R166:$T166)</f>
        <v>425.9</v>
      </c>
    </row>
    <row r="167" spans="1:32" x14ac:dyDescent="0.3">
      <c r="A167" s="34" t="s">
        <v>33</v>
      </c>
      <c r="B167" s="34">
        <v>2017</v>
      </c>
      <c r="C167" s="34" t="s">
        <v>44</v>
      </c>
      <c r="D167" s="34">
        <v>132.80000000000001</v>
      </c>
      <c r="E167" s="34">
        <v>148.4</v>
      </c>
      <c r="F167" s="34">
        <v>129.4</v>
      </c>
      <c r="G167" s="34">
        <v>137.69999999999999</v>
      </c>
      <c r="H167" s="34">
        <v>113.4</v>
      </c>
      <c r="I167" s="34">
        <v>139.4</v>
      </c>
      <c r="J167" s="34">
        <v>175.1</v>
      </c>
      <c r="K167" s="34">
        <v>124.7</v>
      </c>
      <c r="L167" s="34">
        <v>121.5</v>
      </c>
      <c r="M167" s="34">
        <v>137.80000000000001</v>
      </c>
      <c r="N167" s="34">
        <v>124.4</v>
      </c>
      <c r="O167" s="34">
        <v>143.69999999999999</v>
      </c>
      <c r="P167" s="34">
        <v>139.80000000000001</v>
      </c>
      <c r="Q167" s="34">
        <v>150.5</v>
      </c>
      <c r="R167" s="34">
        <v>131.6</v>
      </c>
      <c r="S167" s="34">
        <v>123.7</v>
      </c>
      <c r="T167" s="34">
        <v>130.4</v>
      </c>
      <c r="U167" s="37" t="s">
        <v>97</v>
      </c>
      <c r="V167" s="34">
        <v>119.7</v>
      </c>
      <c r="W167" s="34">
        <v>127.2</v>
      </c>
      <c r="X167" s="34">
        <v>125</v>
      </c>
      <c r="Y167" s="34">
        <v>113.2</v>
      </c>
      <c r="Z167" s="34">
        <v>123.5</v>
      </c>
      <c r="AA167" s="34">
        <v>135.5</v>
      </c>
      <c r="AB167" s="34">
        <v>122.4</v>
      </c>
      <c r="AC167" s="34">
        <v>123</v>
      </c>
      <c r="AD167" s="34">
        <v>131.80000000000001</v>
      </c>
      <c r="AE167" s="35">
        <f>SUM('Raw Data'!$D167:$P167)</f>
        <v>1768.1</v>
      </c>
      <c r="AF167" s="35">
        <f>SUM('Raw Data'!$R167:$T167)</f>
        <v>385.70000000000005</v>
      </c>
    </row>
    <row r="168" spans="1:32" x14ac:dyDescent="0.3">
      <c r="A168" s="32" t="s">
        <v>35</v>
      </c>
      <c r="B168" s="32">
        <v>2017</v>
      </c>
      <c r="C168" s="32" t="s">
        <v>44</v>
      </c>
      <c r="D168" s="32">
        <v>133.6</v>
      </c>
      <c r="E168" s="32">
        <v>145.69999999999999</v>
      </c>
      <c r="F168" s="32">
        <v>129.6</v>
      </c>
      <c r="G168" s="32">
        <v>138.5</v>
      </c>
      <c r="H168" s="32">
        <v>118.1</v>
      </c>
      <c r="I168" s="32">
        <v>141.80000000000001</v>
      </c>
      <c r="J168" s="32">
        <v>159.5</v>
      </c>
      <c r="K168" s="32">
        <v>133.6</v>
      </c>
      <c r="L168" s="32">
        <v>120.5</v>
      </c>
      <c r="M168" s="32">
        <v>135.19999999999999</v>
      </c>
      <c r="N168" s="32">
        <v>128.5</v>
      </c>
      <c r="O168" s="32">
        <v>145.80000000000001</v>
      </c>
      <c r="P168" s="32">
        <v>139</v>
      </c>
      <c r="Q168" s="32">
        <v>148.19999999999999</v>
      </c>
      <c r="R168" s="32">
        <v>139.30000000000001</v>
      </c>
      <c r="S168" s="32">
        <v>132.1</v>
      </c>
      <c r="T168" s="32">
        <v>138.30000000000001</v>
      </c>
      <c r="U168" s="36" t="s">
        <v>97</v>
      </c>
      <c r="V168" s="32">
        <v>129.4</v>
      </c>
      <c r="W168" s="32">
        <v>131.9</v>
      </c>
      <c r="X168" s="32">
        <v>129.4</v>
      </c>
      <c r="Y168" s="32">
        <v>116</v>
      </c>
      <c r="Z168" s="32">
        <v>126.6</v>
      </c>
      <c r="AA168" s="32">
        <v>136.80000000000001</v>
      </c>
      <c r="AB168" s="32">
        <v>123.6</v>
      </c>
      <c r="AC168" s="32">
        <v>125.9</v>
      </c>
      <c r="AD168" s="32">
        <v>134.19999999999999</v>
      </c>
      <c r="AE168" s="33">
        <f>SUM('Raw Data'!$D168:$P168)</f>
        <v>1769.3999999999999</v>
      </c>
      <c r="AF168" s="33">
        <f>SUM('Raw Data'!$R168:$T168)</f>
        <v>409.7</v>
      </c>
    </row>
    <row r="169" spans="1:32" x14ac:dyDescent="0.3">
      <c r="A169" s="34" t="s">
        <v>30</v>
      </c>
      <c r="B169" s="34">
        <v>2017</v>
      </c>
      <c r="C169" s="34" t="s">
        <v>46</v>
      </c>
      <c r="D169" s="34">
        <v>134.80000000000001</v>
      </c>
      <c r="E169" s="34">
        <v>143.1</v>
      </c>
      <c r="F169" s="34">
        <v>130</v>
      </c>
      <c r="G169" s="34">
        <v>139.4</v>
      </c>
      <c r="H169" s="34">
        <v>120.5</v>
      </c>
      <c r="I169" s="34">
        <v>148</v>
      </c>
      <c r="J169" s="34">
        <v>162.9</v>
      </c>
      <c r="K169" s="34">
        <v>137.4</v>
      </c>
      <c r="L169" s="34">
        <v>120.8</v>
      </c>
      <c r="M169" s="34">
        <v>134.69999999999999</v>
      </c>
      <c r="N169" s="34">
        <v>131.6</v>
      </c>
      <c r="O169" s="34">
        <v>148.69999999999999</v>
      </c>
      <c r="P169" s="34">
        <v>140.6</v>
      </c>
      <c r="Q169" s="34">
        <v>149</v>
      </c>
      <c r="R169" s="34">
        <v>145.30000000000001</v>
      </c>
      <c r="S169" s="34">
        <v>139.19999999999999</v>
      </c>
      <c r="T169" s="34">
        <v>144.5</v>
      </c>
      <c r="U169" s="37" t="s">
        <v>32</v>
      </c>
      <c r="V169" s="34">
        <v>136.4</v>
      </c>
      <c r="W169" s="34">
        <v>137.30000000000001</v>
      </c>
      <c r="X169" s="34">
        <v>133</v>
      </c>
      <c r="Y169" s="34">
        <v>120.3</v>
      </c>
      <c r="Z169" s="34">
        <v>131.5</v>
      </c>
      <c r="AA169" s="34">
        <v>140.19999999999999</v>
      </c>
      <c r="AB169" s="34">
        <v>125.4</v>
      </c>
      <c r="AC169" s="34">
        <v>129.69999999999999</v>
      </c>
      <c r="AD169" s="34">
        <v>137.80000000000001</v>
      </c>
      <c r="AE169" s="35">
        <f>SUM('Raw Data'!$D169:$P169)</f>
        <v>1792.4999999999998</v>
      </c>
      <c r="AF169" s="35">
        <f>SUM('Raw Data'!$R169:$T169)</f>
        <v>429</v>
      </c>
    </row>
    <row r="170" spans="1:32" x14ac:dyDescent="0.3">
      <c r="A170" s="32" t="s">
        <v>33</v>
      </c>
      <c r="B170" s="32">
        <v>2017</v>
      </c>
      <c r="C170" s="32" t="s">
        <v>46</v>
      </c>
      <c r="D170" s="32">
        <v>133.19999999999999</v>
      </c>
      <c r="E170" s="32">
        <v>143.9</v>
      </c>
      <c r="F170" s="32">
        <v>128.30000000000001</v>
      </c>
      <c r="G170" s="32">
        <v>138.30000000000001</v>
      </c>
      <c r="H170" s="32">
        <v>114.1</v>
      </c>
      <c r="I170" s="32">
        <v>142.69999999999999</v>
      </c>
      <c r="J170" s="32">
        <v>179.8</v>
      </c>
      <c r="K170" s="32">
        <v>123.5</v>
      </c>
      <c r="L170" s="32">
        <v>122.1</v>
      </c>
      <c r="M170" s="32">
        <v>137.5</v>
      </c>
      <c r="N170" s="32">
        <v>124.6</v>
      </c>
      <c r="O170" s="32">
        <v>144.5</v>
      </c>
      <c r="P170" s="32">
        <v>140.5</v>
      </c>
      <c r="Q170" s="32">
        <v>152.1</v>
      </c>
      <c r="R170" s="32">
        <v>132.69999999999999</v>
      </c>
      <c r="S170" s="32">
        <v>124.3</v>
      </c>
      <c r="T170" s="32">
        <v>131.4</v>
      </c>
      <c r="U170" s="36" t="s">
        <v>98</v>
      </c>
      <c r="V170" s="32">
        <v>118.9</v>
      </c>
      <c r="W170" s="32">
        <v>127.7</v>
      </c>
      <c r="X170" s="32">
        <v>125.7</v>
      </c>
      <c r="Y170" s="32">
        <v>114.6</v>
      </c>
      <c r="Z170" s="32">
        <v>124.1</v>
      </c>
      <c r="AA170" s="32">
        <v>135.69999999999999</v>
      </c>
      <c r="AB170" s="32">
        <v>123.3</v>
      </c>
      <c r="AC170" s="32">
        <v>123.8</v>
      </c>
      <c r="AD170" s="32">
        <v>132.69999999999999</v>
      </c>
      <c r="AE170" s="33">
        <f>SUM('Raw Data'!$D170:$P170)</f>
        <v>1772.9999999999998</v>
      </c>
      <c r="AF170" s="33">
        <f>SUM('Raw Data'!$R170:$T170)</f>
        <v>388.4</v>
      </c>
    </row>
    <row r="171" spans="1:32" x14ac:dyDescent="0.3">
      <c r="A171" s="34" t="s">
        <v>35</v>
      </c>
      <c r="B171" s="34">
        <v>2017</v>
      </c>
      <c r="C171" s="34" t="s">
        <v>46</v>
      </c>
      <c r="D171" s="34">
        <v>134.30000000000001</v>
      </c>
      <c r="E171" s="34">
        <v>143.4</v>
      </c>
      <c r="F171" s="34">
        <v>129.30000000000001</v>
      </c>
      <c r="G171" s="34">
        <v>139</v>
      </c>
      <c r="H171" s="34">
        <v>118.1</v>
      </c>
      <c r="I171" s="34">
        <v>145.5</v>
      </c>
      <c r="J171" s="34">
        <v>168.6</v>
      </c>
      <c r="K171" s="34">
        <v>132.69999999999999</v>
      </c>
      <c r="L171" s="34">
        <v>121.2</v>
      </c>
      <c r="M171" s="34">
        <v>135.6</v>
      </c>
      <c r="N171" s="34">
        <v>128.69999999999999</v>
      </c>
      <c r="O171" s="34">
        <v>146.80000000000001</v>
      </c>
      <c r="P171" s="34">
        <v>140.6</v>
      </c>
      <c r="Q171" s="34">
        <v>149.80000000000001</v>
      </c>
      <c r="R171" s="34">
        <v>140.30000000000001</v>
      </c>
      <c r="S171" s="34">
        <v>133</v>
      </c>
      <c r="T171" s="34">
        <v>139.30000000000001</v>
      </c>
      <c r="U171" s="37" t="s">
        <v>98</v>
      </c>
      <c r="V171" s="34">
        <v>129.80000000000001</v>
      </c>
      <c r="W171" s="34">
        <v>132.80000000000001</v>
      </c>
      <c r="X171" s="34">
        <v>130.19999999999999</v>
      </c>
      <c r="Y171" s="34">
        <v>117.3</v>
      </c>
      <c r="Z171" s="34">
        <v>127.3</v>
      </c>
      <c r="AA171" s="34">
        <v>137.6</v>
      </c>
      <c r="AB171" s="34">
        <v>124.5</v>
      </c>
      <c r="AC171" s="34">
        <v>126.8</v>
      </c>
      <c r="AD171" s="34">
        <v>135.4</v>
      </c>
      <c r="AE171" s="35">
        <f>SUM('Raw Data'!$D171:$P171)</f>
        <v>1783.8</v>
      </c>
      <c r="AF171" s="35">
        <f>SUM('Raw Data'!$R171:$T171)</f>
        <v>412.6</v>
      </c>
    </row>
    <row r="172" spans="1:32" x14ac:dyDescent="0.3">
      <c r="A172" s="32" t="s">
        <v>30</v>
      </c>
      <c r="B172" s="32">
        <v>2017</v>
      </c>
      <c r="C172" s="32" t="s">
        <v>48</v>
      </c>
      <c r="D172" s="32">
        <v>135.19999999999999</v>
      </c>
      <c r="E172" s="32">
        <v>142</v>
      </c>
      <c r="F172" s="32">
        <v>130.5</v>
      </c>
      <c r="G172" s="32">
        <v>140.19999999999999</v>
      </c>
      <c r="H172" s="32">
        <v>120.7</v>
      </c>
      <c r="I172" s="32">
        <v>147.80000000000001</v>
      </c>
      <c r="J172" s="32">
        <v>154.5</v>
      </c>
      <c r="K172" s="32">
        <v>137.1</v>
      </c>
      <c r="L172" s="32">
        <v>121</v>
      </c>
      <c r="M172" s="32">
        <v>134.69999999999999</v>
      </c>
      <c r="N172" s="32">
        <v>131.69999999999999</v>
      </c>
      <c r="O172" s="32">
        <v>149.30000000000001</v>
      </c>
      <c r="P172" s="32">
        <v>139.6</v>
      </c>
      <c r="Q172" s="32">
        <v>149.80000000000001</v>
      </c>
      <c r="R172" s="32">
        <v>146.1</v>
      </c>
      <c r="S172" s="32">
        <v>139.69999999999999</v>
      </c>
      <c r="T172" s="32">
        <v>145.19999999999999</v>
      </c>
      <c r="U172" s="36" t="s">
        <v>32</v>
      </c>
      <c r="V172" s="32">
        <v>137.4</v>
      </c>
      <c r="W172" s="32">
        <v>137.9</v>
      </c>
      <c r="X172" s="32">
        <v>133.4</v>
      </c>
      <c r="Y172" s="32">
        <v>121.2</v>
      </c>
      <c r="Z172" s="32">
        <v>132.30000000000001</v>
      </c>
      <c r="AA172" s="32">
        <v>139.6</v>
      </c>
      <c r="AB172" s="32">
        <v>126.7</v>
      </c>
      <c r="AC172" s="32">
        <v>130.30000000000001</v>
      </c>
      <c r="AD172" s="32">
        <v>137.6</v>
      </c>
      <c r="AE172" s="33">
        <f>SUM('Raw Data'!$D172:$P172)</f>
        <v>1784.3</v>
      </c>
      <c r="AF172" s="33">
        <f>SUM('Raw Data'!$R172:$T172)</f>
        <v>430.99999999999994</v>
      </c>
    </row>
    <row r="173" spans="1:32" x14ac:dyDescent="0.3">
      <c r="A173" s="34" t="s">
        <v>33</v>
      </c>
      <c r="B173" s="34">
        <v>2017</v>
      </c>
      <c r="C173" s="34" t="s">
        <v>48</v>
      </c>
      <c r="D173" s="34">
        <v>133.6</v>
      </c>
      <c r="E173" s="34">
        <v>143</v>
      </c>
      <c r="F173" s="34">
        <v>129.69999999999999</v>
      </c>
      <c r="G173" s="34">
        <v>138.69999999999999</v>
      </c>
      <c r="H173" s="34">
        <v>114.5</v>
      </c>
      <c r="I173" s="34">
        <v>137.5</v>
      </c>
      <c r="J173" s="34">
        <v>160.69999999999999</v>
      </c>
      <c r="K173" s="34">
        <v>124.5</v>
      </c>
      <c r="L173" s="34">
        <v>122.4</v>
      </c>
      <c r="M173" s="34">
        <v>137.30000000000001</v>
      </c>
      <c r="N173" s="34">
        <v>124.8</v>
      </c>
      <c r="O173" s="34">
        <v>145</v>
      </c>
      <c r="P173" s="34">
        <v>138</v>
      </c>
      <c r="Q173" s="34">
        <v>153.6</v>
      </c>
      <c r="R173" s="34">
        <v>133.30000000000001</v>
      </c>
      <c r="S173" s="34">
        <v>124.6</v>
      </c>
      <c r="T173" s="34">
        <v>132</v>
      </c>
      <c r="U173" s="37" t="s">
        <v>99</v>
      </c>
      <c r="V173" s="34">
        <v>120.6</v>
      </c>
      <c r="W173" s="34">
        <v>128.1</v>
      </c>
      <c r="X173" s="34">
        <v>126.1</v>
      </c>
      <c r="Y173" s="34">
        <v>115.7</v>
      </c>
      <c r="Z173" s="34">
        <v>124.5</v>
      </c>
      <c r="AA173" s="34">
        <v>135.9</v>
      </c>
      <c r="AB173" s="34">
        <v>124.4</v>
      </c>
      <c r="AC173" s="34">
        <v>124.5</v>
      </c>
      <c r="AD173" s="34">
        <v>132.4</v>
      </c>
      <c r="AE173" s="35">
        <f>SUM('Raw Data'!$D173:$P173)</f>
        <v>1749.7</v>
      </c>
      <c r="AF173" s="35">
        <f>SUM('Raw Data'!$R173:$T173)</f>
        <v>389.9</v>
      </c>
    </row>
    <row r="174" spans="1:32" x14ac:dyDescent="0.3">
      <c r="A174" s="32" t="s">
        <v>35</v>
      </c>
      <c r="B174" s="32">
        <v>2017</v>
      </c>
      <c r="C174" s="32" t="s">
        <v>48</v>
      </c>
      <c r="D174" s="32">
        <v>134.69999999999999</v>
      </c>
      <c r="E174" s="32">
        <v>142.4</v>
      </c>
      <c r="F174" s="32">
        <v>130.19999999999999</v>
      </c>
      <c r="G174" s="32">
        <v>139.6</v>
      </c>
      <c r="H174" s="32">
        <v>118.4</v>
      </c>
      <c r="I174" s="32">
        <v>143</v>
      </c>
      <c r="J174" s="32">
        <v>156.6</v>
      </c>
      <c r="K174" s="32">
        <v>132.9</v>
      </c>
      <c r="L174" s="32">
        <v>121.5</v>
      </c>
      <c r="M174" s="32">
        <v>135.6</v>
      </c>
      <c r="N174" s="32">
        <v>128.80000000000001</v>
      </c>
      <c r="O174" s="32">
        <v>147.30000000000001</v>
      </c>
      <c r="P174" s="32">
        <v>139</v>
      </c>
      <c r="Q174" s="32">
        <v>150.80000000000001</v>
      </c>
      <c r="R174" s="32">
        <v>141.1</v>
      </c>
      <c r="S174" s="32">
        <v>133.4</v>
      </c>
      <c r="T174" s="32">
        <v>140</v>
      </c>
      <c r="U174" s="36" t="s">
        <v>99</v>
      </c>
      <c r="V174" s="32">
        <v>131</v>
      </c>
      <c r="W174" s="32">
        <v>133.30000000000001</v>
      </c>
      <c r="X174" s="32">
        <v>130.6</v>
      </c>
      <c r="Y174" s="32">
        <v>118.3</v>
      </c>
      <c r="Z174" s="32">
        <v>127.9</v>
      </c>
      <c r="AA174" s="32">
        <v>137.4</v>
      </c>
      <c r="AB174" s="32">
        <v>125.7</v>
      </c>
      <c r="AC174" s="32">
        <v>127.5</v>
      </c>
      <c r="AD174" s="32">
        <v>135.19999999999999</v>
      </c>
      <c r="AE174" s="33">
        <f>SUM('Raw Data'!$D174:$P174)</f>
        <v>1769.9999999999998</v>
      </c>
      <c r="AF174" s="33">
        <f>SUM('Raw Data'!$R174:$T174)</f>
        <v>414.5</v>
      </c>
    </row>
    <row r="175" spans="1:32" x14ac:dyDescent="0.3">
      <c r="A175" s="34" t="s">
        <v>30</v>
      </c>
      <c r="B175" s="34">
        <v>2017</v>
      </c>
      <c r="C175" s="34" t="s">
        <v>50</v>
      </c>
      <c r="D175" s="34">
        <v>135.9</v>
      </c>
      <c r="E175" s="34">
        <v>141.9</v>
      </c>
      <c r="F175" s="34">
        <v>131</v>
      </c>
      <c r="G175" s="34">
        <v>141.5</v>
      </c>
      <c r="H175" s="34">
        <v>121.4</v>
      </c>
      <c r="I175" s="34">
        <v>146.69999999999999</v>
      </c>
      <c r="J175" s="34">
        <v>157.1</v>
      </c>
      <c r="K175" s="34">
        <v>136.4</v>
      </c>
      <c r="L175" s="34">
        <v>121.4</v>
      </c>
      <c r="M175" s="34">
        <v>135.6</v>
      </c>
      <c r="N175" s="34">
        <v>131.30000000000001</v>
      </c>
      <c r="O175" s="34">
        <v>150.30000000000001</v>
      </c>
      <c r="P175" s="34">
        <v>140.4</v>
      </c>
      <c r="Q175" s="34">
        <v>150.5</v>
      </c>
      <c r="R175" s="34">
        <v>147.19999999999999</v>
      </c>
      <c r="S175" s="34">
        <v>140.6</v>
      </c>
      <c r="T175" s="34">
        <v>146.19999999999999</v>
      </c>
      <c r="U175" s="37" t="s">
        <v>32</v>
      </c>
      <c r="V175" s="34">
        <v>138.1</v>
      </c>
      <c r="W175" s="34">
        <v>138.4</v>
      </c>
      <c r="X175" s="34">
        <v>134.19999999999999</v>
      </c>
      <c r="Y175" s="34">
        <v>121</v>
      </c>
      <c r="Z175" s="34">
        <v>133</v>
      </c>
      <c r="AA175" s="34">
        <v>140.1</v>
      </c>
      <c r="AB175" s="34">
        <v>127.4</v>
      </c>
      <c r="AC175" s="34">
        <v>130.69999999999999</v>
      </c>
      <c r="AD175" s="34">
        <v>138.30000000000001</v>
      </c>
      <c r="AE175" s="35">
        <f>SUM('Raw Data'!$D175:$P175)</f>
        <v>1790.8999999999999</v>
      </c>
      <c r="AF175" s="35">
        <f>SUM('Raw Data'!$R175:$T175)</f>
        <v>433.99999999999994</v>
      </c>
    </row>
    <row r="176" spans="1:32" x14ac:dyDescent="0.3">
      <c r="A176" s="32" t="s">
        <v>33</v>
      </c>
      <c r="B176" s="32">
        <v>2017</v>
      </c>
      <c r="C176" s="32" t="s">
        <v>50</v>
      </c>
      <c r="D176" s="32">
        <v>133.9</v>
      </c>
      <c r="E176" s="32">
        <v>142.80000000000001</v>
      </c>
      <c r="F176" s="32">
        <v>131.4</v>
      </c>
      <c r="G176" s="32">
        <v>139.1</v>
      </c>
      <c r="H176" s="32">
        <v>114.9</v>
      </c>
      <c r="I176" s="32">
        <v>135.6</v>
      </c>
      <c r="J176" s="32">
        <v>173.2</v>
      </c>
      <c r="K176" s="32">
        <v>124.1</v>
      </c>
      <c r="L176" s="32">
        <v>122.6</v>
      </c>
      <c r="M176" s="32">
        <v>137.80000000000001</v>
      </c>
      <c r="N176" s="32">
        <v>125.1</v>
      </c>
      <c r="O176" s="32">
        <v>145.5</v>
      </c>
      <c r="P176" s="32">
        <v>139.69999999999999</v>
      </c>
      <c r="Q176" s="32">
        <v>154.6</v>
      </c>
      <c r="R176" s="32">
        <v>134</v>
      </c>
      <c r="S176" s="32">
        <v>124.9</v>
      </c>
      <c r="T176" s="32">
        <v>132.6</v>
      </c>
      <c r="U176" s="36" t="s">
        <v>100</v>
      </c>
      <c r="V176" s="32">
        <v>122.6</v>
      </c>
      <c r="W176" s="32">
        <v>128.30000000000001</v>
      </c>
      <c r="X176" s="32">
        <v>126.6</v>
      </c>
      <c r="Y176" s="32">
        <v>115</v>
      </c>
      <c r="Z176" s="32">
        <v>124.8</v>
      </c>
      <c r="AA176" s="32">
        <v>136.30000000000001</v>
      </c>
      <c r="AB176" s="32">
        <v>124.6</v>
      </c>
      <c r="AC176" s="32">
        <v>124.5</v>
      </c>
      <c r="AD176" s="32">
        <v>133.5</v>
      </c>
      <c r="AE176" s="33">
        <f>SUM('Raw Data'!$D176:$P176)</f>
        <v>1765.6999999999998</v>
      </c>
      <c r="AF176" s="33">
        <f>SUM('Raw Data'!$R176:$T176)</f>
        <v>391.5</v>
      </c>
    </row>
    <row r="177" spans="1:32" x14ac:dyDescent="0.3">
      <c r="A177" s="34" t="s">
        <v>35</v>
      </c>
      <c r="B177" s="34">
        <v>2017</v>
      </c>
      <c r="C177" s="34" t="s">
        <v>50</v>
      </c>
      <c r="D177" s="34">
        <v>135.30000000000001</v>
      </c>
      <c r="E177" s="34">
        <v>142.19999999999999</v>
      </c>
      <c r="F177" s="34">
        <v>131.19999999999999</v>
      </c>
      <c r="G177" s="34">
        <v>140.6</v>
      </c>
      <c r="H177" s="34">
        <v>119</v>
      </c>
      <c r="I177" s="34">
        <v>141.5</v>
      </c>
      <c r="J177" s="34">
        <v>162.6</v>
      </c>
      <c r="K177" s="34">
        <v>132.30000000000001</v>
      </c>
      <c r="L177" s="34">
        <v>121.8</v>
      </c>
      <c r="M177" s="34">
        <v>136.30000000000001</v>
      </c>
      <c r="N177" s="34">
        <v>128.69999999999999</v>
      </c>
      <c r="O177" s="34">
        <v>148.1</v>
      </c>
      <c r="P177" s="34">
        <v>140.1</v>
      </c>
      <c r="Q177" s="34">
        <v>151.6</v>
      </c>
      <c r="R177" s="34">
        <v>142</v>
      </c>
      <c r="S177" s="34">
        <v>134.1</v>
      </c>
      <c r="T177" s="34">
        <v>140.80000000000001</v>
      </c>
      <c r="U177" s="37" t="s">
        <v>100</v>
      </c>
      <c r="V177" s="34">
        <v>132.19999999999999</v>
      </c>
      <c r="W177" s="34">
        <v>133.6</v>
      </c>
      <c r="X177" s="34">
        <v>131.30000000000001</v>
      </c>
      <c r="Y177" s="34">
        <v>117.8</v>
      </c>
      <c r="Z177" s="34">
        <v>128.4</v>
      </c>
      <c r="AA177" s="34">
        <v>137.9</v>
      </c>
      <c r="AB177" s="34">
        <v>126.2</v>
      </c>
      <c r="AC177" s="34">
        <v>127.7</v>
      </c>
      <c r="AD177" s="34">
        <v>136.1</v>
      </c>
      <c r="AE177" s="35">
        <f>SUM('Raw Data'!$D177:$P177)</f>
        <v>1779.6999999999998</v>
      </c>
      <c r="AF177" s="35">
        <f>SUM('Raw Data'!$R177:$T177)</f>
        <v>416.90000000000003</v>
      </c>
    </row>
    <row r="178" spans="1:32" x14ac:dyDescent="0.3">
      <c r="A178" s="32" t="s">
        <v>30</v>
      </c>
      <c r="B178" s="32">
        <v>2017</v>
      </c>
      <c r="C178" s="32" t="s">
        <v>53</v>
      </c>
      <c r="D178" s="32">
        <v>136.30000000000001</v>
      </c>
      <c r="E178" s="32">
        <v>142.5</v>
      </c>
      <c r="F178" s="32">
        <v>140.5</v>
      </c>
      <c r="G178" s="32">
        <v>141.5</v>
      </c>
      <c r="H178" s="32">
        <v>121.6</v>
      </c>
      <c r="I178" s="32">
        <v>147.30000000000001</v>
      </c>
      <c r="J178" s="32">
        <v>168</v>
      </c>
      <c r="K178" s="32">
        <v>135.80000000000001</v>
      </c>
      <c r="L178" s="32">
        <v>122.5</v>
      </c>
      <c r="M178" s="32">
        <v>136</v>
      </c>
      <c r="N178" s="32">
        <v>131.9</v>
      </c>
      <c r="O178" s="32">
        <v>151.4</v>
      </c>
      <c r="P178" s="32">
        <v>142.4</v>
      </c>
      <c r="Q178" s="32">
        <v>152.1</v>
      </c>
      <c r="R178" s="32">
        <v>148.19999999999999</v>
      </c>
      <c r="S178" s="32">
        <v>141.5</v>
      </c>
      <c r="T178" s="32">
        <v>147.30000000000001</v>
      </c>
      <c r="U178" s="36" t="s">
        <v>32</v>
      </c>
      <c r="V178" s="32">
        <v>141.1</v>
      </c>
      <c r="W178" s="32">
        <v>139.4</v>
      </c>
      <c r="X178" s="32">
        <v>135.80000000000001</v>
      </c>
      <c r="Y178" s="32">
        <v>121.6</v>
      </c>
      <c r="Z178" s="32">
        <v>133.69999999999999</v>
      </c>
      <c r="AA178" s="32">
        <v>141.5</v>
      </c>
      <c r="AB178" s="32">
        <v>128.1</v>
      </c>
      <c r="AC178" s="32">
        <v>131.69999999999999</v>
      </c>
      <c r="AD178" s="32">
        <v>140</v>
      </c>
      <c r="AE178" s="33">
        <f>SUM('Raw Data'!$D178:$P178)</f>
        <v>1817.7000000000003</v>
      </c>
      <c r="AF178" s="33">
        <f>SUM('Raw Data'!$R178:$T178)</f>
        <v>437</v>
      </c>
    </row>
    <row r="179" spans="1:32" x14ac:dyDescent="0.3">
      <c r="A179" s="34" t="s">
        <v>33</v>
      </c>
      <c r="B179" s="34">
        <v>2017</v>
      </c>
      <c r="C179" s="34" t="s">
        <v>53</v>
      </c>
      <c r="D179" s="34">
        <v>134.30000000000001</v>
      </c>
      <c r="E179" s="34">
        <v>142.1</v>
      </c>
      <c r="F179" s="34">
        <v>146.69999999999999</v>
      </c>
      <c r="G179" s="34">
        <v>139.5</v>
      </c>
      <c r="H179" s="34">
        <v>115.2</v>
      </c>
      <c r="I179" s="34">
        <v>136.4</v>
      </c>
      <c r="J179" s="34">
        <v>185.2</v>
      </c>
      <c r="K179" s="34">
        <v>122.2</v>
      </c>
      <c r="L179" s="34">
        <v>123.9</v>
      </c>
      <c r="M179" s="34">
        <v>138.30000000000001</v>
      </c>
      <c r="N179" s="34">
        <v>125.4</v>
      </c>
      <c r="O179" s="34">
        <v>146</v>
      </c>
      <c r="P179" s="34">
        <v>141.5</v>
      </c>
      <c r="Q179" s="34">
        <v>156.19999999999999</v>
      </c>
      <c r="R179" s="34">
        <v>135</v>
      </c>
      <c r="S179" s="34">
        <v>125.4</v>
      </c>
      <c r="T179" s="34">
        <v>133.5</v>
      </c>
      <c r="U179" s="37" t="s">
        <v>101</v>
      </c>
      <c r="V179" s="34">
        <v>125.7</v>
      </c>
      <c r="W179" s="34">
        <v>128.80000000000001</v>
      </c>
      <c r="X179" s="34">
        <v>127.4</v>
      </c>
      <c r="Y179" s="34">
        <v>115.3</v>
      </c>
      <c r="Z179" s="34">
        <v>125.1</v>
      </c>
      <c r="AA179" s="34">
        <v>136.6</v>
      </c>
      <c r="AB179" s="34">
        <v>124.9</v>
      </c>
      <c r="AC179" s="34">
        <v>124.9</v>
      </c>
      <c r="AD179" s="34">
        <v>134.80000000000001</v>
      </c>
      <c r="AE179" s="35">
        <f>SUM('Raw Data'!$D179:$P179)</f>
        <v>1796.7</v>
      </c>
      <c r="AF179" s="35">
        <f>SUM('Raw Data'!$R179:$T179)</f>
        <v>393.9</v>
      </c>
    </row>
    <row r="180" spans="1:32" x14ac:dyDescent="0.3">
      <c r="A180" s="32" t="s">
        <v>35</v>
      </c>
      <c r="B180" s="32">
        <v>2017</v>
      </c>
      <c r="C180" s="32" t="s">
        <v>53</v>
      </c>
      <c r="D180" s="32">
        <v>135.69999999999999</v>
      </c>
      <c r="E180" s="32">
        <v>142.4</v>
      </c>
      <c r="F180" s="32">
        <v>142.9</v>
      </c>
      <c r="G180" s="32">
        <v>140.80000000000001</v>
      </c>
      <c r="H180" s="32">
        <v>119.2</v>
      </c>
      <c r="I180" s="32">
        <v>142.19999999999999</v>
      </c>
      <c r="J180" s="32">
        <v>173.8</v>
      </c>
      <c r="K180" s="32">
        <v>131.19999999999999</v>
      </c>
      <c r="L180" s="32">
        <v>123</v>
      </c>
      <c r="M180" s="32">
        <v>136.80000000000001</v>
      </c>
      <c r="N180" s="32">
        <v>129.19999999999999</v>
      </c>
      <c r="O180" s="32">
        <v>148.9</v>
      </c>
      <c r="P180" s="32">
        <v>142.1</v>
      </c>
      <c r="Q180" s="32">
        <v>153.19999999999999</v>
      </c>
      <c r="R180" s="32">
        <v>143</v>
      </c>
      <c r="S180" s="32">
        <v>134.80000000000001</v>
      </c>
      <c r="T180" s="32">
        <v>141.80000000000001</v>
      </c>
      <c r="U180" s="36" t="s">
        <v>101</v>
      </c>
      <c r="V180" s="32">
        <v>135.30000000000001</v>
      </c>
      <c r="W180" s="32">
        <v>134.4</v>
      </c>
      <c r="X180" s="32">
        <v>132.6</v>
      </c>
      <c r="Y180" s="32">
        <v>118.3</v>
      </c>
      <c r="Z180" s="32">
        <v>128.9</v>
      </c>
      <c r="AA180" s="32">
        <v>138.6</v>
      </c>
      <c r="AB180" s="32">
        <v>126.8</v>
      </c>
      <c r="AC180" s="32">
        <v>128.4</v>
      </c>
      <c r="AD180" s="32">
        <v>137.6</v>
      </c>
      <c r="AE180" s="33">
        <f>SUM('Raw Data'!$D180:$P180)</f>
        <v>1808.2</v>
      </c>
      <c r="AF180" s="33">
        <f>SUM('Raw Data'!$R180:$T180)</f>
        <v>419.6</v>
      </c>
    </row>
    <row r="181" spans="1:32" x14ac:dyDescent="0.3">
      <c r="A181" s="34" t="s">
        <v>30</v>
      </c>
      <c r="B181" s="34">
        <v>2017</v>
      </c>
      <c r="C181" s="34" t="s">
        <v>55</v>
      </c>
      <c r="D181" s="34">
        <v>136.4</v>
      </c>
      <c r="E181" s="34">
        <v>143.69999999999999</v>
      </c>
      <c r="F181" s="34">
        <v>144.80000000000001</v>
      </c>
      <c r="G181" s="34">
        <v>141.9</v>
      </c>
      <c r="H181" s="34">
        <v>123.1</v>
      </c>
      <c r="I181" s="34">
        <v>147.19999999999999</v>
      </c>
      <c r="J181" s="34">
        <v>161</v>
      </c>
      <c r="K181" s="34">
        <v>133.80000000000001</v>
      </c>
      <c r="L181" s="34">
        <v>121.9</v>
      </c>
      <c r="M181" s="34">
        <v>135.80000000000001</v>
      </c>
      <c r="N181" s="34">
        <v>131.1</v>
      </c>
      <c r="O181" s="34">
        <v>151.4</v>
      </c>
      <c r="P181" s="34">
        <v>141.5</v>
      </c>
      <c r="Q181" s="34">
        <v>153.19999999999999</v>
      </c>
      <c r="R181" s="34">
        <v>148</v>
      </c>
      <c r="S181" s="34">
        <v>141.9</v>
      </c>
      <c r="T181" s="34">
        <v>147.19999999999999</v>
      </c>
      <c r="U181" s="37" t="s">
        <v>32</v>
      </c>
      <c r="V181" s="34">
        <v>142.6</v>
      </c>
      <c r="W181" s="34">
        <v>139.5</v>
      </c>
      <c r="X181" s="34">
        <v>136.1</v>
      </c>
      <c r="Y181" s="34">
        <v>122</v>
      </c>
      <c r="Z181" s="34">
        <v>133.4</v>
      </c>
      <c r="AA181" s="34">
        <v>141.1</v>
      </c>
      <c r="AB181" s="34">
        <v>127.8</v>
      </c>
      <c r="AC181" s="34">
        <v>131.9</v>
      </c>
      <c r="AD181" s="34">
        <v>139.80000000000001</v>
      </c>
      <c r="AE181" s="35">
        <f>SUM('Raw Data'!$D181:$P181)</f>
        <v>1813.6000000000001</v>
      </c>
      <c r="AF181" s="35">
        <f>SUM('Raw Data'!$R181:$T181)</f>
        <v>437.09999999999997</v>
      </c>
    </row>
    <row r="182" spans="1:32" x14ac:dyDescent="0.3">
      <c r="A182" s="32" t="s">
        <v>33</v>
      </c>
      <c r="B182" s="32">
        <v>2017</v>
      </c>
      <c r="C182" s="32" t="s">
        <v>55</v>
      </c>
      <c r="D182" s="32">
        <v>134.4</v>
      </c>
      <c r="E182" s="32">
        <v>142.6</v>
      </c>
      <c r="F182" s="32">
        <v>145.9</v>
      </c>
      <c r="G182" s="32">
        <v>139.5</v>
      </c>
      <c r="H182" s="32">
        <v>115.9</v>
      </c>
      <c r="I182" s="32">
        <v>135</v>
      </c>
      <c r="J182" s="32">
        <v>163.19999999999999</v>
      </c>
      <c r="K182" s="32">
        <v>119.8</v>
      </c>
      <c r="L182" s="32">
        <v>120.7</v>
      </c>
      <c r="M182" s="32">
        <v>139.69999999999999</v>
      </c>
      <c r="N182" s="32">
        <v>125.7</v>
      </c>
      <c r="O182" s="32">
        <v>146.30000000000001</v>
      </c>
      <c r="P182" s="32">
        <v>138.80000000000001</v>
      </c>
      <c r="Q182" s="32">
        <v>157</v>
      </c>
      <c r="R182" s="32">
        <v>135.6</v>
      </c>
      <c r="S182" s="32">
        <v>125.6</v>
      </c>
      <c r="T182" s="32">
        <v>134</v>
      </c>
      <c r="U182" s="36" t="s">
        <v>102</v>
      </c>
      <c r="V182" s="32">
        <v>126.8</v>
      </c>
      <c r="W182" s="32">
        <v>129.30000000000001</v>
      </c>
      <c r="X182" s="32">
        <v>128.19999999999999</v>
      </c>
      <c r="Y182" s="32">
        <v>115.3</v>
      </c>
      <c r="Z182" s="32">
        <v>125.6</v>
      </c>
      <c r="AA182" s="32">
        <v>136.69999999999999</v>
      </c>
      <c r="AB182" s="32">
        <v>124.6</v>
      </c>
      <c r="AC182" s="32">
        <v>125.1</v>
      </c>
      <c r="AD182" s="32">
        <v>134.1</v>
      </c>
      <c r="AE182" s="33">
        <f>SUM('Raw Data'!$D182:$P182)</f>
        <v>1767.5</v>
      </c>
      <c r="AF182" s="33">
        <f>SUM('Raw Data'!$R182:$T182)</f>
        <v>395.2</v>
      </c>
    </row>
    <row r="183" spans="1:32" x14ac:dyDescent="0.3">
      <c r="A183" s="34" t="s">
        <v>35</v>
      </c>
      <c r="B183" s="34">
        <v>2017</v>
      </c>
      <c r="C183" s="34" t="s">
        <v>55</v>
      </c>
      <c r="D183" s="34">
        <v>135.80000000000001</v>
      </c>
      <c r="E183" s="34">
        <v>143.30000000000001</v>
      </c>
      <c r="F183" s="34">
        <v>145.19999999999999</v>
      </c>
      <c r="G183" s="34">
        <v>141</v>
      </c>
      <c r="H183" s="34">
        <v>120.5</v>
      </c>
      <c r="I183" s="34">
        <v>141.5</v>
      </c>
      <c r="J183" s="34">
        <v>161.69999999999999</v>
      </c>
      <c r="K183" s="34">
        <v>129.1</v>
      </c>
      <c r="L183" s="34">
        <v>121.5</v>
      </c>
      <c r="M183" s="34">
        <v>137.1</v>
      </c>
      <c r="N183" s="34">
        <v>128.80000000000001</v>
      </c>
      <c r="O183" s="34">
        <v>149</v>
      </c>
      <c r="P183" s="34">
        <v>140.5</v>
      </c>
      <c r="Q183" s="34">
        <v>154.19999999999999</v>
      </c>
      <c r="R183" s="34">
        <v>143.1</v>
      </c>
      <c r="S183" s="34">
        <v>135.1</v>
      </c>
      <c r="T183" s="34">
        <v>142</v>
      </c>
      <c r="U183" s="37" t="s">
        <v>102</v>
      </c>
      <c r="V183" s="34">
        <v>136.6</v>
      </c>
      <c r="W183" s="34">
        <v>134.69999999999999</v>
      </c>
      <c r="X183" s="34">
        <v>133.1</v>
      </c>
      <c r="Y183" s="34">
        <v>118.5</v>
      </c>
      <c r="Z183" s="34">
        <v>129</v>
      </c>
      <c r="AA183" s="34">
        <v>138.5</v>
      </c>
      <c r="AB183" s="34">
        <v>126.5</v>
      </c>
      <c r="AC183" s="34">
        <v>128.6</v>
      </c>
      <c r="AD183" s="34">
        <v>137.19999999999999</v>
      </c>
      <c r="AE183" s="35">
        <f>SUM('Raw Data'!$D183:$P183)</f>
        <v>1794.9999999999998</v>
      </c>
      <c r="AF183" s="35">
        <f>SUM('Raw Data'!$R183:$T183)</f>
        <v>420.2</v>
      </c>
    </row>
    <row r="184" spans="1:32" x14ac:dyDescent="0.3">
      <c r="A184" s="32" t="s">
        <v>30</v>
      </c>
      <c r="B184" s="32">
        <v>2018</v>
      </c>
      <c r="C184" s="32" t="s">
        <v>31</v>
      </c>
      <c r="D184" s="32">
        <v>136.6</v>
      </c>
      <c r="E184" s="32">
        <v>144.4</v>
      </c>
      <c r="F184" s="32">
        <v>143.80000000000001</v>
      </c>
      <c r="G184" s="32">
        <v>142</v>
      </c>
      <c r="H184" s="32">
        <v>123.2</v>
      </c>
      <c r="I184" s="32">
        <v>147.9</v>
      </c>
      <c r="J184" s="32">
        <v>152.1</v>
      </c>
      <c r="K184" s="32">
        <v>131.80000000000001</v>
      </c>
      <c r="L184" s="32">
        <v>119.5</v>
      </c>
      <c r="M184" s="32">
        <v>136</v>
      </c>
      <c r="N184" s="32">
        <v>131.19999999999999</v>
      </c>
      <c r="O184" s="32">
        <v>151.80000000000001</v>
      </c>
      <c r="P184" s="32">
        <v>140.4</v>
      </c>
      <c r="Q184" s="32">
        <v>153.6</v>
      </c>
      <c r="R184" s="32">
        <v>148.30000000000001</v>
      </c>
      <c r="S184" s="32">
        <v>142.30000000000001</v>
      </c>
      <c r="T184" s="32">
        <v>147.5</v>
      </c>
      <c r="U184" s="36" t="s">
        <v>32</v>
      </c>
      <c r="V184" s="32">
        <v>142.30000000000001</v>
      </c>
      <c r="W184" s="32">
        <v>139.80000000000001</v>
      </c>
      <c r="X184" s="32">
        <v>136</v>
      </c>
      <c r="Y184" s="32">
        <v>122.7</v>
      </c>
      <c r="Z184" s="32">
        <v>134.30000000000001</v>
      </c>
      <c r="AA184" s="32">
        <v>141.6</v>
      </c>
      <c r="AB184" s="32">
        <v>128.6</v>
      </c>
      <c r="AC184" s="32">
        <v>132.30000000000001</v>
      </c>
      <c r="AD184" s="32">
        <v>139.30000000000001</v>
      </c>
      <c r="AE184" s="33">
        <f>SUM('Raw Data'!$D184:$P184)</f>
        <v>1800.7</v>
      </c>
      <c r="AF184" s="33">
        <f>SUM('Raw Data'!$R184:$T184)</f>
        <v>438.1</v>
      </c>
    </row>
    <row r="185" spans="1:32" x14ac:dyDescent="0.3">
      <c r="A185" s="34" t="s">
        <v>33</v>
      </c>
      <c r="B185" s="34">
        <v>2018</v>
      </c>
      <c r="C185" s="34" t="s">
        <v>31</v>
      </c>
      <c r="D185" s="34">
        <v>134.6</v>
      </c>
      <c r="E185" s="34">
        <v>143.69999999999999</v>
      </c>
      <c r="F185" s="34">
        <v>143.6</v>
      </c>
      <c r="G185" s="34">
        <v>139.6</v>
      </c>
      <c r="H185" s="34">
        <v>116.4</v>
      </c>
      <c r="I185" s="34">
        <v>133.80000000000001</v>
      </c>
      <c r="J185" s="34">
        <v>150.5</v>
      </c>
      <c r="K185" s="34">
        <v>118.4</v>
      </c>
      <c r="L185" s="34">
        <v>117.3</v>
      </c>
      <c r="M185" s="34">
        <v>140.5</v>
      </c>
      <c r="N185" s="34">
        <v>125.9</v>
      </c>
      <c r="O185" s="34">
        <v>146.80000000000001</v>
      </c>
      <c r="P185" s="34">
        <v>137.19999999999999</v>
      </c>
      <c r="Q185" s="34">
        <v>157.69999999999999</v>
      </c>
      <c r="R185" s="34">
        <v>136</v>
      </c>
      <c r="S185" s="34">
        <v>125.9</v>
      </c>
      <c r="T185" s="34">
        <v>134.4</v>
      </c>
      <c r="U185" s="37" t="s">
        <v>103</v>
      </c>
      <c r="V185" s="34">
        <v>127.3</v>
      </c>
      <c r="W185" s="34">
        <v>129.5</v>
      </c>
      <c r="X185" s="34">
        <v>129</v>
      </c>
      <c r="Y185" s="34">
        <v>116.3</v>
      </c>
      <c r="Z185" s="34">
        <v>126.2</v>
      </c>
      <c r="AA185" s="34">
        <v>137.1</v>
      </c>
      <c r="AB185" s="34">
        <v>125.5</v>
      </c>
      <c r="AC185" s="34">
        <v>125.8</v>
      </c>
      <c r="AD185" s="34">
        <v>134.1</v>
      </c>
      <c r="AE185" s="35">
        <f>SUM('Raw Data'!$D185:$P185)</f>
        <v>1748.3000000000002</v>
      </c>
      <c r="AF185" s="35">
        <f>SUM('Raw Data'!$R185:$T185)</f>
        <v>396.29999999999995</v>
      </c>
    </row>
    <row r="186" spans="1:32" x14ac:dyDescent="0.3">
      <c r="A186" s="32" t="s">
        <v>35</v>
      </c>
      <c r="B186" s="32">
        <v>2018</v>
      </c>
      <c r="C186" s="32" t="s">
        <v>31</v>
      </c>
      <c r="D186" s="32">
        <v>136</v>
      </c>
      <c r="E186" s="32">
        <v>144.19999999999999</v>
      </c>
      <c r="F186" s="32">
        <v>143.69999999999999</v>
      </c>
      <c r="G186" s="32">
        <v>141.1</v>
      </c>
      <c r="H186" s="32">
        <v>120.7</v>
      </c>
      <c r="I186" s="32">
        <v>141.30000000000001</v>
      </c>
      <c r="J186" s="32">
        <v>151.6</v>
      </c>
      <c r="K186" s="32">
        <v>127.3</v>
      </c>
      <c r="L186" s="32">
        <v>118.8</v>
      </c>
      <c r="M186" s="32">
        <v>137.5</v>
      </c>
      <c r="N186" s="32">
        <v>129</v>
      </c>
      <c r="O186" s="32">
        <v>149.5</v>
      </c>
      <c r="P186" s="32">
        <v>139.19999999999999</v>
      </c>
      <c r="Q186" s="32">
        <v>154.69999999999999</v>
      </c>
      <c r="R186" s="32">
        <v>143.5</v>
      </c>
      <c r="S186" s="32">
        <v>135.5</v>
      </c>
      <c r="T186" s="32">
        <v>142.30000000000001</v>
      </c>
      <c r="U186" s="36" t="s">
        <v>103</v>
      </c>
      <c r="V186" s="32">
        <v>136.6</v>
      </c>
      <c r="W186" s="32">
        <v>134.9</v>
      </c>
      <c r="X186" s="32">
        <v>133.30000000000001</v>
      </c>
      <c r="Y186" s="32">
        <v>119.3</v>
      </c>
      <c r="Z186" s="32">
        <v>129.69999999999999</v>
      </c>
      <c r="AA186" s="32">
        <v>139</v>
      </c>
      <c r="AB186" s="32">
        <v>127.3</v>
      </c>
      <c r="AC186" s="32">
        <v>129.1</v>
      </c>
      <c r="AD186" s="32">
        <v>136.9</v>
      </c>
      <c r="AE186" s="33">
        <f>SUM('Raw Data'!$D186:$P186)</f>
        <v>1779.9</v>
      </c>
      <c r="AF186" s="33">
        <f>SUM('Raw Data'!$R186:$T186)</f>
        <v>421.3</v>
      </c>
    </row>
    <row r="187" spans="1:32" x14ac:dyDescent="0.3">
      <c r="A187" s="34" t="s">
        <v>30</v>
      </c>
      <c r="B187" s="34">
        <v>2018</v>
      </c>
      <c r="C187" s="34" t="s">
        <v>36</v>
      </c>
      <c r="D187" s="34">
        <v>136.4</v>
      </c>
      <c r="E187" s="34">
        <v>143.69999999999999</v>
      </c>
      <c r="F187" s="34">
        <v>140.6</v>
      </c>
      <c r="G187" s="34">
        <v>141.5</v>
      </c>
      <c r="H187" s="34">
        <v>122.9</v>
      </c>
      <c r="I187" s="34">
        <v>149.4</v>
      </c>
      <c r="J187" s="34">
        <v>142.4</v>
      </c>
      <c r="K187" s="34">
        <v>130.19999999999999</v>
      </c>
      <c r="L187" s="34">
        <v>117.9</v>
      </c>
      <c r="M187" s="34">
        <v>135.6</v>
      </c>
      <c r="N187" s="34">
        <v>130.5</v>
      </c>
      <c r="O187" s="34">
        <v>151.69999999999999</v>
      </c>
      <c r="P187" s="34">
        <v>138.69999999999999</v>
      </c>
      <c r="Q187" s="34">
        <v>153.30000000000001</v>
      </c>
      <c r="R187" s="34">
        <v>148.69999999999999</v>
      </c>
      <c r="S187" s="34">
        <v>142.4</v>
      </c>
      <c r="T187" s="34">
        <v>147.80000000000001</v>
      </c>
      <c r="U187" s="37" t="s">
        <v>32</v>
      </c>
      <c r="V187" s="34">
        <v>142.4</v>
      </c>
      <c r="W187" s="34">
        <v>139.9</v>
      </c>
      <c r="X187" s="34">
        <v>136.19999999999999</v>
      </c>
      <c r="Y187" s="34">
        <v>123.3</v>
      </c>
      <c r="Z187" s="34">
        <v>134.30000000000001</v>
      </c>
      <c r="AA187" s="34">
        <v>141.5</v>
      </c>
      <c r="AB187" s="34">
        <v>128.80000000000001</v>
      </c>
      <c r="AC187" s="34">
        <v>132.5</v>
      </c>
      <c r="AD187" s="34">
        <v>138.5</v>
      </c>
      <c r="AE187" s="35">
        <f>SUM('Raw Data'!$D187:$P187)</f>
        <v>1781.5</v>
      </c>
      <c r="AF187" s="35">
        <f>SUM('Raw Data'!$R187:$T187)</f>
        <v>438.90000000000003</v>
      </c>
    </row>
    <row r="188" spans="1:32" x14ac:dyDescent="0.3">
      <c r="A188" s="32" t="s">
        <v>33</v>
      </c>
      <c r="B188" s="32">
        <v>2018</v>
      </c>
      <c r="C188" s="32" t="s">
        <v>36</v>
      </c>
      <c r="D188" s="32">
        <v>134.80000000000001</v>
      </c>
      <c r="E188" s="32">
        <v>143</v>
      </c>
      <c r="F188" s="32">
        <v>139.9</v>
      </c>
      <c r="G188" s="32">
        <v>139.9</v>
      </c>
      <c r="H188" s="32">
        <v>116.2</v>
      </c>
      <c r="I188" s="32">
        <v>135.5</v>
      </c>
      <c r="J188" s="32">
        <v>136.9</v>
      </c>
      <c r="K188" s="32">
        <v>117</v>
      </c>
      <c r="L188" s="32">
        <v>115.4</v>
      </c>
      <c r="M188" s="32">
        <v>140.69999999999999</v>
      </c>
      <c r="N188" s="32">
        <v>125.9</v>
      </c>
      <c r="O188" s="32">
        <v>147.1</v>
      </c>
      <c r="P188" s="32">
        <v>135.6</v>
      </c>
      <c r="Q188" s="32">
        <v>159.30000000000001</v>
      </c>
      <c r="R188" s="32">
        <v>136.30000000000001</v>
      </c>
      <c r="S188" s="32">
        <v>126.1</v>
      </c>
      <c r="T188" s="32">
        <v>134.69999999999999</v>
      </c>
      <c r="U188" s="36" t="s">
        <v>104</v>
      </c>
      <c r="V188" s="32">
        <v>127.3</v>
      </c>
      <c r="W188" s="32">
        <v>129.9</v>
      </c>
      <c r="X188" s="32">
        <v>129.80000000000001</v>
      </c>
      <c r="Y188" s="32">
        <v>117.4</v>
      </c>
      <c r="Z188" s="32">
        <v>126.5</v>
      </c>
      <c r="AA188" s="32">
        <v>137.19999999999999</v>
      </c>
      <c r="AB188" s="32">
        <v>126.2</v>
      </c>
      <c r="AC188" s="32">
        <v>126.5</v>
      </c>
      <c r="AD188" s="32">
        <v>134</v>
      </c>
      <c r="AE188" s="33">
        <f>SUM('Raw Data'!$D188:$P188)</f>
        <v>1727.9</v>
      </c>
      <c r="AF188" s="33">
        <f>SUM('Raw Data'!$R188:$T188)</f>
        <v>397.09999999999997</v>
      </c>
    </row>
    <row r="189" spans="1:32" x14ac:dyDescent="0.3">
      <c r="A189" s="34" t="s">
        <v>35</v>
      </c>
      <c r="B189" s="34">
        <v>2018</v>
      </c>
      <c r="C189" s="34" t="s">
        <v>36</v>
      </c>
      <c r="D189" s="34">
        <v>135.9</v>
      </c>
      <c r="E189" s="34">
        <v>143.5</v>
      </c>
      <c r="F189" s="34">
        <v>140.30000000000001</v>
      </c>
      <c r="G189" s="34">
        <v>140.9</v>
      </c>
      <c r="H189" s="34">
        <v>120.4</v>
      </c>
      <c r="I189" s="34">
        <v>142.9</v>
      </c>
      <c r="J189" s="34">
        <v>140.5</v>
      </c>
      <c r="K189" s="34">
        <v>125.8</v>
      </c>
      <c r="L189" s="34">
        <v>117.1</v>
      </c>
      <c r="M189" s="34">
        <v>137.30000000000001</v>
      </c>
      <c r="N189" s="34">
        <v>128.6</v>
      </c>
      <c r="O189" s="34">
        <v>149.6</v>
      </c>
      <c r="P189" s="34">
        <v>137.6</v>
      </c>
      <c r="Q189" s="34">
        <v>154.9</v>
      </c>
      <c r="R189" s="34">
        <v>143.80000000000001</v>
      </c>
      <c r="S189" s="34">
        <v>135.6</v>
      </c>
      <c r="T189" s="34">
        <v>142.6</v>
      </c>
      <c r="U189" s="37" t="s">
        <v>104</v>
      </c>
      <c r="V189" s="34">
        <v>136.69999999999999</v>
      </c>
      <c r="W189" s="34">
        <v>135.19999999999999</v>
      </c>
      <c r="X189" s="34">
        <v>133.80000000000001</v>
      </c>
      <c r="Y189" s="34">
        <v>120.2</v>
      </c>
      <c r="Z189" s="34">
        <v>129.9</v>
      </c>
      <c r="AA189" s="34">
        <v>139</v>
      </c>
      <c r="AB189" s="34">
        <v>127.7</v>
      </c>
      <c r="AC189" s="34">
        <v>129.6</v>
      </c>
      <c r="AD189" s="34">
        <v>136.4</v>
      </c>
      <c r="AE189" s="35">
        <f>SUM('Raw Data'!$D189:$P189)</f>
        <v>1760.3999999999996</v>
      </c>
      <c r="AF189" s="35">
        <f>SUM('Raw Data'!$R189:$T189)</f>
        <v>422</v>
      </c>
    </row>
    <row r="190" spans="1:32" x14ac:dyDescent="0.3">
      <c r="A190" s="32" t="s">
        <v>30</v>
      </c>
      <c r="B190" s="32">
        <v>2018</v>
      </c>
      <c r="C190" s="32" t="s">
        <v>38</v>
      </c>
      <c r="D190" s="32">
        <v>136.80000000000001</v>
      </c>
      <c r="E190" s="32">
        <v>143.80000000000001</v>
      </c>
      <c r="F190" s="32">
        <v>140</v>
      </c>
      <c r="G190" s="32">
        <v>142</v>
      </c>
      <c r="H190" s="32">
        <v>123.2</v>
      </c>
      <c r="I190" s="32">
        <v>152.9</v>
      </c>
      <c r="J190" s="32">
        <v>138</v>
      </c>
      <c r="K190" s="32">
        <v>129.30000000000001</v>
      </c>
      <c r="L190" s="32">
        <v>117.1</v>
      </c>
      <c r="M190" s="32">
        <v>136.30000000000001</v>
      </c>
      <c r="N190" s="32">
        <v>131.19999999999999</v>
      </c>
      <c r="O190" s="32">
        <v>152.80000000000001</v>
      </c>
      <c r="P190" s="32">
        <v>138.6</v>
      </c>
      <c r="Q190" s="32">
        <v>155.1</v>
      </c>
      <c r="R190" s="32">
        <v>149.19999999999999</v>
      </c>
      <c r="S190" s="32">
        <v>143</v>
      </c>
      <c r="T190" s="32">
        <v>148.30000000000001</v>
      </c>
      <c r="U190" s="36" t="s">
        <v>32</v>
      </c>
      <c r="V190" s="32">
        <v>142.6</v>
      </c>
      <c r="W190" s="32">
        <v>139.9</v>
      </c>
      <c r="X190" s="32">
        <v>136.69999999999999</v>
      </c>
      <c r="Y190" s="32">
        <v>124.6</v>
      </c>
      <c r="Z190" s="32">
        <v>135.1</v>
      </c>
      <c r="AA190" s="32">
        <v>142.69999999999999</v>
      </c>
      <c r="AB190" s="32">
        <v>129.30000000000001</v>
      </c>
      <c r="AC190" s="32">
        <v>133.30000000000001</v>
      </c>
      <c r="AD190" s="32">
        <v>138.69999999999999</v>
      </c>
      <c r="AE190" s="33">
        <f>SUM('Raw Data'!$D190:$P190)</f>
        <v>1781.9999999999998</v>
      </c>
      <c r="AF190" s="33">
        <f>SUM('Raw Data'!$R190:$T190)</f>
        <v>440.5</v>
      </c>
    </row>
    <row r="191" spans="1:32" x14ac:dyDescent="0.3">
      <c r="A191" s="34" t="s">
        <v>33</v>
      </c>
      <c r="B191" s="34">
        <v>2018</v>
      </c>
      <c r="C191" s="34" t="s">
        <v>38</v>
      </c>
      <c r="D191" s="34">
        <v>135</v>
      </c>
      <c r="E191" s="34">
        <v>143.1</v>
      </c>
      <c r="F191" s="34">
        <v>135.5</v>
      </c>
      <c r="G191" s="34">
        <v>139.9</v>
      </c>
      <c r="H191" s="34">
        <v>116.5</v>
      </c>
      <c r="I191" s="34">
        <v>138.5</v>
      </c>
      <c r="J191" s="34">
        <v>128</v>
      </c>
      <c r="K191" s="34">
        <v>115.5</v>
      </c>
      <c r="L191" s="34">
        <v>114.2</v>
      </c>
      <c r="M191" s="34">
        <v>140.69999999999999</v>
      </c>
      <c r="N191" s="34">
        <v>126.2</v>
      </c>
      <c r="O191" s="34">
        <v>147.6</v>
      </c>
      <c r="P191" s="34">
        <v>134.80000000000001</v>
      </c>
      <c r="Q191" s="34">
        <v>159.69999999999999</v>
      </c>
      <c r="R191" s="34">
        <v>136.69999999999999</v>
      </c>
      <c r="S191" s="34">
        <v>126.7</v>
      </c>
      <c r="T191" s="34">
        <v>135.19999999999999</v>
      </c>
      <c r="U191" s="37" t="s">
        <v>105</v>
      </c>
      <c r="V191" s="34">
        <v>126.4</v>
      </c>
      <c r="W191" s="34">
        <v>130.80000000000001</v>
      </c>
      <c r="X191" s="34">
        <v>130.5</v>
      </c>
      <c r="Y191" s="34">
        <v>117.8</v>
      </c>
      <c r="Z191" s="34">
        <v>126.8</v>
      </c>
      <c r="AA191" s="34">
        <v>137.80000000000001</v>
      </c>
      <c r="AB191" s="34">
        <v>126.7</v>
      </c>
      <c r="AC191" s="34">
        <v>127.1</v>
      </c>
      <c r="AD191" s="34">
        <v>134</v>
      </c>
      <c r="AE191" s="35">
        <f>SUM('Raw Data'!$D191:$P191)</f>
        <v>1715.5</v>
      </c>
      <c r="AF191" s="35">
        <f>SUM('Raw Data'!$R191:$T191)</f>
        <v>398.59999999999997</v>
      </c>
    </row>
    <row r="192" spans="1:32" x14ac:dyDescent="0.3">
      <c r="A192" s="32" t="s">
        <v>35</v>
      </c>
      <c r="B192" s="32">
        <v>2018</v>
      </c>
      <c r="C192" s="32" t="s">
        <v>38</v>
      </c>
      <c r="D192" s="32">
        <v>136.19999999999999</v>
      </c>
      <c r="E192" s="32">
        <v>143.6</v>
      </c>
      <c r="F192" s="32">
        <v>138.30000000000001</v>
      </c>
      <c r="G192" s="32">
        <v>141.19999999999999</v>
      </c>
      <c r="H192" s="32">
        <v>120.7</v>
      </c>
      <c r="I192" s="32">
        <v>146.19999999999999</v>
      </c>
      <c r="J192" s="32">
        <v>134.6</v>
      </c>
      <c r="K192" s="32">
        <v>124.6</v>
      </c>
      <c r="L192" s="32">
        <v>116.1</v>
      </c>
      <c r="M192" s="32">
        <v>137.80000000000001</v>
      </c>
      <c r="N192" s="32">
        <v>129.1</v>
      </c>
      <c r="O192" s="32">
        <v>150.4</v>
      </c>
      <c r="P192" s="32">
        <v>137.19999999999999</v>
      </c>
      <c r="Q192" s="32">
        <v>156.30000000000001</v>
      </c>
      <c r="R192" s="32">
        <v>144.30000000000001</v>
      </c>
      <c r="S192" s="32">
        <v>136.19999999999999</v>
      </c>
      <c r="T192" s="32">
        <v>143.1</v>
      </c>
      <c r="U192" s="36" t="s">
        <v>105</v>
      </c>
      <c r="V192" s="32">
        <v>136.5</v>
      </c>
      <c r="W192" s="32">
        <v>135.6</v>
      </c>
      <c r="X192" s="32">
        <v>134.30000000000001</v>
      </c>
      <c r="Y192" s="32">
        <v>121</v>
      </c>
      <c r="Z192" s="32">
        <v>130.4</v>
      </c>
      <c r="AA192" s="32">
        <v>139.80000000000001</v>
      </c>
      <c r="AB192" s="32">
        <v>128.19999999999999</v>
      </c>
      <c r="AC192" s="32">
        <v>130.30000000000001</v>
      </c>
      <c r="AD192" s="32">
        <v>136.5</v>
      </c>
      <c r="AE192" s="33">
        <f>SUM('Raw Data'!$D192:$P192)</f>
        <v>1756</v>
      </c>
      <c r="AF192" s="33">
        <f>SUM('Raw Data'!$R192:$T192)</f>
        <v>423.6</v>
      </c>
    </row>
    <row r="193" spans="1:32" x14ac:dyDescent="0.3">
      <c r="A193" s="34" t="s">
        <v>30</v>
      </c>
      <c r="B193" s="34">
        <v>2018</v>
      </c>
      <c r="C193" s="34" t="s">
        <v>39</v>
      </c>
      <c r="D193" s="34">
        <v>137.1</v>
      </c>
      <c r="E193" s="34">
        <v>144.5</v>
      </c>
      <c r="F193" s="34">
        <v>135.9</v>
      </c>
      <c r="G193" s="34">
        <v>142.4</v>
      </c>
      <c r="H193" s="34">
        <v>123.5</v>
      </c>
      <c r="I193" s="34">
        <v>156.4</v>
      </c>
      <c r="J193" s="34">
        <v>135.1</v>
      </c>
      <c r="K193" s="34">
        <v>128.4</v>
      </c>
      <c r="L193" s="34">
        <v>115.2</v>
      </c>
      <c r="M193" s="34">
        <v>137.19999999999999</v>
      </c>
      <c r="N193" s="34">
        <v>131.9</v>
      </c>
      <c r="O193" s="34">
        <v>153.80000000000001</v>
      </c>
      <c r="P193" s="34">
        <v>138.6</v>
      </c>
      <c r="Q193" s="34">
        <v>156.1</v>
      </c>
      <c r="R193" s="34">
        <v>150.1</v>
      </c>
      <c r="S193" s="34">
        <v>143.30000000000001</v>
      </c>
      <c r="T193" s="34">
        <v>149.1</v>
      </c>
      <c r="U193" s="37" t="s">
        <v>32</v>
      </c>
      <c r="V193" s="34">
        <v>143.80000000000001</v>
      </c>
      <c r="W193" s="34">
        <v>140.9</v>
      </c>
      <c r="X193" s="34">
        <v>137.6</v>
      </c>
      <c r="Y193" s="34">
        <v>125.3</v>
      </c>
      <c r="Z193" s="34">
        <v>136</v>
      </c>
      <c r="AA193" s="34">
        <v>143.69999999999999</v>
      </c>
      <c r="AB193" s="34">
        <v>130.4</v>
      </c>
      <c r="AC193" s="34">
        <v>134.19999999999999</v>
      </c>
      <c r="AD193" s="34">
        <v>139.1</v>
      </c>
      <c r="AE193" s="35">
        <f>SUM('Raw Data'!$D193:$P193)</f>
        <v>1780</v>
      </c>
      <c r="AF193" s="35">
        <f>SUM('Raw Data'!$R193:$T193)</f>
        <v>442.5</v>
      </c>
    </row>
    <row r="194" spans="1:32" x14ac:dyDescent="0.3">
      <c r="A194" s="32" t="s">
        <v>33</v>
      </c>
      <c r="B194" s="32">
        <v>2018</v>
      </c>
      <c r="C194" s="32" t="s">
        <v>39</v>
      </c>
      <c r="D194" s="32">
        <v>135</v>
      </c>
      <c r="E194" s="32">
        <v>144.30000000000001</v>
      </c>
      <c r="F194" s="32">
        <v>130.80000000000001</v>
      </c>
      <c r="G194" s="32">
        <v>140.30000000000001</v>
      </c>
      <c r="H194" s="32">
        <v>116.6</v>
      </c>
      <c r="I194" s="32">
        <v>150.1</v>
      </c>
      <c r="J194" s="32">
        <v>127.6</v>
      </c>
      <c r="K194" s="32">
        <v>114</v>
      </c>
      <c r="L194" s="32">
        <v>110.6</v>
      </c>
      <c r="M194" s="32">
        <v>140.19999999999999</v>
      </c>
      <c r="N194" s="32">
        <v>126.5</v>
      </c>
      <c r="O194" s="32">
        <v>148.30000000000001</v>
      </c>
      <c r="P194" s="32">
        <v>135.69999999999999</v>
      </c>
      <c r="Q194" s="32">
        <v>159.19999999999999</v>
      </c>
      <c r="R194" s="32">
        <v>137.80000000000001</v>
      </c>
      <c r="S194" s="32">
        <v>127.4</v>
      </c>
      <c r="T194" s="32">
        <v>136.19999999999999</v>
      </c>
      <c r="U194" s="36" t="s">
        <v>106</v>
      </c>
      <c r="V194" s="32">
        <v>124.6</v>
      </c>
      <c r="W194" s="32">
        <v>131.80000000000001</v>
      </c>
      <c r="X194" s="32">
        <v>131.30000000000001</v>
      </c>
      <c r="Y194" s="32">
        <v>118.9</v>
      </c>
      <c r="Z194" s="32">
        <v>127.6</v>
      </c>
      <c r="AA194" s="32">
        <v>139.69999999999999</v>
      </c>
      <c r="AB194" s="32">
        <v>127.6</v>
      </c>
      <c r="AC194" s="32">
        <v>128.19999999999999</v>
      </c>
      <c r="AD194" s="32">
        <v>134.80000000000001</v>
      </c>
      <c r="AE194" s="33">
        <f>SUM('Raw Data'!$D194:$P194)</f>
        <v>1720.0000000000002</v>
      </c>
      <c r="AF194" s="33">
        <f>SUM('Raw Data'!$R194:$T194)</f>
        <v>401.40000000000003</v>
      </c>
    </row>
    <row r="195" spans="1:32" x14ac:dyDescent="0.3">
      <c r="A195" s="34" t="s">
        <v>35</v>
      </c>
      <c r="B195" s="34">
        <v>2018</v>
      </c>
      <c r="C195" s="34" t="s">
        <v>39</v>
      </c>
      <c r="D195" s="34">
        <v>136.4</v>
      </c>
      <c r="E195" s="34">
        <v>144.4</v>
      </c>
      <c r="F195" s="34">
        <v>133.9</v>
      </c>
      <c r="G195" s="34">
        <v>141.6</v>
      </c>
      <c r="H195" s="34">
        <v>121</v>
      </c>
      <c r="I195" s="34">
        <v>153.5</v>
      </c>
      <c r="J195" s="34">
        <v>132.6</v>
      </c>
      <c r="K195" s="34">
        <v>123.5</v>
      </c>
      <c r="L195" s="34">
        <v>113.7</v>
      </c>
      <c r="M195" s="34">
        <v>138.19999999999999</v>
      </c>
      <c r="N195" s="34">
        <v>129.6</v>
      </c>
      <c r="O195" s="34">
        <v>151.19999999999999</v>
      </c>
      <c r="P195" s="34">
        <v>137.5</v>
      </c>
      <c r="Q195" s="34">
        <v>156.9</v>
      </c>
      <c r="R195" s="34">
        <v>145.30000000000001</v>
      </c>
      <c r="S195" s="34">
        <v>136.69999999999999</v>
      </c>
      <c r="T195" s="34">
        <v>144</v>
      </c>
      <c r="U195" s="37" t="s">
        <v>106</v>
      </c>
      <c r="V195" s="34">
        <v>136.5</v>
      </c>
      <c r="W195" s="34">
        <v>136.6</v>
      </c>
      <c r="X195" s="34">
        <v>135.19999999999999</v>
      </c>
      <c r="Y195" s="34">
        <v>121.9</v>
      </c>
      <c r="Z195" s="34">
        <v>131.30000000000001</v>
      </c>
      <c r="AA195" s="34">
        <v>141.4</v>
      </c>
      <c r="AB195" s="34">
        <v>129.19999999999999</v>
      </c>
      <c r="AC195" s="34">
        <v>131.30000000000001</v>
      </c>
      <c r="AD195" s="34">
        <v>137.1</v>
      </c>
      <c r="AE195" s="35">
        <f>SUM('Raw Data'!$D195:$P195)</f>
        <v>1757.1000000000001</v>
      </c>
      <c r="AF195" s="35">
        <f>SUM('Raw Data'!$R195:$T195)</f>
        <v>426</v>
      </c>
    </row>
    <row r="196" spans="1:32" x14ac:dyDescent="0.3">
      <c r="A196" s="32" t="s">
        <v>30</v>
      </c>
      <c r="B196" s="32">
        <v>2018</v>
      </c>
      <c r="C196" s="32" t="s">
        <v>41</v>
      </c>
      <c r="D196" s="32">
        <v>137.4</v>
      </c>
      <c r="E196" s="32">
        <v>145.69999999999999</v>
      </c>
      <c r="F196" s="32">
        <v>135.5</v>
      </c>
      <c r="G196" s="32">
        <v>142.9</v>
      </c>
      <c r="H196" s="32">
        <v>123.6</v>
      </c>
      <c r="I196" s="32">
        <v>157.5</v>
      </c>
      <c r="J196" s="32">
        <v>137.80000000000001</v>
      </c>
      <c r="K196" s="32">
        <v>127.2</v>
      </c>
      <c r="L196" s="32">
        <v>111.8</v>
      </c>
      <c r="M196" s="32">
        <v>137.4</v>
      </c>
      <c r="N196" s="32">
        <v>132.19999999999999</v>
      </c>
      <c r="O196" s="32">
        <v>154.30000000000001</v>
      </c>
      <c r="P196" s="32">
        <v>139.1</v>
      </c>
      <c r="Q196" s="32">
        <v>157</v>
      </c>
      <c r="R196" s="32">
        <v>150.80000000000001</v>
      </c>
      <c r="S196" s="32">
        <v>144.1</v>
      </c>
      <c r="T196" s="32">
        <v>149.80000000000001</v>
      </c>
      <c r="U196" s="36" t="s">
        <v>32</v>
      </c>
      <c r="V196" s="32">
        <v>144.30000000000001</v>
      </c>
      <c r="W196" s="32">
        <v>141.80000000000001</v>
      </c>
      <c r="X196" s="32">
        <v>138.4</v>
      </c>
      <c r="Y196" s="32">
        <v>126.4</v>
      </c>
      <c r="Z196" s="32">
        <v>136.80000000000001</v>
      </c>
      <c r="AA196" s="32">
        <v>144.4</v>
      </c>
      <c r="AB196" s="32">
        <v>131.19999999999999</v>
      </c>
      <c r="AC196" s="32">
        <v>135.1</v>
      </c>
      <c r="AD196" s="32">
        <v>139.80000000000001</v>
      </c>
      <c r="AE196" s="33">
        <f>SUM('Raw Data'!$D196:$P196)</f>
        <v>1782.4</v>
      </c>
      <c r="AF196" s="33">
        <f>SUM('Raw Data'!$R196:$T196)</f>
        <v>444.7</v>
      </c>
    </row>
    <row r="197" spans="1:32" x14ac:dyDescent="0.3">
      <c r="A197" s="34" t="s">
        <v>33</v>
      </c>
      <c r="B197" s="34">
        <v>2018</v>
      </c>
      <c r="C197" s="34" t="s">
        <v>41</v>
      </c>
      <c r="D197" s="34">
        <v>135</v>
      </c>
      <c r="E197" s="34">
        <v>148.19999999999999</v>
      </c>
      <c r="F197" s="34">
        <v>130.5</v>
      </c>
      <c r="G197" s="34">
        <v>140.69999999999999</v>
      </c>
      <c r="H197" s="34">
        <v>116.4</v>
      </c>
      <c r="I197" s="34">
        <v>151.30000000000001</v>
      </c>
      <c r="J197" s="34">
        <v>131.4</v>
      </c>
      <c r="K197" s="34">
        <v>112.8</v>
      </c>
      <c r="L197" s="34">
        <v>105.3</v>
      </c>
      <c r="M197" s="34">
        <v>139.6</v>
      </c>
      <c r="N197" s="34">
        <v>126.6</v>
      </c>
      <c r="O197" s="34">
        <v>148.69999999999999</v>
      </c>
      <c r="P197" s="34">
        <v>136.4</v>
      </c>
      <c r="Q197" s="34">
        <v>160.30000000000001</v>
      </c>
      <c r="R197" s="34">
        <v>138.6</v>
      </c>
      <c r="S197" s="34">
        <v>127.9</v>
      </c>
      <c r="T197" s="34">
        <v>137</v>
      </c>
      <c r="U197" s="37" t="s">
        <v>107</v>
      </c>
      <c r="V197" s="34">
        <v>124.7</v>
      </c>
      <c r="W197" s="34">
        <v>132.5</v>
      </c>
      <c r="X197" s="34">
        <v>132</v>
      </c>
      <c r="Y197" s="34">
        <v>119.8</v>
      </c>
      <c r="Z197" s="34">
        <v>128</v>
      </c>
      <c r="AA197" s="34">
        <v>140.4</v>
      </c>
      <c r="AB197" s="34">
        <v>128.1</v>
      </c>
      <c r="AC197" s="34">
        <v>128.9</v>
      </c>
      <c r="AD197" s="34">
        <v>135.4</v>
      </c>
      <c r="AE197" s="35">
        <f>SUM('Raw Data'!$D197:$P197)</f>
        <v>1722.8999999999999</v>
      </c>
      <c r="AF197" s="35">
        <f>SUM('Raw Data'!$R197:$T197)</f>
        <v>403.5</v>
      </c>
    </row>
    <row r="198" spans="1:32" x14ac:dyDescent="0.3">
      <c r="A198" s="32" t="s">
        <v>35</v>
      </c>
      <c r="B198" s="32">
        <v>2018</v>
      </c>
      <c r="C198" s="32" t="s">
        <v>41</v>
      </c>
      <c r="D198" s="32">
        <v>136.6</v>
      </c>
      <c r="E198" s="32">
        <v>146.6</v>
      </c>
      <c r="F198" s="32">
        <v>133.6</v>
      </c>
      <c r="G198" s="32">
        <v>142.1</v>
      </c>
      <c r="H198" s="32">
        <v>121</v>
      </c>
      <c r="I198" s="32">
        <v>154.6</v>
      </c>
      <c r="J198" s="32">
        <v>135.6</v>
      </c>
      <c r="K198" s="32">
        <v>122.3</v>
      </c>
      <c r="L198" s="32">
        <v>109.6</v>
      </c>
      <c r="M198" s="32">
        <v>138.1</v>
      </c>
      <c r="N198" s="32">
        <v>129.9</v>
      </c>
      <c r="O198" s="32">
        <v>151.69999999999999</v>
      </c>
      <c r="P198" s="32">
        <v>138.1</v>
      </c>
      <c r="Q198" s="32">
        <v>157.9</v>
      </c>
      <c r="R198" s="32">
        <v>146</v>
      </c>
      <c r="S198" s="32">
        <v>137.4</v>
      </c>
      <c r="T198" s="32">
        <v>144.69999999999999</v>
      </c>
      <c r="U198" s="36" t="s">
        <v>107</v>
      </c>
      <c r="V198" s="32">
        <v>136.9</v>
      </c>
      <c r="W198" s="32">
        <v>137.4</v>
      </c>
      <c r="X198" s="32">
        <v>136</v>
      </c>
      <c r="Y198" s="32">
        <v>122.9</v>
      </c>
      <c r="Z198" s="32">
        <v>131.80000000000001</v>
      </c>
      <c r="AA198" s="32">
        <v>142.1</v>
      </c>
      <c r="AB198" s="32">
        <v>129.9</v>
      </c>
      <c r="AC198" s="32">
        <v>132.1</v>
      </c>
      <c r="AD198" s="32">
        <v>137.80000000000001</v>
      </c>
      <c r="AE198" s="33">
        <f>SUM('Raw Data'!$D198:$P198)</f>
        <v>1759.8</v>
      </c>
      <c r="AF198" s="33">
        <f>SUM('Raw Data'!$R198:$T198)</f>
        <v>428.09999999999997</v>
      </c>
    </row>
    <row r="199" spans="1:32" x14ac:dyDescent="0.3">
      <c r="A199" s="34" t="s">
        <v>30</v>
      </c>
      <c r="B199" s="34">
        <v>2018</v>
      </c>
      <c r="C199" s="34" t="s">
        <v>42</v>
      </c>
      <c r="D199" s="34">
        <v>137.6</v>
      </c>
      <c r="E199" s="34">
        <v>148.1</v>
      </c>
      <c r="F199" s="34">
        <v>136.69999999999999</v>
      </c>
      <c r="G199" s="34">
        <v>143.19999999999999</v>
      </c>
      <c r="H199" s="34">
        <v>124</v>
      </c>
      <c r="I199" s="34">
        <v>154.1</v>
      </c>
      <c r="J199" s="34">
        <v>143.5</v>
      </c>
      <c r="K199" s="34">
        <v>126</v>
      </c>
      <c r="L199" s="34">
        <v>112.4</v>
      </c>
      <c r="M199" s="34">
        <v>137.6</v>
      </c>
      <c r="N199" s="34">
        <v>132.80000000000001</v>
      </c>
      <c r="O199" s="34">
        <v>154.30000000000001</v>
      </c>
      <c r="P199" s="34">
        <v>140</v>
      </c>
      <c r="Q199" s="34">
        <v>157.30000000000001</v>
      </c>
      <c r="R199" s="34">
        <v>151.30000000000001</v>
      </c>
      <c r="S199" s="34">
        <v>144.69999999999999</v>
      </c>
      <c r="T199" s="34">
        <v>150.30000000000001</v>
      </c>
      <c r="U199" s="37" t="s">
        <v>32</v>
      </c>
      <c r="V199" s="34">
        <v>145.1</v>
      </c>
      <c r="W199" s="34">
        <v>142.19999999999999</v>
      </c>
      <c r="X199" s="34">
        <v>138.4</v>
      </c>
      <c r="Y199" s="34">
        <v>127.4</v>
      </c>
      <c r="Z199" s="34">
        <v>137.80000000000001</v>
      </c>
      <c r="AA199" s="34">
        <v>145.1</v>
      </c>
      <c r="AB199" s="34">
        <v>131.4</v>
      </c>
      <c r="AC199" s="34">
        <v>135.6</v>
      </c>
      <c r="AD199" s="34">
        <v>140.5</v>
      </c>
      <c r="AE199" s="35">
        <f>SUM('Raw Data'!$D199:$P199)</f>
        <v>1790.2999999999997</v>
      </c>
      <c r="AF199" s="35">
        <f>SUM('Raw Data'!$R199:$T199)</f>
        <v>446.3</v>
      </c>
    </row>
    <row r="200" spans="1:32" x14ac:dyDescent="0.3">
      <c r="A200" s="32" t="s">
        <v>33</v>
      </c>
      <c r="B200" s="32">
        <v>2018</v>
      </c>
      <c r="C200" s="32" t="s">
        <v>42</v>
      </c>
      <c r="D200" s="32">
        <v>135.30000000000001</v>
      </c>
      <c r="E200" s="32">
        <v>149.69999999999999</v>
      </c>
      <c r="F200" s="32">
        <v>133.9</v>
      </c>
      <c r="G200" s="32">
        <v>140.80000000000001</v>
      </c>
      <c r="H200" s="32">
        <v>116.6</v>
      </c>
      <c r="I200" s="32">
        <v>152.19999999999999</v>
      </c>
      <c r="J200" s="32">
        <v>144</v>
      </c>
      <c r="K200" s="32">
        <v>112.3</v>
      </c>
      <c r="L200" s="32">
        <v>108.4</v>
      </c>
      <c r="M200" s="32">
        <v>140</v>
      </c>
      <c r="N200" s="32">
        <v>126.7</v>
      </c>
      <c r="O200" s="32">
        <v>149</v>
      </c>
      <c r="P200" s="32">
        <v>138.4</v>
      </c>
      <c r="Q200" s="32">
        <v>161</v>
      </c>
      <c r="R200" s="32">
        <v>138.9</v>
      </c>
      <c r="S200" s="32">
        <v>128.69999999999999</v>
      </c>
      <c r="T200" s="32">
        <v>137.4</v>
      </c>
      <c r="U200" s="36" t="s">
        <v>108</v>
      </c>
      <c r="V200" s="32">
        <v>126.5</v>
      </c>
      <c r="W200" s="32">
        <v>133.1</v>
      </c>
      <c r="X200" s="32">
        <v>132.6</v>
      </c>
      <c r="Y200" s="32">
        <v>120.4</v>
      </c>
      <c r="Z200" s="32">
        <v>128.5</v>
      </c>
      <c r="AA200" s="32">
        <v>141.19999999999999</v>
      </c>
      <c r="AB200" s="32">
        <v>128.19999999999999</v>
      </c>
      <c r="AC200" s="32">
        <v>129.5</v>
      </c>
      <c r="AD200" s="32">
        <v>136.19999999999999</v>
      </c>
      <c r="AE200" s="33">
        <f>SUM('Raw Data'!$D200:$P200)</f>
        <v>1747.3000000000002</v>
      </c>
      <c r="AF200" s="33">
        <f>SUM('Raw Data'!$R200:$T200)</f>
        <v>405</v>
      </c>
    </row>
    <row r="201" spans="1:32" x14ac:dyDescent="0.3">
      <c r="A201" s="34" t="s">
        <v>35</v>
      </c>
      <c r="B201" s="34">
        <v>2018</v>
      </c>
      <c r="C201" s="34" t="s">
        <v>42</v>
      </c>
      <c r="D201" s="34">
        <v>136.9</v>
      </c>
      <c r="E201" s="34">
        <v>148.69999999999999</v>
      </c>
      <c r="F201" s="34">
        <v>135.6</v>
      </c>
      <c r="G201" s="34">
        <v>142.30000000000001</v>
      </c>
      <c r="H201" s="34">
        <v>121.3</v>
      </c>
      <c r="I201" s="34">
        <v>153.19999999999999</v>
      </c>
      <c r="J201" s="34">
        <v>143.69999999999999</v>
      </c>
      <c r="K201" s="34">
        <v>121.4</v>
      </c>
      <c r="L201" s="34">
        <v>111.1</v>
      </c>
      <c r="M201" s="34">
        <v>138.4</v>
      </c>
      <c r="N201" s="34">
        <v>130.30000000000001</v>
      </c>
      <c r="O201" s="34">
        <v>151.80000000000001</v>
      </c>
      <c r="P201" s="34">
        <v>139.4</v>
      </c>
      <c r="Q201" s="34">
        <v>158.30000000000001</v>
      </c>
      <c r="R201" s="34">
        <v>146.4</v>
      </c>
      <c r="S201" s="34">
        <v>138.1</v>
      </c>
      <c r="T201" s="34">
        <v>145.19999999999999</v>
      </c>
      <c r="U201" s="37" t="s">
        <v>108</v>
      </c>
      <c r="V201" s="34">
        <v>138.1</v>
      </c>
      <c r="W201" s="34">
        <v>137.9</v>
      </c>
      <c r="X201" s="34">
        <v>136.19999999999999</v>
      </c>
      <c r="Y201" s="34">
        <v>123.7</v>
      </c>
      <c r="Z201" s="34">
        <v>132.6</v>
      </c>
      <c r="AA201" s="34">
        <v>142.80000000000001</v>
      </c>
      <c r="AB201" s="34">
        <v>130.1</v>
      </c>
      <c r="AC201" s="34">
        <v>132.6</v>
      </c>
      <c r="AD201" s="34">
        <v>138.5</v>
      </c>
      <c r="AE201" s="35">
        <f>SUM('Raw Data'!$D201:$P201)</f>
        <v>1774.1000000000001</v>
      </c>
      <c r="AF201" s="35">
        <f>SUM('Raw Data'!$R201:$T201)</f>
        <v>429.7</v>
      </c>
    </row>
    <row r="202" spans="1:32" x14ac:dyDescent="0.3">
      <c r="A202" s="32" t="s">
        <v>30</v>
      </c>
      <c r="B202" s="32">
        <v>2018</v>
      </c>
      <c r="C202" s="32" t="s">
        <v>44</v>
      </c>
      <c r="D202" s="32">
        <v>138.4</v>
      </c>
      <c r="E202" s="32">
        <v>149.30000000000001</v>
      </c>
      <c r="F202" s="32">
        <v>139.30000000000001</v>
      </c>
      <c r="G202" s="32">
        <v>143.4</v>
      </c>
      <c r="H202" s="32">
        <v>124.1</v>
      </c>
      <c r="I202" s="32">
        <v>153.30000000000001</v>
      </c>
      <c r="J202" s="32">
        <v>154.19999999999999</v>
      </c>
      <c r="K202" s="32">
        <v>126.4</v>
      </c>
      <c r="L202" s="32">
        <v>114.3</v>
      </c>
      <c r="M202" s="32">
        <v>138.19999999999999</v>
      </c>
      <c r="N202" s="32">
        <v>132.80000000000001</v>
      </c>
      <c r="O202" s="32">
        <v>154.80000000000001</v>
      </c>
      <c r="P202" s="32">
        <v>142</v>
      </c>
      <c r="Q202" s="32">
        <v>156.1</v>
      </c>
      <c r="R202" s="32">
        <v>151.5</v>
      </c>
      <c r="S202" s="32">
        <v>145.1</v>
      </c>
      <c r="T202" s="32">
        <v>150.6</v>
      </c>
      <c r="U202" s="36" t="s">
        <v>32</v>
      </c>
      <c r="V202" s="32">
        <v>146.80000000000001</v>
      </c>
      <c r="W202" s="32">
        <v>143.1</v>
      </c>
      <c r="X202" s="32">
        <v>139</v>
      </c>
      <c r="Y202" s="32">
        <v>127.5</v>
      </c>
      <c r="Z202" s="32">
        <v>138.4</v>
      </c>
      <c r="AA202" s="32">
        <v>145.80000000000001</v>
      </c>
      <c r="AB202" s="32">
        <v>131.4</v>
      </c>
      <c r="AC202" s="32">
        <v>136</v>
      </c>
      <c r="AD202" s="32">
        <v>141.80000000000001</v>
      </c>
      <c r="AE202" s="33">
        <f>SUM('Raw Data'!$D202:$P202)</f>
        <v>1810.5000000000002</v>
      </c>
      <c r="AF202" s="33">
        <f>SUM('Raw Data'!$R202:$T202)</f>
        <v>447.20000000000005</v>
      </c>
    </row>
    <row r="203" spans="1:32" x14ac:dyDescent="0.3">
      <c r="A203" s="34" t="s">
        <v>33</v>
      </c>
      <c r="B203" s="34">
        <v>2018</v>
      </c>
      <c r="C203" s="34" t="s">
        <v>44</v>
      </c>
      <c r="D203" s="34">
        <v>135.6</v>
      </c>
      <c r="E203" s="34">
        <v>148.6</v>
      </c>
      <c r="F203" s="34">
        <v>139.1</v>
      </c>
      <c r="G203" s="34">
        <v>141</v>
      </c>
      <c r="H203" s="34">
        <v>116.7</v>
      </c>
      <c r="I203" s="34">
        <v>149.69999999999999</v>
      </c>
      <c r="J203" s="34">
        <v>159.19999999999999</v>
      </c>
      <c r="K203" s="34">
        <v>112.6</v>
      </c>
      <c r="L203" s="34">
        <v>111.8</v>
      </c>
      <c r="M203" s="34">
        <v>140.30000000000001</v>
      </c>
      <c r="N203" s="34">
        <v>126.8</v>
      </c>
      <c r="O203" s="34">
        <v>149.4</v>
      </c>
      <c r="P203" s="34">
        <v>140.30000000000001</v>
      </c>
      <c r="Q203" s="34">
        <v>161.4</v>
      </c>
      <c r="R203" s="34">
        <v>139.6</v>
      </c>
      <c r="S203" s="34">
        <v>128.9</v>
      </c>
      <c r="T203" s="34">
        <v>137.9</v>
      </c>
      <c r="U203" s="37" t="s">
        <v>109</v>
      </c>
      <c r="V203" s="34">
        <v>128.1</v>
      </c>
      <c r="W203" s="34">
        <v>133.6</v>
      </c>
      <c r="X203" s="34">
        <v>133.6</v>
      </c>
      <c r="Y203" s="34">
        <v>120.1</v>
      </c>
      <c r="Z203" s="34">
        <v>129</v>
      </c>
      <c r="AA203" s="34">
        <v>144</v>
      </c>
      <c r="AB203" s="34">
        <v>128.19999999999999</v>
      </c>
      <c r="AC203" s="34">
        <v>130.19999999999999</v>
      </c>
      <c r="AD203" s="34">
        <v>137.5</v>
      </c>
      <c r="AE203" s="35">
        <f>SUM('Raw Data'!$D203:$P203)</f>
        <v>1771.1</v>
      </c>
      <c r="AF203" s="35">
        <f>SUM('Raw Data'!$R203:$T203)</f>
        <v>406.4</v>
      </c>
    </row>
    <row r="204" spans="1:32" x14ac:dyDescent="0.3">
      <c r="A204" s="32" t="s">
        <v>35</v>
      </c>
      <c r="B204" s="32">
        <v>2018</v>
      </c>
      <c r="C204" s="32" t="s">
        <v>44</v>
      </c>
      <c r="D204" s="32">
        <v>137.5</v>
      </c>
      <c r="E204" s="32">
        <v>149.1</v>
      </c>
      <c r="F204" s="32">
        <v>139.19999999999999</v>
      </c>
      <c r="G204" s="32">
        <v>142.5</v>
      </c>
      <c r="H204" s="32">
        <v>121.4</v>
      </c>
      <c r="I204" s="32">
        <v>151.6</v>
      </c>
      <c r="J204" s="32">
        <v>155.9</v>
      </c>
      <c r="K204" s="32">
        <v>121.7</v>
      </c>
      <c r="L204" s="32">
        <v>113.5</v>
      </c>
      <c r="M204" s="32">
        <v>138.9</v>
      </c>
      <c r="N204" s="32">
        <v>130.30000000000001</v>
      </c>
      <c r="O204" s="32">
        <v>152.30000000000001</v>
      </c>
      <c r="P204" s="32">
        <v>141.4</v>
      </c>
      <c r="Q204" s="32">
        <v>157.5</v>
      </c>
      <c r="R204" s="32">
        <v>146.80000000000001</v>
      </c>
      <c r="S204" s="32">
        <v>138.4</v>
      </c>
      <c r="T204" s="32">
        <v>145.6</v>
      </c>
      <c r="U204" s="36" t="s">
        <v>109</v>
      </c>
      <c r="V204" s="32">
        <v>139.69999999999999</v>
      </c>
      <c r="W204" s="32">
        <v>138.6</v>
      </c>
      <c r="X204" s="32">
        <v>137</v>
      </c>
      <c r="Y204" s="32">
        <v>123.6</v>
      </c>
      <c r="Z204" s="32">
        <v>133.1</v>
      </c>
      <c r="AA204" s="32">
        <v>144.69999999999999</v>
      </c>
      <c r="AB204" s="32">
        <v>130.1</v>
      </c>
      <c r="AC204" s="32">
        <v>133.19999999999999</v>
      </c>
      <c r="AD204" s="32">
        <v>139.80000000000001</v>
      </c>
      <c r="AE204" s="33">
        <f>SUM('Raw Data'!$D204:$P204)</f>
        <v>1795.3</v>
      </c>
      <c r="AF204" s="33">
        <f>SUM('Raw Data'!$R204:$T204)</f>
        <v>430.80000000000007</v>
      </c>
    </row>
    <row r="205" spans="1:32" x14ac:dyDescent="0.3">
      <c r="A205" s="34" t="s">
        <v>30</v>
      </c>
      <c r="B205" s="34">
        <v>2018</v>
      </c>
      <c r="C205" s="34" t="s">
        <v>46</v>
      </c>
      <c r="D205" s="34">
        <v>139.19999999999999</v>
      </c>
      <c r="E205" s="34">
        <v>148.80000000000001</v>
      </c>
      <c r="F205" s="34">
        <v>139.1</v>
      </c>
      <c r="G205" s="34">
        <v>143.5</v>
      </c>
      <c r="H205" s="34">
        <v>125</v>
      </c>
      <c r="I205" s="34">
        <v>154.4</v>
      </c>
      <c r="J205" s="34">
        <v>156.30000000000001</v>
      </c>
      <c r="K205" s="34">
        <v>126.8</v>
      </c>
      <c r="L205" s="34">
        <v>115.4</v>
      </c>
      <c r="M205" s="34">
        <v>138.6</v>
      </c>
      <c r="N205" s="34">
        <v>133.80000000000001</v>
      </c>
      <c r="O205" s="34">
        <v>155.19999999999999</v>
      </c>
      <c r="P205" s="34">
        <v>142.69999999999999</v>
      </c>
      <c r="Q205" s="34">
        <v>156.4</v>
      </c>
      <c r="R205" s="34">
        <v>152.1</v>
      </c>
      <c r="S205" s="34">
        <v>145.80000000000001</v>
      </c>
      <c r="T205" s="34">
        <v>151.30000000000001</v>
      </c>
      <c r="U205" s="37" t="s">
        <v>32</v>
      </c>
      <c r="V205" s="34">
        <v>147.69999999999999</v>
      </c>
      <c r="W205" s="34">
        <v>143.80000000000001</v>
      </c>
      <c r="X205" s="34">
        <v>139.4</v>
      </c>
      <c r="Y205" s="34">
        <v>128.30000000000001</v>
      </c>
      <c r="Z205" s="34">
        <v>138.6</v>
      </c>
      <c r="AA205" s="34">
        <v>146.9</v>
      </c>
      <c r="AB205" s="34">
        <v>131.30000000000001</v>
      </c>
      <c r="AC205" s="34">
        <v>136.6</v>
      </c>
      <c r="AD205" s="34">
        <v>142.5</v>
      </c>
      <c r="AE205" s="35">
        <f>SUM('Raw Data'!$D205:$P205)</f>
        <v>1818.8</v>
      </c>
      <c r="AF205" s="35">
        <f>SUM('Raw Data'!$R205:$T205)</f>
        <v>449.2</v>
      </c>
    </row>
    <row r="206" spans="1:32" x14ac:dyDescent="0.3">
      <c r="A206" s="32" t="s">
        <v>33</v>
      </c>
      <c r="B206" s="32">
        <v>2018</v>
      </c>
      <c r="C206" s="32" t="s">
        <v>46</v>
      </c>
      <c r="D206" s="32">
        <v>136.5</v>
      </c>
      <c r="E206" s="32">
        <v>146.4</v>
      </c>
      <c r="F206" s="32">
        <v>136.6</v>
      </c>
      <c r="G206" s="32">
        <v>141.19999999999999</v>
      </c>
      <c r="H206" s="32">
        <v>117.4</v>
      </c>
      <c r="I206" s="32">
        <v>146.30000000000001</v>
      </c>
      <c r="J206" s="32">
        <v>157.30000000000001</v>
      </c>
      <c r="K206" s="32">
        <v>113.6</v>
      </c>
      <c r="L206" s="32">
        <v>113.3</v>
      </c>
      <c r="M206" s="32">
        <v>141.1</v>
      </c>
      <c r="N206" s="32">
        <v>127.4</v>
      </c>
      <c r="O206" s="32">
        <v>150.4</v>
      </c>
      <c r="P206" s="32">
        <v>140.1</v>
      </c>
      <c r="Q206" s="32">
        <v>162.1</v>
      </c>
      <c r="R206" s="32">
        <v>140</v>
      </c>
      <c r="S206" s="32">
        <v>129</v>
      </c>
      <c r="T206" s="32">
        <v>138.30000000000001</v>
      </c>
      <c r="U206" s="36" t="s">
        <v>110</v>
      </c>
      <c r="V206" s="32">
        <v>129.80000000000001</v>
      </c>
      <c r="W206" s="32">
        <v>134.4</v>
      </c>
      <c r="X206" s="32">
        <v>134.9</v>
      </c>
      <c r="Y206" s="32">
        <v>120.7</v>
      </c>
      <c r="Z206" s="32">
        <v>129.80000000000001</v>
      </c>
      <c r="AA206" s="32">
        <v>145.30000000000001</v>
      </c>
      <c r="AB206" s="32">
        <v>128.30000000000001</v>
      </c>
      <c r="AC206" s="32">
        <v>131</v>
      </c>
      <c r="AD206" s="32">
        <v>138</v>
      </c>
      <c r="AE206" s="33">
        <f>SUM('Raw Data'!$D206:$P206)</f>
        <v>1767.6</v>
      </c>
      <c r="AF206" s="33">
        <f>SUM('Raw Data'!$R206:$T206)</f>
        <v>407.3</v>
      </c>
    </row>
    <row r="207" spans="1:32" x14ac:dyDescent="0.3">
      <c r="A207" s="34" t="s">
        <v>35</v>
      </c>
      <c r="B207" s="34">
        <v>2018</v>
      </c>
      <c r="C207" s="34" t="s">
        <v>46</v>
      </c>
      <c r="D207" s="34">
        <v>138.30000000000001</v>
      </c>
      <c r="E207" s="34">
        <v>148</v>
      </c>
      <c r="F207" s="34">
        <v>138.1</v>
      </c>
      <c r="G207" s="34">
        <v>142.6</v>
      </c>
      <c r="H207" s="34">
        <v>122.2</v>
      </c>
      <c r="I207" s="34">
        <v>150.6</v>
      </c>
      <c r="J207" s="34">
        <v>156.6</v>
      </c>
      <c r="K207" s="34">
        <v>122.4</v>
      </c>
      <c r="L207" s="34">
        <v>114.7</v>
      </c>
      <c r="M207" s="34">
        <v>139.4</v>
      </c>
      <c r="N207" s="34">
        <v>131.1</v>
      </c>
      <c r="O207" s="34">
        <v>153</v>
      </c>
      <c r="P207" s="34">
        <v>141.69999999999999</v>
      </c>
      <c r="Q207" s="34">
        <v>157.9</v>
      </c>
      <c r="R207" s="34">
        <v>147.30000000000001</v>
      </c>
      <c r="S207" s="34">
        <v>138.80000000000001</v>
      </c>
      <c r="T207" s="34">
        <v>146.1</v>
      </c>
      <c r="U207" s="37" t="s">
        <v>110</v>
      </c>
      <c r="V207" s="34">
        <v>140.9</v>
      </c>
      <c r="W207" s="34">
        <v>139.4</v>
      </c>
      <c r="X207" s="34">
        <v>137.69999999999999</v>
      </c>
      <c r="Y207" s="34">
        <v>124.3</v>
      </c>
      <c r="Z207" s="34">
        <v>133.6</v>
      </c>
      <c r="AA207" s="34">
        <v>146</v>
      </c>
      <c r="AB207" s="34">
        <v>130.1</v>
      </c>
      <c r="AC207" s="34">
        <v>133.9</v>
      </c>
      <c r="AD207" s="34">
        <v>140.4</v>
      </c>
      <c r="AE207" s="35">
        <f>SUM('Raw Data'!$D207:$P207)</f>
        <v>1798.7000000000003</v>
      </c>
      <c r="AF207" s="35">
        <f>SUM('Raw Data'!$R207:$T207)</f>
        <v>432.20000000000005</v>
      </c>
    </row>
    <row r="208" spans="1:32" x14ac:dyDescent="0.3">
      <c r="A208" s="32" t="s">
        <v>30</v>
      </c>
      <c r="B208" s="32">
        <v>2018</v>
      </c>
      <c r="C208" s="32" t="s">
        <v>48</v>
      </c>
      <c r="D208" s="32">
        <v>139.4</v>
      </c>
      <c r="E208" s="32">
        <v>147.19999999999999</v>
      </c>
      <c r="F208" s="32">
        <v>136.6</v>
      </c>
      <c r="G208" s="32">
        <v>143.69999999999999</v>
      </c>
      <c r="H208" s="32">
        <v>124.6</v>
      </c>
      <c r="I208" s="32">
        <v>150.1</v>
      </c>
      <c r="J208" s="32">
        <v>149.4</v>
      </c>
      <c r="K208" s="32">
        <v>125.4</v>
      </c>
      <c r="L208" s="32">
        <v>114.4</v>
      </c>
      <c r="M208" s="32">
        <v>138.69999999999999</v>
      </c>
      <c r="N208" s="32">
        <v>133.1</v>
      </c>
      <c r="O208" s="32">
        <v>155.9</v>
      </c>
      <c r="P208" s="32">
        <v>141.30000000000001</v>
      </c>
      <c r="Q208" s="32">
        <v>157.69999999999999</v>
      </c>
      <c r="R208" s="32">
        <v>152.1</v>
      </c>
      <c r="S208" s="32">
        <v>146.1</v>
      </c>
      <c r="T208" s="32">
        <v>151.30000000000001</v>
      </c>
      <c r="U208" s="36" t="s">
        <v>32</v>
      </c>
      <c r="V208" s="32">
        <v>149</v>
      </c>
      <c r="W208" s="32">
        <v>144</v>
      </c>
      <c r="X208" s="32">
        <v>140</v>
      </c>
      <c r="Y208" s="32">
        <v>129.9</v>
      </c>
      <c r="Z208" s="32">
        <v>140</v>
      </c>
      <c r="AA208" s="32">
        <v>147.6</v>
      </c>
      <c r="AB208" s="32">
        <v>132</v>
      </c>
      <c r="AC208" s="32">
        <v>137.4</v>
      </c>
      <c r="AD208" s="32">
        <v>142.1</v>
      </c>
      <c r="AE208" s="33">
        <f>SUM('Raw Data'!$D208:$P208)</f>
        <v>1799.8000000000002</v>
      </c>
      <c r="AF208" s="33">
        <f>SUM('Raw Data'!$R208:$T208)</f>
        <v>449.5</v>
      </c>
    </row>
    <row r="209" spans="1:32" x14ac:dyDescent="0.3">
      <c r="A209" s="34" t="s">
        <v>33</v>
      </c>
      <c r="B209" s="34">
        <v>2018</v>
      </c>
      <c r="C209" s="34" t="s">
        <v>48</v>
      </c>
      <c r="D209" s="34">
        <v>137</v>
      </c>
      <c r="E209" s="34">
        <v>143.1</v>
      </c>
      <c r="F209" s="34">
        <v>132.80000000000001</v>
      </c>
      <c r="G209" s="34">
        <v>141.5</v>
      </c>
      <c r="H209" s="34">
        <v>117.8</v>
      </c>
      <c r="I209" s="34">
        <v>140</v>
      </c>
      <c r="J209" s="34">
        <v>151.30000000000001</v>
      </c>
      <c r="K209" s="34">
        <v>113.5</v>
      </c>
      <c r="L209" s="34">
        <v>112.3</v>
      </c>
      <c r="M209" s="34">
        <v>141.19999999999999</v>
      </c>
      <c r="N209" s="34">
        <v>127.7</v>
      </c>
      <c r="O209" s="34">
        <v>151.30000000000001</v>
      </c>
      <c r="P209" s="34">
        <v>138.9</v>
      </c>
      <c r="Q209" s="34">
        <v>163.30000000000001</v>
      </c>
      <c r="R209" s="34">
        <v>140.80000000000001</v>
      </c>
      <c r="S209" s="34">
        <v>129.30000000000001</v>
      </c>
      <c r="T209" s="34">
        <v>139.1</v>
      </c>
      <c r="U209" s="37" t="s">
        <v>111</v>
      </c>
      <c r="V209" s="34">
        <v>131.19999999999999</v>
      </c>
      <c r="W209" s="34">
        <v>134.9</v>
      </c>
      <c r="X209" s="34">
        <v>135.69999999999999</v>
      </c>
      <c r="Y209" s="34">
        <v>122.5</v>
      </c>
      <c r="Z209" s="34">
        <v>130.19999999999999</v>
      </c>
      <c r="AA209" s="34">
        <v>145.19999999999999</v>
      </c>
      <c r="AB209" s="34">
        <v>129.30000000000001</v>
      </c>
      <c r="AC209" s="34">
        <v>131.9</v>
      </c>
      <c r="AD209" s="34">
        <v>138.1</v>
      </c>
      <c r="AE209" s="35">
        <f>SUM('Raw Data'!$D209:$P209)</f>
        <v>1748.4</v>
      </c>
      <c r="AF209" s="35">
        <f>SUM('Raw Data'!$R209:$T209)</f>
        <v>409.20000000000005</v>
      </c>
    </row>
    <row r="210" spans="1:32" x14ac:dyDescent="0.3">
      <c r="A210" s="32" t="s">
        <v>35</v>
      </c>
      <c r="B210" s="32">
        <v>2018</v>
      </c>
      <c r="C210" s="32" t="s">
        <v>48</v>
      </c>
      <c r="D210" s="32">
        <v>138.6</v>
      </c>
      <c r="E210" s="32">
        <v>145.80000000000001</v>
      </c>
      <c r="F210" s="32">
        <v>135.1</v>
      </c>
      <c r="G210" s="32">
        <v>142.9</v>
      </c>
      <c r="H210" s="32">
        <v>122.1</v>
      </c>
      <c r="I210" s="32">
        <v>145.4</v>
      </c>
      <c r="J210" s="32">
        <v>150</v>
      </c>
      <c r="K210" s="32">
        <v>121.4</v>
      </c>
      <c r="L210" s="32">
        <v>113.7</v>
      </c>
      <c r="M210" s="32">
        <v>139.5</v>
      </c>
      <c r="N210" s="32">
        <v>130.80000000000001</v>
      </c>
      <c r="O210" s="32">
        <v>153.80000000000001</v>
      </c>
      <c r="P210" s="32">
        <v>140.4</v>
      </c>
      <c r="Q210" s="32">
        <v>159.19999999999999</v>
      </c>
      <c r="R210" s="32">
        <v>147.69999999999999</v>
      </c>
      <c r="S210" s="32">
        <v>139.1</v>
      </c>
      <c r="T210" s="32">
        <v>146.5</v>
      </c>
      <c r="U210" s="36" t="s">
        <v>111</v>
      </c>
      <c r="V210" s="32">
        <v>142.30000000000001</v>
      </c>
      <c r="W210" s="32">
        <v>139.69999999999999</v>
      </c>
      <c r="X210" s="32">
        <v>138.4</v>
      </c>
      <c r="Y210" s="32">
        <v>126</v>
      </c>
      <c r="Z210" s="32">
        <v>134.5</v>
      </c>
      <c r="AA210" s="32">
        <v>146.19999999999999</v>
      </c>
      <c r="AB210" s="32">
        <v>130.9</v>
      </c>
      <c r="AC210" s="32">
        <v>134.69999999999999</v>
      </c>
      <c r="AD210" s="32">
        <v>140.19999999999999</v>
      </c>
      <c r="AE210" s="33">
        <f>SUM('Raw Data'!$D210:$P210)</f>
        <v>1779.5</v>
      </c>
      <c r="AF210" s="33">
        <f>SUM('Raw Data'!$R210:$T210)</f>
        <v>433.29999999999995</v>
      </c>
    </row>
    <row r="211" spans="1:32" x14ac:dyDescent="0.3">
      <c r="A211" s="34" t="s">
        <v>30</v>
      </c>
      <c r="B211" s="34">
        <v>2018</v>
      </c>
      <c r="C211" s="34" t="s">
        <v>50</v>
      </c>
      <c r="D211" s="34">
        <v>139.30000000000001</v>
      </c>
      <c r="E211" s="34">
        <v>147.6</v>
      </c>
      <c r="F211" s="34">
        <v>134.6</v>
      </c>
      <c r="G211" s="34">
        <v>141.9</v>
      </c>
      <c r="H211" s="34">
        <v>123.5</v>
      </c>
      <c r="I211" s="34">
        <v>144.5</v>
      </c>
      <c r="J211" s="34">
        <v>147.6</v>
      </c>
      <c r="K211" s="34">
        <v>121.4</v>
      </c>
      <c r="L211" s="34">
        <v>112.3</v>
      </c>
      <c r="M211" s="34">
        <v>139.5</v>
      </c>
      <c r="N211" s="34">
        <v>134.6</v>
      </c>
      <c r="O211" s="34">
        <v>155.19999999999999</v>
      </c>
      <c r="P211" s="34">
        <v>140.19999999999999</v>
      </c>
      <c r="Q211" s="34">
        <v>159.6</v>
      </c>
      <c r="R211" s="34">
        <v>150.69999999999999</v>
      </c>
      <c r="S211" s="34">
        <v>144.5</v>
      </c>
      <c r="T211" s="34">
        <v>149.80000000000001</v>
      </c>
      <c r="U211" s="37" t="s">
        <v>32</v>
      </c>
      <c r="V211" s="34">
        <v>149.69999999999999</v>
      </c>
      <c r="W211" s="34">
        <v>147.5</v>
      </c>
      <c r="X211" s="34">
        <v>144.80000000000001</v>
      </c>
      <c r="Y211" s="34">
        <v>130.80000000000001</v>
      </c>
      <c r="Z211" s="34">
        <v>140.1</v>
      </c>
      <c r="AA211" s="34">
        <v>148</v>
      </c>
      <c r="AB211" s="34">
        <v>134.4</v>
      </c>
      <c r="AC211" s="34">
        <v>139.80000000000001</v>
      </c>
      <c r="AD211" s="34">
        <v>142.19999999999999</v>
      </c>
      <c r="AE211" s="35">
        <f>SUM('Raw Data'!$D211:$P211)</f>
        <v>1782.2</v>
      </c>
      <c r="AF211" s="35">
        <f>SUM('Raw Data'!$R211:$T211)</f>
        <v>445</v>
      </c>
    </row>
    <row r="212" spans="1:32" x14ac:dyDescent="0.3">
      <c r="A212" s="32" t="s">
        <v>33</v>
      </c>
      <c r="B212" s="32">
        <v>2018</v>
      </c>
      <c r="C212" s="32" t="s">
        <v>50</v>
      </c>
      <c r="D212" s="32">
        <v>137.6</v>
      </c>
      <c r="E212" s="32">
        <v>144.9</v>
      </c>
      <c r="F212" s="32">
        <v>133.5</v>
      </c>
      <c r="G212" s="32">
        <v>141.5</v>
      </c>
      <c r="H212" s="32">
        <v>118</v>
      </c>
      <c r="I212" s="32">
        <v>139.5</v>
      </c>
      <c r="J212" s="32">
        <v>153</v>
      </c>
      <c r="K212" s="32">
        <v>113.2</v>
      </c>
      <c r="L212" s="32">
        <v>112.8</v>
      </c>
      <c r="M212" s="32">
        <v>141.1</v>
      </c>
      <c r="N212" s="32">
        <v>127.6</v>
      </c>
      <c r="O212" s="32">
        <v>152</v>
      </c>
      <c r="P212" s="32">
        <v>139.4</v>
      </c>
      <c r="Q212" s="32">
        <v>164</v>
      </c>
      <c r="R212" s="32">
        <v>141.5</v>
      </c>
      <c r="S212" s="32">
        <v>129.80000000000001</v>
      </c>
      <c r="T212" s="32">
        <v>139.69999999999999</v>
      </c>
      <c r="U212" s="36" t="s">
        <v>112</v>
      </c>
      <c r="V212" s="32">
        <v>133.4</v>
      </c>
      <c r="W212" s="32">
        <v>135.1</v>
      </c>
      <c r="X212" s="32">
        <v>136.19999999999999</v>
      </c>
      <c r="Y212" s="32">
        <v>123.3</v>
      </c>
      <c r="Z212" s="32">
        <v>130.69999999999999</v>
      </c>
      <c r="AA212" s="32">
        <v>145.5</v>
      </c>
      <c r="AB212" s="32">
        <v>130.4</v>
      </c>
      <c r="AC212" s="32">
        <v>132.5</v>
      </c>
      <c r="AD212" s="32">
        <v>138.9</v>
      </c>
      <c r="AE212" s="33">
        <f>SUM('Raw Data'!$D212:$P212)</f>
        <v>1754.1</v>
      </c>
      <c r="AF212" s="33">
        <f>SUM('Raw Data'!$R212:$T212)</f>
        <v>411</v>
      </c>
    </row>
    <row r="213" spans="1:32" x14ac:dyDescent="0.3">
      <c r="A213" s="34" t="s">
        <v>35</v>
      </c>
      <c r="B213" s="34">
        <v>2018</v>
      </c>
      <c r="C213" s="34" t="s">
        <v>50</v>
      </c>
      <c r="D213" s="34">
        <v>137.4</v>
      </c>
      <c r="E213" s="34">
        <v>149.5</v>
      </c>
      <c r="F213" s="34">
        <v>137.30000000000001</v>
      </c>
      <c r="G213" s="34">
        <v>141.9</v>
      </c>
      <c r="H213" s="34">
        <v>121.1</v>
      </c>
      <c r="I213" s="34">
        <v>142.5</v>
      </c>
      <c r="J213" s="34">
        <v>146.69999999999999</v>
      </c>
      <c r="K213" s="34">
        <v>119.1</v>
      </c>
      <c r="L213" s="34">
        <v>111.9</v>
      </c>
      <c r="M213" s="34">
        <v>141</v>
      </c>
      <c r="N213" s="34">
        <v>133.6</v>
      </c>
      <c r="O213" s="34">
        <v>154.5</v>
      </c>
      <c r="P213" s="34">
        <v>139.69999999999999</v>
      </c>
      <c r="Q213" s="34">
        <v>162.6</v>
      </c>
      <c r="R213" s="34">
        <v>148</v>
      </c>
      <c r="S213" s="34">
        <v>139.19999999999999</v>
      </c>
      <c r="T213" s="34">
        <v>146.80000000000001</v>
      </c>
      <c r="U213" s="37" t="s">
        <v>113</v>
      </c>
      <c r="V213" s="34">
        <v>145.30000000000001</v>
      </c>
      <c r="W213" s="34">
        <v>142.19999999999999</v>
      </c>
      <c r="X213" s="34">
        <v>142.1</v>
      </c>
      <c r="Y213" s="34">
        <v>125.5</v>
      </c>
      <c r="Z213" s="34">
        <v>136.5</v>
      </c>
      <c r="AA213" s="34">
        <v>147.80000000000001</v>
      </c>
      <c r="AB213" s="34">
        <v>132</v>
      </c>
      <c r="AC213" s="34">
        <v>136.30000000000001</v>
      </c>
      <c r="AD213" s="34">
        <v>140.80000000000001</v>
      </c>
      <c r="AE213" s="35">
        <f>SUM('Raw Data'!$D213:$P213)</f>
        <v>1776.2</v>
      </c>
      <c r="AF213" s="35">
        <f>SUM('Raw Data'!$R213:$T213)</f>
        <v>434</v>
      </c>
    </row>
    <row r="214" spans="1:32" x14ac:dyDescent="0.3">
      <c r="A214" s="32" t="s">
        <v>30</v>
      </c>
      <c r="B214" s="32">
        <v>2018</v>
      </c>
      <c r="C214" s="32" t="s">
        <v>53</v>
      </c>
      <c r="D214" s="32">
        <v>137.1</v>
      </c>
      <c r="E214" s="32">
        <v>150.80000000000001</v>
      </c>
      <c r="F214" s="32">
        <v>136.69999999999999</v>
      </c>
      <c r="G214" s="32">
        <v>141.9</v>
      </c>
      <c r="H214" s="32">
        <v>122.8</v>
      </c>
      <c r="I214" s="32">
        <v>143.9</v>
      </c>
      <c r="J214" s="32">
        <v>147.5</v>
      </c>
      <c r="K214" s="32">
        <v>121</v>
      </c>
      <c r="L214" s="32">
        <v>111.6</v>
      </c>
      <c r="M214" s="32">
        <v>140.6</v>
      </c>
      <c r="N214" s="32">
        <v>137.5</v>
      </c>
      <c r="O214" s="32">
        <v>156.1</v>
      </c>
      <c r="P214" s="32">
        <v>140</v>
      </c>
      <c r="Q214" s="32">
        <v>161.9</v>
      </c>
      <c r="R214" s="32">
        <v>151.69999999999999</v>
      </c>
      <c r="S214" s="32">
        <v>145.5</v>
      </c>
      <c r="T214" s="32">
        <v>150.80000000000001</v>
      </c>
      <c r="U214" s="36" t="s">
        <v>32</v>
      </c>
      <c r="V214" s="32">
        <v>150.30000000000001</v>
      </c>
      <c r="W214" s="32">
        <v>148</v>
      </c>
      <c r="X214" s="32">
        <v>145.4</v>
      </c>
      <c r="Y214" s="32">
        <v>130.30000000000001</v>
      </c>
      <c r="Z214" s="32">
        <v>143.1</v>
      </c>
      <c r="AA214" s="32">
        <v>150.19999999999999</v>
      </c>
      <c r="AB214" s="32">
        <v>133.1</v>
      </c>
      <c r="AC214" s="32">
        <v>140.1</v>
      </c>
      <c r="AD214" s="32">
        <v>142.4</v>
      </c>
      <c r="AE214" s="33">
        <f>SUM('Raw Data'!$D214:$P214)</f>
        <v>1787.4999999999995</v>
      </c>
      <c r="AF214" s="33">
        <f>SUM('Raw Data'!$R214:$T214)</f>
        <v>448</v>
      </c>
    </row>
    <row r="215" spans="1:32" x14ac:dyDescent="0.3">
      <c r="A215" s="34" t="s">
        <v>33</v>
      </c>
      <c r="B215" s="34">
        <v>2018</v>
      </c>
      <c r="C215" s="34" t="s">
        <v>53</v>
      </c>
      <c r="D215" s="34">
        <v>138.1</v>
      </c>
      <c r="E215" s="34">
        <v>146.30000000000001</v>
      </c>
      <c r="F215" s="34">
        <v>137.80000000000001</v>
      </c>
      <c r="G215" s="34">
        <v>141.6</v>
      </c>
      <c r="H215" s="34">
        <v>118.1</v>
      </c>
      <c r="I215" s="34">
        <v>141.5</v>
      </c>
      <c r="J215" s="34">
        <v>145.19999999999999</v>
      </c>
      <c r="K215" s="34">
        <v>115.3</v>
      </c>
      <c r="L215" s="34">
        <v>112.5</v>
      </c>
      <c r="M215" s="34">
        <v>141.4</v>
      </c>
      <c r="N215" s="34">
        <v>128</v>
      </c>
      <c r="O215" s="34">
        <v>152.6</v>
      </c>
      <c r="P215" s="34">
        <v>139.1</v>
      </c>
      <c r="Q215" s="34">
        <v>164.4</v>
      </c>
      <c r="R215" s="34">
        <v>142.4</v>
      </c>
      <c r="S215" s="34">
        <v>130.19999999999999</v>
      </c>
      <c r="T215" s="34">
        <v>140.5</v>
      </c>
      <c r="U215" s="37" t="s">
        <v>113</v>
      </c>
      <c r="V215" s="34">
        <v>136.69999999999999</v>
      </c>
      <c r="W215" s="34">
        <v>135.80000000000001</v>
      </c>
      <c r="X215" s="34">
        <v>136.80000000000001</v>
      </c>
      <c r="Y215" s="34">
        <v>121.2</v>
      </c>
      <c r="Z215" s="34">
        <v>131.30000000000001</v>
      </c>
      <c r="AA215" s="34">
        <v>146.1</v>
      </c>
      <c r="AB215" s="34">
        <v>130.5</v>
      </c>
      <c r="AC215" s="34">
        <v>132.19999999999999</v>
      </c>
      <c r="AD215" s="34">
        <v>139</v>
      </c>
      <c r="AE215" s="35">
        <f>SUM('Raw Data'!$D215:$P215)</f>
        <v>1757.4999999999998</v>
      </c>
      <c r="AF215" s="35">
        <f>SUM('Raw Data'!$R215:$T215)</f>
        <v>413.1</v>
      </c>
    </row>
    <row r="216" spans="1:32" x14ac:dyDescent="0.3">
      <c r="A216" s="32" t="s">
        <v>35</v>
      </c>
      <c r="B216" s="32">
        <v>2018</v>
      </c>
      <c r="C216" s="32" t="s">
        <v>53</v>
      </c>
      <c r="D216" s="32">
        <v>137.4</v>
      </c>
      <c r="E216" s="32">
        <v>149.19999999999999</v>
      </c>
      <c r="F216" s="32">
        <v>137.1</v>
      </c>
      <c r="G216" s="32">
        <v>141.80000000000001</v>
      </c>
      <c r="H216" s="32">
        <v>121.1</v>
      </c>
      <c r="I216" s="32">
        <v>142.80000000000001</v>
      </c>
      <c r="J216" s="32">
        <v>146.69999999999999</v>
      </c>
      <c r="K216" s="32">
        <v>119.1</v>
      </c>
      <c r="L216" s="32">
        <v>111.9</v>
      </c>
      <c r="M216" s="32">
        <v>140.9</v>
      </c>
      <c r="N216" s="32">
        <v>133.5</v>
      </c>
      <c r="O216" s="32">
        <v>154.5</v>
      </c>
      <c r="P216" s="32">
        <v>139.69999999999999</v>
      </c>
      <c r="Q216" s="32">
        <v>162.6</v>
      </c>
      <c r="R216" s="32">
        <v>148</v>
      </c>
      <c r="S216" s="32">
        <v>139.1</v>
      </c>
      <c r="T216" s="32">
        <v>146.69999999999999</v>
      </c>
      <c r="U216" s="36" t="s">
        <v>113</v>
      </c>
      <c r="V216" s="32">
        <v>145.1</v>
      </c>
      <c r="W216" s="32">
        <v>142.19999999999999</v>
      </c>
      <c r="X216" s="32">
        <v>142.1</v>
      </c>
      <c r="Y216" s="32">
        <v>125.5</v>
      </c>
      <c r="Z216" s="32">
        <v>136.5</v>
      </c>
      <c r="AA216" s="32">
        <v>147.80000000000001</v>
      </c>
      <c r="AB216" s="32">
        <v>132</v>
      </c>
      <c r="AC216" s="32">
        <v>136.30000000000001</v>
      </c>
      <c r="AD216" s="32">
        <v>140.80000000000001</v>
      </c>
      <c r="AE216" s="33">
        <f>SUM('Raw Data'!$D216:$P216)</f>
        <v>1775.7000000000003</v>
      </c>
      <c r="AF216" s="33">
        <f>SUM('Raw Data'!$R216:$T216)</f>
        <v>433.8</v>
      </c>
    </row>
    <row r="217" spans="1:32" x14ac:dyDescent="0.3">
      <c r="A217" s="34" t="s">
        <v>30</v>
      </c>
      <c r="B217" s="34">
        <v>2018</v>
      </c>
      <c r="C217" s="34" t="s">
        <v>55</v>
      </c>
      <c r="D217" s="34">
        <v>137.1</v>
      </c>
      <c r="E217" s="34">
        <v>151.9</v>
      </c>
      <c r="F217" s="34">
        <v>137.4</v>
      </c>
      <c r="G217" s="34">
        <v>142.4</v>
      </c>
      <c r="H217" s="34">
        <v>124.2</v>
      </c>
      <c r="I217" s="34">
        <v>140.19999999999999</v>
      </c>
      <c r="J217" s="34">
        <v>136.6</v>
      </c>
      <c r="K217" s="34">
        <v>120.9</v>
      </c>
      <c r="L217" s="34">
        <v>109.9</v>
      </c>
      <c r="M217" s="34">
        <v>140.19999999999999</v>
      </c>
      <c r="N217" s="34">
        <v>137.80000000000001</v>
      </c>
      <c r="O217" s="34">
        <v>156</v>
      </c>
      <c r="P217" s="34">
        <v>138.5</v>
      </c>
      <c r="Q217" s="34">
        <v>162.4</v>
      </c>
      <c r="R217" s="34">
        <v>151.6</v>
      </c>
      <c r="S217" s="34">
        <v>145.9</v>
      </c>
      <c r="T217" s="34">
        <v>150.80000000000001</v>
      </c>
      <c r="U217" s="37" t="s">
        <v>32</v>
      </c>
      <c r="V217" s="34">
        <v>149</v>
      </c>
      <c r="W217" s="34">
        <v>149.5</v>
      </c>
      <c r="X217" s="34">
        <v>149.6</v>
      </c>
      <c r="Y217" s="34">
        <v>128.9</v>
      </c>
      <c r="Z217" s="34">
        <v>143.30000000000001</v>
      </c>
      <c r="AA217" s="34">
        <v>155.1</v>
      </c>
      <c r="AB217" s="34">
        <v>133.19999999999999</v>
      </c>
      <c r="AC217" s="34">
        <v>141.6</v>
      </c>
      <c r="AD217" s="34">
        <v>141.9</v>
      </c>
      <c r="AE217" s="35">
        <f>SUM('Raw Data'!$D217:$P217)</f>
        <v>1773.1000000000001</v>
      </c>
      <c r="AF217" s="35">
        <f>SUM('Raw Data'!$R217:$T217)</f>
        <v>448.3</v>
      </c>
    </row>
    <row r="218" spans="1:32" x14ac:dyDescent="0.3">
      <c r="A218" s="32" t="s">
        <v>33</v>
      </c>
      <c r="B218" s="32">
        <v>2018</v>
      </c>
      <c r="C218" s="32" t="s">
        <v>55</v>
      </c>
      <c r="D218" s="32">
        <v>138.5</v>
      </c>
      <c r="E218" s="32">
        <v>147.80000000000001</v>
      </c>
      <c r="F218" s="32">
        <v>141.1</v>
      </c>
      <c r="G218" s="32">
        <v>141.6</v>
      </c>
      <c r="H218" s="32">
        <v>118.1</v>
      </c>
      <c r="I218" s="32">
        <v>138.5</v>
      </c>
      <c r="J218" s="32">
        <v>132.4</v>
      </c>
      <c r="K218" s="32">
        <v>117.5</v>
      </c>
      <c r="L218" s="32">
        <v>111</v>
      </c>
      <c r="M218" s="32">
        <v>141.5</v>
      </c>
      <c r="N218" s="32">
        <v>128.1</v>
      </c>
      <c r="O218" s="32">
        <v>152.9</v>
      </c>
      <c r="P218" s="32">
        <v>137.6</v>
      </c>
      <c r="Q218" s="32">
        <v>164.6</v>
      </c>
      <c r="R218" s="32">
        <v>142.69999999999999</v>
      </c>
      <c r="S218" s="32">
        <v>130.30000000000001</v>
      </c>
      <c r="T218" s="32">
        <v>140.80000000000001</v>
      </c>
      <c r="U218" s="36" t="s">
        <v>114</v>
      </c>
      <c r="V218" s="32">
        <v>132.4</v>
      </c>
      <c r="W218" s="32">
        <v>136.19999999999999</v>
      </c>
      <c r="X218" s="32">
        <v>137.30000000000001</v>
      </c>
      <c r="Y218" s="32">
        <v>118.8</v>
      </c>
      <c r="Z218" s="32">
        <v>131.69999999999999</v>
      </c>
      <c r="AA218" s="32">
        <v>146.5</v>
      </c>
      <c r="AB218" s="32">
        <v>130.80000000000001</v>
      </c>
      <c r="AC218" s="32">
        <v>131.69999999999999</v>
      </c>
      <c r="AD218" s="32">
        <v>138</v>
      </c>
      <c r="AE218" s="33">
        <f>SUM('Raw Data'!$D218:$P218)</f>
        <v>1746.6</v>
      </c>
      <c r="AF218" s="33">
        <f>SUM('Raw Data'!$R218:$T218)</f>
        <v>413.8</v>
      </c>
    </row>
    <row r="219" spans="1:32" x14ac:dyDescent="0.3">
      <c r="A219" s="34" t="s">
        <v>35</v>
      </c>
      <c r="B219" s="34">
        <v>2018</v>
      </c>
      <c r="C219" s="34" t="s">
        <v>55</v>
      </c>
      <c r="D219" s="34">
        <v>137.5</v>
      </c>
      <c r="E219" s="34">
        <v>150.5</v>
      </c>
      <c r="F219" s="34">
        <v>138.80000000000001</v>
      </c>
      <c r="G219" s="34">
        <v>142.1</v>
      </c>
      <c r="H219" s="34">
        <v>122</v>
      </c>
      <c r="I219" s="34">
        <v>139.4</v>
      </c>
      <c r="J219" s="34">
        <v>135.19999999999999</v>
      </c>
      <c r="K219" s="34">
        <v>119.8</v>
      </c>
      <c r="L219" s="34">
        <v>110.3</v>
      </c>
      <c r="M219" s="34">
        <v>140.6</v>
      </c>
      <c r="N219" s="34">
        <v>133.80000000000001</v>
      </c>
      <c r="O219" s="34">
        <v>154.6</v>
      </c>
      <c r="P219" s="34">
        <v>138.19999999999999</v>
      </c>
      <c r="Q219" s="34">
        <v>163</v>
      </c>
      <c r="R219" s="34">
        <v>148.1</v>
      </c>
      <c r="S219" s="34">
        <v>139.4</v>
      </c>
      <c r="T219" s="34">
        <v>146.80000000000001</v>
      </c>
      <c r="U219" s="37" t="s">
        <v>114</v>
      </c>
      <c r="V219" s="34">
        <v>142.69999999999999</v>
      </c>
      <c r="W219" s="34">
        <v>143.19999999999999</v>
      </c>
      <c r="X219" s="34">
        <v>144.9</v>
      </c>
      <c r="Y219" s="34">
        <v>123.6</v>
      </c>
      <c r="Z219" s="34">
        <v>136.80000000000001</v>
      </c>
      <c r="AA219" s="34">
        <v>150.1</v>
      </c>
      <c r="AB219" s="34">
        <v>132.19999999999999</v>
      </c>
      <c r="AC219" s="34">
        <v>136.80000000000001</v>
      </c>
      <c r="AD219" s="34">
        <v>140.1</v>
      </c>
      <c r="AE219" s="35">
        <f>SUM('Raw Data'!$D219:$P219)</f>
        <v>1762.7999999999997</v>
      </c>
      <c r="AF219" s="35">
        <f>SUM('Raw Data'!$R219:$T219)</f>
        <v>434.3</v>
      </c>
    </row>
    <row r="220" spans="1:32" x14ac:dyDescent="0.3">
      <c r="A220" s="32" t="s">
        <v>30</v>
      </c>
      <c r="B220" s="32">
        <v>2019</v>
      </c>
      <c r="C220" s="32" t="s">
        <v>31</v>
      </c>
      <c r="D220" s="32">
        <v>136.6</v>
      </c>
      <c r="E220" s="32">
        <v>152.5</v>
      </c>
      <c r="F220" s="32">
        <v>138.19999999999999</v>
      </c>
      <c r="G220" s="32">
        <v>142.4</v>
      </c>
      <c r="H220" s="32">
        <v>123.9</v>
      </c>
      <c r="I220" s="32">
        <v>135.5</v>
      </c>
      <c r="J220" s="32">
        <v>131.69999999999999</v>
      </c>
      <c r="K220" s="32">
        <v>121.3</v>
      </c>
      <c r="L220" s="32">
        <v>108.4</v>
      </c>
      <c r="M220" s="32">
        <v>138.9</v>
      </c>
      <c r="N220" s="32">
        <v>137</v>
      </c>
      <c r="O220" s="32">
        <v>155.80000000000001</v>
      </c>
      <c r="P220" s="32">
        <v>137.4</v>
      </c>
      <c r="Q220" s="32">
        <v>162.69999999999999</v>
      </c>
      <c r="R220" s="32">
        <v>150.6</v>
      </c>
      <c r="S220" s="32">
        <v>145.1</v>
      </c>
      <c r="T220" s="32">
        <v>149.9</v>
      </c>
      <c r="U220" s="36" t="s">
        <v>32</v>
      </c>
      <c r="V220" s="32">
        <v>146.19999999999999</v>
      </c>
      <c r="W220" s="32">
        <v>150.1</v>
      </c>
      <c r="X220" s="32">
        <v>149.6</v>
      </c>
      <c r="Y220" s="32">
        <v>128.6</v>
      </c>
      <c r="Z220" s="32">
        <v>142.9</v>
      </c>
      <c r="AA220" s="32">
        <v>155.19999999999999</v>
      </c>
      <c r="AB220" s="32">
        <v>133.5</v>
      </c>
      <c r="AC220" s="32">
        <v>141.69999999999999</v>
      </c>
      <c r="AD220" s="32">
        <v>141</v>
      </c>
      <c r="AE220" s="33">
        <f>SUM('Raw Data'!$D220:$P220)</f>
        <v>1759.6000000000001</v>
      </c>
      <c r="AF220" s="33">
        <f>SUM('Raw Data'!$R220:$T220)</f>
        <v>445.6</v>
      </c>
    </row>
    <row r="221" spans="1:32" x14ac:dyDescent="0.3">
      <c r="A221" s="34" t="s">
        <v>33</v>
      </c>
      <c r="B221" s="34">
        <v>2019</v>
      </c>
      <c r="C221" s="34" t="s">
        <v>31</v>
      </c>
      <c r="D221" s="34">
        <v>138.30000000000001</v>
      </c>
      <c r="E221" s="34">
        <v>149.4</v>
      </c>
      <c r="F221" s="34">
        <v>143.5</v>
      </c>
      <c r="G221" s="34">
        <v>141.69999999999999</v>
      </c>
      <c r="H221" s="34">
        <v>118.1</v>
      </c>
      <c r="I221" s="34">
        <v>135.19999999999999</v>
      </c>
      <c r="J221" s="34">
        <v>130.5</v>
      </c>
      <c r="K221" s="34">
        <v>118.2</v>
      </c>
      <c r="L221" s="34">
        <v>110.4</v>
      </c>
      <c r="M221" s="34">
        <v>140.4</v>
      </c>
      <c r="N221" s="34">
        <v>128.1</v>
      </c>
      <c r="O221" s="34">
        <v>153.19999999999999</v>
      </c>
      <c r="P221" s="34">
        <v>137.30000000000001</v>
      </c>
      <c r="Q221" s="34">
        <v>164.7</v>
      </c>
      <c r="R221" s="34">
        <v>143</v>
      </c>
      <c r="S221" s="34">
        <v>130.4</v>
      </c>
      <c r="T221" s="34">
        <v>141.1</v>
      </c>
      <c r="U221" s="37" t="s">
        <v>115</v>
      </c>
      <c r="V221" s="34">
        <v>128.6</v>
      </c>
      <c r="W221" s="34">
        <v>136.30000000000001</v>
      </c>
      <c r="X221" s="34">
        <v>137.80000000000001</v>
      </c>
      <c r="Y221" s="34">
        <v>118.6</v>
      </c>
      <c r="Z221" s="34">
        <v>131.9</v>
      </c>
      <c r="AA221" s="34">
        <v>146.6</v>
      </c>
      <c r="AB221" s="34">
        <v>131.69999999999999</v>
      </c>
      <c r="AC221" s="34">
        <v>131.80000000000001</v>
      </c>
      <c r="AD221" s="34">
        <v>138</v>
      </c>
      <c r="AE221" s="35">
        <f>SUM('Raw Data'!$D221:$P221)</f>
        <v>1744.3000000000002</v>
      </c>
      <c r="AF221" s="35">
        <f>SUM('Raw Data'!$R221:$T221)</f>
        <v>414.5</v>
      </c>
    </row>
    <row r="222" spans="1:32" x14ac:dyDescent="0.3">
      <c r="A222" s="32" t="s">
        <v>35</v>
      </c>
      <c r="B222" s="32">
        <v>2019</v>
      </c>
      <c r="C222" s="32" t="s">
        <v>31</v>
      </c>
      <c r="D222" s="32">
        <v>137.1</v>
      </c>
      <c r="E222" s="32">
        <v>151.4</v>
      </c>
      <c r="F222" s="32">
        <v>140.19999999999999</v>
      </c>
      <c r="G222" s="32">
        <v>142.1</v>
      </c>
      <c r="H222" s="32">
        <v>121.8</v>
      </c>
      <c r="I222" s="32">
        <v>135.4</v>
      </c>
      <c r="J222" s="32">
        <v>131.30000000000001</v>
      </c>
      <c r="K222" s="32">
        <v>120.3</v>
      </c>
      <c r="L222" s="32">
        <v>109.1</v>
      </c>
      <c r="M222" s="32">
        <v>139.4</v>
      </c>
      <c r="N222" s="32">
        <v>133.30000000000001</v>
      </c>
      <c r="O222" s="32">
        <v>154.6</v>
      </c>
      <c r="P222" s="32">
        <v>137.4</v>
      </c>
      <c r="Q222" s="32">
        <v>163.19999999999999</v>
      </c>
      <c r="R222" s="32">
        <v>147.6</v>
      </c>
      <c r="S222" s="32">
        <v>139</v>
      </c>
      <c r="T222" s="32">
        <v>146.4</v>
      </c>
      <c r="U222" s="36" t="s">
        <v>115</v>
      </c>
      <c r="V222" s="32">
        <v>139.5</v>
      </c>
      <c r="W222" s="32">
        <v>143.6</v>
      </c>
      <c r="X222" s="32">
        <v>145.1</v>
      </c>
      <c r="Y222" s="32">
        <v>123.3</v>
      </c>
      <c r="Z222" s="32">
        <v>136.69999999999999</v>
      </c>
      <c r="AA222" s="32">
        <v>150.19999999999999</v>
      </c>
      <c r="AB222" s="32">
        <v>132.80000000000001</v>
      </c>
      <c r="AC222" s="32">
        <v>136.9</v>
      </c>
      <c r="AD222" s="32">
        <v>139.6</v>
      </c>
      <c r="AE222" s="33">
        <f>SUM('Raw Data'!$D222:$P222)</f>
        <v>1753.3999999999999</v>
      </c>
      <c r="AF222" s="33">
        <f>SUM('Raw Data'!$R222:$T222)</f>
        <v>433</v>
      </c>
    </row>
    <row r="223" spans="1:32" x14ac:dyDescent="0.3">
      <c r="A223" s="34" t="s">
        <v>30</v>
      </c>
      <c r="B223" s="34">
        <v>2019</v>
      </c>
      <c r="C223" s="34" t="s">
        <v>36</v>
      </c>
      <c r="D223" s="34">
        <v>136.80000000000001</v>
      </c>
      <c r="E223" s="34">
        <v>153</v>
      </c>
      <c r="F223" s="34">
        <v>139.1</v>
      </c>
      <c r="G223" s="34">
        <v>142.5</v>
      </c>
      <c r="H223" s="34">
        <v>124.1</v>
      </c>
      <c r="I223" s="34">
        <v>135.80000000000001</v>
      </c>
      <c r="J223" s="34">
        <v>128.69999999999999</v>
      </c>
      <c r="K223" s="34">
        <v>121.5</v>
      </c>
      <c r="L223" s="34">
        <v>108.3</v>
      </c>
      <c r="M223" s="34">
        <v>139.19999999999999</v>
      </c>
      <c r="N223" s="34">
        <v>137.4</v>
      </c>
      <c r="O223" s="34">
        <v>156.19999999999999</v>
      </c>
      <c r="P223" s="34">
        <v>137.19999999999999</v>
      </c>
      <c r="Q223" s="34">
        <v>162.80000000000001</v>
      </c>
      <c r="R223" s="34">
        <v>150.5</v>
      </c>
      <c r="S223" s="34">
        <v>146.1</v>
      </c>
      <c r="T223" s="34">
        <v>149.9</v>
      </c>
      <c r="U223" s="37" t="s">
        <v>32</v>
      </c>
      <c r="V223" s="34">
        <v>145.30000000000001</v>
      </c>
      <c r="W223" s="34">
        <v>150.1</v>
      </c>
      <c r="X223" s="34">
        <v>149.9</v>
      </c>
      <c r="Y223" s="34">
        <v>129.19999999999999</v>
      </c>
      <c r="Z223" s="34">
        <v>143.4</v>
      </c>
      <c r="AA223" s="34">
        <v>155.5</v>
      </c>
      <c r="AB223" s="34">
        <v>134.9</v>
      </c>
      <c r="AC223" s="34">
        <v>142.19999999999999</v>
      </c>
      <c r="AD223" s="34">
        <v>141</v>
      </c>
      <c r="AE223" s="35">
        <f>SUM('Raw Data'!$D223:$P223)</f>
        <v>1759.8000000000002</v>
      </c>
      <c r="AF223" s="35">
        <f>SUM('Raw Data'!$R223:$T223)</f>
        <v>446.5</v>
      </c>
    </row>
    <row r="224" spans="1:32" x14ac:dyDescent="0.3">
      <c r="A224" s="32" t="s">
        <v>33</v>
      </c>
      <c r="B224" s="32">
        <v>2019</v>
      </c>
      <c r="C224" s="32" t="s">
        <v>36</v>
      </c>
      <c r="D224" s="32">
        <v>139.4</v>
      </c>
      <c r="E224" s="32">
        <v>150.1</v>
      </c>
      <c r="F224" s="32">
        <v>145.30000000000001</v>
      </c>
      <c r="G224" s="32">
        <v>141.69999999999999</v>
      </c>
      <c r="H224" s="32">
        <v>118.4</v>
      </c>
      <c r="I224" s="32">
        <v>137</v>
      </c>
      <c r="J224" s="32">
        <v>131.6</v>
      </c>
      <c r="K224" s="32">
        <v>119.9</v>
      </c>
      <c r="L224" s="32">
        <v>110.4</v>
      </c>
      <c r="M224" s="32">
        <v>140.80000000000001</v>
      </c>
      <c r="N224" s="32">
        <v>128.30000000000001</v>
      </c>
      <c r="O224" s="32">
        <v>153.5</v>
      </c>
      <c r="P224" s="32">
        <v>138</v>
      </c>
      <c r="Q224" s="32">
        <v>164.9</v>
      </c>
      <c r="R224" s="32">
        <v>143.30000000000001</v>
      </c>
      <c r="S224" s="32">
        <v>130.80000000000001</v>
      </c>
      <c r="T224" s="32">
        <v>141.4</v>
      </c>
      <c r="U224" s="36" t="s">
        <v>116</v>
      </c>
      <c r="V224" s="32">
        <v>127.1</v>
      </c>
      <c r="W224" s="32">
        <v>136.6</v>
      </c>
      <c r="X224" s="32">
        <v>138.5</v>
      </c>
      <c r="Y224" s="32">
        <v>119.2</v>
      </c>
      <c r="Z224" s="32">
        <v>132.19999999999999</v>
      </c>
      <c r="AA224" s="32">
        <v>146.6</v>
      </c>
      <c r="AB224" s="32">
        <v>133</v>
      </c>
      <c r="AC224" s="32">
        <v>132.4</v>
      </c>
      <c r="AD224" s="32">
        <v>138.6</v>
      </c>
      <c r="AE224" s="33">
        <f>SUM('Raw Data'!$D224:$P224)</f>
        <v>1754.4</v>
      </c>
      <c r="AF224" s="33">
        <f>SUM('Raw Data'!$R224:$T224)</f>
        <v>415.5</v>
      </c>
    </row>
    <row r="225" spans="1:32" x14ac:dyDescent="0.3">
      <c r="A225" s="34" t="s">
        <v>35</v>
      </c>
      <c r="B225" s="34">
        <v>2019</v>
      </c>
      <c r="C225" s="34" t="s">
        <v>36</v>
      </c>
      <c r="D225" s="34">
        <v>137.6</v>
      </c>
      <c r="E225" s="34">
        <v>152</v>
      </c>
      <c r="F225" s="34">
        <v>141.5</v>
      </c>
      <c r="G225" s="34">
        <v>142.19999999999999</v>
      </c>
      <c r="H225" s="34">
        <v>122</v>
      </c>
      <c r="I225" s="34">
        <v>136.4</v>
      </c>
      <c r="J225" s="34">
        <v>129.69999999999999</v>
      </c>
      <c r="K225" s="34">
        <v>121</v>
      </c>
      <c r="L225" s="34">
        <v>109</v>
      </c>
      <c r="M225" s="34">
        <v>139.69999999999999</v>
      </c>
      <c r="N225" s="34">
        <v>133.6</v>
      </c>
      <c r="O225" s="34">
        <v>154.9</v>
      </c>
      <c r="P225" s="34">
        <v>137.5</v>
      </c>
      <c r="Q225" s="34">
        <v>163.4</v>
      </c>
      <c r="R225" s="34">
        <v>147.69999999999999</v>
      </c>
      <c r="S225" s="34">
        <v>139.69999999999999</v>
      </c>
      <c r="T225" s="34">
        <v>146.5</v>
      </c>
      <c r="U225" s="37" t="s">
        <v>116</v>
      </c>
      <c r="V225" s="34">
        <v>138.4</v>
      </c>
      <c r="W225" s="34">
        <v>143.69999999999999</v>
      </c>
      <c r="X225" s="34">
        <v>145.6</v>
      </c>
      <c r="Y225" s="34">
        <v>123.9</v>
      </c>
      <c r="Z225" s="34">
        <v>137.1</v>
      </c>
      <c r="AA225" s="34">
        <v>150.30000000000001</v>
      </c>
      <c r="AB225" s="34">
        <v>134.1</v>
      </c>
      <c r="AC225" s="34">
        <v>137.4</v>
      </c>
      <c r="AD225" s="34">
        <v>139.9</v>
      </c>
      <c r="AE225" s="35">
        <f>SUM('Raw Data'!$D225:$P225)</f>
        <v>1757.1</v>
      </c>
      <c r="AF225" s="35">
        <f>SUM('Raw Data'!$R225:$T225)</f>
        <v>433.9</v>
      </c>
    </row>
    <row r="226" spans="1:32" x14ac:dyDescent="0.3">
      <c r="A226" s="32" t="s">
        <v>30</v>
      </c>
      <c r="B226" s="32">
        <v>2019</v>
      </c>
      <c r="C226" s="32" t="s">
        <v>38</v>
      </c>
      <c r="D226" s="32">
        <v>136.9</v>
      </c>
      <c r="E226" s="32">
        <v>154.1</v>
      </c>
      <c r="F226" s="32">
        <v>138.69999999999999</v>
      </c>
      <c r="G226" s="32">
        <v>142.5</v>
      </c>
      <c r="H226" s="32">
        <v>124.1</v>
      </c>
      <c r="I226" s="32">
        <v>136.1</v>
      </c>
      <c r="J226" s="32">
        <v>128.19999999999999</v>
      </c>
      <c r="K226" s="32">
        <v>122.3</v>
      </c>
      <c r="L226" s="32">
        <v>108.3</v>
      </c>
      <c r="M226" s="32">
        <v>138.9</v>
      </c>
      <c r="N226" s="32">
        <v>137.4</v>
      </c>
      <c r="O226" s="32">
        <v>156.4</v>
      </c>
      <c r="P226" s="32">
        <v>137.30000000000001</v>
      </c>
      <c r="Q226" s="32">
        <v>162.9</v>
      </c>
      <c r="R226" s="32">
        <v>150.80000000000001</v>
      </c>
      <c r="S226" s="32">
        <v>146.1</v>
      </c>
      <c r="T226" s="32">
        <v>150.1</v>
      </c>
      <c r="U226" s="36" t="s">
        <v>32</v>
      </c>
      <c r="V226" s="32">
        <v>146.4</v>
      </c>
      <c r="W226" s="32">
        <v>150</v>
      </c>
      <c r="X226" s="32">
        <v>150.4</v>
      </c>
      <c r="Y226" s="32">
        <v>129.9</v>
      </c>
      <c r="Z226" s="32">
        <v>143.80000000000001</v>
      </c>
      <c r="AA226" s="32">
        <v>155.5</v>
      </c>
      <c r="AB226" s="32">
        <v>134</v>
      </c>
      <c r="AC226" s="32">
        <v>142.4</v>
      </c>
      <c r="AD226" s="32">
        <v>141.19999999999999</v>
      </c>
      <c r="AE226" s="33">
        <f>SUM('Raw Data'!$D226:$P226)</f>
        <v>1761.2000000000003</v>
      </c>
      <c r="AF226" s="33">
        <f>SUM('Raw Data'!$R226:$T226)</f>
        <v>447</v>
      </c>
    </row>
    <row r="227" spans="1:32" x14ac:dyDescent="0.3">
      <c r="A227" s="34" t="s">
        <v>33</v>
      </c>
      <c r="B227" s="34">
        <v>2019</v>
      </c>
      <c r="C227" s="34" t="s">
        <v>38</v>
      </c>
      <c r="D227" s="34">
        <v>139.69999999999999</v>
      </c>
      <c r="E227" s="34">
        <v>151.1</v>
      </c>
      <c r="F227" s="34">
        <v>142.9</v>
      </c>
      <c r="G227" s="34">
        <v>141.9</v>
      </c>
      <c r="H227" s="34">
        <v>118.4</v>
      </c>
      <c r="I227" s="34">
        <v>139.4</v>
      </c>
      <c r="J227" s="34">
        <v>141.19999999999999</v>
      </c>
      <c r="K227" s="34">
        <v>120.7</v>
      </c>
      <c r="L227" s="34">
        <v>110.4</v>
      </c>
      <c r="M227" s="34">
        <v>140.69999999999999</v>
      </c>
      <c r="N227" s="34">
        <v>128.5</v>
      </c>
      <c r="O227" s="34">
        <v>153.9</v>
      </c>
      <c r="P227" s="34">
        <v>139.6</v>
      </c>
      <c r="Q227" s="34">
        <v>165.3</v>
      </c>
      <c r="R227" s="34">
        <v>143.5</v>
      </c>
      <c r="S227" s="34">
        <v>131.19999999999999</v>
      </c>
      <c r="T227" s="34">
        <v>141.6</v>
      </c>
      <c r="U227" s="37" t="s">
        <v>117</v>
      </c>
      <c r="V227" s="34">
        <v>128.80000000000001</v>
      </c>
      <c r="W227" s="34">
        <v>136.80000000000001</v>
      </c>
      <c r="X227" s="34">
        <v>139.19999999999999</v>
      </c>
      <c r="Y227" s="34">
        <v>119.9</v>
      </c>
      <c r="Z227" s="34">
        <v>133</v>
      </c>
      <c r="AA227" s="34">
        <v>146.69999999999999</v>
      </c>
      <c r="AB227" s="34">
        <v>132.5</v>
      </c>
      <c r="AC227" s="34">
        <v>132.80000000000001</v>
      </c>
      <c r="AD227" s="34">
        <v>139.5</v>
      </c>
      <c r="AE227" s="35">
        <f>SUM('Raw Data'!$D227:$P227)</f>
        <v>1768.4</v>
      </c>
      <c r="AF227" s="35">
        <f>SUM('Raw Data'!$R227:$T227)</f>
        <v>416.29999999999995</v>
      </c>
    </row>
    <row r="228" spans="1:32" x14ac:dyDescent="0.3">
      <c r="A228" s="32" t="s">
        <v>35</v>
      </c>
      <c r="B228" s="32">
        <v>2019</v>
      </c>
      <c r="C228" s="32" t="s">
        <v>38</v>
      </c>
      <c r="D228" s="32">
        <v>137.80000000000001</v>
      </c>
      <c r="E228" s="32">
        <v>153</v>
      </c>
      <c r="F228" s="32">
        <v>140.30000000000001</v>
      </c>
      <c r="G228" s="32">
        <v>142.30000000000001</v>
      </c>
      <c r="H228" s="32">
        <v>122</v>
      </c>
      <c r="I228" s="32">
        <v>137.6</v>
      </c>
      <c r="J228" s="32">
        <v>132.6</v>
      </c>
      <c r="K228" s="32">
        <v>121.8</v>
      </c>
      <c r="L228" s="32">
        <v>109</v>
      </c>
      <c r="M228" s="32">
        <v>139.5</v>
      </c>
      <c r="N228" s="32">
        <v>133.69999999999999</v>
      </c>
      <c r="O228" s="32">
        <v>155.19999999999999</v>
      </c>
      <c r="P228" s="32">
        <v>138.1</v>
      </c>
      <c r="Q228" s="32">
        <v>163.5</v>
      </c>
      <c r="R228" s="32">
        <v>147.9</v>
      </c>
      <c r="S228" s="32">
        <v>139.9</v>
      </c>
      <c r="T228" s="32">
        <v>146.69999999999999</v>
      </c>
      <c r="U228" s="36" t="s">
        <v>117</v>
      </c>
      <c r="V228" s="32">
        <v>139.69999999999999</v>
      </c>
      <c r="W228" s="32">
        <v>143.80000000000001</v>
      </c>
      <c r="X228" s="32">
        <v>146.19999999999999</v>
      </c>
      <c r="Y228" s="32">
        <v>124.6</v>
      </c>
      <c r="Z228" s="32">
        <v>137.69999999999999</v>
      </c>
      <c r="AA228" s="32">
        <v>150.30000000000001</v>
      </c>
      <c r="AB228" s="32">
        <v>133.4</v>
      </c>
      <c r="AC228" s="32">
        <v>137.69999999999999</v>
      </c>
      <c r="AD228" s="32">
        <v>140.4</v>
      </c>
      <c r="AE228" s="33">
        <f>SUM('Raw Data'!$D228:$P228)</f>
        <v>1762.9</v>
      </c>
      <c r="AF228" s="33">
        <f>SUM('Raw Data'!$R228:$T228)</f>
        <v>434.5</v>
      </c>
    </row>
    <row r="229" spans="1:32" x14ac:dyDescent="0.3">
      <c r="A229" s="32" t="s">
        <v>30</v>
      </c>
      <c r="B229" s="32">
        <v>2019</v>
      </c>
      <c r="C229" s="32" t="s">
        <v>39</v>
      </c>
      <c r="D229" s="33">
        <f>AVERAGE(((D220+D223+D226)/3),((D232+D235+D238)/3))</f>
        <v>137.31666666666666</v>
      </c>
      <c r="E229" s="33">
        <f t="shared" ref="E229:AD231" si="0">AVERAGE(((E220+E223+E226)/3),((E232+E235+E238)/3))</f>
        <v>157.76666666666668</v>
      </c>
      <c r="F229" s="33">
        <f t="shared" si="0"/>
        <v>137.51666666666665</v>
      </c>
      <c r="G229" s="33">
        <f t="shared" si="0"/>
        <v>142.85</v>
      </c>
      <c r="H229" s="33">
        <f t="shared" si="0"/>
        <v>124.13333333333335</v>
      </c>
      <c r="I229" s="33">
        <f t="shared" si="0"/>
        <v>140.13333333333333</v>
      </c>
      <c r="J229" s="33">
        <f t="shared" si="0"/>
        <v>135.44999999999999</v>
      </c>
      <c r="K229" s="33">
        <f t="shared" si="0"/>
        <v>124.91666666666666</v>
      </c>
      <c r="L229" s="33">
        <f t="shared" si="0"/>
        <v>109.28333333333333</v>
      </c>
      <c r="M229" s="33">
        <f t="shared" si="0"/>
        <v>139.73333333333335</v>
      </c>
      <c r="N229" s="33">
        <f t="shared" si="0"/>
        <v>137.66666666666666</v>
      </c>
      <c r="O229" s="33">
        <f t="shared" si="0"/>
        <v>156.35</v>
      </c>
      <c r="P229" s="33">
        <f t="shared" si="0"/>
        <v>139.18333333333334</v>
      </c>
      <c r="Q229" s="33">
        <f t="shared" si="0"/>
        <v>163.39999999999998</v>
      </c>
      <c r="R229" s="33">
        <f t="shared" si="0"/>
        <v>151.03333333333336</v>
      </c>
      <c r="S229" s="33">
        <f t="shared" si="0"/>
        <v>146.16666666666669</v>
      </c>
      <c r="T229" s="33">
        <f t="shared" si="0"/>
        <v>150.36666666666667</v>
      </c>
      <c r="U229" s="36" t="e">
        <f t="shared" si="0"/>
        <v>#VALUE!</v>
      </c>
      <c r="V229" s="33">
        <f t="shared" si="0"/>
        <v>146.56666666666666</v>
      </c>
      <c r="W229" s="33">
        <f t="shared" si="0"/>
        <v>149.88333333333333</v>
      </c>
      <c r="X229" s="33">
        <f t="shared" si="0"/>
        <v>150.85</v>
      </c>
      <c r="Y229" s="33">
        <f t="shared" si="0"/>
        <v>129.88333333333333</v>
      </c>
      <c r="Z229" s="33">
        <f t="shared" si="0"/>
        <v>144.98333333333335</v>
      </c>
      <c r="AA229" s="33">
        <f t="shared" si="0"/>
        <v>156.61666666666667</v>
      </c>
      <c r="AB229" s="33">
        <f t="shared" si="0"/>
        <v>134.53333333333336</v>
      </c>
      <c r="AC229" s="33">
        <f t="shared" si="0"/>
        <v>142.78333333333333</v>
      </c>
      <c r="AD229" s="33">
        <f t="shared" si="0"/>
        <v>142.35</v>
      </c>
      <c r="AE229" s="35">
        <f>SUM('Raw Data'!$D229:$P229)</f>
        <v>1782.3000000000002</v>
      </c>
      <c r="AF229" s="35">
        <f>SUM('Raw Data'!$R229:$T229)</f>
        <v>447.56666666666672</v>
      </c>
    </row>
    <row r="230" spans="1:32" x14ac:dyDescent="0.3">
      <c r="A230" s="34" t="s">
        <v>33</v>
      </c>
      <c r="B230" s="34">
        <v>2019</v>
      </c>
      <c r="C230" s="32" t="s">
        <v>39</v>
      </c>
      <c r="D230" s="33">
        <f t="shared" ref="D230:S231" si="1">AVERAGE(((D221+D224+D227)/3),((D233+D236+D239)/3))</f>
        <v>139.98333333333335</v>
      </c>
      <c r="E230" s="33">
        <f t="shared" si="1"/>
        <v>154.51666666666665</v>
      </c>
      <c r="F230" s="33">
        <f t="shared" si="1"/>
        <v>142.15</v>
      </c>
      <c r="G230" s="33">
        <f t="shared" si="1"/>
        <v>142.5333333333333</v>
      </c>
      <c r="H230" s="33">
        <f t="shared" si="1"/>
        <v>118.56666666666666</v>
      </c>
      <c r="I230" s="33">
        <f t="shared" si="1"/>
        <v>144.48333333333335</v>
      </c>
      <c r="J230" s="33">
        <f t="shared" si="1"/>
        <v>152.46666666666667</v>
      </c>
      <c r="K230" s="33">
        <f t="shared" si="1"/>
        <v>123.25000000000001</v>
      </c>
      <c r="L230" s="33">
        <f t="shared" si="1"/>
        <v>111.00000000000001</v>
      </c>
      <c r="M230" s="33">
        <f t="shared" si="1"/>
        <v>140.91666666666669</v>
      </c>
      <c r="N230" s="33">
        <f t="shared" si="1"/>
        <v>128.71666666666664</v>
      </c>
      <c r="O230" s="33">
        <f t="shared" si="1"/>
        <v>154.30000000000001</v>
      </c>
      <c r="P230" s="33">
        <f t="shared" si="1"/>
        <v>142</v>
      </c>
      <c r="Q230" s="33">
        <f t="shared" si="1"/>
        <v>165.83333333333331</v>
      </c>
      <c r="R230" s="33">
        <f t="shared" si="1"/>
        <v>143.80000000000001</v>
      </c>
      <c r="S230" s="33">
        <f t="shared" si="1"/>
        <v>131.28333333333333</v>
      </c>
      <c r="T230" s="33">
        <f t="shared" si="0"/>
        <v>141.9</v>
      </c>
      <c r="U230" s="36">
        <f t="shared" si="0"/>
        <v>149.21666666666667</v>
      </c>
      <c r="V230" s="33">
        <f t="shared" si="0"/>
        <v>128.56666666666666</v>
      </c>
      <c r="W230" s="33">
        <f t="shared" si="0"/>
        <v>137</v>
      </c>
      <c r="X230" s="33">
        <f t="shared" si="0"/>
        <v>139.4</v>
      </c>
      <c r="Y230" s="33">
        <f t="shared" si="0"/>
        <v>119.66666666666666</v>
      </c>
      <c r="Z230" s="33">
        <f t="shared" si="0"/>
        <v>133.4</v>
      </c>
      <c r="AA230" s="33">
        <f t="shared" si="0"/>
        <v>147.86666666666667</v>
      </c>
      <c r="AB230" s="33">
        <f t="shared" si="0"/>
        <v>133.1</v>
      </c>
      <c r="AC230" s="33">
        <f t="shared" si="0"/>
        <v>133.06666666666666</v>
      </c>
      <c r="AD230" s="33">
        <f t="shared" si="0"/>
        <v>140.5</v>
      </c>
      <c r="AE230" s="33">
        <f>SUM('Raw Data'!$D230:$P230)</f>
        <v>1794.8833333333334</v>
      </c>
      <c r="AF230" s="33">
        <f>SUM('Raw Data'!$R230:$T230)</f>
        <v>416.98333333333335</v>
      </c>
    </row>
    <row r="231" spans="1:32" x14ac:dyDescent="0.3">
      <c r="A231" s="32" t="s">
        <v>35</v>
      </c>
      <c r="B231" s="32">
        <v>2019</v>
      </c>
      <c r="C231" s="32" t="s">
        <v>39</v>
      </c>
      <c r="D231" s="33">
        <f t="shared" si="1"/>
        <v>138.13333333333333</v>
      </c>
      <c r="E231" s="33">
        <f t="shared" si="0"/>
        <v>156.61666666666667</v>
      </c>
      <c r="F231" s="33">
        <f t="shared" si="0"/>
        <v>139.30000000000001</v>
      </c>
      <c r="G231" s="33">
        <f t="shared" si="0"/>
        <v>142.73333333333335</v>
      </c>
      <c r="H231" s="33">
        <f t="shared" si="0"/>
        <v>122.08333333333334</v>
      </c>
      <c r="I231" s="33">
        <f t="shared" si="0"/>
        <v>142.16666666666669</v>
      </c>
      <c r="J231" s="33">
        <f t="shared" si="0"/>
        <v>141.23333333333335</v>
      </c>
      <c r="K231" s="33">
        <f t="shared" si="0"/>
        <v>124.38333333333335</v>
      </c>
      <c r="L231" s="33">
        <f t="shared" si="0"/>
        <v>109.85000000000001</v>
      </c>
      <c r="M231" s="33">
        <f t="shared" si="0"/>
        <v>140.13333333333333</v>
      </c>
      <c r="N231" s="33">
        <f t="shared" si="0"/>
        <v>133.91666666666666</v>
      </c>
      <c r="O231" s="33">
        <f t="shared" si="0"/>
        <v>155.38333333333333</v>
      </c>
      <c r="P231" s="33">
        <f t="shared" si="0"/>
        <v>140.21666666666667</v>
      </c>
      <c r="Q231" s="33">
        <f t="shared" si="0"/>
        <v>164.05</v>
      </c>
      <c r="R231" s="33">
        <f t="shared" si="0"/>
        <v>148.18333333333334</v>
      </c>
      <c r="S231" s="33">
        <f t="shared" si="0"/>
        <v>139.98333333333335</v>
      </c>
      <c r="T231" s="33">
        <f t="shared" si="0"/>
        <v>146.98333333333335</v>
      </c>
      <c r="U231" s="36">
        <f t="shared" si="0"/>
        <v>149.21666666666667</v>
      </c>
      <c r="V231" s="33">
        <f t="shared" si="0"/>
        <v>139.73333333333335</v>
      </c>
      <c r="W231" s="33">
        <f t="shared" si="0"/>
        <v>143.80000000000001</v>
      </c>
      <c r="X231" s="33">
        <f t="shared" si="0"/>
        <v>146.51666666666665</v>
      </c>
      <c r="Y231" s="33">
        <f t="shared" si="0"/>
        <v>124.48333333333333</v>
      </c>
      <c r="Z231" s="33">
        <f t="shared" si="0"/>
        <v>138.46666666666664</v>
      </c>
      <c r="AA231" s="33">
        <f t="shared" si="0"/>
        <v>151.48333333333335</v>
      </c>
      <c r="AB231" s="33">
        <f t="shared" si="0"/>
        <v>133.94999999999999</v>
      </c>
      <c r="AC231" s="33">
        <f t="shared" si="0"/>
        <v>138.05000000000001</v>
      </c>
      <c r="AD231" s="33">
        <f t="shared" si="0"/>
        <v>141.5</v>
      </c>
      <c r="AE231" s="35">
        <f>SUM('Raw Data'!$D231:$P231)</f>
        <v>1786.15</v>
      </c>
      <c r="AF231" s="35">
        <f>SUM('Raw Data'!$R231:$T231)</f>
        <v>435.15000000000003</v>
      </c>
    </row>
    <row r="232" spans="1:32" x14ac:dyDescent="0.3">
      <c r="A232" s="34" t="s">
        <v>30</v>
      </c>
      <c r="B232" s="34">
        <v>2019</v>
      </c>
      <c r="C232" s="34" t="s">
        <v>41</v>
      </c>
      <c r="D232" s="34">
        <v>137.4</v>
      </c>
      <c r="E232" s="34">
        <v>159.5</v>
      </c>
      <c r="F232" s="34">
        <v>134.5</v>
      </c>
      <c r="G232" s="34">
        <v>142.6</v>
      </c>
      <c r="H232" s="34">
        <v>124</v>
      </c>
      <c r="I232" s="34">
        <v>143.69999999999999</v>
      </c>
      <c r="J232" s="34">
        <v>133.4</v>
      </c>
      <c r="K232" s="34">
        <v>125.1</v>
      </c>
      <c r="L232" s="34">
        <v>109.3</v>
      </c>
      <c r="M232" s="34">
        <v>139.30000000000001</v>
      </c>
      <c r="N232" s="34">
        <v>137.69999999999999</v>
      </c>
      <c r="O232" s="34">
        <v>156.4</v>
      </c>
      <c r="P232" s="34">
        <v>139.19999999999999</v>
      </c>
      <c r="Q232" s="34">
        <v>163.30000000000001</v>
      </c>
      <c r="R232" s="34">
        <v>151.30000000000001</v>
      </c>
      <c r="S232" s="34">
        <v>146.6</v>
      </c>
      <c r="T232" s="34">
        <v>150.69999999999999</v>
      </c>
      <c r="U232" s="37" t="s">
        <v>32</v>
      </c>
      <c r="V232" s="34">
        <v>146.9</v>
      </c>
      <c r="W232" s="34">
        <v>149.5</v>
      </c>
      <c r="X232" s="34">
        <v>151.30000000000001</v>
      </c>
      <c r="Y232" s="34">
        <v>130.19999999999999</v>
      </c>
      <c r="Z232" s="34">
        <v>145.9</v>
      </c>
      <c r="AA232" s="34">
        <v>156.69999999999999</v>
      </c>
      <c r="AB232" s="34">
        <v>133.9</v>
      </c>
      <c r="AC232" s="34">
        <v>142.9</v>
      </c>
      <c r="AD232" s="34">
        <v>142.4</v>
      </c>
      <c r="AE232" s="33">
        <f>SUM('Raw Data'!$D232:$P232)</f>
        <v>1782.1000000000001</v>
      </c>
      <c r="AF232" s="33">
        <f>SUM('Raw Data'!$R232:$T232)</f>
        <v>448.59999999999997</v>
      </c>
    </row>
    <row r="233" spans="1:32" x14ac:dyDescent="0.3">
      <c r="A233" s="32" t="s">
        <v>33</v>
      </c>
      <c r="B233" s="32">
        <v>2019</v>
      </c>
      <c r="C233" s="32" t="s">
        <v>41</v>
      </c>
      <c r="D233" s="32">
        <v>140.4</v>
      </c>
      <c r="E233" s="32">
        <v>156.69999999999999</v>
      </c>
      <c r="F233" s="32">
        <v>138.30000000000001</v>
      </c>
      <c r="G233" s="32">
        <v>142.4</v>
      </c>
      <c r="H233" s="32">
        <v>118.6</v>
      </c>
      <c r="I233" s="32">
        <v>149.69999999999999</v>
      </c>
      <c r="J233" s="32">
        <v>161.6</v>
      </c>
      <c r="K233" s="32">
        <v>124.4</v>
      </c>
      <c r="L233" s="32">
        <v>111.2</v>
      </c>
      <c r="M233" s="32">
        <v>141</v>
      </c>
      <c r="N233" s="32">
        <v>128.9</v>
      </c>
      <c r="O233" s="32">
        <v>154.5</v>
      </c>
      <c r="P233" s="32">
        <v>143.80000000000001</v>
      </c>
      <c r="Q233" s="32">
        <v>166.2</v>
      </c>
      <c r="R233" s="32">
        <v>144</v>
      </c>
      <c r="S233" s="32">
        <v>131.69999999999999</v>
      </c>
      <c r="T233" s="32">
        <v>142.19999999999999</v>
      </c>
      <c r="U233" s="36" t="s">
        <v>118</v>
      </c>
      <c r="V233" s="32">
        <v>129.4</v>
      </c>
      <c r="W233" s="32">
        <v>137.19999999999999</v>
      </c>
      <c r="X233" s="32">
        <v>139.80000000000001</v>
      </c>
      <c r="Y233" s="32">
        <v>120.1</v>
      </c>
      <c r="Z233" s="32">
        <v>134</v>
      </c>
      <c r="AA233" s="32">
        <v>148</v>
      </c>
      <c r="AB233" s="32">
        <v>132.6</v>
      </c>
      <c r="AC233" s="32">
        <v>133.30000000000001</v>
      </c>
      <c r="AD233" s="32">
        <v>141.5</v>
      </c>
      <c r="AE233" s="35">
        <f>SUM('Raw Data'!$D233:$P233)</f>
        <v>1811.5000000000002</v>
      </c>
      <c r="AF233" s="35">
        <f>SUM('Raw Data'!$R233:$T233)</f>
        <v>417.9</v>
      </c>
    </row>
    <row r="234" spans="1:32" x14ac:dyDescent="0.3">
      <c r="A234" s="34" t="s">
        <v>35</v>
      </c>
      <c r="B234" s="34">
        <v>2019</v>
      </c>
      <c r="C234" s="34" t="s">
        <v>41</v>
      </c>
      <c r="D234" s="34">
        <v>138.30000000000001</v>
      </c>
      <c r="E234" s="34">
        <v>158.5</v>
      </c>
      <c r="F234" s="34">
        <v>136</v>
      </c>
      <c r="G234" s="34">
        <v>142.5</v>
      </c>
      <c r="H234" s="34">
        <v>122</v>
      </c>
      <c r="I234" s="34">
        <v>146.5</v>
      </c>
      <c r="J234" s="34">
        <v>143</v>
      </c>
      <c r="K234" s="34">
        <v>124.9</v>
      </c>
      <c r="L234" s="34">
        <v>109.9</v>
      </c>
      <c r="M234" s="34">
        <v>139.9</v>
      </c>
      <c r="N234" s="34">
        <v>134</v>
      </c>
      <c r="O234" s="34">
        <v>155.5</v>
      </c>
      <c r="P234" s="34">
        <v>140.9</v>
      </c>
      <c r="Q234" s="34">
        <v>164.1</v>
      </c>
      <c r="R234" s="34">
        <v>148.4</v>
      </c>
      <c r="S234" s="34">
        <v>140.4</v>
      </c>
      <c r="T234" s="34">
        <v>147.30000000000001</v>
      </c>
      <c r="U234" s="37" t="s">
        <v>118</v>
      </c>
      <c r="V234" s="34">
        <v>140.30000000000001</v>
      </c>
      <c r="W234" s="34">
        <v>143.69999999999999</v>
      </c>
      <c r="X234" s="34">
        <v>146.9</v>
      </c>
      <c r="Y234" s="34">
        <v>124.9</v>
      </c>
      <c r="Z234" s="34">
        <v>139.19999999999999</v>
      </c>
      <c r="AA234" s="34">
        <v>151.6</v>
      </c>
      <c r="AB234" s="34">
        <v>133.4</v>
      </c>
      <c r="AC234" s="34">
        <v>138.19999999999999</v>
      </c>
      <c r="AD234" s="34">
        <v>142</v>
      </c>
      <c r="AE234" s="33">
        <f>SUM('Raw Data'!$D234:$P234)</f>
        <v>1791.9000000000003</v>
      </c>
      <c r="AF234" s="33">
        <f>SUM('Raw Data'!$R234:$T234)</f>
        <v>436.1</v>
      </c>
    </row>
    <row r="235" spans="1:32" x14ac:dyDescent="0.3">
      <c r="A235" s="32" t="s">
        <v>30</v>
      </c>
      <c r="B235" s="32">
        <v>2019</v>
      </c>
      <c r="C235" s="32" t="s">
        <v>42</v>
      </c>
      <c r="D235" s="32">
        <v>137.80000000000001</v>
      </c>
      <c r="E235" s="32">
        <v>163.5</v>
      </c>
      <c r="F235" s="32">
        <v>136.19999999999999</v>
      </c>
      <c r="G235" s="32">
        <v>143.19999999999999</v>
      </c>
      <c r="H235" s="32">
        <v>124.3</v>
      </c>
      <c r="I235" s="32">
        <v>143.30000000000001</v>
      </c>
      <c r="J235" s="32">
        <v>140.6</v>
      </c>
      <c r="K235" s="32">
        <v>128.69999999999999</v>
      </c>
      <c r="L235" s="32">
        <v>110.6</v>
      </c>
      <c r="M235" s="32">
        <v>140.4</v>
      </c>
      <c r="N235" s="32">
        <v>138</v>
      </c>
      <c r="O235" s="32">
        <v>156.6</v>
      </c>
      <c r="P235" s="32">
        <v>141</v>
      </c>
      <c r="Q235" s="32">
        <v>164.2</v>
      </c>
      <c r="R235" s="32">
        <v>151.4</v>
      </c>
      <c r="S235" s="32">
        <v>146.5</v>
      </c>
      <c r="T235" s="32">
        <v>150.69999999999999</v>
      </c>
      <c r="U235" s="36" t="s">
        <v>32</v>
      </c>
      <c r="V235" s="32">
        <v>147.80000000000001</v>
      </c>
      <c r="W235" s="32">
        <v>149.6</v>
      </c>
      <c r="X235" s="32">
        <v>151.69999999999999</v>
      </c>
      <c r="Y235" s="32">
        <v>130.19999999999999</v>
      </c>
      <c r="Z235" s="32">
        <v>146.4</v>
      </c>
      <c r="AA235" s="32">
        <v>157.69999999999999</v>
      </c>
      <c r="AB235" s="32">
        <v>134.80000000000001</v>
      </c>
      <c r="AC235" s="32">
        <v>143.30000000000001</v>
      </c>
      <c r="AD235" s="32">
        <v>143.6</v>
      </c>
      <c r="AE235" s="35">
        <f>SUM('Raw Data'!$D235:$P235)</f>
        <v>1804.1999999999998</v>
      </c>
      <c r="AF235" s="35">
        <f>SUM('Raw Data'!$R235:$T235)</f>
        <v>448.59999999999997</v>
      </c>
    </row>
    <row r="236" spans="1:32" x14ac:dyDescent="0.3">
      <c r="A236" s="34" t="s">
        <v>33</v>
      </c>
      <c r="B236" s="34">
        <v>2019</v>
      </c>
      <c r="C236" s="34" t="s">
        <v>42</v>
      </c>
      <c r="D236" s="34">
        <v>140.69999999999999</v>
      </c>
      <c r="E236" s="34">
        <v>159.6</v>
      </c>
      <c r="F236" s="34">
        <v>140.4</v>
      </c>
      <c r="G236" s="34">
        <v>143.4</v>
      </c>
      <c r="H236" s="34">
        <v>118.6</v>
      </c>
      <c r="I236" s="34">
        <v>150.9</v>
      </c>
      <c r="J236" s="34">
        <v>169.8</v>
      </c>
      <c r="K236" s="34">
        <v>127.4</v>
      </c>
      <c r="L236" s="34">
        <v>111.8</v>
      </c>
      <c r="M236" s="34">
        <v>141</v>
      </c>
      <c r="N236" s="34">
        <v>129</v>
      </c>
      <c r="O236" s="34">
        <v>155.1</v>
      </c>
      <c r="P236" s="34">
        <v>145.6</v>
      </c>
      <c r="Q236" s="34">
        <v>166.7</v>
      </c>
      <c r="R236" s="34">
        <v>144.30000000000001</v>
      </c>
      <c r="S236" s="34">
        <v>131.69999999999999</v>
      </c>
      <c r="T236" s="34">
        <v>142.4</v>
      </c>
      <c r="U236" s="37" t="s">
        <v>119</v>
      </c>
      <c r="V236" s="34">
        <v>130.5</v>
      </c>
      <c r="W236" s="34">
        <v>137.4</v>
      </c>
      <c r="X236" s="34">
        <v>140.30000000000001</v>
      </c>
      <c r="Y236" s="34">
        <v>119.6</v>
      </c>
      <c r="Z236" s="34">
        <v>134.30000000000001</v>
      </c>
      <c r="AA236" s="34">
        <v>148.9</v>
      </c>
      <c r="AB236" s="34">
        <v>133.69999999999999</v>
      </c>
      <c r="AC236" s="34">
        <v>133.6</v>
      </c>
      <c r="AD236" s="34">
        <v>142.1</v>
      </c>
      <c r="AE236" s="33">
        <f>SUM('Raw Data'!$D236:$P236)</f>
        <v>1833.2999999999997</v>
      </c>
      <c r="AF236" s="33">
        <f>SUM('Raw Data'!$R236:$T236)</f>
        <v>418.4</v>
      </c>
    </row>
    <row r="237" spans="1:32" x14ac:dyDescent="0.3">
      <c r="A237" s="32" t="s">
        <v>35</v>
      </c>
      <c r="B237" s="32">
        <v>2019</v>
      </c>
      <c r="C237" s="32" t="s">
        <v>42</v>
      </c>
      <c r="D237" s="32">
        <v>138.69999999999999</v>
      </c>
      <c r="E237" s="32">
        <v>162.1</v>
      </c>
      <c r="F237" s="32">
        <v>137.80000000000001</v>
      </c>
      <c r="G237" s="32">
        <v>143.30000000000001</v>
      </c>
      <c r="H237" s="32">
        <v>122.2</v>
      </c>
      <c r="I237" s="32">
        <v>146.80000000000001</v>
      </c>
      <c r="J237" s="32">
        <v>150.5</v>
      </c>
      <c r="K237" s="32">
        <v>128.30000000000001</v>
      </c>
      <c r="L237" s="32">
        <v>111</v>
      </c>
      <c r="M237" s="32">
        <v>140.6</v>
      </c>
      <c r="N237" s="32">
        <v>134.19999999999999</v>
      </c>
      <c r="O237" s="32">
        <v>155.9</v>
      </c>
      <c r="P237" s="32">
        <v>142.69999999999999</v>
      </c>
      <c r="Q237" s="32">
        <v>164.9</v>
      </c>
      <c r="R237" s="32">
        <v>148.6</v>
      </c>
      <c r="S237" s="32">
        <v>140.4</v>
      </c>
      <c r="T237" s="32">
        <v>147.4</v>
      </c>
      <c r="U237" s="36" t="s">
        <v>119</v>
      </c>
      <c r="V237" s="32">
        <v>141.19999999999999</v>
      </c>
      <c r="W237" s="32">
        <v>143.80000000000001</v>
      </c>
      <c r="X237" s="32">
        <v>147.4</v>
      </c>
      <c r="Y237" s="32">
        <v>124.6</v>
      </c>
      <c r="Z237" s="32">
        <v>139.6</v>
      </c>
      <c r="AA237" s="32">
        <v>152.5</v>
      </c>
      <c r="AB237" s="32">
        <v>134.30000000000001</v>
      </c>
      <c r="AC237" s="32">
        <v>138.6</v>
      </c>
      <c r="AD237" s="32">
        <v>142.9</v>
      </c>
      <c r="AE237" s="35">
        <f>SUM('Raw Data'!$D237:$P237)</f>
        <v>1814.1000000000001</v>
      </c>
      <c r="AF237" s="35">
        <f>SUM('Raw Data'!$R237:$T237)</f>
        <v>436.4</v>
      </c>
    </row>
    <row r="238" spans="1:32" x14ac:dyDescent="0.3">
      <c r="A238" s="34" t="s">
        <v>30</v>
      </c>
      <c r="B238" s="34">
        <v>2019</v>
      </c>
      <c r="C238" s="34" t="s">
        <v>44</v>
      </c>
      <c r="D238" s="34">
        <v>138.4</v>
      </c>
      <c r="E238" s="34">
        <v>164</v>
      </c>
      <c r="F238" s="34">
        <v>138.4</v>
      </c>
      <c r="G238" s="34">
        <v>143.9</v>
      </c>
      <c r="H238" s="34">
        <v>124.4</v>
      </c>
      <c r="I238" s="34">
        <v>146.4</v>
      </c>
      <c r="J238" s="34">
        <v>150.1</v>
      </c>
      <c r="K238" s="34">
        <v>130.6</v>
      </c>
      <c r="L238" s="34">
        <v>110.8</v>
      </c>
      <c r="M238" s="34">
        <v>141.69999999999999</v>
      </c>
      <c r="N238" s="34">
        <v>138.5</v>
      </c>
      <c r="O238" s="34">
        <v>156.69999999999999</v>
      </c>
      <c r="P238" s="34">
        <v>143</v>
      </c>
      <c r="Q238" s="34">
        <v>164.5</v>
      </c>
      <c r="R238" s="34">
        <v>151.6</v>
      </c>
      <c r="S238" s="34">
        <v>146.6</v>
      </c>
      <c r="T238" s="34">
        <v>150.9</v>
      </c>
      <c r="U238" s="37" t="s">
        <v>32</v>
      </c>
      <c r="V238" s="34">
        <v>146.80000000000001</v>
      </c>
      <c r="W238" s="34">
        <v>150</v>
      </c>
      <c r="X238" s="34">
        <v>152.19999999999999</v>
      </c>
      <c r="Y238" s="34">
        <v>131.19999999999999</v>
      </c>
      <c r="Z238" s="34">
        <v>147.5</v>
      </c>
      <c r="AA238" s="34">
        <v>159.1</v>
      </c>
      <c r="AB238" s="34">
        <v>136.1</v>
      </c>
      <c r="AC238" s="34">
        <v>144.19999999999999</v>
      </c>
      <c r="AD238" s="34">
        <v>144.9</v>
      </c>
      <c r="AE238" s="33">
        <f>SUM('Raw Data'!$D238:$P238)</f>
        <v>1826.8999999999999</v>
      </c>
      <c r="AF238" s="33">
        <f>SUM('Raw Data'!$R238:$T238)</f>
        <v>449.1</v>
      </c>
    </row>
    <row r="239" spans="1:32" x14ac:dyDescent="0.3">
      <c r="A239" s="32" t="s">
        <v>33</v>
      </c>
      <c r="B239" s="32">
        <v>2019</v>
      </c>
      <c r="C239" s="32" t="s">
        <v>44</v>
      </c>
      <c r="D239" s="32">
        <v>141.4</v>
      </c>
      <c r="E239" s="32">
        <v>160.19999999999999</v>
      </c>
      <c r="F239" s="32">
        <v>142.5</v>
      </c>
      <c r="G239" s="32">
        <v>144.1</v>
      </c>
      <c r="H239" s="32">
        <v>119.3</v>
      </c>
      <c r="I239" s="32">
        <v>154.69999999999999</v>
      </c>
      <c r="J239" s="32">
        <v>180.1</v>
      </c>
      <c r="K239" s="32">
        <v>128.9</v>
      </c>
      <c r="L239" s="32">
        <v>111.8</v>
      </c>
      <c r="M239" s="32">
        <v>141.6</v>
      </c>
      <c r="N239" s="32">
        <v>129.5</v>
      </c>
      <c r="O239" s="32">
        <v>155.6</v>
      </c>
      <c r="P239" s="32">
        <v>147.69999999999999</v>
      </c>
      <c r="Q239" s="32">
        <v>167.2</v>
      </c>
      <c r="R239" s="32">
        <v>144.69999999999999</v>
      </c>
      <c r="S239" s="32">
        <v>131.9</v>
      </c>
      <c r="T239" s="32">
        <v>142.69999999999999</v>
      </c>
      <c r="U239" s="36" t="s">
        <v>120</v>
      </c>
      <c r="V239" s="32">
        <v>127</v>
      </c>
      <c r="W239" s="32">
        <v>137.69999999999999</v>
      </c>
      <c r="X239" s="32">
        <v>140.80000000000001</v>
      </c>
      <c r="Y239" s="32">
        <v>120.6</v>
      </c>
      <c r="Z239" s="32">
        <v>135</v>
      </c>
      <c r="AA239" s="32">
        <v>150.4</v>
      </c>
      <c r="AB239" s="32">
        <v>135.1</v>
      </c>
      <c r="AC239" s="32">
        <v>134.5</v>
      </c>
      <c r="AD239" s="32">
        <v>143.30000000000001</v>
      </c>
      <c r="AE239" s="35">
        <f>SUM('Raw Data'!$D239:$P239)</f>
        <v>1857.3999999999999</v>
      </c>
      <c r="AF239" s="35">
        <f>SUM('Raw Data'!$R239:$T239)</f>
        <v>419.3</v>
      </c>
    </row>
    <row r="240" spans="1:32" x14ac:dyDescent="0.3">
      <c r="A240" s="34" t="s">
        <v>35</v>
      </c>
      <c r="B240" s="34">
        <v>2019</v>
      </c>
      <c r="C240" s="34" t="s">
        <v>44</v>
      </c>
      <c r="D240" s="34">
        <v>139.30000000000001</v>
      </c>
      <c r="E240" s="34">
        <v>162.69999999999999</v>
      </c>
      <c r="F240" s="34">
        <v>140</v>
      </c>
      <c r="G240" s="34">
        <v>144</v>
      </c>
      <c r="H240" s="34">
        <v>122.5</v>
      </c>
      <c r="I240" s="34">
        <v>150.30000000000001</v>
      </c>
      <c r="J240" s="34">
        <v>160.30000000000001</v>
      </c>
      <c r="K240" s="34">
        <v>130</v>
      </c>
      <c r="L240" s="34">
        <v>111.1</v>
      </c>
      <c r="M240" s="34">
        <v>141.69999999999999</v>
      </c>
      <c r="N240" s="34">
        <v>134.69999999999999</v>
      </c>
      <c r="O240" s="34">
        <v>156.19999999999999</v>
      </c>
      <c r="P240" s="34">
        <v>144.69999999999999</v>
      </c>
      <c r="Q240" s="34">
        <v>165.2</v>
      </c>
      <c r="R240" s="34">
        <v>148.9</v>
      </c>
      <c r="S240" s="34">
        <v>140.5</v>
      </c>
      <c r="T240" s="34">
        <v>147.6</v>
      </c>
      <c r="U240" s="37" t="s">
        <v>120</v>
      </c>
      <c r="V240" s="34">
        <v>139.30000000000001</v>
      </c>
      <c r="W240" s="34">
        <v>144.19999999999999</v>
      </c>
      <c r="X240" s="34">
        <v>147.9</v>
      </c>
      <c r="Y240" s="34">
        <v>125.6</v>
      </c>
      <c r="Z240" s="34">
        <v>140.5</v>
      </c>
      <c r="AA240" s="34">
        <v>154</v>
      </c>
      <c r="AB240" s="34">
        <v>135.69999999999999</v>
      </c>
      <c r="AC240" s="34">
        <v>139.5</v>
      </c>
      <c r="AD240" s="34">
        <v>144.19999999999999</v>
      </c>
      <c r="AE240" s="33">
        <f>SUM('Raw Data'!$D240:$P240)</f>
        <v>1837.5</v>
      </c>
      <c r="AF240" s="33">
        <f>SUM('Raw Data'!$R240:$T240)</f>
        <v>437</v>
      </c>
    </row>
    <row r="241" spans="1:32" x14ac:dyDescent="0.3">
      <c r="A241" s="32" t="s">
        <v>30</v>
      </c>
      <c r="B241" s="32">
        <v>2019</v>
      </c>
      <c r="C241" s="32" t="s">
        <v>46</v>
      </c>
      <c r="D241" s="32">
        <v>139.19999999999999</v>
      </c>
      <c r="E241" s="32">
        <v>161.9</v>
      </c>
      <c r="F241" s="32">
        <v>137.1</v>
      </c>
      <c r="G241" s="32">
        <v>144.6</v>
      </c>
      <c r="H241" s="32">
        <v>124.7</v>
      </c>
      <c r="I241" s="32">
        <v>145.5</v>
      </c>
      <c r="J241" s="32">
        <v>156.19999999999999</v>
      </c>
      <c r="K241" s="32">
        <v>131.5</v>
      </c>
      <c r="L241" s="32">
        <v>111.7</v>
      </c>
      <c r="M241" s="32">
        <v>142.69999999999999</v>
      </c>
      <c r="N241" s="32">
        <v>138.5</v>
      </c>
      <c r="O241" s="32">
        <v>156.9</v>
      </c>
      <c r="P241" s="32">
        <v>144</v>
      </c>
      <c r="Q241" s="32">
        <v>165.1</v>
      </c>
      <c r="R241" s="32">
        <v>151.80000000000001</v>
      </c>
      <c r="S241" s="32">
        <v>146.6</v>
      </c>
      <c r="T241" s="32">
        <v>151.1</v>
      </c>
      <c r="U241" s="36" t="s">
        <v>32</v>
      </c>
      <c r="V241" s="32">
        <v>146.4</v>
      </c>
      <c r="W241" s="32">
        <v>150.19999999999999</v>
      </c>
      <c r="X241" s="32">
        <v>152.69999999999999</v>
      </c>
      <c r="Y241" s="32">
        <v>131.4</v>
      </c>
      <c r="Z241" s="32">
        <v>148</v>
      </c>
      <c r="AA241" s="32">
        <v>159.69999999999999</v>
      </c>
      <c r="AB241" s="32">
        <v>138.80000000000001</v>
      </c>
      <c r="AC241" s="32">
        <v>144.9</v>
      </c>
      <c r="AD241" s="32">
        <v>145.69999999999999</v>
      </c>
      <c r="AE241" s="35">
        <f>SUM('Raw Data'!$D241:$P241)</f>
        <v>1834.5000000000002</v>
      </c>
      <c r="AF241" s="35">
        <f>SUM('Raw Data'!$R241:$T241)</f>
        <v>449.5</v>
      </c>
    </row>
    <row r="242" spans="1:32" x14ac:dyDescent="0.3">
      <c r="A242" s="34" t="s">
        <v>33</v>
      </c>
      <c r="B242" s="34">
        <v>2019</v>
      </c>
      <c r="C242" s="34" t="s">
        <v>46</v>
      </c>
      <c r="D242" s="34">
        <v>142.1</v>
      </c>
      <c r="E242" s="34">
        <v>158.30000000000001</v>
      </c>
      <c r="F242" s="34">
        <v>140.80000000000001</v>
      </c>
      <c r="G242" s="34">
        <v>144.9</v>
      </c>
      <c r="H242" s="34">
        <v>119.9</v>
      </c>
      <c r="I242" s="34">
        <v>153.9</v>
      </c>
      <c r="J242" s="34">
        <v>189.1</v>
      </c>
      <c r="K242" s="34">
        <v>129.80000000000001</v>
      </c>
      <c r="L242" s="34">
        <v>112.7</v>
      </c>
      <c r="M242" s="34">
        <v>142.5</v>
      </c>
      <c r="N242" s="34">
        <v>129.80000000000001</v>
      </c>
      <c r="O242" s="34">
        <v>156.19999999999999</v>
      </c>
      <c r="P242" s="34">
        <v>149.1</v>
      </c>
      <c r="Q242" s="34">
        <v>167.9</v>
      </c>
      <c r="R242" s="34">
        <v>145</v>
      </c>
      <c r="S242" s="34">
        <v>132.19999999999999</v>
      </c>
      <c r="T242" s="34">
        <v>143</v>
      </c>
      <c r="U242" s="37" t="s">
        <v>121</v>
      </c>
      <c r="V242" s="34">
        <v>125.5</v>
      </c>
      <c r="W242" s="34">
        <v>138.1</v>
      </c>
      <c r="X242" s="34">
        <v>141.5</v>
      </c>
      <c r="Y242" s="34">
        <v>120.8</v>
      </c>
      <c r="Z242" s="34">
        <v>135.4</v>
      </c>
      <c r="AA242" s="34">
        <v>151.5</v>
      </c>
      <c r="AB242" s="34">
        <v>137.80000000000001</v>
      </c>
      <c r="AC242" s="34">
        <v>135.30000000000001</v>
      </c>
      <c r="AD242" s="34">
        <v>144.19999999999999</v>
      </c>
      <c r="AE242" s="33">
        <f>SUM('Raw Data'!$D242:$P242)</f>
        <v>1869.1</v>
      </c>
      <c r="AF242" s="33">
        <f>SUM('Raw Data'!$R242:$T242)</f>
        <v>420.2</v>
      </c>
    </row>
    <row r="243" spans="1:32" x14ac:dyDescent="0.3">
      <c r="A243" s="32" t="s">
        <v>35</v>
      </c>
      <c r="B243" s="32">
        <v>2019</v>
      </c>
      <c r="C243" s="32" t="s">
        <v>46</v>
      </c>
      <c r="D243" s="32">
        <v>140.1</v>
      </c>
      <c r="E243" s="32">
        <v>160.6</v>
      </c>
      <c r="F243" s="32">
        <v>138.5</v>
      </c>
      <c r="G243" s="32">
        <v>144.69999999999999</v>
      </c>
      <c r="H243" s="32">
        <v>122.9</v>
      </c>
      <c r="I243" s="32">
        <v>149.4</v>
      </c>
      <c r="J243" s="32">
        <v>167.4</v>
      </c>
      <c r="K243" s="32">
        <v>130.9</v>
      </c>
      <c r="L243" s="32">
        <v>112</v>
      </c>
      <c r="M243" s="32">
        <v>142.6</v>
      </c>
      <c r="N243" s="32">
        <v>134.9</v>
      </c>
      <c r="O243" s="32">
        <v>156.6</v>
      </c>
      <c r="P243" s="32">
        <v>145.9</v>
      </c>
      <c r="Q243" s="32">
        <v>165.8</v>
      </c>
      <c r="R243" s="32">
        <v>149.1</v>
      </c>
      <c r="S243" s="32">
        <v>140.6</v>
      </c>
      <c r="T243" s="32">
        <v>147.9</v>
      </c>
      <c r="U243" s="36" t="s">
        <v>121</v>
      </c>
      <c r="V243" s="32">
        <v>138.5</v>
      </c>
      <c r="W243" s="32">
        <v>144.5</v>
      </c>
      <c r="X243" s="32">
        <v>148.5</v>
      </c>
      <c r="Y243" s="32">
        <v>125.8</v>
      </c>
      <c r="Z243" s="32">
        <v>140.9</v>
      </c>
      <c r="AA243" s="32">
        <v>154.9</v>
      </c>
      <c r="AB243" s="32">
        <v>138.4</v>
      </c>
      <c r="AC243" s="32">
        <v>140.19999999999999</v>
      </c>
      <c r="AD243" s="32">
        <v>145</v>
      </c>
      <c r="AE243" s="35">
        <f>SUM('Raw Data'!$D243:$P243)</f>
        <v>1846.5</v>
      </c>
      <c r="AF243" s="35">
        <f>SUM('Raw Data'!$R243:$T243)</f>
        <v>437.6</v>
      </c>
    </row>
    <row r="244" spans="1:32" x14ac:dyDescent="0.3">
      <c r="A244" s="34" t="s">
        <v>30</v>
      </c>
      <c r="B244" s="34">
        <v>2019</v>
      </c>
      <c r="C244" s="34" t="s">
        <v>48</v>
      </c>
      <c r="D244" s="34">
        <v>140.1</v>
      </c>
      <c r="E244" s="34">
        <v>161.9</v>
      </c>
      <c r="F244" s="34">
        <v>138.30000000000001</v>
      </c>
      <c r="G244" s="34">
        <v>145.69999999999999</v>
      </c>
      <c r="H244" s="34">
        <v>125.1</v>
      </c>
      <c r="I244" s="34">
        <v>143.80000000000001</v>
      </c>
      <c r="J244" s="34">
        <v>163.4</v>
      </c>
      <c r="K244" s="34">
        <v>132.19999999999999</v>
      </c>
      <c r="L244" s="34">
        <v>112.8</v>
      </c>
      <c r="M244" s="34">
        <v>144.19999999999999</v>
      </c>
      <c r="N244" s="34">
        <v>138.5</v>
      </c>
      <c r="O244" s="34">
        <v>157.19999999999999</v>
      </c>
      <c r="P244" s="34">
        <v>145.5</v>
      </c>
      <c r="Q244" s="34">
        <v>165.7</v>
      </c>
      <c r="R244" s="34">
        <v>151.69999999999999</v>
      </c>
      <c r="S244" s="34">
        <v>146.6</v>
      </c>
      <c r="T244" s="34">
        <v>151</v>
      </c>
      <c r="U244" s="37" t="s">
        <v>32</v>
      </c>
      <c r="V244" s="34">
        <v>146.9</v>
      </c>
      <c r="W244" s="34">
        <v>150.30000000000001</v>
      </c>
      <c r="X244" s="34">
        <v>153.4</v>
      </c>
      <c r="Y244" s="34">
        <v>131.6</v>
      </c>
      <c r="Z244" s="34">
        <v>148.30000000000001</v>
      </c>
      <c r="AA244" s="34">
        <v>160.19999999999999</v>
      </c>
      <c r="AB244" s="34">
        <v>140.19999999999999</v>
      </c>
      <c r="AC244" s="34">
        <v>145.4</v>
      </c>
      <c r="AD244" s="34">
        <v>146.69999999999999</v>
      </c>
      <c r="AE244" s="33">
        <f>SUM('Raw Data'!$D244:$P244)</f>
        <v>1848.7</v>
      </c>
      <c r="AF244" s="33">
        <f>SUM('Raw Data'!$R244:$T244)</f>
        <v>449.29999999999995</v>
      </c>
    </row>
    <row r="245" spans="1:32" x14ac:dyDescent="0.3">
      <c r="A245" s="32" t="s">
        <v>33</v>
      </c>
      <c r="B245" s="32">
        <v>2019</v>
      </c>
      <c r="C245" s="32" t="s">
        <v>48</v>
      </c>
      <c r="D245" s="32">
        <v>142.69999999999999</v>
      </c>
      <c r="E245" s="32">
        <v>158.69999999999999</v>
      </c>
      <c r="F245" s="32">
        <v>141.6</v>
      </c>
      <c r="G245" s="32">
        <v>144.9</v>
      </c>
      <c r="H245" s="32">
        <v>120.8</v>
      </c>
      <c r="I245" s="32">
        <v>149.80000000000001</v>
      </c>
      <c r="J245" s="32">
        <v>192.4</v>
      </c>
      <c r="K245" s="32">
        <v>130.30000000000001</v>
      </c>
      <c r="L245" s="32">
        <v>114</v>
      </c>
      <c r="M245" s="32">
        <v>143.80000000000001</v>
      </c>
      <c r="N245" s="32">
        <v>130</v>
      </c>
      <c r="O245" s="32">
        <v>156.4</v>
      </c>
      <c r="P245" s="32">
        <v>149.5</v>
      </c>
      <c r="Q245" s="32">
        <v>168.6</v>
      </c>
      <c r="R245" s="32">
        <v>145.30000000000001</v>
      </c>
      <c r="S245" s="32">
        <v>132.19999999999999</v>
      </c>
      <c r="T245" s="32">
        <v>143.30000000000001</v>
      </c>
      <c r="U245" s="36" t="s">
        <v>122</v>
      </c>
      <c r="V245" s="32">
        <v>126.6</v>
      </c>
      <c r="W245" s="32">
        <v>138.30000000000001</v>
      </c>
      <c r="X245" s="32">
        <v>141.9</v>
      </c>
      <c r="Y245" s="32">
        <v>121.2</v>
      </c>
      <c r="Z245" s="32">
        <v>135.9</v>
      </c>
      <c r="AA245" s="32">
        <v>151.6</v>
      </c>
      <c r="AB245" s="32">
        <v>139</v>
      </c>
      <c r="AC245" s="32">
        <v>135.69999999999999</v>
      </c>
      <c r="AD245" s="32">
        <v>144.69999999999999</v>
      </c>
      <c r="AE245" s="35">
        <f>SUM('Raw Data'!$D245:$P245)</f>
        <v>1874.9</v>
      </c>
      <c r="AF245" s="35">
        <f>SUM('Raw Data'!$R245:$T245)</f>
        <v>420.8</v>
      </c>
    </row>
    <row r="246" spans="1:32" x14ac:dyDescent="0.3">
      <c r="A246" s="34" t="s">
        <v>35</v>
      </c>
      <c r="B246" s="34">
        <v>2019</v>
      </c>
      <c r="C246" s="34" t="s">
        <v>48</v>
      </c>
      <c r="D246" s="34">
        <v>140.9</v>
      </c>
      <c r="E246" s="34">
        <v>160.80000000000001</v>
      </c>
      <c r="F246" s="34">
        <v>139.6</v>
      </c>
      <c r="G246" s="34">
        <v>145.4</v>
      </c>
      <c r="H246" s="34">
        <v>123.5</v>
      </c>
      <c r="I246" s="34">
        <v>146.6</v>
      </c>
      <c r="J246" s="34">
        <v>173.2</v>
      </c>
      <c r="K246" s="34">
        <v>131.6</v>
      </c>
      <c r="L246" s="34">
        <v>113.2</v>
      </c>
      <c r="M246" s="34">
        <v>144.1</v>
      </c>
      <c r="N246" s="34">
        <v>135</v>
      </c>
      <c r="O246" s="34">
        <v>156.80000000000001</v>
      </c>
      <c r="P246" s="34">
        <v>147</v>
      </c>
      <c r="Q246" s="34">
        <v>166.5</v>
      </c>
      <c r="R246" s="34">
        <v>149.19999999999999</v>
      </c>
      <c r="S246" s="34">
        <v>140.6</v>
      </c>
      <c r="T246" s="34">
        <v>147.9</v>
      </c>
      <c r="U246" s="37" t="s">
        <v>122</v>
      </c>
      <c r="V246" s="34">
        <v>139.19999999999999</v>
      </c>
      <c r="W246" s="34">
        <v>144.6</v>
      </c>
      <c r="X246" s="34">
        <v>149</v>
      </c>
      <c r="Y246" s="34">
        <v>126.1</v>
      </c>
      <c r="Z246" s="34">
        <v>141.30000000000001</v>
      </c>
      <c r="AA246" s="34">
        <v>155.19999999999999</v>
      </c>
      <c r="AB246" s="34">
        <v>139.69999999999999</v>
      </c>
      <c r="AC246" s="34">
        <v>140.69999999999999</v>
      </c>
      <c r="AD246" s="34">
        <v>145.80000000000001</v>
      </c>
      <c r="AE246" s="33">
        <f>SUM('Raw Data'!$D246:$P246)</f>
        <v>1857.6999999999998</v>
      </c>
      <c r="AF246" s="33">
        <f>SUM('Raw Data'!$R246:$T246)</f>
        <v>437.69999999999993</v>
      </c>
    </row>
    <row r="247" spans="1:32" x14ac:dyDescent="0.3">
      <c r="A247" s="32" t="s">
        <v>30</v>
      </c>
      <c r="B247" s="32">
        <v>2019</v>
      </c>
      <c r="C247" s="32" t="s">
        <v>50</v>
      </c>
      <c r="D247" s="32">
        <v>141</v>
      </c>
      <c r="E247" s="32">
        <v>161.6</v>
      </c>
      <c r="F247" s="32">
        <v>141.19999999999999</v>
      </c>
      <c r="G247" s="32">
        <v>146.5</v>
      </c>
      <c r="H247" s="32">
        <v>125.6</v>
      </c>
      <c r="I247" s="32">
        <v>145.69999999999999</v>
      </c>
      <c r="J247" s="32">
        <v>178.8</v>
      </c>
      <c r="K247" s="32">
        <v>133.1</v>
      </c>
      <c r="L247" s="32">
        <v>113.6</v>
      </c>
      <c r="M247" s="32">
        <v>145.5</v>
      </c>
      <c r="N247" s="32">
        <v>138.6</v>
      </c>
      <c r="O247" s="32">
        <v>157.4</v>
      </c>
      <c r="P247" s="32">
        <v>148.30000000000001</v>
      </c>
      <c r="Q247" s="32">
        <v>166.3</v>
      </c>
      <c r="R247" s="32">
        <v>151.69999999999999</v>
      </c>
      <c r="S247" s="32">
        <v>146.69999999999999</v>
      </c>
      <c r="T247" s="32">
        <v>151</v>
      </c>
      <c r="U247" s="36" t="s">
        <v>32</v>
      </c>
      <c r="V247" s="32">
        <v>147.69999999999999</v>
      </c>
      <c r="W247" s="32">
        <v>150.6</v>
      </c>
      <c r="X247" s="32">
        <v>153.69999999999999</v>
      </c>
      <c r="Y247" s="32">
        <v>131.69999999999999</v>
      </c>
      <c r="Z247" s="32">
        <v>148.69999999999999</v>
      </c>
      <c r="AA247" s="32">
        <v>160.69999999999999</v>
      </c>
      <c r="AB247" s="32">
        <v>140.30000000000001</v>
      </c>
      <c r="AC247" s="32">
        <v>145.69999999999999</v>
      </c>
      <c r="AD247" s="32">
        <v>148.30000000000001</v>
      </c>
      <c r="AE247" s="35">
        <f>SUM('Raw Data'!$D247:$P247)</f>
        <v>1876.8999999999996</v>
      </c>
      <c r="AF247" s="35">
        <f>SUM('Raw Data'!$R247:$T247)</f>
        <v>449.4</v>
      </c>
    </row>
    <row r="248" spans="1:32" x14ac:dyDescent="0.3">
      <c r="A248" s="34" t="s">
        <v>33</v>
      </c>
      <c r="B248" s="34">
        <v>2019</v>
      </c>
      <c r="C248" s="34" t="s">
        <v>50</v>
      </c>
      <c r="D248" s="34">
        <v>143.5</v>
      </c>
      <c r="E248" s="34">
        <v>159.80000000000001</v>
      </c>
      <c r="F248" s="34">
        <v>144.69999999999999</v>
      </c>
      <c r="G248" s="34">
        <v>145.6</v>
      </c>
      <c r="H248" s="34">
        <v>121.1</v>
      </c>
      <c r="I248" s="34">
        <v>150.6</v>
      </c>
      <c r="J248" s="34">
        <v>207.2</v>
      </c>
      <c r="K248" s="34">
        <v>131.19999999999999</v>
      </c>
      <c r="L248" s="34">
        <v>114.8</v>
      </c>
      <c r="M248" s="34">
        <v>145.19999999999999</v>
      </c>
      <c r="N248" s="34">
        <v>130.19999999999999</v>
      </c>
      <c r="O248" s="34">
        <v>156.80000000000001</v>
      </c>
      <c r="P248" s="34">
        <v>151.9</v>
      </c>
      <c r="Q248" s="34">
        <v>169.3</v>
      </c>
      <c r="R248" s="34">
        <v>145.9</v>
      </c>
      <c r="S248" s="34">
        <v>132.4</v>
      </c>
      <c r="T248" s="34">
        <v>143.9</v>
      </c>
      <c r="U248" s="37" t="s">
        <v>123</v>
      </c>
      <c r="V248" s="34">
        <v>128.9</v>
      </c>
      <c r="W248" s="34">
        <v>138.69999999999999</v>
      </c>
      <c r="X248" s="34">
        <v>142.4</v>
      </c>
      <c r="Y248" s="34">
        <v>121.5</v>
      </c>
      <c r="Z248" s="34">
        <v>136.19999999999999</v>
      </c>
      <c r="AA248" s="34">
        <v>151.69999999999999</v>
      </c>
      <c r="AB248" s="34">
        <v>139.5</v>
      </c>
      <c r="AC248" s="34">
        <v>136</v>
      </c>
      <c r="AD248" s="34">
        <v>146</v>
      </c>
      <c r="AE248" s="33">
        <f>SUM('Raw Data'!$D248:$P248)</f>
        <v>1902.6000000000001</v>
      </c>
      <c r="AF248" s="33">
        <f>SUM('Raw Data'!$R248:$T248)</f>
        <v>422.20000000000005</v>
      </c>
    </row>
    <row r="249" spans="1:32" x14ac:dyDescent="0.3">
      <c r="A249" s="32" t="s">
        <v>35</v>
      </c>
      <c r="B249" s="32">
        <v>2019</v>
      </c>
      <c r="C249" s="32" t="s">
        <v>50</v>
      </c>
      <c r="D249" s="32">
        <v>141.80000000000001</v>
      </c>
      <c r="E249" s="32">
        <v>161</v>
      </c>
      <c r="F249" s="32">
        <v>142.6</v>
      </c>
      <c r="G249" s="32">
        <v>146.19999999999999</v>
      </c>
      <c r="H249" s="32">
        <v>123.9</v>
      </c>
      <c r="I249" s="32">
        <v>148</v>
      </c>
      <c r="J249" s="32">
        <v>188.4</v>
      </c>
      <c r="K249" s="32">
        <v>132.5</v>
      </c>
      <c r="L249" s="32">
        <v>114</v>
      </c>
      <c r="M249" s="32">
        <v>145.4</v>
      </c>
      <c r="N249" s="32">
        <v>135.1</v>
      </c>
      <c r="O249" s="32">
        <v>157.1</v>
      </c>
      <c r="P249" s="32">
        <v>149.6</v>
      </c>
      <c r="Q249" s="32">
        <v>167.1</v>
      </c>
      <c r="R249" s="32">
        <v>149.4</v>
      </c>
      <c r="S249" s="32">
        <v>140.80000000000001</v>
      </c>
      <c r="T249" s="32">
        <v>148.19999999999999</v>
      </c>
      <c r="U249" s="36" t="s">
        <v>123</v>
      </c>
      <c r="V249" s="32">
        <v>140.6</v>
      </c>
      <c r="W249" s="32">
        <v>145</v>
      </c>
      <c r="X249" s="32">
        <v>149.4</v>
      </c>
      <c r="Y249" s="32">
        <v>126.3</v>
      </c>
      <c r="Z249" s="32">
        <v>141.69999999999999</v>
      </c>
      <c r="AA249" s="32">
        <v>155.4</v>
      </c>
      <c r="AB249" s="32">
        <v>140</v>
      </c>
      <c r="AC249" s="32">
        <v>141</v>
      </c>
      <c r="AD249" s="32">
        <v>147.19999999999999</v>
      </c>
      <c r="AE249" s="35">
        <f>SUM('Raw Data'!$D249:$P249)</f>
        <v>1885.5999999999997</v>
      </c>
      <c r="AF249" s="35">
        <f>SUM('Raw Data'!$R249:$T249)</f>
        <v>438.40000000000003</v>
      </c>
    </row>
    <row r="250" spans="1:32" x14ac:dyDescent="0.3">
      <c r="A250" s="34" t="s">
        <v>30</v>
      </c>
      <c r="B250" s="34">
        <v>2019</v>
      </c>
      <c r="C250" s="34" t="s">
        <v>53</v>
      </c>
      <c r="D250" s="34">
        <v>141.80000000000001</v>
      </c>
      <c r="E250" s="34">
        <v>163.69999999999999</v>
      </c>
      <c r="F250" s="34">
        <v>143.80000000000001</v>
      </c>
      <c r="G250" s="34">
        <v>147.1</v>
      </c>
      <c r="H250" s="34">
        <v>126</v>
      </c>
      <c r="I250" s="34">
        <v>146.19999999999999</v>
      </c>
      <c r="J250" s="34">
        <v>191.4</v>
      </c>
      <c r="K250" s="34">
        <v>136.19999999999999</v>
      </c>
      <c r="L250" s="34">
        <v>113.8</v>
      </c>
      <c r="M250" s="34">
        <v>147.30000000000001</v>
      </c>
      <c r="N250" s="34">
        <v>138.69999999999999</v>
      </c>
      <c r="O250" s="34">
        <v>157.69999999999999</v>
      </c>
      <c r="P250" s="34">
        <v>150.9</v>
      </c>
      <c r="Q250" s="34">
        <v>167.2</v>
      </c>
      <c r="R250" s="34">
        <v>152.30000000000001</v>
      </c>
      <c r="S250" s="34">
        <v>147</v>
      </c>
      <c r="T250" s="34">
        <v>151.5</v>
      </c>
      <c r="U250" s="37" t="s">
        <v>32</v>
      </c>
      <c r="V250" s="34">
        <v>148.4</v>
      </c>
      <c r="W250" s="34">
        <v>150.9</v>
      </c>
      <c r="X250" s="34">
        <v>154.30000000000001</v>
      </c>
      <c r="Y250" s="34">
        <v>132.1</v>
      </c>
      <c r="Z250" s="34">
        <v>149.1</v>
      </c>
      <c r="AA250" s="34">
        <v>160.80000000000001</v>
      </c>
      <c r="AB250" s="34">
        <v>140.6</v>
      </c>
      <c r="AC250" s="34">
        <v>146.1</v>
      </c>
      <c r="AD250" s="34">
        <v>149.9</v>
      </c>
      <c r="AE250" s="33">
        <f>SUM('Raw Data'!$D250:$P250)</f>
        <v>1904.6000000000001</v>
      </c>
      <c r="AF250" s="33">
        <f>SUM('Raw Data'!$R250:$T250)</f>
        <v>450.8</v>
      </c>
    </row>
    <row r="251" spans="1:32" x14ac:dyDescent="0.3">
      <c r="A251" s="32" t="s">
        <v>33</v>
      </c>
      <c r="B251" s="32">
        <v>2019</v>
      </c>
      <c r="C251" s="32" t="s">
        <v>53</v>
      </c>
      <c r="D251" s="32">
        <v>144.1</v>
      </c>
      <c r="E251" s="32">
        <v>162.4</v>
      </c>
      <c r="F251" s="32">
        <v>148.4</v>
      </c>
      <c r="G251" s="32">
        <v>145.9</v>
      </c>
      <c r="H251" s="32">
        <v>121.5</v>
      </c>
      <c r="I251" s="32">
        <v>148.80000000000001</v>
      </c>
      <c r="J251" s="32">
        <v>215.7</v>
      </c>
      <c r="K251" s="32">
        <v>134.6</v>
      </c>
      <c r="L251" s="32">
        <v>115</v>
      </c>
      <c r="M251" s="32">
        <v>146.30000000000001</v>
      </c>
      <c r="N251" s="32">
        <v>130.5</v>
      </c>
      <c r="O251" s="32">
        <v>157.19999999999999</v>
      </c>
      <c r="P251" s="32">
        <v>153.6</v>
      </c>
      <c r="Q251" s="32">
        <v>169.9</v>
      </c>
      <c r="R251" s="32">
        <v>146.30000000000001</v>
      </c>
      <c r="S251" s="32">
        <v>132.6</v>
      </c>
      <c r="T251" s="32">
        <v>144.19999999999999</v>
      </c>
      <c r="U251" s="36" t="s">
        <v>124</v>
      </c>
      <c r="V251" s="32">
        <v>132.19999999999999</v>
      </c>
      <c r="W251" s="32">
        <v>139.1</v>
      </c>
      <c r="X251" s="32">
        <v>142.80000000000001</v>
      </c>
      <c r="Y251" s="32">
        <v>121.7</v>
      </c>
      <c r="Z251" s="32">
        <v>136.69999999999999</v>
      </c>
      <c r="AA251" s="32">
        <v>151.80000000000001</v>
      </c>
      <c r="AB251" s="32">
        <v>139.80000000000001</v>
      </c>
      <c r="AC251" s="32">
        <v>136.30000000000001</v>
      </c>
      <c r="AD251" s="32">
        <v>147</v>
      </c>
      <c r="AE251" s="35">
        <f>SUM('Raw Data'!$D251:$P251)</f>
        <v>1923.9999999999998</v>
      </c>
      <c r="AF251" s="35">
        <f>SUM('Raw Data'!$R251:$T251)</f>
        <v>423.09999999999997</v>
      </c>
    </row>
    <row r="252" spans="1:32" x14ac:dyDescent="0.3">
      <c r="A252" s="34" t="s">
        <v>35</v>
      </c>
      <c r="B252" s="34">
        <v>2019</v>
      </c>
      <c r="C252" s="34" t="s">
        <v>53</v>
      </c>
      <c r="D252" s="34">
        <v>142.5</v>
      </c>
      <c r="E252" s="34">
        <v>163.19999999999999</v>
      </c>
      <c r="F252" s="34">
        <v>145.6</v>
      </c>
      <c r="G252" s="34">
        <v>146.69999999999999</v>
      </c>
      <c r="H252" s="34">
        <v>124.3</v>
      </c>
      <c r="I252" s="34">
        <v>147.4</v>
      </c>
      <c r="J252" s="34">
        <v>199.6</v>
      </c>
      <c r="K252" s="34">
        <v>135.69999999999999</v>
      </c>
      <c r="L252" s="34">
        <v>114.2</v>
      </c>
      <c r="M252" s="34">
        <v>147</v>
      </c>
      <c r="N252" s="34">
        <v>135.30000000000001</v>
      </c>
      <c r="O252" s="34">
        <v>157.5</v>
      </c>
      <c r="P252" s="34">
        <v>151.9</v>
      </c>
      <c r="Q252" s="34">
        <v>167.9</v>
      </c>
      <c r="R252" s="34">
        <v>149.9</v>
      </c>
      <c r="S252" s="34">
        <v>141</v>
      </c>
      <c r="T252" s="34">
        <v>148.6</v>
      </c>
      <c r="U252" s="37" t="s">
        <v>124</v>
      </c>
      <c r="V252" s="34">
        <v>142.30000000000001</v>
      </c>
      <c r="W252" s="34">
        <v>145.30000000000001</v>
      </c>
      <c r="X252" s="34">
        <v>149.9</v>
      </c>
      <c r="Y252" s="34">
        <v>126.6</v>
      </c>
      <c r="Z252" s="34">
        <v>142.1</v>
      </c>
      <c r="AA252" s="34">
        <v>155.5</v>
      </c>
      <c r="AB252" s="34">
        <v>140.30000000000001</v>
      </c>
      <c r="AC252" s="34">
        <v>141.30000000000001</v>
      </c>
      <c r="AD252" s="34">
        <v>148.6</v>
      </c>
      <c r="AE252" s="33">
        <f>SUM('Raw Data'!$D252:$P252)</f>
        <v>1910.9</v>
      </c>
      <c r="AF252" s="33">
        <f>SUM('Raw Data'!$R252:$T252)</f>
        <v>439.5</v>
      </c>
    </row>
    <row r="253" spans="1:32" x14ac:dyDescent="0.3">
      <c r="A253" s="32" t="s">
        <v>30</v>
      </c>
      <c r="B253" s="32">
        <v>2019</v>
      </c>
      <c r="C253" s="32" t="s">
        <v>55</v>
      </c>
      <c r="D253" s="32">
        <v>142.80000000000001</v>
      </c>
      <c r="E253" s="32">
        <v>165.3</v>
      </c>
      <c r="F253" s="32">
        <v>149.5</v>
      </c>
      <c r="G253" s="32">
        <v>148.69999999999999</v>
      </c>
      <c r="H253" s="32">
        <v>127.5</v>
      </c>
      <c r="I253" s="32">
        <v>144.30000000000001</v>
      </c>
      <c r="J253" s="32">
        <v>209.5</v>
      </c>
      <c r="K253" s="32">
        <v>138.80000000000001</v>
      </c>
      <c r="L253" s="32">
        <v>113.6</v>
      </c>
      <c r="M253" s="32">
        <v>149.1</v>
      </c>
      <c r="N253" s="32">
        <v>139.30000000000001</v>
      </c>
      <c r="O253" s="32">
        <v>158.30000000000001</v>
      </c>
      <c r="P253" s="32">
        <v>154.30000000000001</v>
      </c>
      <c r="Q253" s="32">
        <v>167.8</v>
      </c>
      <c r="R253" s="32">
        <v>152.6</v>
      </c>
      <c r="S253" s="32">
        <v>147.30000000000001</v>
      </c>
      <c r="T253" s="32">
        <v>151.9</v>
      </c>
      <c r="U253" s="36" t="s">
        <v>32</v>
      </c>
      <c r="V253" s="32">
        <v>149.9</v>
      </c>
      <c r="W253" s="32">
        <v>151.19999999999999</v>
      </c>
      <c r="X253" s="32">
        <v>154.80000000000001</v>
      </c>
      <c r="Y253" s="32">
        <v>135</v>
      </c>
      <c r="Z253" s="32">
        <v>149.5</v>
      </c>
      <c r="AA253" s="32">
        <v>161.1</v>
      </c>
      <c r="AB253" s="32">
        <v>140.6</v>
      </c>
      <c r="AC253" s="32">
        <v>147.1</v>
      </c>
      <c r="AD253" s="32">
        <v>152.30000000000001</v>
      </c>
      <c r="AE253" s="35">
        <f>SUM('Raw Data'!$D253:$P253)</f>
        <v>1940.9999999999995</v>
      </c>
      <c r="AF253" s="35">
        <f>SUM('Raw Data'!$R253:$T253)</f>
        <v>451.79999999999995</v>
      </c>
    </row>
    <row r="254" spans="1:32" x14ac:dyDescent="0.3">
      <c r="A254" s="34" t="s">
        <v>33</v>
      </c>
      <c r="B254" s="34">
        <v>2019</v>
      </c>
      <c r="C254" s="34" t="s">
        <v>55</v>
      </c>
      <c r="D254" s="34">
        <v>144.9</v>
      </c>
      <c r="E254" s="34">
        <v>164.5</v>
      </c>
      <c r="F254" s="34">
        <v>153.69999999999999</v>
      </c>
      <c r="G254" s="34">
        <v>147.5</v>
      </c>
      <c r="H254" s="34">
        <v>122.7</v>
      </c>
      <c r="I254" s="34">
        <v>147.19999999999999</v>
      </c>
      <c r="J254" s="34">
        <v>231.5</v>
      </c>
      <c r="K254" s="34">
        <v>137.19999999999999</v>
      </c>
      <c r="L254" s="34">
        <v>114.7</v>
      </c>
      <c r="M254" s="34">
        <v>148</v>
      </c>
      <c r="N254" s="34">
        <v>130.80000000000001</v>
      </c>
      <c r="O254" s="34">
        <v>157.69999999999999</v>
      </c>
      <c r="P254" s="34">
        <v>156.30000000000001</v>
      </c>
      <c r="Q254" s="34">
        <v>170.4</v>
      </c>
      <c r="R254" s="34">
        <v>146.80000000000001</v>
      </c>
      <c r="S254" s="34">
        <v>132.80000000000001</v>
      </c>
      <c r="T254" s="34">
        <v>144.6</v>
      </c>
      <c r="U254" s="37" t="s">
        <v>125</v>
      </c>
      <c r="V254" s="34">
        <v>133.6</v>
      </c>
      <c r="W254" s="34">
        <v>139.80000000000001</v>
      </c>
      <c r="X254" s="34">
        <v>143.19999999999999</v>
      </c>
      <c r="Y254" s="34">
        <v>125.2</v>
      </c>
      <c r="Z254" s="34">
        <v>136.80000000000001</v>
      </c>
      <c r="AA254" s="34">
        <v>151.9</v>
      </c>
      <c r="AB254" s="34">
        <v>140.19999999999999</v>
      </c>
      <c r="AC254" s="34">
        <v>137.69999999999999</v>
      </c>
      <c r="AD254" s="34">
        <v>148.30000000000001</v>
      </c>
      <c r="AE254" s="33">
        <f>SUM('Raw Data'!$D254:$P254)</f>
        <v>1956.7</v>
      </c>
      <c r="AF254" s="33">
        <f>SUM('Raw Data'!$R254:$T254)</f>
        <v>424.20000000000005</v>
      </c>
    </row>
    <row r="255" spans="1:32" x14ac:dyDescent="0.3">
      <c r="A255" s="32" t="s">
        <v>35</v>
      </c>
      <c r="B255" s="32">
        <v>2019</v>
      </c>
      <c r="C255" s="32" t="s">
        <v>55</v>
      </c>
      <c r="D255" s="32">
        <v>143.5</v>
      </c>
      <c r="E255" s="32">
        <v>165</v>
      </c>
      <c r="F255" s="32">
        <v>151.1</v>
      </c>
      <c r="G255" s="32">
        <v>148.30000000000001</v>
      </c>
      <c r="H255" s="32">
        <v>125.7</v>
      </c>
      <c r="I255" s="32">
        <v>145.69999999999999</v>
      </c>
      <c r="J255" s="32">
        <v>217</v>
      </c>
      <c r="K255" s="32">
        <v>138.30000000000001</v>
      </c>
      <c r="L255" s="32">
        <v>114</v>
      </c>
      <c r="M255" s="32">
        <v>148.69999999999999</v>
      </c>
      <c r="N255" s="32">
        <v>135.80000000000001</v>
      </c>
      <c r="O255" s="32">
        <v>158</v>
      </c>
      <c r="P255" s="32">
        <v>155</v>
      </c>
      <c r="Q255" s="32">
        <v>168.5</v>
      </c>
      <c r="R255" s="32">
        <v>150.30000000000001</v>
      </c>
      <c r="S255" s="32">
        <v>141.30000000000001</v>
      </c>
      <c r="T255" s="32">
        <v>149</v>
      </c>
      <c r="U255" s="36" t="s">
        <v>125</v>
      </c>
      <c r="V255" s="32">
        <v>143.69999999999999</v>
      </c>
      <c r="W255" s="32">
        <v>145.80000000000001</v>
      </c>
      <c r="X255" s="32">
        <v>150.4</v>
      </c>
      <c r="Y255" s="32">
        <v>129.80000000000001</v>
      </c>
      <c r="Z255" s="32">
        <v>142.30000000000001</v>
      </c>
      <c r="AA255" s="32">
        <v>155.69999999999999</v>
      </c>
      <c r="AB255" s="32">
        <v>140.4</v>
      </c>
      <c r="AC255" s="32">
        <v>142.5</v>
      </c>
      <c r="AD255" s="32">
        <v>150.4</v>
      </c>
      <c r="AE255" s="35">
        <f>SUM('Raw Data'!$D255:$P255)</f>
        <v>1946.1000000000001</v>
      </c>
      <c r="AF255" s="35">
        <f>SUM('Raw Data'!$R255:$T255)</f>
        <v>440.6</v>
      </c>
    </row>
    <row r="256" spans="1:32" x14ac:dyDescent="0.3">
      <c r="A256" s="34" t="s">
        <v>30</v>
      </c>
      <c r="B256" s="34">
        <v>2020</v>
      </c>
      <c r="C256" s="34" t="s">
        <v>31</v>
      </c>
      <c r="D256" s="37">
        <v>143.69999999999999</v>
      </c>
      <c r="E256" s="37">
        <v>167.3</v>
      </c>
      <c r="F256" s="37">
        <v>153.5</v>
      </c>
      <c r="G256" s="37">
        <v>150.5</v>
      </c>
      <c r="H256" s="37">
        <v>132</v>
      </c>
      <c r="I256" s="37">
        <v>142.19999999999999</v>
      </c>
      <c r="J256" s="37">
        <v>191.5</v>
      </c>
      <c r="K256" s="37">
        <v>141.1</v>
      </c>
      <c r="L256" s="37">
        <v>113.8</v>
      </c>
      <c r="M256" s="37">
        <v>151.6</v>
      </c>
      <c r="N256" s="37">
        <v>139.69999999999999</v>
      </c>
      <c r="O256" s="37">
        <v>158.69999999999999</v>
      </c>
      <c r="P256" s="37">
        <v>153</v>
      </c>
      <c r="Q256" s="37">
        <v>168.6</v>
      </c>
      <c r="R256" s="37">
        <v>152.80000000000001</v>
      </c>
      <c r="S256" s="37">
        <v>147.4</v>
      </c>
      <c r="T256" s="37">
        <v>152.1</v>
      </c>
      <c r="U256" s="37" t="s">
        <v>32</v>
      </c>
      <c r="V256" s="37">
        <v>150.4</v>
      </c>
      <c r="W256" s="37">
        <v>151.69999999999999</v>
      </c>
      <c r="X256" s="37">
        <v>155.69999999999999</v>
      </c>
      <c r="Y256" s="37">
        <v>136.30000000000001</v>
      </c>
      <c r="Z256" s="37">
        <v>150.1</v>
      </c>
      <c r="AA256" s="37">
        <v>161.69999999999999</v>
      </c>
      <c r="AB256" s="37">
        <v>142.5</v>
      </c>
      <c r="AC256" s="37">
        <v>148.1</v>
      </c>
      <c r="AD256" s="37">
        <v>151.9</v>
      </c>
      <c r="AE256" s="33">
        <f>SUM('Raw Data'!$D256:$P256)</f>
        <v>1938.6</v>
      </c>
      <c r="AF256" s="33">
        <f>SUM('Raw Data'!$R256:$T256)</f>
        <v>452.30000000000007</v>
      </c>
    </row>
    <row r="257" spans="1:32" x14ac:dyDescent="0.3">
      <c r="A257" s="32" t="s">
        <v>33</v>
      </c>
      <c r="B257" s="32">
        <v>2020</v>
      </c>
      <c r="C257" s="32" t="s">
        <v>31</v>
      </c>
      <c r="D257" s="36">
        <v>145.6</v>
      </c>
      <c r="E257" s="36">
        <v>167.6</v>
      </c>
      <c r="F257" s="36">
        <v>157</v>
      </c>
      <c r="G257" s="36">
        <v>149.30000000000001</v>
      </c>
      <c r="H257" s="36">
        <v>126.3</v>
      </c>
      <c r="I257" s="36">
        <v>144.4</v>
      </c>
      <c r="J257" s="36">
        <v>207.8</v>
      </c>
      <c r="K257" s="36">
        <v>139.1</v>
      </c>
      <c r="L257" s="36">
        <v>114.8</v>
      </c>
      <c r="M257" s="36">
        <v>149.5</v>
      </c>
      <c r="N257" s="36">
        <v>131.1</v>
      </c>
      <c r="O257" s="36">
        <v>158.5</v>
      </c>
      <c r="P257" s="36">
        <v>154.4</v>
      </c>
      <c r="Q257" s="36">
        <v>170.8</v>
      </c>
      <c r="R257" s="36">
        <v>147</v>
      </c>
      <c r="S257" s="36">
        <v>133.19999999999999</v>
      </c>
      <c r="T257" s="36">
        <v>144.9</v>
      </c>
      <c r="U257" s="36" t="s">
        <v>126</v>
      </c>
      <c r="V257" s="36">
        <v>135.1</v>
      </c>
      <c r="W257" s="36">
        <v>140.1</v>
      </c>
      <c r="X257" s="36">
        <v>143.80000000000001</v>
      </c>
      <c r="Y257" s="36">
        <v>126.1</v>
      </c>
      <c r="Z257" s="36">
        <v>137.19999999999999</v>
      </c>
      <c r="AA257" s="36">
        <v>152.1</v>
      </c>
      <c r="AB257" s="36">
        <v>142.1</v>
      </c>
      <c r="AC257" s="36">
        <v>138.4</v>
      </c>
      <c r="AD257" s="36">
        <v>148.19999999999999</v>
      </c>
      <c r="AE257" s="35">
        <f>SUM('Raw Data'!$D257:$P257)</f>
        <v>1945.3999999999999</v>
      </c>
      <c r="AF257" s="35">
        <f>SUM('Raw Data'!$R257:$T257)</f>
        <v>425.1</v>
      </c>
    </row>
    <row r="258" spans="1:32" x14ac:dyDescent="0.3">
      <c r="A258" s="34" t="s">
        <v>35</v>
      </c>
      <c r="B258" s="34">
        <v>2020</v>
      </c>
      <c r="C258" s="34" t="s">
        <v>31</v>
      </c>
      <c r="D258" s="37">
        <v>144.30000000000001</v>
      </c>
      <c r="E258" s="37">
        <v>167.4</v>
      </c>
      <c r="F258" s="37">
        <v>154.9</v>
      </c>
      <c r="G258" s="37">
        <v>150.1</v>
      </c>
      <c r="H258" s="37">
        <v>129.9</v>
      </c>
      <c r="I258" s="37">
        <v>143.19999999999999</v>
      </c>
      <c r="J258" s="37">
        <v>197</v>
      </c>
      <c r="K258" s="37">
        <v>140.4</v>
      </c>
      <c r="L258" s="37">
        <v>114.1</v>
      </c>
      <c r="M258" s="37">
        <v>150.9</v>
      </c>
      <c r="N258" s="37">
        <v>136.1</v>
      </c>
      <c r="O258" s="37">
        <v>158.6</v>
      </c>
      <c r="P258" s="37">
        <v>153.5</v>
      </c>
      <c r="Q258" s="37">
        <v>169.2</v>
      </c>
      <c r="R258" s="37">
        <v>150.5</v>
      </c>
      <c r="S258" s="37">
        <v>141.5</v>
      </c>
      <c r="T258" s="37">
        <v>149.19999999999999</v>
      </c>
      <c r="U258" s="37" t="s">
        <v>126</v>
      </c>
      <c r="V258" s="37">
        <v>144.6</v>
      </c>
      <c r="W258" s="37">
        <v>146.19999999999999</v>
      </c>
      <c r="X258" s="37">
        <v>151.19999999999999</v>
      </c>
      <c r="Y258" s="37">
        <v>130.9</v>
      </c>
      <c r="Z258" s="37">
        <v>142.80000000000001</v>
      </c>
      <c r="AA258" s="37">
        <v>156.1</v>
      </c>
      <c r="AB258" s="37">
        <v>142.30000000000001</v>
      </c>
      <c r="AC258" s="37">
        <v>143.4</v>
      </c>
      <c r="AD258" s="37">
        <v>150.19999999999999</v>
      </c>
      <c r="AE258" s="33">
        <f>SUM('Raw Data'!$D258:$P258)</f>
        <v>1940.3999999999999</v>
      </c>
      <c r="AF258" s="33">
        <f>SUM('Raw Data'!$R258:$T258)</f>
        <v>441.2</v>
      </c>
    </row>
    <row r="259" spans="1:32" x14ac:dyDescent="0.3">
      <c r="A259" s="32" t="s">
        <v>30</v>
      </c>
      <c r="B259" s="32">
        <v>2020</v>
      </c>
      <c r="C259" s="32" t="s">
        <v>36</v>
      </c>
      <c r="D259" s="36">
        <v>144.19999999999999</v>
      </c>
      <c r="E259" s="36">
        <v>167.5</v>
      </c>
      <c r="F259" s="36">
        <v>150.9</v>
      </c>
      <c r="G259" s="36">
        <v>150.9</v>
      </c>
      <c r="H259" s="36">
        <v>133.69999999999999</v>
      </c>
      <c r="I259" s="36">
        <v>140.69999999999999</v>
      </c>
      <c r="J259" s="36">
        <v>165.1</v>
      </c>
      <c r="K259" s="36">
        <v>141.80000000000001</v>
      </c>
      <c r="L259" s="36">
        <v>113.1</v>
      </c>
      <c r="M259" s="36">
        <v>152.80000000000001</v>
      </c>
      <c r="N259" s="36">
        <v>140.1</v>
      </c>
      <c r="O259" s="36">
        <v>159.19999999999999</v>
      </c>
      <c r="P259" s="36">
        <v>149.80000000000001</v>
      </c>
      <c r="Q259" s="36">
        <v>169.4</v>
      </c>
      <c r="R259" s="36">
        <v>153</v>
      </c>
      <c r="S259" s="36">
        <v>147.5</v>
      </c>
      <c r="T259" s="36">
        <v>152.30000000000001</v>
      </c>
      <c r="U259" s="36" t="s">
        <v>32</v>
      </c>
      <c r="V259" s="36">
        <v>152.30000000000001</v>
      </c>
      <c r="W259" s="36">
        <v>151.80000000000001</v>
      </c>
      <c r="X259" s="36">
        <v>156.19999999999999</v>
      </c>
      <c r="Y259" s="36">
        <v>136</v>
      </c>
      <c r="Z259" s="36">
        <v>150.4</v>
      </c>
      <c r="AA259" s="36">
        <v>161.9</v>
      </c>
      <c r="AB259" s="36">
        <v>143.4</v>
      </c>
      <c r="AC259" s="36">
        <v>148.4</v>
      </c>
      <c r="AD259" s="36">
        <v>150.4</v>
      </c>
      <c r="AE259" s="35">
        <f>SUM('Raw Data'!$D259:$P259)</f>
        <v>1909.7999999999997</v>
      </c>
      <c r="AF259" s="35">
        <f>SUM('Raw Data'!$R259:$T259)</f>
        <v>452.8</v>
      </c>
    </row>
    <row r="260" spans="1:32" x14ac:dyDescent="0.3">
      <c r="A260" s="34" t="s">
        <v>33</v>
      </c>
      <c r="B260" s="34">
        <v>2020</v>
      </c>
      <c r="C260" s="34" t="s">
        <v>36</v>
      </c>
      <c r="D260" s="37">
        <v>146.19999999999999</v>
      </c>
      <c r="E260" s="37">
        <v>167.6</v>
      </c>
      <c r="F260" s="37">
        <v>153.1</v>
      </c>
      <c r="G260" s="37">
        <v>150.69999999999999</v>
      </c>
      <c r="H260" s="37">
        <v>127.4</v>
      </c>
      <c r="I260" s="37">
        <v>143.1</v>
      </c>
      <c r="J260" s="37">
        <v>181.7</v>
      </c>
      <c r="K260" s="37">
        <v>139.6</v>
      </c>
      <c r="L260" s="37">
        <v>114.6</v>
      </c>
      <c r="M260" s="37">
        <v>150.4</v>
      </c>
      <c r="N260" s="37">
        <v>131.5</v>
      </c>
      <c r="O260" s="37">
        <v>159</v>
      </c>
      <c r="P260" s="37">
        <v>151.69999999999999</v>
      </c>
      <c r="Q260" s="37">
        <v>172</v>
      </c>
      <c r="R260" s="37">
        <v>147.30000000000001</v>
      </c>
      <c r="S260" s="37">
        <v>133.5</v>
      </c>
      <c r="T260" s="37">
        <v>145.19999999999999</v>
      </c>
      <c r="U260" s="37" t="s">
        <v>127</v>
      </c>
      <c r="V260" s="37">
        <v>138.9</v>
      </c>
      <c r="W260" s="37">
        <v>140.4</v>
      </c>
      <c r="X260" s="37">
        <v>144.4</v>
      </c>
      <c r="Y260" s="37">
        <v>125.2</v>
      </c>
      <c r="Z260" s="37">
        <v>137.69999999999999</v>
      </c>
      <c r="AA260" s="37">
        <v>152.19999999999999</v>
      </c>
      <c r="AB260" s="37">
        <v>143.5</v>
      </c>
      <c r="AC260" s="37">
        <v>138.4</v>
      </c>
      <c r="AD260" s="37">
        <v>147.69999999999999</v>
      </c>
      <c r="AE260" s="33">
        <f>SUM('Raw Data'!$D260:$P260)</f>
        <v>1916.6</v>
      </c>
      <c r="AF260" s="33">
        <f>SUM('Raw Data'!$R260:$T260)</f>
        <v>426</v>
      </c>
    </row>
    <row r="261" spans="1:32" x14ac:dyDescent="0.3">
      <c r="A261" s="32" t="s">
        <v>35</v>
      </c>
      <c r="B261" s="32">
        <v>2020</v>
      </c>
      <c r="C261" s="32" t="s">
        <v>36</v>
      </c>
      <c r="D261" s="36">
        <v>144.80000000000001</v>
      </c>
      <c r="E261" s="36">
        <v>167.5</v>
      </c>
      <c r="F261" s="36">
        <v>151.80000000000001</v>
      </c>
      <c r="G261" s="36">
        <v>150.80000000000001</v>
      </c>
      <c r="H261" s="36">
        <v>131.4</v>
      </c>
      <c r="I261" s="36">
        <v>141.80000000000001</v>
      </c>
      <c r="J261" s="36">
        <v>170.7</v>
      </c>
      <c r="K261" s="36">
        <v>141.1</v>
      </c>
      <c r="L261" s="36">
        <v>113.6</v>
      </c>
      <c r="M261" s="36">
        <v>152</v>
      </c>
      <c r="N261" s="36">
        <v>136.5</v>
      </c>
      <c r="O261" s="36">
        <v>159.1</v>
      </c>
      <c r="P261" s="36">
        <v>150.5</v>
      </c>
      <c r="Q261" s="36">
        <v>170.1</v>
      </c>
      <c r="R261" s="36">
        <v>150.80000000000001</v>
      </c>
      <c r="S261" s="36">
        <v>141.69999999999999</v>
      </c>
      <c r="T261" s="36">
        <v>149.5</v>
      </c>
      <c r="U261" s="36" t="s">
        <v>127</v>
      </c>
      <c r="V261" s="36">
        <v>147.19999999999999</v>
      </c>
      <c r="W261" s="36">
        <v>146.4</v>
      </c>
      <c r="X261" s="36">
        <v>151.69999999999999</v>
      </c>
      <c r="Y261" s="36">
        <v>130.30000000000001</v>
      </c>
      <c r="Z261" s="36">
        <v>143.19999999999999</v>
      </c>
      <c r="AA261" s="36">
        <v>156.19999999999999</v>
      </c>
      <c r="AB261" s="36">
        <v>143.4</v>
      </c>
      <c r="AC261" s="36">
        <v>143.6</v>
      </c>
      <c r="AD261" s="36">
        <v>149.1</v>
      </c>
      <c r="AE261" s="35">
        <f>SUM('Raw Data'!$D261:$P261)</f>
        <v>1911.6</v>
      </c>
      <c r="AF261" s="35">
        <f>SUM('Raw Data'!$R261:$T261)</f>
        <v>442</v>
      </c>
    </row>
    <row r="262" spans="1:32" x14ac:dyDescent="0.3">
      <c r="A262" s="34" t="s">
        <v>30</v>
      </c>
      <c r="B262" s="34">
        <v>2020</v>
      </c>
      <c r="C262" s="34" t="s">
        <v>38</v>
      </c>
      <c r="D262" s="37">
        <v>144.4</v>
      </c>
      <c r="E262" s="37">
        <v>166.8</v>
      </c>
      <c r="F262" s="37">
        <v>147.6</v>
      </c>
      <c r="G262" s="37">
        <v>151.69999999999999</v>
      </c>
      <c r="H262" s="37">
        <v>133.30000000000001</v>
      </c>
      <c r="I262" s="37">
        <v>141.80000000000001</v>
      </c>
      <c r="J262" s="37">
        <v>152.30000000000001</v>
      </c>
      <c r="K262" s="37">
        <v>141.80000000000001</v>
      </c>
      <c r="L262" s="37">
        <v>112.6</v>
      </c>
      <c r="M262" s="37">
        <v>154</v>
      </c>
      <c r="N262" s="37">
        <v>140.1</v>
      </c>
      <c r="O262" s="37">
        <v>160</v>
      </c>
      <c r="P262" s="37">
        <v>148.19999999999999</v>
      </c>
      <c r="Q262" s="37">
        <v>170.5</v>
      </c>
      <c r="R262" s="37">
        <v>153.4</v>
      </c>
      <c r="S262" s="37">
        <v>147.6</v>
      </c>
      <c r="T262" s="37">
        <v>152.5</v>
      </c>
      <c r="U262" s="37" t="s">
        <v>32</v>
      </c>
      <c r="V262" s="37">
        <v>153.4</v>
      </c>
      <c r="W262" s="37">
        <v>151.5</v>
      </c>
      <c r="X262" s="37">
        <v>156.69999999999999</v>
      </c>
      <c r="Y262" s="37">
        <v>135.80000000000001</v>
      </c>
      <c r="Z262" s="37">
        <v>151.19999999999999</v>
      </c>
      <c r="AA262" s="37">
        <v>161.19999999999999</v>
      </c>
      <c r="AB262" s="37">
        <v>145.1</v>
      </c>
      <c r="AC262" s="37">
        <v>148.6</v>
      </c>
      <c r="AD262" s="37">
        <v>149.80000000000001</v>
      </c>
      <c r="AE262" s="33">
        <f>SUM('Raw Data'!$D262:$P262)</f>
        <v>1894.5999999999997</v>
      </c>
      <c r="AF262" s="33">
        <f>SUM('Raw Data'!$R262:$T262)</f>
        <v>453.5</v>
      </c>
    </row>
    <row r="263" spans="1:32" x14ac:dyDescent="0.3">
      <c r="A263" s="32" t="s">
        <v>33</v>
      </c>
      <c r="B263" s="32">
        <v>2020</v>
      </c>
      <c r="C263" s="32" t="s">
        <v>38</v>
      </c>
      <c r="D263" s="36">
        <v>146.5</v>
      </c>
      <c r="E263" s="36">
        <v>167.5</v>
      </c>
      <c r="F263" s="36">
        <v>148.9</v>
      </c>
      <c r="G263" s="36">
        <v>151.1</v>
      </c>
      <c r="H263" s="36">
        <v>127.5</v>
      </c>
      <c r="I263" s="36">
        <v>143.30000000000001</v>
      </c>
      <c r="J263" s="36">
        <v>167</v>
      </c>
      <c r="K263" s="36">
        <v>139.69999999999999</v>
      </c>
      <c r="L263" s="36">
        <v>114.4</v>
      </c>
      <c r="M263" s="36">
        <v>151.5</v>
      </c>
      <c r="N263" s="36">
        <v>131.9</v>
      </c>
      <c r="O263" s="36">
        <v>159.1</v>
      </c>
      <c r="P263" s="36">
        <v>150.1</v>
      </c>
      <c r="Q263" s="36">
        <v>173.3</v>
      </c>
      <c r="R263" s="36">
        <v>147.69999999999999</v>
      </c>
      <c r="S263" s="36">
        <v>133.80000000000001</v>
      </c>
      <c r="T263" s="36">
        <v>145.6</v>
      </c>
      <c r="U263" s="36" t="s">
        <v>128</v>
      </c>
      <c r="V263" s="36">
        <v>141.4</v>
      </c>
      <c r="W263" s="36">
        <v>140.80000000000001</v>
      </c>
      <c r="X263" s="36">
        <v>145</v>
      </c>
      <c r="Y263" s="36">
        <v>124.6</v>
      </c>
      <c r="Z263" s="36">
        <v>137.9</v>
      </c>
      <c r="AA263" s="36">
        <v>152.5</v>
      </c>
      <c r="AB263" s="36">
        <v>145.30000000000001</v>
      </c>
      <c r="AC263" s="36">
        <v>138.69999999999999</v>
      </c>
      <c r="AD263" s="36">
        <v>147.30000000000001</v>
      </c>
      <c r="AE263" s="35">
        <f>SUM('Raw Data'!$D263:$P263)</f>
        <v>1898.5</v>
      </c>
      <c r="AF263" s="35">
        <f>SUM('Raw Data'!$R263:$T263)</f>
        <v>427.1</v>
      </c>
    </row>
    <row r="264" spans="1:32" x14ac:dyDescent="0.3">
      <c r="A264" s="34" t="s">
        <v>35</v>
      </c>
      <c r="B264" s="34">
        <v>2020</v>
      </c>
      <c r="C264" s="34" t="s">
        <v>38</v>
      </c>
      <c r="D264" s="37">
        <v>145.1</v>
      </c>
      <c r="E264" s="37">
        <v>167</v>
      </c>
      <c r="F264" s="37">
        <v>148.1</v>
      </c>
      <c r="G264" s="37">
        <v>151.5</v>
      </c>
      <c r="H264" s="37">
        <v>131.19999999999999</v>
      </c>
      <c r="I264" s="37">
        <v>142.5</v>
      </c>
      <c r="J264" s="37">
        <v>157.30000000000001</v>
      </c>
      <c r="K264" s="37">
        <v>141.1</v>
      </c>
      <c r="L264" s="37">
        <v>113.2</v>
      </c>
      <c r="M264" s="37">
        <v>153.19999999999999</v>
      </c>
      <c r="N264" s="37">
        <v>136.69999999999999</v>
      </c>
      <c r="O264" s="37">
        <v>159.6</v>
      </c>
      <c r="P264" s="37">
        <v>148.9</v>
      </c>
      <c r="Q264" s="37">
        <v>171.2</v>
      </c>
      <c r="R264" s="37">
        <v>151.19999999999999</v>
      </c>
      <c r="S264" s="37">
        <v>141.9</v>
      </c>
      <c r="T264" s="37">
        <v>149.80000000000001</v>
      </c>
      <c r="U264" s="37" t="s">
        <v>128</v>
      </c>
      <c r="V264" s="37">
        <v>148.9</v>
      </c>
      <c r="W264" s="37">
        <v>146.4</v>
      </c>
      <c r="X264" s="37">
        <v>152.30000000000001</v>
      </c>
      <c r="Y264" s="37">
        <v>129.9</v>
      </c>
      <c r="Z264" s="37">
        <v>143.69999999999999</v>
      </c>
      <c r="AA264" s="37">
        <v>156.1</v>
      </c>
      <c r="AB264" s="37">
        <v>145.19999999999999</v>
      </c>
      <c r="AC264" s="37">
        <v>143.80000000000001</v>
      </c>
      <c r="AD264" s="37">
        <v>148.6</v>
      </c>
      <c r="AE264" s="33">
        <f>SUM('Raw Data'!$D264:$P264)</f>
        <v>1895.4</v>
      </c>
      <c r="AF264" s="33">
        <f>SUM('Raw Data'!$R264:$T264)</f>
        <v>442.90000000000003</v>
      </c>
    </row>
    <row r="265" spans="1:32" x14ac:dyDescent="0.3">
      <c r="A265" s="32" t="s">
        <v>30</v>
      </c>
      <c r="B265" s="32">
        <v>2020</v>
      </c>
      <c r="C265" s="32" t="s">
        <v>39</v>
      </c>
      <c r="D265" s="36">
        <v>147.19999999999999</v>
      </c>
      <c r="E265" s="36">
        <f t="shared" ref="E265:E267" si="2">(E256+E259+E262)/3</f>
        <v>167.20000000000002</v>
      </c>
      <c r="F265" s="36">
        <v>146.9</v>
      </c>
      <c r="G265" s="36">
        <v>155.6</v>
      </c>
      <c r="H265" s="36">
        <v>137.1</v>
      </c>
      <c r="I265" s="36">
        <v>147.30000000000001</v>
      </c>
      <c r="J265" s="36">
        <v>162.69999999999999</v>
      </c>
      <c r="K265" s="36">
        <v>150.19999999999999</v>
      </c>
      <c r="L265" s="36">
        <v>119.8</v>
      </c>
      <c r="M265" s="36">
        <v>158.69999999999999</v>
      </c>
      <c r="N265" s="36">
        <v>139.19999999999999</v>
      </c>
      <c r="O265" s="36">
        <f>(O256+O259+O262)/3</f>
        <v>159.29999999999998</v>
      </c>
      <c r="P265" s="36">
        <v>150.1</v>
      </c>
      <c r="Q265" s="36">
        <f>(Q256+Q259+Q262)/3</f>
        <v>169.5</v>
      </c>
      <c r="R265" s="36">
        <f t="shared" ref="R265:T265" si="3">(R256+R259+R262)/3</f>
        <v>153.06666666666669</v>
      </c>
      <c r="S265" s="36">
        <f t="shared" si="3"/>
        <v>147.5</v>
      </c>
      <c r="T265" s="36">
        <f t="shared" si="3"/>
        <v>152.29999999999998</v>
      </c>
      <c r="U265" s="36" t="s">
        <v>32</v>
      </c>
      <c r="V265" s="36">
        <v>148.4</v>
      </c>
      <c r="W265" s="36">
        <f>(W256+W259+W262)/3</f>
        <v>151.66666666666666</v>
      </c>
      <c r="X265" s="36">
        <v>154.30000000000001</v>
      </c>
      <c r="Y265" s="36">
        <f>(Y256+Y259+Y262)/3</f>
        <v>136.03333333333333</v>
      </c>
      <c r="Z265" s="36">
        <f t="shared" ref="Z265:AD265" si="4">(Z256+Z259+Z262)/3</f>
        <v>150.56666666666666</v>
      </c>
      <c r="AA265" s="36">
        <f t="shared" si="4"/>
        <v>161.6</v>
      </c>
      <c r="AB265" s="36">
        <f t="shared" si="4"/>
        <v>143.66666666666666</v>
      </c>
      <c r="AC265" s="36">
        <f t="shared" si="4"/>
        <v>148.36666666666667</v>
      </c>
      <c r="AD265" s="36">
        <f t="shared" si="4"/>
        <v>150.70000000000002</v>
      </c>
      <c r="AE265" s="35">
        <f>SUM('Raw Data'!$D265:$P265)</f>
        <v>1941.3</v>
      </c>
      <c r="AF265" s="35">
        <f>SUM('Raw Data'!$R265:$T265)</f>
        <v>452.86666666666667</v>
      </c>
    </row>
    <row r="266" spans="1:32" x14ac:dyDescent="0.3">
      <c r="A266" s="34" t="s">
        <v>33</v>
      </c>
      <c r="B266" s="34">
        <v>2020</v>
      </c>
      <c r="C266" s="34" t="s">
        <v>39</v>
      </c>
      <c r="D266" s="37">
        <v>151.80000000000001</v>
      </c>
      <c r="E266" s="36">
        <f t="shared" si="2"/>
        <v>167.56666666666666</v>
      </c>
      <c r="F266" s="37">
        <v>151.9</v>
      </c>
      <c r="G266" s="37">
        <v>155.5</v>
      </c>
      <c r="H266" s="37">
        <v>131.6</v>
      </c>
      <c r="I266" s="37">
        <v>152.9</v>
      </c>
      <c r="J266" s="37">
        <v>180</v>
      </c>
      <c r="K266" s="37">
        <v>150.80000000000001</v>
      </c>
      <c r="L266" s="37">
        <v>121.2</v>
      </c>
      <c r="M266" s="37">
        <v>154</v>
      </c>
      <c r="N266" s="37">
        <v>133.5</v>
      </c>
      <c r="O266" s="36">
        <f>(O257+O260+O263)/3</f>
        <v>158.86666666666667</v>
      </c>
      <c r="P266" s="37">
        <v>153.5</v>
      </c>
      <c r="Q266" s="36">
        <f t="shared" ref="Q266:T266" si="5">(Q257+Q260+Q263)/3</f>
        <v>172.03333333333333</v>
      </c>
      <c r="R266" s="36">
        <f t="shared" si="5"/>
        <v>147.33333333333334</v>
      </c>
      <c r="S266" s="36">
        <f t="shared" si="5"/>
        <v>133.5</v>
      </c>
      <c r="T266" s="36">
        <f t="shared" si="5"/>
        <v>145.23333333333335</v>
      </c>
      <c r="U266" s="37" t="s">
        <v>129</v>
      </c>
      <c r="V266" s="37">
        <v>137.1</v>
      </c>
      <c r="W266" s="36">
        <f t="shared" ref="W266:AD268" si="6">(W257+W260+W263)/3</f>
        <v>140.43333333333334</v>
      </c>
      <c r="X266" s="37">
        <v>144.80000000000001</v>
      </c>
      <c r="Y266" s="36">
        <f t="shared" ref="Y266:AD267" si="7">(Y257+Y260+Y263)/3</f>
        <v>125.3</v>
      </c>
      <c r="Z266" s="36">
        <f t="shared" si="7"/>
        <v>137.6</v>
      </c>
      <c r="AA266" s="36">
        <f t="shared" si="7"/>
        <v>152.26666666666665</v>
      </c>
      <c r="AB266" s="36">
        <f t="shared" si="7"/>
        <v>143.63333333333335</v>
      </c>
      <c r="AC266" s="36">
        <f t="shared" si="7"/>
        <v>138.5</v>
      </c>
      <c r="AD266" s="36">
        <f t="shared" si="7"/>
        <v>147.73333333333332</v>
      </c>
      <c r="AE266" s="33">
        <f>SUM('Raw Data'!$D266:$P266)</f>
        <v>1963.1333333333332</v>
      </c>
      <c r="AF266" s="33">
        <f>SUM('Raw Data'!$R266:$T266)</f>
        <v>426.06666666666672</v>
      </c>
    </row>
    <row r="267" spans="1:32" x14ac:dyDescent="0.3">
      <c r="A267" s="32" t="s">
        <v>35</v>
      </c>
      <c r="B267" s="32">
        <v>2020</v>
      </c>
      <c r="C267" s="32" t="s">
        <v>39</v>
      </c>
      <c r="D267" s="36">
        <v>148.69999999999999</v>
      </c>
      <c r="E267" s="36">
        <f t="shared" si="2"/>
        <v>167.29999999999998</v>
      </c>
      <c r="F267" s="36">
        <v>148.80000000000001</v>
      </c>
      <c r="G267" s="36">
        <v>155.6</v>
      </c>
      <c r="H267" s="36">
        <v>135.1</v>
      </c>
      <c r="I267" s="36">
        <v>149.9</v>
      </c>
      <c r="J267" s="36">
        <v>168.6</v>
      </c>
      <c r="K267" s="36">
        <v>150.4</v>
      </c>
      <c r="L267" s="36">
        <v>120.3</v>
      </c>
      <c r="M267" s="36">
        <v>157.1</v>
      </c>
      <c r="N267" s="36">
        <v>136.80000000000001</v>
      </c>
      <c r="O267" s="36">
        <f>(O258+O261+O264)/3</f>
        <v>159.1</v>
      </c>
      <c r="P267" s="36">
        <v>151.4</v>
      </c>
      <c r="Q267" s="36">
        <f>(Q258+Q261+Q264)/3</f>
        <v>170.16666666666666</v>
      </c>
      <c r="R267" s="36">
        <f t="shared" ref="R267:S267" si="8">(R258+R261+R264)/3</f>
        <v>150.83333333333334</v>
      </c>
      <c r="S267" s="36">
        <f t="shared" si="8"/>
        <v>141.70000000000002</v>
      </c>
      <c r="T267" s="36">
        <f>(T258+T261+T264)/3</f>
        <v>149.5</v>
      </c>
      <c r="U267" s="36" t="s">
        <v>129</v>
      </c>
      <c r="V267" s="36">
        <v>144.1</v>
      </c>
      <c r="W267" s="36">
        <f t="shared" si="6"/>
        <v>146.33333333333334</v>
      </c>
      <c r="X267" s="36">
        <v>150.69999999999999</v>
      </c>
      <c r="Y267" s="36">
        <f t="shared" si="7"/>
        <v>130.36666666666667</v>
      </c>
      <c r="Z267" s="36">
        <f t="shared" si="7"/>
        <v>143.23333333333332</v>
      </c>
      <c r="AA267" s="36">
        <f t="shared" si="7"/>
        <v>156.13333333333333</v>
      </c>
      <c r="AB267" s="36">
        <f t="shared" si="7"/>
        <v>143.63333333333335</v>
      </c>
      <c r="AC267" s="36">
        <f t="shared" si="7"/>
        <v>143.6</v>
      </c>
      <c r="AD267" s="36">
        <f t="shared" si="7"/>
        <v>149.29999999999998</v>
      </c>
      <c r="AE267" s="35">
        <f>SUM('Raw Data'!$D267:$P267)</f>
        <v>1949.1</v>
      </c>
      <c r="AF267" s="35">
        <f>SUM('Raw Data'!$R267:$T267)</f>
        <v>442.03333333333336</v>
      </c>
    </row>
    <row r="268" spans="1:32" x14ac:dyDescent="0.3">
      <c r="A268" s="34" t="s">
        <v>30</v>
      </c>
      <c r="B268" s="34">
        <v>2020</v>
      </c>
      <c r="C268" s="34" t="s">
        <v>41</v>
      </c>
      <c r="D268" s="36">
        <f>(D259+D262+D265)/3</f>
        <v>145.26666666666668</v>
      </c>
      <c r="E268" s="36">
        <f t="shared" ref="E268:AD270" si="9">(E259+E262+E265)/3</f>
        <v>167.16666666666666</v>
      </c>
      <c r="F268" s="36">
        <f t="shared" si="9"/>
        <v>148.46666666666667</v>
      </c>
      <c r="G268" s="36">
        <f t="shared" si="9"/>
        <v>152.73333333333335</v>
      </c>
      <c r="H268" s="36">
        <f t="shared" si="9"/>
        <v>134.70000000000002</v>
      </c>
      <c r="I268" s="36">
        <f t="shared" si="9"/>
        <v>143.26666666666668</v>
      </c>
      <c r="J268" s="36">
        <f t="shared" si="9"/>
        <v>160.03333333333333</v>
      </c>
      <c r="K268" s="36">
        <f>(K259+K262+K265)/3</f>
        <v>144.6</v>
      </c>
      <c r="L268" s="36">
        <f t="shared" si="9"/>
        <v>115.16666666666667</v>
      </c>
      <c r="M268" s="36">
        <f t="shared" si="9"/>
        <v>155.16666666666666</v>
      </c>
      <c r="N268" s="36">
        <f t="shared" si="9"/>
        <v>139.79999999999998</v>
      </c>
      <c r="O268" s="36">
        <f t="shared" si="9"/>
        <v>159.5</v>
      </c>
      <c r="P268" s="36">
        <f t="shared" si="9"/>
        <v>149.36666666666667</v>
      </c>
      <c r="Q268" s="36">
        <f t="shared" si="9"/>
        <v>169.79999999999998</v>
      </c>
      <c r="R268" s="36">
        <f t="shared" si="9"/>
        <v>153.15555555555557</v>
      </c>
      <c r="S268" s="36">
        <f t="shared" si="9"/>
        <v>147.53333333333333</v>
      </c>
      <c r="T268" s="36">
        <f t="shared" si="9"/>
        <v>152.36666666666667</v>
      </c>
      <c r="U268" s="36" t="e">
        <f t="shared" si="9"/>
        <v>#VALUE!</v>
      </c>
      <c r="V268" s="36">
        <f t="shared" si="9"/>
        <v>151.36666666666667</v>
      </c>
      <c r="W268" s="36">
        <f t="shared" si="6"/>
        <v>151.65555555555557</v>
      </c>
      <c r="X268" s="36">
        <f t="shared" si="6"/>
        <v>155.73333333333332</v>
      </c>
      <c r="Y268" s="36">
        <f t="shared" si="6"/>
        <v>135.94444444444446</v>
      </c>
      <c r="Z268" s="36">
        <f t="shared" si="6"/>
        <v>150.72222222222223</v>
      </c>
      <c r="AA268" s="36">
        <f t="shared" si="6"/>
        <v>161.56666666666669</v>
      </c>
      <c r="AB268" s="36">
        <f t="shared" si="6"/>
        <v>144.05555555555554</v>
      </c>
      <c r="AC268" s="36">
        <f t="shared" si="6"/>
        <v>148.45555555555555</v>
      </c>
      <c r="AD268" s="36">
        <f t="shared" si="6"/>
        <v>150.30000000000004</v>
      </c>
      <c r="AE268" s="33">
        <f>SUM('Raw Data'!$D268:$P268)</f>
        <v>1915.2333333333336</v>
      </c>
      <c r="AF268" s="33">
        <f>SUM('Raw Data'!$R268:$T268)</f>
        <v>453.05555555555554</v>
      </c>
    </row>
    <row r="269" spans="1:32" x14ac:dyDescent="0.3">
      <c r="A269" s="32" t="s">
        <v>33</v>
      </c>
      <c r="B269" s="32">
        <v>2020</v>
      </c>
      <c r="C269" s="32" t="s">
        <v>41</v>
      </c>
      <c r="D269" s="36">
        <f t="shared" ref="D269:S270" si="10">(D260+D263+D266)/3</f>
        <v>148.16666666666666</v>
      </c>
      <c r="E269" s="36">
        <f t="shared" si="10"/>
        <v>167.55555555555557</v>
      </c>
      <c r="F269" s="36">
        <f t="shared" si="10"/>
        <v>151.29999999999998</v>
      </c>
      <c r="G269" s="36">
        <f t="shared" si="10"/>
        <v>152.43333333333331</v>
      </c>
      <c r="H269" s="36">
        <f t="shared" si="10"/>
        <v>128.83333333333334</v>
      </c>
      <c r="I269" s="36">
        <f t="shared" si="10"/>
        <v>146.43333333333331</v>
      </c>
      <c r="J269" s="36">
        <f t="shared" si="10"/>
        <v>176.23333333333335</v>
      </c>
      <c r="K269" s="36">
        <f>(K260+K263+K266)/3</f>
        <v>143.36666666666665</v>
      </c>
      <c r="L269" s="36">
        <f t="shared" si="10"/>
        <v>116.73333333333333</v>
      </c>
      <c r="M269" s="36">
        <f t="shared" si="10"/>
        <v>151.96666666666667</v>
      </c>
      <c r="N269" s="36">
        <f t="shared" si="10"/>
        <v>132.29999999999998</v>
      </c>
      <c r="O269" s="36">
        <f t="shared" si="10"/>
        <v>158.98888888888891</v>
      </c>
      <c r="P269" s="36">
        <f t="shared" si="10"/>
        <v>151.76666666666665</v>
      </c>
      <c r="Q269" s="36">
        <f t="shared" si="10"/>
        <v>172.44444444444446</v>
      </c>
      <c r="R269" s="36">
        <f t="shared" si="10"/>
        <v>147.44444444444446</v>
      </c>
      <c r="S269" s="36">
        <f t="shared" si="10"/>
        <v>133.6</v>
      </c>
      <c r="T269" s="36">
        <f t="shared" si="9"/>
        <v>145.34444444444443</v>
      </c>
      <c r="U269" s="36">
        <f t="shared" si="9"/>
        <v>154.96666666666667</v>
      </c>
      <c r="V269" s="36">
        <f t="shared" si="9"/>
        <v>139.13333333333333</v>
      </c>
      <c r="W269" s="36">
        <f t="shared" si="9"/>
        <v>140.54444444444445</v>
      </c>
      <c r="X269" s="36">
        <f t="shared" si="9"/>
        <v>144.73333333333332</v>
      </c>
      <c r="Y269" s="36">
        <f t="shared" si="9"/>
        <v>125.03333333333335</v>
      </c>
      <c r="Z269" s="36">
        <f t="shared" si="9"/>
        <v>137.73333333333335</v>
      </c>
      <c r="AA269" s="36">
        <f t="shared" si="9"/>
        <v>152.32222222222222</v>
      </c>
      <c r="AB269" s="36">
        <f t="shared" si="9"/>
        <v>144.14444444444447</v>
      </c>
      <c r="AC269" s="36">
        <f t="shared" si="9"/>
        <v>138.53333333333333</v>
      </c>
      <c r="AD269" s="36">
        <f t="shared" si="9"/>
        <v>147.57777777777778</v>
      </c>
      <c r="AE269" s="35">
        <f>SUM('Raw Data'!$D269:$P269)</f>
        <v>1926.0777777777776</v>
      </c>
      <c r="AF269" s="35">
        <f>SUM('Raw Data'!$R269:$T269)</f>
        <v>426.38888888888891</v>
      </c>
    </row>
    <row r="270" spans="1:32" x14ac:dyDescent="0.3">
      <c r="A270" s="34" t="s">
        <v>35</v>
      </c>
      <c r="B270" s="34">
        <v>2020</v>
      </c>
      <c r="C270" s="34" t="s">
        <v>41</v>
      </c>
      <c r="D270" s="36">
        <f t="shared" si="10"/>
        <v>146.19999999999999</v>
      </c>
      <c r="E270" s="36">
        <f t="shared" si="9"/>
        <v>167.26666666666665</v>
      </c>
      <c r="F270" s="36">
        <f t="shared" si="9"/>
        <v>149.56666666666666</v>
      </c>
      <c r="G270" s="36">
        <f t="shared" si="9"/>
        <v>152.63333333333333</v>
      </c>
      <c r="H270" s="36">
        <f t="shared" si="9"/>
        <v>132.56666666666669</v>
      </c>
      <c r="I270" s="36">
        <f t="shared" si="9"/>
        <v>144.73333333333335</v>
      </c>
      <c r="J270" s="36">
        <f t="shared" si="9"/>
        <v>165.53333333333333</v>
      </c>
      <c r="K270" s="36">
        <f t="shared" si="9"/>
        <v>144.20000000000002</v>
      </c>
      <c r="L270" s="36">
        <f t="shared" si="9"/>
        <v>115.7</v>
      </c>
      <c r="M270" s="36">
        <f t="shared" si="9"/>
        <v>154.1</v>
      </c>
      <c r="N270" s="36">
        <f t="shared" si="9"/>
        <v>136.66666666666666</v>
      </c>
      <c r="O270" s="36">
        <f t="shared" si="9"/>
        <v>159.26666666666665</v>
      </c>
      <c r="P270" s="36">
        <f t="shared" si="9"/>
        <v>150.26666666666665</v>
      </c>
      <c r="Q270" s="36">
        <f t="shared" si="9"/>
        <v>170.48888888888885</v>
      </c>
      <c r="R270" s="36">
        <f t="shared" si="9"/>
        <v>150.94444444444446</v>
      </c>
      <c r="S270" s="36">
        <f t="shared" si="9"/>
        <v>141.76666666666668</v>
      </c>
      <c r="T270" s="36">
        <f t="shared" si="9"/>
        <v>149.6</v>
      </c>
      <c r="U270" s="36">
        <f t="shared" si="9"/>
        <v>154.96666666666667</v>
      </c>
      <c r="V270" s="36">
        <f t="shared" si="9"/>
        <v>146.73333333333335</v>
      </c>
      <c r="W270" s="36">
        <f t="shared" si="9"/>
        <v>146.37777777777777</v>
      </c>
      <c r="X270" s="36">
        <f t="shared" si="9"/>
        <v>151.56666666666666</v>
      </c>
      <c r="Y270" s="36">
        <f t="shared" si="9"/>
        <v>130.1888888888889</v>
      </c>
      <c r="Z270" s="36">
        <f t="shared" si="9"/>
        <v>143.37777777777777</v>
      </c>
      <c r="AA270" s="36">
        <f t="shared" si="9"/>
        <v>156.14444444444442</v>
      </c>
      <c r="AB270" s="36">
        <f t="shared" si="9"/>
        <v>144.07777777777778</v>
      </c>
      <c r="AC270" s="36">
        <f t="shared" si="9"/>
        <v>143.66666666666666</v>
      </c>
      <c r="AD270" s="36">
        <f t="shared" si="9"/>
        <v>149</v>
      </c>
      <c r="AE270" s="33">
        <f>SUM('Raw Data'!$D270:$P270)</f>
        <v>1918.7</v>
      </c>
      <c r="AF270" s="33">
        <f>SUM('Raw Data'!$R270:$T270)</f>
        <v>442.31111111111113</v>
      </c>
    </row>
    <row r="271" spans="1:32" x14ac:dyDescent="0.3">
      <c r="A271" s="32" t="s">
        <v>30</v>
      </c>
      <c r="B271" s="32">
        <v>2020</v>
      </c>
      <c r="C271" s="32" t="s">
        <v>42</v>
      </c>
      <c r="D271" s="36">
        <v>148.19999999999999</v>
      </c>
      <c r="E271" s="36">
        <v>190.3</v>
      </c>
      <c r="F271" s="36">
        <v>149.4</v>
      </c>
      <c r="G271" s="36">
        <v>153.30000000000001</v>
      </c>
      <c r="H271" s="36">
        <v>138.19999999999999</v>
      </c>
      <c r="I271" s="36">
        <v>143.19999999999999</v>
      </c>
      <c r="J271" s="36">
        <v>148.9</v>
      </c>
      <c r="K271" s="36">
        <v>150.30000000000001</v>
      </c>
      <c r="L271" s="36">
        <v>113.2</v>
      </c>
      <c r="M271" s="36">
        <v>159.80000000000001</v>
      </c>
      <c r="N271" s="36">
        <v>142.1</v>
      </c>
      <c r="O271" s="36">
        <v>161.80000000000001</v>
      </c>
      <c r="P271" s="36">
        <v>152.30000000000001</v>
      </c>
      <c r="Q271" s="36">
        <v>182.4</v>
      </c>
      <c r="R271" s="36">
        <v>154.69999999999999</v>
      </c>
      <c r="S271" s="36">
        <v>150</v>
      </c>
      <c r="T271" s="36">
        <v>154.1</v>
      </c>
      <c r="U271" s="36" t="s">
        <v>32</v>
      </c>
      <c r="V271" s="36">
        <v>144.9</v>
      </c>
      <c r="W271" s="36">
        <v>151.69999999999999</v>
      </c>
      <c r="X271" s="36">
        <v>158.19999999999999</v>
      </c>
      <c r="Y271" s="36">
        <v>141.4</v>
      </c>
      <c r="Z271" s="36">
        <v>153.19999999999999</v>
      </c>
      <c r="AA271" s="36">
        <v>161.80000000000001</v>
      </c>
      <c r="AB271" s="36">
        <v>151.19999999999999</v>
      </c>
      <c r="AC271" s="36">
        <v>151.69999999999999</v>
      </c>
      <c r="AD271" s="36">
        <v>152.69999999999999</v>
      </c>
      <c r="AE271" s="35">
        <f>SUM('Raw Data'!$D271:$P271)</f>
        <v>1951</v>
      </c>
      <c r="AF271" s="35">
        <f>SUM('Raw Data'!$R271:$T271)</f>
        <v>458.79999999999995</v>
      </c>
    </row>
    <row r="272" spans="1:32" x14ac:dyDescent="0.3">
      <c r="A272" s="34" t="s">
        <v>33</v>
      </c>
      <c r="B272" s="34">
        <v>2020</v>
      </c>
      <c r="C272" s="34" t="s">
        <v>42</v>
      </c>
      <c r="D272" s="37">
        <v>152.69999999999999</v>
      </c>
      <c r="E272" s="37">
        <v>197</v>
      </c>
      <c r="F272" s="37">
        <v>154.6</v>
      </c>
      <c r="G272" s="37">
        <v>153.4</v>
      </c>
      <c r="H272" s="37">
        <v>132.9</v>
      </c>
      <c r="I272" s="37">
        <v>151.80000000000001</v>
      </c>
      <c r="J272" s="37">
        <v>171.2</v>
      </c>
      <c r="K272" s="37">
        <v>152</v>
      </c>
      <c r="L272" s="37">
        <v>116.3</v>
      </c>
      <c r="M272" s="37">
        <v>158.80000000000001</v>
      </c>
      <c r="N272" s="37">
        <v>135.6</v>
      </c>
      <c r="O272" s="37">
        <v>161.69999999999999</v>
      </c>
      <c r="P272" s="37">
        <v>157</v>
      </c>
      <c r="Q272" s="37">
        <v>186.7</v>
      </c>
      <c r="R272" s="37">
        <v>149.1</v>
      </c>
      <c r="S272" s="37">
        <v>136.6</v>
      </c>
      <c r="T272" s="37">
        <v>147.19999999999999</v>
      </c>
      <c r="U272" s="37" t="s">
        <v>130</v>
      </c>
      <c r="V272" s="37">
        <v>137.1</v>
      </c>
      <c r="W272" s="37">
        <v>140.4</v>
      </c>
      <c r="X272" s="37">
        <v>148.1</v>
      </c>
      <c r="Y272" s="37">
        <v>129.30000000000001</v>
      </c>
      <c r="Z272" s="37">
        <v>144.5</v>
      </c>
      <c r="AA272" s="37">
        <v>152.5</v>
      </c>
      <c r="AB272" s="37">
        <v>152.19999999999999</v>
      </c>
      <c r="AC272" s="37">
        <v>142</v>
      </c>
      <c r="AD272" s="37">
        <v>150.80000000000001</v>
      </c>
      <c r="AE272" s="33">
        <f>SUM('Raw Data'!$D272:$P272)</f>
        <v>1994.9999999999998</v>
      </c>
      <c r="AF272" s="33">
        <f>SUM('Raw Data'!$R272:$T272)</f>
        <v>432.9</v>
      </c>
    </row>
    <row r="273" spans="1:32" x14ac:dyDescent="0.3">
      <c r="A273" s="32" t="s">
        <v>35</v>
      </c>
      <c r="B273" s="32">
        <v>2020</v>
      </c>
      <c r="C273" s="32" t="s">
        <v>42</v>
      </c>
      <c r="D273" s="36">
        <v>149.6</v>
      </c>
      <c r="E273" s="36">
        <v>192.7</v>
      </c>
      <c r="F273" s="36">
        <v>151.4</v>
      </c>
      <c r="G273" s="36">
        <v>153.30000000000001</v>
      </c>
      <c r="H273" s="36">
        <v>136.30000000000001</v>
      </c>
      <c r="I273" s="36">
        <v>147.19999999999999</v>
      </c>
      <c r="J273" s="36">
        <v>156.5</v>
      </c>
      <c r="K273" s="36">
        <v>150.9</v>
      </c>
      <c r="L273" s="36">
        <v>114.2</v>
      </c>
      <c r="M273" s="36">
        <v>159.5</v>
      </c>
      <c r="N273" s="36">
        <v>139.4</v>
      </c>
      <c r="O273" s="36">
        <v>161.80000000000001</v>
      </c>
      <c r="P273" s="36">
        <v>154</v>
      </c>
      <c r="Q273" s="36">
        <v>183.5</v>
      </c>
      <c r="R273" s="36">
        <v>152.5</v>
      </c>
      <c r="S273" s="36">
        <v>144.4</v>
      </c>
      <c r="T273" s="36">
        <v>151.4</v>
      </c>
      <c r="U273" s="36" t="s">
        <v>130</v>
      </c>
      <c r="V273" s="36">
        <v>141.9</v>
      </c>
      <c r="W273" s="36">
        <v>146.4</v>
      </c>
      <c r="X273" s="36">
        <v>154.4</v>
      </c>
      <c r="Y273" s="36">
        <v>135</v>
      </c>
      <c r="Z273" s="36">
        <v>148.30000000000001</v>
      </c>
      <c r="AA273" s="36">
        <v>156.4</v>
      </c>
      <c r="AB273" s="36">
        <v>151.6</v>
      </c>
      <c r="AC273" s="36">
        <v>147</v>
      </c>
      <c r="AD273" s="36">
        <v>151.80000000000001</v>
      </c>
      <c r="AE273" s="35">
        <f>SUM('Raw Data'!$D273:$P273)</f>
        <v>1966.8000000000002</v>
      </c>
      <c r="AF273" s="35">
        <f>SUM('Raw Data'!$R273:$T273)</f>
        <v>448.29999999999995</v>
      </c>
    </row>
    <row r="274" spans="1:32" x14ac:dyDescent="0.3">
      <c r="A274" s="34" t="s">
        <v>30</v>
      </c>
      <c r="B274" s="34">
        <v>2020</v>
      </c>
      <c r="C274" s="34" t="s">
        <v>44</v>
      </c>
      <c r="D274" s="37">
        <v>148.19999999999999</v>
      </c>
      <c r="E274" s="37">
        <v>190.3</v>
      </c>
      <c r="F274" s="37">
        <v>149.4</v>
      </c>
      <c r="G274" s="37">
        <v>153.30000000000001</v>
      </c>
      <c r="H274" s="37">
        <v>138.19999999999999</v>
      </c>
      <c r="I274" s="37">
        <v>143.19999999999999</v>
      </c>
      <c r="J274" s="37">
        <v>148.9</v>
      </c>
      <c r="K274" s="37">
        <v>150.30000000000001</v>
      </c>
      <c r="L274" s="37">
        <v>113.2</v>
      </c>
      <c r="M274" s="37">
        <v>159.80000000000001</v>
      </c>
      <c r="N274" s="37">
        <v>142.1</v>
      </c>
      <c r="O274" s="37">
        <v>161.80000000000001</v>
      </c>
      <c r="P274" s="37">
        <v>152.30000000000001</v>
      </c>
      <c r="Q274" s="37">
        <v>182.4</v>
      </c>
      <c r="R274" s="37">
        <v>154.69999999999999</v>
      </c>
      <c r="S274" s="37">
        <v>150</v>
      </c>
      <c r="T274" s="37">
        <v>154.1</v>
      </c>
      <c r="U274" s="37" t="s">
        <v>32</v>
      </c>
      <c r="V274" s="37">
        <v>144.9</v>
      </c>
      <c r="W274" s="37">
        <v>151.69999999999999</v>
      </c>
      <c r="X274" s="37">
        <v>158.19999999999999</v>
      </c>
      <c r="Y274" s="37">
        <v>141.4</v>
      </c>
      <c r="Z274" s="37">
        <v>153.19999999999999</v>
      </c>
      <c r="AA274" s="37">
        <v>161.80000000000001</v>
      </c>
      <c r="AB274" s="37">
        <v>151.19999999999999</v>
      </c>
      <c r="AC274" s="37">
        <v>151.69999999999999</v>
      </c>
      <c r="AD274" s="37">
        <v>152.69999999999999</v>
      </c>
      <c r="AE274" s="33">
        <f>SUM('Raw Data'!$D274:$P274)</f>
        <v>1951</v>
      </c>
      <c r="AF274" s="33">
        <f>SUM('Raw Data'!$R274:$T274)</f>
        <v>458.79999999999995</v>
      </c>
    </row>
    <row r="275" spans="1:32" x14ac:dyDescent="0.3">
      <c r="A275" s="32" t="s">
        <v>33</v>
      </c>
      <c r="B275" s="32">
        <v>2020</v>
      </c>
      <c r="C275" s="32" t="s">
        <v>44</v>
      </c>
      <c r="D275" s="36">
        <v>152.69999999999999</v>
      </c>
      <c r="E275" s="36">
        <v>197</v>
      </c>
      <c r="F275" s="36">
        <v>154.6</v>
      </c>
      <c r="G275" s="36">
        <v>153.4</v>
      </c>
      <c r="H275" s="36">
        <v>132.9</v>
      </c>
      <c r="I275" s="36">
        <v>151.80000000000001</v>
      </c>
      <c r="J275" s="36">
        <v>171.2</v>
      </c>
      <c r="K275" s="36">
        <v>152</v>
      </c>
      <c r="L275" s="36">
        <v>116.3</v>
      </c>
      <c r="M275" s="36">
        <v>158.80000000000001</v>
      </c>
      <c r="N275" s="36">
        <v>135.6</v>
      </c>
      <c r="O275" s="36">
        <v>161.69999999999999</v>
      </c>
      <c r="P275" s="36">
        <v>157</v>
      </c>
      <c r="Q275" s="36">
        <v>186.7</v>
      </c>
      <c r="R275" s="36">
        <v>149.1</v>
      </c>
      <c r="S275" s="36">
        <v>136.6</v>
      </c>
      <c r="T275" s="36">
        <v>147.19999999999999</v>
      </c>
      <c r="U275" s="36" t="s">
        <v>130</v>
      </c>
      <c r="V275" s="36">
        <v>137.1</v>
      </c>
      <c r="W275" s="36">
        <v>140.4</v>
      </c>
      <c r="X275" s="36">
        <v>148.1</v>
      </c>
      <c r="Y275" s="36">
        <v>129.30000000000001</v>
      </c>
      <c r="Z275" s="36">
        <v>144.5</v>
      </c>
      <c r="AA275" s="36">
        <v>152.5</v>
      </c>
      <c r="AB275" s="36">
        <v>152.19999999999999</v>
      </c>
      <c r="AC275" s="36">
        <v>142</v>
      </c>
      <c r="AD275" s="36">
        <v>150.80000000000001</v>
      </c>
      <c r="AE275" s="35">
        <f>SUM('Raw Data'!$D275:$P275)</f>
        <v>1994.9999999999998</v>
      </c>
      <c r="AF275" s="35">
        <f>SUM('Raw Data'!$R275:$T275)</f>
        <v>432.9</v>
      </c>
    </row>
    <row r="276" spans="1:32" x14ac:dyDescent="0.3">
      <c r="A276" s="34" t="s">
        <v>35</v>
      </c>
      <c r="B276" s="34">
        <v>2020</v>
      </c>
      <c r="C276" s="34" t="s">
        <v>44</v>
      </c>
      <c r="D276" s="37">
        <v>149.6</v>
      </c>
      <c r="E276" s="37">
        <v>192.7</v>
      </c>
      <c r="F276" s="37">
        <v>151.4</v>
      </c>
      <c r="G276" s="37">
        <v>153.30000000000001</v>
      </c>
      <c r="H276" s="37">
        <v>136.30000000000001</v>
      </c>
      <c r="I276" s="37">
        <v>147.19999999999999</v>
      </c>
      <c r="J276" s="37">
        <v>156.5</v>
      </c>
      <c r="K276" s="37">
        <v>150.9</v>
      </c>
      <c r="L276" s="37">
        <v>114.2</v>
      </c>
      <c r="M276" s="37">
        <v>159.5</v>
      </c>
      <c r="N276" s="37">
        <v>139.4</v>
      </c>
      <c r="O276" s="37">
        <v>161.80000000000001</v>
      </c>
      <c r="P276" s="37">
        <v>154</v>
      </c>
      <c r="Q276" s="37">
        <v>183.5</v>
      </c>
      <c r="R276" s="37">
        <v>152.5</v>
      </c>
      <c r="S276" s="37">
        <v>144.4</v>
      </c>
      <c r="T276" s="37">
        <v>151.4</v>
      </c>
      <c r="U276" s="37" t="s">
        <v>130</v>
      </c>
      <c r="V276" s="37">
        <v>141.9</v>
      </c>
      <c r="W276" s="37">
        <v>146.4</v>
      </c>
      <c r="X276" s="37">
        <v>154.4</v>
      </c>
      <c r="Y276" s="37">
        <v>135</v>
      </c>
      <c r="Z276" s="37">
        <v>148.30000000000001</v>
      </c>
      <c r="AA276" s="37">
        <v>156.4</v>
      </c>
      <c r="AB276" s="37">
        <v>151.6</v>
      </c>
      <c r="AC276" s="37">
        <v>147</v>
      </c>
      <c r="AD276" s="37">
        <v>151.80000000000001</v>
      </c>
      <c r="AE276" s="33">
        <f>SUM('Raw Data'!$D276:$P276)</f>
        <v>1966.8000000000002</v>
      </c>
      <c r="AF276" s="33">
        <f>SUM('Raw Data'!$R276:$T276)</f>
        <v>448.29999999999995</v>
      </c>
    </row>
    <row r="277" spans="1:32" x14ac:dyDescent="0.3">
      <c r="A277" s="32" t="s">
        <v>30</v>
      </c>
      <c r="B277" s="32">
        <v>2020</v>
      </c>
      <c r="C277" s="32" t="s">
        <v>46</v>
      </c>
      <c r="D277" s="36">
        <v>147.6</v>
      </c>
      <c r="E277" s="36">
        <v>187.2</v>
      </c>
      <c r="F277" s="36">
        <v>148.4</v>
      </c>
      <c r="G277" s="36">
        <v>153.30000000000001</v>
      </c>
      <c r="H277" s="36">
        <v>139.80000000000001</v>
      </c>
      <c r="I277" s="36">
        <v>146.9</v>
      </c>
      <c r="J277" s="36">
        <v>171</v>
      </c>
      <c r="K277" s="36">
        <v>149.9</v>
      </c>
      <c r="L277" s="36">
        <v>114.2</v>
      </c>
      <c r="M277" s="36">
        <v>160</v>
      </c>
      <c r="N277" s="36">
        <v>143.5</v>
      </c>
      <c r="O277" s="36">
        <v>161.5</v>
      </c>
      <c r="P277" s="36">
        <v>155.30000000000001</v>
      </c>
      <c r="Q277" s="36">
        <v>180.9</v>
      </c>
      <c r="R277" s="36">
        <v>155.1</v>
      </c>
      <c r="S277" s="36">
        <v>149.30000000000001</v>
      </c>
      <c r="T277" s="36">
        <v>154.30000000000001</v>
      </c>
      <c r="U277" s="36" t="s">
        <v>32</v>
      </c>
      <c r="V277" s="36">
        <v>145.80000000000001</v>
      </c>
      <c r="W277" s="36">
        <v>151.9</v>
      </c>
      <c r="X277" s="36">
        <v>158.80000000000001</v>
      </c>
      <c r="Y277" s="36">
        <v>143.6</v>
      </c>
      <c r="Z277" s="36">
        <v>152.19999999999999</v>
      </c>
      <c r="AA277" s="36">
        <v>162.69999999999999</v>
      </c>
      <c r="AB277" s="36">
        <v>153.6</v>
      </c>
      <c r="AC277" s="36">
        <v>153</v>
      </c>
      <c r="AD277" s="36">
        <v>154.69999999999999</v>
      </c>
      <c r="AE277" s="35">
        <f>SUM('Raw Data'!$D277:$P277)</f>
        <v>1978.6</v>
      </c>
      <c r="AF277" s="35">
        <f>SUM('Raw Data'!$R277:$T277)</f>
        <v>458.7</v>
      </c>
    </row>
    <row r="278" spans="1:32" x14ac:dyDescent="0.3">
      <c r="A278" s="34" t="s">
        <v>33</v>
      </c>
      <c r="B278" s="34">
        <v>2020</v>
      </c>
      <c r="C278" s="34" t="s">
        <v>46</v>
      </c>
      <c r="D278" s="37">
        <v>151.6</v>
      </c>
      <c r="E278" s="37">
        <v>197.8</v>
      </c>
      <c r="F278" s="37">
        <v>154.5</v>
      </c>
      <c r="G278" s="37">
        <v>153.4</v>
      </c>
      <c r="H278" s="37">
        <v>133.4</v>
      </c>
      <c r="I278" s="37">
        <v>154.5</v>
      </c>
      <c r="J278" s="37">
        <v>191.9</v>
      </c>
      <c r="K278" s="37">
        <v>151.30000000000001</v>
      </c>
      <c r="L278" s="37">
        <v>116.8</v>
      </c>
      <c r="M278" s="37">
        <v>160</v>
      </c>
      <c r="N278" s="37">
        <v>136.5</v>
      </c>
      <c r="O278" s="37">
        <v>163.30000000000001</v>
      </c>
      <c r="P278" s="37">
        <v>159.9</v>
      </c>
      <c r="Q278" s="37">
        <v>187.2</v>
      </c>
      <c r="R278" s="37">
        <v>150</v>
      </c>
      <c r="S278" s="37">
        <v>135.19999999999999</v>
      </c>
      <c r="T278" s="37">
        <v>147.80000000000001</v>
      </c>
      <c r="U278" s="37" t="s">
        <v>131</v>
      </c>
      <c r="V278" s="37">
        <v>138.30000000000001</v>
      </c>
      <c r="W278" s="37">
        <v>144.5</v>
      </c>
      <c r="X278" s="37">
        <v>148.69999999999999</v>
      </c>
      <c r="Y278" s="37">
        <v>133.9</v>
      </c>
      <c r="Z278" s="37">
        <v>141.19999999999999</v>
      </c>
      <c r="AA278" s="37">
        <v>155.5</v>
      </c>
      <c r="AB278" s="37">
        <v>155.19999999999999</v>
      </c>
      <c r="AC278" s="37">
        <v>144.80000000000001</v>
      </c>
      <c r="AD278" s="37">
        <v>152.9</v>
      </c>
      <c r="AE278" s="33">
        <f>SUM('Raw Data'!$D278:$P278)</f>
        <v>2024.8999999999999</v>
      </c>
      <c r="AF278" s="33">
        <f>SUM('Raw Data'!$R278:$T278)</f>
        <v>433</v>
      </c>
    </row>
    <row r="279" spans="1:32" x14ac:dyDescent="0.3">
      <c r="A279" s="32" t="s">
        <v>35</v>
      </c>
      <c r="B279" s="32">
        <v>2020</v>
      </c>
      <c r="C279" s="32" t="s">
        <v>46</v>
      </c>
      <c r="D279" s="36">
        <v>148.9</v>
      </c>
      <c r="E279" s="36">
        <v>190.9</v>
      </c>
      <c r="F279" s="36">
        <v>150.80000000000001</v>
      </c>
      <c r="G279" s="36">
        <v>153.30000000000001</v>
      </c>
      <c r="H279" s="36">
        <v>137.4</v>
      </c>
      <c r="I279" s="36">
        <v>150.4</v>
      </c>
      <c r="J279" s="36">
        <v>178.1</v>
      </c>
      <c r="K279" s="36">
        <v>150.4</v>
      </c>
      <c r="L279" s="36">
        <v>115.1</v>
      </c>
      <c r="M279" s="36">
        <v>160</v>
      </c>
      <c r="N279" s="36">
        <v>140.6</v>
      </c>
      <c r="O279" s="36">
        <v>162.30000000000001</v>
      </c>
      <c r="P279" s="36">
        <v>157</v>
      </c>
      <c r="Q279" s="36">
        <v>182.6</v>
      </c>
      <c r="R279" s="36">
        <v>153.1</v>
      </c>
      <c r="S279" s="36">
        <v>143.4</v>
      </c>
      <c r="T279" s="36">
        <v>151.69999999999999</v>
      </c>
      <c r="U279" s="36" t="s">
        <v>131</v>
      </c>
      <c r="V279" s="36">
        <v>143</v>
      </c>
      <c r="W279" s="36">
        <v>148.4</v>
      </c>
      <c r="X279" s="36">
        <v>155</v>
      </c>
      <c r="Y279" s="36">
        <v>138.5</v>
      </c>
      <c r="Z279" s="36">
        <v>146</v>
      </c>
      <c r="AA279" s="36">
        <v>158.5</v>
      </c>
      <c r="AB279" s="36">
        <v>154.30000000000001</v>
      </c>
      <c r="AC279" s="36">
        <v>149</v>
      </c>
      <c r="AD279" s="36">
        <v>153.9</v>
      </c>
      <c r="AE279" s="35">
        <f>SUM('Raw Data'!$D279:$P279)</f>
        <v>1995.1999999999998</v>
      </c>
      <c r="AF279" s="35">
        <f>SUM('Raw Data'!$R279:$T279)</f>
        <v>448.2</v>
      </c>
    </row>
    <row r="280" spans="1:32" x14ac:dyDescent="0.3">
      <c r="A280" s="34" t="s">
        <v>30</v>
      </c>
      <c r="B280" s="34">
        <v>2020</v>
      </c>
      <c r="C280" s="34" t="s">
        <v>48</v>
      </c>
      <c r="D280" s="37">
        <v>146.9</v>
      </c>
      <c r="E280" s="37">
        <v>183.9</v>
      </c>
      <c r="F280" s="37">
        <v>149.5</v>
      </c>
      <c r="G280" s="37">
        <v>153.4</v>
      </c>
      <c r="H280" s="37">
        <v>140.4</v>
      </c>
      <c r="I280" s="37">
        <v>147</v>
      </c>
      <c r="J280" s="37">
        <v>178.8</v>
      </c>
      <c r="K280" s="37">
        <v>149.30000000000001</v>
      </c>
      <c r="L280" s="37">
        <v>115.1</v>
      </c>
      <c r="M280" s="37">
        <v>160</v>
      </c>
      <c r="N280" s="37">
        <v>145.4</v>
      </c>
      <c r="O280" s="37">
        <v>161.6</v>
      </c>
      <c r="P280" s="37">
        <v>156.1</v>
      </c>
      <c r="Q280" s="37">
        <v>182.9</v>
      </c>
      <c r="R280" s="37">
        <v>155.4</v>
      </c>
      <c r="S280" s="37">
        <v>149.9</v>
      </c>
      <c r="T280" s="37">
        <v>154.6</v>
      </c>
      <c r="U280" s="37" t="s">
        <v>32</v>
      </c>
      <c r="V280" s="37">
        <v>146.4</v>
      </c>
      <c r="W280" s="37">
        <v>151.6</v>
      </c>
      <c r="X280" s="37">
        <v>159.1</v>
      </c>
      <c r="Y280" s="37">
        <v>144.6</v>
      </c>
      <c r="Z280" s="37">
        <v>152.80000000000001</v>
      </c>
      <c r="AA280" s="37">
        <v>161.1</v>
      </c>
      <c r="AB280" s="37">
        <v>157.4</v>
      </c>
      <c r="AC280" s="37">
        <v>153.69999999999999</v>
      </c>
      <c r="AD280" s="37">
        <v>155.4</v>
      </c>
      <c r="AE280" s="33">
        <f>SUM('Raw Data'!$D280:$P280)</f>
        <v>1987.3999999999999</v>
      </c>
      <c r="AF280" s="33">
        <f>SUM('Raw Data'!$R280:$T280)</f>
        <v>459.9</v>
      </c>
    </row>
    <row r="281" spans="1:32" x14ac:dyDescent="0.3">
      <c r="A281" s="32" t="s">
        <v>33</v>
      </c>
      <c r="B281" s="32">
        <v>2020</v>
      </c>
      <c r="C281" s="32" t="s">
        <v>48</v>
      </c>
      <c r="D281" s="36">
        <v>151.5</v>
      </c>
      <c r="E281" s="36">
        <v>193.1</v>
      </c>
      <c r="F281" s="36">
        <v>157.30000000000001</v>
      </c>
      <c r="G281" s="36">
        <v>153.9</v>
      </c>
      <c r="H281" s="36">
        <v>134.4</v>
      </c>
      <c r="I281" s="36">
        <v>155.4</v>
      </c>
      <c r="J281" s="36">
        <v>202</v>
      </c>
      <c r="K281" s="36">
        <v>150.80000000000001</v>
      </c>
      <c r="L281" s="36">
        <v>118.9</v>
      </c>
      <c r="M281" s="36">
        <v>160.9</v>
      </c>
      <c r="N281" s="36">
        <v>137.69999999999999</v>
      </c>
      <c r="O281" s="36">
        <v>164.4</v>
      </c>
      <c r="P281" s="36">
        <v>161.30000000000001</v>
      </c>
      <c r="Q281" s="36">
        <v>188.7</v>
      </c>
      <c r="R281" s="36">
        <v>150.19999999999999</v>
      </c>
      <c r="S281" s="36">
        <v>136.30000000000001</v>
      </c>
      <c r="T281" s="36">
        <v>148.1</v>
      </c>
      <c r="U281" s="36" t="s">
        <v>132</v>
      </c>
      <c r="V281" s="36">
        <v>137.19999999999999</v>
      </c>
      <c r="W281" s="36">
        <v>145.4</v>
      </c>
      <c r="X281" s="36">
        <v>150</v>
      </c>
      <c r="Y281" s="36">
        <v>135.1</v>
      </c>
      <c r="Z281" s="36">
        <v>141.80000000000001</v>
      </c>
      <c r="AA281" s="36">
        <v>154.9</v>
      </c>
      <c r="AB281" s="36">
        <v>159.80000000000001</v>
      </c>
      <c r="AC281" s="36">
        <v>146</v>
      </c>
      <c r="AD281" s="36">
        <v>154</v>
      </c>
      <c r="AE281" s="35">
        <f>SUM('Raw Data'!$D281:$P281)</f>
        <v>2041.6000000000001</v>
      </c>
      <c r="AF281" s="35">
        <f>SUM('Raw Data'!$R281:$T281)</f>
        <v>434.6</v>
      </c>
    </row>
    <row r="282" spans="1:32" x14ac:dyDescent="0.3">
      <c r="A282" s="34" t="s">
        <v>35</v>
      </c>
      <c r="B282" s="34">
        <v>2020</v>
      </c>
      <c r="C282" s="34" t="s">
        <v>48</v>
      </c>
      <c r="D282" s="37">
        <v>148.4</v>
      </c>
      <c r="E282" s="37">
        <v>187.1</v>
      </c>
      <c r="F282" s="37">
        <v>152.5</v>
      </c>
      <c r="G282" s="37">
        <v>153.6</v>
      </c>
      <c r="H282" s="37">
        <v>138.19999999999999</v>
      </c>
      <c r="I282" s="37">
        <v>150.9</v>
      </c>
      <c r="J282" s="37">
        <v>186.7</v>
      </c>
      <c r="K282" s="37">
        <v>149.80000000000001</v>
      </c>
      <c r="L282" s="37">
        <v>116.4</v>
      </c>
      <c r="M282" s="37">
        <v>160.30000000000001</v>
      </c>
      <c r="N282" s="37">
        <v>142.19999999999999</v>
      </c>
      <c r="O282" s="37">
        <v>162.9</v>
      </c>
      <c r="P282" s="37">
        <v>158</v>
      </c>
      <c r="Q282" s="37">
        <v>184.4</v>
      </c>
      <c r="R282" s="37">
        <v>153.4</v>
      </c>
      <c r="S282" s="37">
        <v>144.30000000000001</v>
      </c>
      <c r="T282" s="37">
        <v>152</v>
      </c>
      <c r="U282" s="37" t="s">
        <v>132</v>
      </c>
      <c r="V282" s="37">
        <v>142.9</v>
      </c>
      <c r="W282" s="37">
        <v>148.69999999999999</v>
      </c>
      <c r="X282" s="37">
        <v>155.6</v>
      </c>
      <c r="Y282" s="37">
        <v>139.6</v>
      </c>
      <c r="Z282" s="37">
        <v>146.6</v>
      </c>
      <c r="AA282" s="37">
        <v>157.5</v>
      </c>
      <c r="AB282" s="37">
        <v>158.4</v>
      </c>
      <c r="AC282" s="37">
        <v>150</v>
      </c>
      <c r="AD282" s="37">
        <v>154.69999999999999</v>
      </c>
      <c r="AE282" s="33">
        <f>SUM('Raw Data'!$D282:$P282)</f>
        <v>2007</v>
      </c>
      <c r="AF282" s="33">
        <f>SUM('Raw Data'!$R282:$T282)</f>
        <v>449.70000000000005</v>
      </c>
    </row>
    <row r="283" spans="1:32" x14ac:dyDescent="0.3">
      <c r="A283" s="32" t="s">
        <v>30</v>
      </c>
      <c r="B283" s="32">
        <v>2020</v>
      </c>
      <c r="C283" s="32" t="s">
        <v>50</v>
      </c>
      <c r="D283" s="36">
        <v>146</v>
      </c>
      <c r="E283" s="36">
        <v>186.3</v>
      </c>
      <c r="F283" s="36">
        <v>159.19999999999999</v>
      </c>
      <c r="G283" s="36">
        <v>153.6</v>
      </c>
      <c r="H283" s="36">
        <v>142.6</v>
      </c>
      <c r="I283" s="36">
        <v>147.19999999999999</v>
      </c>
      <c r="J283" s="36">
        <v>200.6</v>
      </c>
      <c r="K283" s="36">
        <v>150.30000000000001</v>
      </c>
      <c r="L283" s="36">
        <v>115.3</v>
      </c>
      <c r="M283" s="36">
        <v>160.9</v>
      </c>
      <c r="N283" s="36">
        <v>147.4</v>
      </c>
      <c r="O283" s="36">
        <v>161.9</v>
      </c>
      <c r="P283" s="36">
        <v>159.6</v>
      </c>
      <c r="Q283" s="36">
        <v>182.7</v>
      </c>
      <c r="R283" s="36">
        <v>155.69999999999999</v>
      </c>
      <c r="S283" s="36">
        <v>150.6</v>
      </c>
      <c r="T283" s="36">
        <v>155</v>
      </c>
      <c r="U283" s="36" t="s">
        <v>32</v>
      </c>
      <c r="V283" s="36">
        <v>146.80000000000001</v>
      </c>
      <c r="W283" s="36">
        <v>152</v>
      </c>
      <c r="X283" s="36">
        <v>159.5</v>
      </c>
      <c r="Y283" s="36">
        <v>146.4</v>
      </c>
      <c r="Z283" s="36">
        <v>152.4</v>
      </c>
      <c r="AA283" s="36">
        <v>162.5</v>
      </c>
      <c r="AB283" s="36">
        <v>156.19999999999999</v>
      </c>
      <c r="AC283" s="36">
        <v>154.30000000000001</v>
      </c>
      <c r="AD283" s="36">
        <v>157.5</v>
      </c>
      <c r="AE283" s="35">
        <f>SUM('Raw Data'!$D283:$P283)</f>
        <v>2030.9</v>
      </c>
      <c r="AF283" s="35">
        <f>SUM('Raw Data'!$R283:$T283)</f>
        <v>461.29999999999995</v>
      </c>
    </row>
    <row r="284" spans="1:32" x14ac:dyDescent="0.3">
      <c r="A284" s="34" t="s">
        <v>33</v>
      </c>
      <c r="B284" s="34">
        <v>2020</v>
      </c>
      <c r="C284" s="34" t="s">
        <v>50</v>
      </c>
      <c r="D284" s="37">
        <v>150.6</v>
      </c>
      <c r="E284" s="37">
        <v>193.7</v>
      </c>
      <c r="F284" s="37">
        <v>164.8</v>
      </c>
      <c r="G284" s="37">
        <v>153.69999999999999</v>
      </c>
      <c r="H284" s="37">
        <v>135.69999999999999</v>
      </c>
      <c r="I284" s="37">
        <v>155.69999999999999</v>
      </c>
      <c r="J284" s="37">
        <v>226</v>
      </c>
      <c r="K284" s="37">
        <v>152.19999999999999</v>
      </c>
      <c r="L284" s="37">
        <v>118.1</v>
      </c>
      <c r="M284" s="37">
        <v>161.30000000000001</v>
      </c>
      <c r="N284" s="37">
        <v>139.19999999999999</v>
      </c>
      <c r="O284" s="37">
        <v>164.8</v>
      </c>
      <c r="P284" s="37">
        <v>164.4</v>
      </c>
      <c r="Q284" s="37">
        <v>188.7</v>
      </c>
      <c r="R284" s="37">
        <v>150.5</v>
      </c>
      <c r="S284" s="37">
        <v>136.1</v>
      </c>
      <c r="T284" s="37">
        <v>148.30000000000001</v>
      </c>
      <c r="U284" s="37" t="s">
        <v>133</v>
      </c>
      <c r="V284" s="37">
        <v>137.1</v>
      </c>
      <c r="W284" s="37">
        <v>145.1</v>
      </c>
      <c r="X284" s="37">
        <v>151</v>
      </c>
      <c r="Y284" s="37">
        <v>135.4</v>
      </c>
      <c r="Z284" s="37">
        <v>142</v>
      </c>
      <c r="AA284" s="37">
        <v>155.69999999999999</v>
      </c>
      <c r="AB284" s="37">
        <v>158.1</v>
      </c>
      <c r="AC284" s="37">
        <v>146.19999999999999</v>
      </c>
      <c r="AD284" s="37">
        <v>155.19999999999999</v>
      </c>
      <c r="AE284" s="33">
        <f>SUM('Raw Data'!$D284:$P284)</f>
        <v>2080.1999999999998</v>
      </c>
      <c r="AF284" s="33">
        <f>SUM('Raw Data'!$R284:$T284)</f>
        <v>434.90000000000003</v>
      </c>
    </row>
    <row r="285" spans="1:32" x14ac:dyDescent="0.3">
      <c r="A285" s="32" t="s">
        <v>35</v>
      </c>
      <c r="B285" s="32">
        <v>2020</v>
      </c>
      <c r="C285" s="32" t="s">
        <v>50</v>
      </c>
      <c r="D285" s="36">
        <v>147.5</v>
      </c>
      <c r="E285" s="36">
        <v>188.9</v>
      </c>
      <c r="F285" s="36">
        <v>161.4</v>
      </c>
      <c r="G285" s="36">
        <v>153.6</v>
      </c>
      <c r="H285" s="36">
        <v>140.1</v>
      </c>
      <c r="I285" s="36">
        <v>151.19999999999999</v>
      </c>
      <c r="J285" s="36">
        <v>209.2</v>
      </c>
      <c r="K285" s="36">
        <v>150.9</v>
      </c>
      <c r="L285" s="36">
        <v>116.2</v>
      </c>
      <c r="M285" s="36">
        <v>161</v>
      </c>
      <c r="N285" s="36">
        <v>144</v>
      </c>
      <c r="O285" s="36">
        <v>163.19999999999999</v>
      </c>
      <c r="P285" s="36">
        <v>161.4</v>
      </c>
      <c r="Q285" s="36">
        <v>184.3</v>
      </c>
      <c r="R285" s="36">
        <v>153.69999999999999</v>
      </c>
      <c r="S285" s="36">
        <v>144.6</v>
      </c>
      <c r="T285" s="36">
        <v>152.30000000000001</v>
      </c>
      <c r="U285" s="36" t="s">
        <v>133</v>
      </c>
      <c r="V285" s="36">
        <v>143.1</v>
      </c>
      <c r="W285" s="36">
        <v>148.69999999999999</v>
      </c>
      <c r="X285" s="36">
        <v>156.30000000000001</v>
      </c>
      <c r="Y285" s="36">
        <v>140.6</v>
      </c>
      <c r="Z285" s="36">
        <v>146.5</v>
      </c>
      <c r="AA285" s="36">
        <v>158.5</v>
      </c>
      <c r="AB285" s="36">
        <v>157</v>
      </c>
      <c r="AC285" s="36">
        <v>150.4</v>
      </c>
      <c r="AD285" s="36">
        <v>156.4</v>
      </c>
      <c r="AE285" s="35">
        <f>SUM('Raw Data'!$D285:$P285)</f>
        <v>2048.6000000000004</v>
      </c>
      <c r="AF285" s="35">
        <f>SUM('Raw Data'!$R285:$T285)</f>
        <v>450.59999999999997</v>
      </c>
    </row>
    <row r="286" spans="1:32" x14ac:dyDescent="0.3">
      <c r="A286" s="34" t="s">
        <v>30</v>
      </c>
      <c r="B286" s="34">
        <v>2020</v>
      </c>
      <c r="C286" s="34" t="s">
        <v>53</v>
      </c>
      <c r="D286" s="37">
        <v>145.4</v>
      </c>
      <c r="E286" s="37">
        <v>188.6</v>
      </c>
      <c r="F286" s="37">
        <v>171.6</v>
      </c>
      <c r="G286" s="37">
        <v>153.80000000000001</v>
      </c>
      <c r="H286" s="37">
        <v>145.4</v>
      </c>
      <c r="I286" s="37">
        <v>146.5</v>
      </c>
      <c r="J286" s="37">
        <v>222.2</v>
      </c>
      <c r="K286" s="37">
        <v>155.9</v>
      </c>
      <c r="L286" s="37">
        <v>114.9</v>
      </c>
      <c r="M286" s="37">
        <v>162</v>
      </c>
      <c r="N286" s="37">
        <v>150</v>
      </c>
      <c r="O286" s="37">
        <v>162.69999999999999</v>
      </c>
      <c r="P286" s="37">
        <v>163.4</v>
      </c>
      <c r="Q286" s="37">
        <v>183.4</v>
      </c>
      <c r="R286" s="37">
        <v>156.30000000000001</v>
      </c>
      <c r="S286" s="37">
        <v>151</v>
      </c>
      <c r="T286" s="37">
        <v>155.5</v>
      </c>
      <c r="U286" s="37" t="s">
        <v>32</v>
      </c>
      <c r="V286" s="37">
        <v>147.5</v>
      </c>
      <c r="W286" s="37">
        <v>152.80000000000001</v>
      </c>
      <c r="X286" s="37">
        <v>160.4</v>
      </c>
      <c r="Y286" s="37">
        <v>146.1</v>
      </c>
      <c r="Z286" s="37">
        <v>153.6</v>
      </c>
      <c r="AA286" s="37">
        <v>161.6</v>
      </c>
      <c r="AB286" s="37">
        <v>156.19999999999999</v>
      </c>
      <c r="AC286" s="37">
        <v>154.5</v>
      </c>
      <c r="AD286" s="37">
        <v>159.80000000000001</v>
      </c>
      <c r="AE286" s="33">
        <f>SUM('Raw Data'!$D286:$P286)</f>
        <v>2082.4</v>
      </c>
      <c r="AF286" s="33">
        <f>SUM('Raw Data'!$R286:$T286)</f>
        <v>462.8</v>
      </c>
    </row>
    <row r="287" spans="1:32" x14ac:dyDescent="0.3">
      <c r="A287" s="32" t="s">
        <v>33</v>
      </c>
      <c r="B287" s="32">
        <v>2020</v>
      </c>
      <c r="C287" s="32" t="s">
        <v>53</v>
      </c>
      <c r="D287" s="36">
        <v>149.69999999999999</v>
      </c>
      <c r="E287" s="36">
        <v>195.5</v>
      </c>
      <c r="F287" s="36">
        <v>176.9</v>
      </c>
      <c r="G287" s="36">
        <v>153.9</v>
      </c>
      <c r="H287" s="36">
        <v>138</v>
      </c>
      <c r="I287" s="36">
        <v>150.5</v>
      </c>
      <c r="J287" s="36">
        <v>245.3</v>
      </c>
      <c r="K287" s="36">
        <v>158.69999999999999</v>
      </c>
      <c r="L287" s="36">
        <v>117.2</v>
      </c>
      <c r="M287" s="36">
        <v>161.4</v>
      </c>
      <c r="N287" s="36">
        <v>141.5</v>
      </c>
      <c r="O287" s="36">
        <v>165.1</v>
      </c>
      <c r="P287" s="36">
        <v>167</v>
      </c>
      <c r="Q287" s="36">
        <v>188.8</v>
      </c>
      <c r="R287" s="36">
        <v>151.1</v>
      </c>
      <c r="S287" s="36">
        <v>136.4</v>
      </c>
      <c r="T287" s="36">
        <v>148.80000000000001</v>
      </c>
      <c r="U287" s="36" t="s">
        <v>134</v>
      </c>
      <c r="V287" s="36">
        <v>137.30000000000001</v>
      </c>
      <c r="W287" s="36">
        <v>145.1</v>
      </c>
      <c r="X287" s="36">
        <v>152</v>
      </c>
      <c r="Y287" s="36">
        <v>135.19999999999999</v>
      </c>
      <c r="Z287" s="36">
        <v>144.4</v>
      </c>
      <c r="AA287" s="36">
        <v>156.4</v>
      </c>
      <c r="AB287" s="36">
        <v>157.9</v>
      </c>
      <c r="AC287" s="36">
        <v>146.6</v>
      </c>
      <c r="AD287" s="36">
        <v>156.69999999999999</v>
      </c>
      <c r="AE287" s="35">
        <f>SUM('Raw Data'!$D287:$P287)</f>
        <v>2120.6999999999998</v>
      </c>
      <c r="AF287" s="35">
        <f>SUM('Raw Data'!$R287:$T287)</f>
        <v>436.3</v>
      </c>
    </row>
    <row r="288" spans="1:32" x14ac:dyDescent="0.3">
      <c r="A288" s="34" t="s">
        <v>35</v>
      </c>
      <c r="B288" s="34">
        <v>2020</v>
      </c>
      <c r="C288" s="34" t="s">
        <v>53</v>
      </c>
      <c r="D288" s="37">
        <v>146.80000000000001</v>
      </c>
      <c r="E288" s="37">
        <v>191</v>
      </c>
      <c r="F288" s="37">
        <v>173.6</v>
      </c>
      <c r="G288" s="37">
        <v>153.80000000000001</v>
      </c>
      <c r="H288" s="37">
        <v>142.69999999999999</v>
      </c>
      <c r="I288" s="37">
        <v>148.4</v>
      </c>
      <c r="J288" s="37">
        <v>230</v>
      </c>
      <c r="K288" s="37">
        <v>156.80000000000001</v>
      </c>
      <c r="L288" s="37">
        <v>115.7</v>
      </c>
      <c r="M288" s="37">
        <v>161.80000000000001</v>
      </c>
      <c r="N288" s="37">
        <v>146.5</v>
      </c>
      <c r="O288" s="37">
        <v>163.80000000000001</v>
      </c>
      <c r="P288" s="37">
        <v>164.7</v>
      </c>
      <c r="Q288" s="37">
        <v>184.8</v>
      </c>
      <c r="R288" s="37">
        <v>154.30000000000001</v>
      </c>
      <c r="S288" s="37">
        <v>144.9</v>
      </c>
      <c r="T288" s="37">
        <v>152.80000000000001</v>
      </c>
      <c r="U288" s="37" t="s">
        <v>134</v>
      </c>
      <c r="V288" s="37">
        <v>143.6</v>
      </c>
      <c r="W288" s="37">
        <v>149.19999999999999</v>
      </c>
      <c r="X288" s="37">
        <v>157.19999999999999</v>
      </c>
      <c r="Y288" s="37">
        <v>140.4</v>
      </c>
      <c r="Z288" s="37">
        <v>148.4</v>
      </c>
      <c r="AA288" s="37">
        <v>158.6</v>
      </c>
      <c r="AB288" s="37">
        <v>156.9</v>
      </c>
      <c r="AC288" s="37">
        <v>150.69999999999999</v>
      </c>
      <c r="AD288" s="37">
        <v>158.4</v>
      </c>
      <c r="AE288" s="33">
        <f>SUM('Raw Data'!$D288:$P288)</f>
        <v>2095.6</v>
      </c>
      <c r="AF288" s="33">
        <f>SUM('Raw Data'!$R288:$T288)</f>
        <v>452.00000000000006</v>
      </c>
    </row>
    <row r="289" spans="1:32" x14ac:dyDescent="0.3">
      <c r="A289" s="32" t="s">
        <v>30</v>
      </c>
      <c r="B289" s="32">
        <v>2020</v>
      </c>
      <c r="C289" s="32" t="s">
        <v>55</v>
      </c>
      <c r="D289" s="36">
        <v>144.6</v>
      </c>
      <c r="E289" s="36">
        <v>188.5</v>
      </c>
      <c r="F289" s="36">
        <v>173.4</v>
      </c>
      <c r="G289" s="36">
        <v>154</v>
      </c>
      <c r="H289" s="36">
        <v>150</v>
      </c>
      <c r="I289" s="36">
        <v>145.9</v>
      </c>
      <c r="J289" s="36">
        <v>225.2</v>
      </c>
      <c r="K289" s="36">
        <v>159.5</v>
      </c>
      <c r="L289" s="36">
        <v>114.4</v>
      </c>
      <c r="M289" s="36">
        <v>163.5</v>
      </c>
      <c r="N289" s="36">
        <v>153.4</v>
      </c>
      <c r="O289" s="36">
        <v>163.6</v>
      </c>
      <c r="P289" s="36">
        <v>164.5</v>
      </c>
      <c r="Q289" s="36">
        <v>183.6</v>
      </c>
      <c r="R289" s="36">
        <v>157</v>
      </c>
      <c r="S289" s="36">
        <v>151.6</v>
      </c>
      <c r="T289" s="36">
        <v>156.30000000000001</v>
      </c>
      <c r="U289" s="36" t="s">
        <v>32</v>
      </c>
      <c r="V289" s="36">
        <v>148.69999999999999</v>
      </c>
      <c r="W289" s="36">
        <v>153.4</v>
      </c>
      <c r="X289" s="36">
        <v>161.6</v>
      </c>
      <c r="Y289" s="36">
        <v>146.4</v>
      </c>
      <c r="Z289" s="36">
        <v>153.9</v>
      </c>
      <c r="AA289" s="36">
        <v>162.9</v>
      </c>
      <c r="AB289" s="36">
        <v>156.6</v>
      </c>
      <c r="AC289" s="36">
        <v>155.19999999999999</v>
      </c>
      <c r="AD289" s="36">
        <v>160.69999999999999</v>
      </c>
      <c r="AE289" s="35">
        <f>SUM('Raw Data'!$D289:$P289)</f>
        <v>2100.5</v>
      </c>
      <c r="AF289" s="35">
        <f>SUM('Raw Data'!$R289:$T289)</f>
        <v>464.90000000000003</v>
      </c>
    </row>
    <row r="290" spans="1:32" x14ac:dyDescent="0.3">
      <c r="A290" s="34" t="s">
        <v>33</v>
      </c>
      <c r="B290" s="34">
        <v>2020</v>
      </c>
      <c r="C290" s="34" t="s">
        <v>55</v>
      </c>
      <c r="D290" s="37">
        <v>149</v>
      </c>
      <c r="E290" s="37">
        <v>195.7</v>
      </c>
      <c r="F290" s="37">
        <v>178.3</v>
      </c>
      <c r="G290" s="37">
        <v>154.19999999999999</v>
      </c>
      <c r="H290" s="37">
        <v>140.69999999999999</v>
      </c>
      <c r="I290" s="37">
        <v>149.69999999999999</v>
      </c>
      <c r="J290" s="37">
        <v>240.9</v>
      </c>
      <c r="K290" s="37">
        <v>161.5</v>
      </c>
      <c r="L290" s="37">
        <v>117.1</v>
      </c>
      <c r="M290" s="37">
        <v>161.9</v>
      </c>
      <c r="N290" s="37">
        <v>143.30000000000001</v>
      </c>
      <c r="O290" s="37">
        <v>166.1</v>
      </c>
      <c r="P290" s="37">
        <v>167</v>
      </c>
      <c r="Q290" s="37">
        <v>190.2</v>
      </c>
      <c r="R290" s="37">
        <v>151.9</v>
      </c>
      <c r="S290" s="37">
        <v>136.69999999999999</v>
      </c>
      <c r="T290" s="37">
        <v>149.6</v>
      </c>
      <c r="U290" s="37" t="s">
        <v>135</v>
      </c>
      <c r="V290" s="37">
        <v>137.9</v>
      </c>
      <c r="W290" s="37">
        <v>145.5</v>
      </c>
      <c r="X290" s="37">
        <v>152.9</v>
      </c>
      <c r="Y290" s="37">
        <v>135.5</v>
      </c>
      <c r="Z290" s="37">
        <v>144.30000000000001</v>
      </c>
      <c r="AA290" s="37">
        <v>156.9</v>
      </c>
      <c r="AB290" s="37">
        <v>157.9</v>
      </c>
      <c r="AC290" s="37">
        <v>146.9</v>
      </c>
      <c r="AD290" s="37">
        <v>156.9</v>
      </c>
      <c r="AE290" s="33">
        <f>SUM('Raw Data'!$D290:$P290)</f>
        <v>2125.4</v>
      </c>
      <c r="AF290" s="33">
        <f>SUM('Raw Data'!$R290:$T290)</f>
        <v>438.20000000000005</v>
      </c>
    </row>
    <row r="291" spans="1:32" x14ac:dyDescent="0.3">
      <c r="A291" s="32" t="s">
        <v>35</v>
      </c>
      <c r="B291" s="32">
        <v>2020</v>
      </c>
      <c r="C291" s="32" t="s">
        <v>55</v>
      </c>
      <c r="D291" s="36">
        <v>146</v>
      </c>
      <c r="E291" s="36">
        <v>191</v>
      </c>
      <c r="F291" s="36">
        <v>175.3</v>
      </c>
      <c r="G291" s="36">
        <v>154.1</v>
      </c>
      <c r="H291" s="36">
        <v>146.6</v>
      </c>
      <c r="I291" s="36">
        <v>147.69999999999999</v>
      </c>
      <c r="J291" s="36">
        <v>230.5</v>
      </c>
      <c r="K291" s="36">
        <v>160.19999999999999</v>
      </c>
      <c r="L291" s="36">
        <v>115.3</v>
      </c>
      <c r="M291" s="36">
        <v>163</v>
      </c>
      <c r="N291" s="36">
        <v>149.19999999999999</v>
      </c>
      <c r="O291" s="36">
        <v>164.8</v>
      </c>
      <c r="P291" s="36">
        <v>165.4</v>
      </c>
      <c r="Q291" s="36">
        <v>185.4</v>
      </c>
      <c r="R291" s="36">
        <v>155</v>
      </c>
      <c r="S291" s="36">
        <v>145.4</v>
      </c>
      <c r="T291" s="36">
        <v>153.6</v>
      </c>
      <c r="U291" s="36" t="s">
        <v>135</v>
      </c>
      <c r="V291" s="36">
        <v>144.6</v>
      </c>
      <c r="W291" s="36">
        <v>149.69999999999999</v>
      </c>
      <c r="X291" s="36">
        <v>158.30000000000001</v>
      </c>
      <c r="Y291" s="36">
        <v>140.69999999999999</v>
      </c>
      <c r="Z291" s="36">
        <v>148.5</v>
      </c>
      <c r="AA291" s="36">
        <v>159.4</v>
      </c>
      <c r="AB291" s="36">
        <v>157.1</v>
      </c>
      <c r="AC291" s="36">
        <v>151.19999999999999</v>
      </c>
      <c r="AD291" s="36">
        <v>158.9</v>
      </c>
      <c r="AE291" s="35">
        <f>SUM('Raw Data'!$D291:$P291)</f>
        <v>2109.1</v>
      </c>
      <c r="AF291" s="35">
        <f>SUM('Raw Data'!$R291:$T291)</f>
        <v>454</v>
      </c>
    </row>
    <row r="292" spans="1:32" x14ac:dyDescent="0.3">
      <c r="A292" s="34" t="s">
        <v>30</v>
      </c>
      <c r="B292" s="34">
        <v>2021</v>
      </c>
      <c r="C292" s="34" t="s">
        <v>31</v>
      </c>
      <c r="D292" s="34">
        <v>143.4</v>
      </c>
      <c r="E292" s="34">
        <v>187.5</v>
      </c>
      <c r="F292" s="34">
        <v>173.4</v>
      </c>
      <c r="G292" s="34">
        <v>154</v>
      </c>
      <c r="H292" s="34">
        <v>154.80000000000001</v>
      </c>
      <c r="I292" s="34">
        <v>147</v>
      </c>
      <c r="J292" s="34">
        <v>187.8</v>
      </c>
      <c r="K292" s="34">
        <v>159.5</v>
      </c>
      <c r="L292" s="34">
        <v>113.8</v>
      </c>
      <c r="M292" s="34">
        <v>164.5</v>
      </c>
      <c r="N292" s="34">
        <v>156.1</v>
      </c>
      <c r="O292" s="34">
        <v>164.3</v>
      </c>
      <c r="P292" s="34">
        <v>159.6</v>
      </c>
      <c r="Q292" s="34">
        <v>184.6</v>
      </c>
      <c r="R292" s="34">
        <v>157.5</v>
      </c>
      <c r="S292" s="34">
        <v>152.4</v>
      </c>
      <c r="T292" s="34">
        <v>156.80000000000001</v>
      </c>
      <c r="U292" s="37" t="s">
        <v>32</v>
      </c>
      <c r="V292" s="34">
        <v>150.9</v>
      </c>
      <c r="W292" s="34">
        <v>153.9</v>
      </c>
      <c r="X292" s="34">
        <v>162.5</v>
      </c>
      <c r="Y292" s="34">
        <v>147.5</v>
      </c>
      <c r="Z292" s="34">
        <v>155.1</v>
      </c>
      <c r="AA292" s="34">
        <v>163.5</v>
      </c>
      <c r="AB292" s="34">
        <v>156.19999999999999</v>
      </c>
      <c r="AC292" s="34">
        <v>155.9</v>
      </c>
      <c r="AD292" s="34">
        <v>158.5</v>
      </c>
      <c r="AE292" s="33">
        <f>SUM('Raw Data'!$D292:$P292)</f>
        <v>2065.6999999999998</v>
      </c>
      <c r="AF292" s="33">
        <f>SUM('Raw Data'!$R292:$T292)</f>
        <v>466.7</v>
      </c>
    </row>
    <row r="293" spans="1:32" x14ac:dyDescent="0.3">
      <c r="A293" s="32" t="s">
        <v>33</v>
      </c>
      <c r="B293" s="32">
        <v>2021</v>
      </c>
      <c r="C293" s="32" t="s">
        <v>31</v>
      </c>
      <c r="D293" s="32">
        <v>148</v>
      </c>
      <c r="E293" s="32">
        <v>194.8</v>
      </c>
      <c r="F293" s="32">
        <v>178.4</v>
      </c>
      <c r="G293" s="32">
        <v>154.4</v>
      </c>
      <c r="H293" s="32">
        <v>144.1</v>
      </c>
      <c r="I293" s="32">
        <v>152.6</v>
      </c>
      <c r="J293" s="32">
        <v>206.8</v>
      </c>
      <c r="K293" s="32">
        <v>162.1</v>
      </c>
      <c r="L293" s="32">
        <v>116.3</v>
      </c>
      <c r="M293" s="32">
        <v>163</v>
      </c>
      <c r="N293" s="32">
        <v>145.9</v>
      </c>
      <c r="O293" s="32">
        <v>167.2</v>
      </c>
      <c r="P293" s="32">
        <v>163.4</v>
      </c>
      <c r="Q293" s="32">
        <v>191.8</v>
      </c>
      <c r="R293" s="32">
        <v>152.5</v>
      </c>
      <c r="S293" s="32">
        <v>137.30000000000001</v>
      </c>
      <c r="T293" s="32">
        <v>150.19999999999999</v>
      </c>
      <c r="U293" s="36" t="s">
        <v>136</v>
      </c>
      <c r="V293" s="32">
        <v>142.9</v>
      </c>
      <c r="W293" s="32">
        <v>145.69999999999999</v>
      </c>
      <c r="X293" s="32">
        <v>154.1</v>
      </c>
      <c r="Y293" s="32">
        <v>136.9</v>
      </c>
      <c r="Z293" s="32">
        <v>145.4</v>
      </c>
      <c r="AA293" s="32">
        <v>156.1</v>
      </c>
      <c r="AB293" s="32">
        <v>157.69999999999999</v>
      </c>
      <c r="AC293" s="32">
        <v>147.6</v>
      </c>
      <c r="AD293" s="32">
        <v>156</v>
      </c>
      <c r="AE293" s="35">
        <f>SUM('Raw Data'!$D293:$P293)</f>
        <v>2097</v>
      </c>
      <c r="AF293" s="35">
        <f>SUM('Raw Data'!$R293:$T293)</f>
        <v>440</v>
      </c>
    </row>
    <row r="294" spans="1:32" x14ac:dyDescent="0.3">
      <c r="A294" s="34" t="s">
        <v>35</v>
      </c>
      <c r="B294" s="34">
        <v>2021</v>
      </c>
      <c r="C294" s="34" t="s">
        <v>31</v>
      </c>
      <c r="D294" s="34">
        <v>144.9</v>
      </c>
      <c r="E294" s="34">
        <v>190.1</v>
      </c>
      <c r="F294" s="34">
        <v>175.3</v>
      </c>
      <c r="G294" s="34">
        <v>154.1</v>
      </c>
      <c r="H294" s="34">
        <v>150.9</v>
      </c>
      <c r="I294" s="34">
        <v>149.6</v>
      </c>
      <c r="J294" s="34">
        <v>194.2</v>
      </c>
      <c r="K294" s="34">
        <v>160.4</v>
      </c>
      <c r="L294" s="34">
        <v>114.6</v>
      </c>
      <c r="M294" s="34">
        <v>164</v>
      </c>
      <c r="N294" s="34">
        <v>151.80000000000001</v>
      </c>
      <c r="O294" s="34">
        <v>165.6</v>
      </c>
      <c r="P294" s="34">
        <v>161</v>
      </c>
      <c r="Q294" s="34">
        <v>186.5</v>
      </c>
      <c r="R294" s="34">
        <v>155.5</v>
      </c>
      <c r="S294" s="34">
        <v>146.1</v>
      </c>
      <c r="T294" s="34">
        <v>154.19999999999999</v>
      </c>
      <c r="U294" s="37" t="s">
        <v>136</v>
      </c>
      <c r="V294" s="34">
        <v>147.9</v>
      </c>
      <c r="W294" s="34">
        <v>150</v>
      </c>
      <c r="X294" s="34">
        <v>159.30000000000001</v>
      </c>
      <c r="Y294" s="34">
        <v>141.9</v>
      </c>
      <c r="Z294" s="34">
        <v>149.6</v>
      </c>
      <c r="AA294" s="34">
        <v>159.19999999999999</v>
      </c>
      <c r="AB294" s="34">
        <v>156.80000000000001</v>
      </c>
      <c r="AC294" s="34">
        <v>151.9</v>
      </c>
      <c r="AD294" s="34">
        <v>157.30000000000001</v>
      </c>
      <c r="AE294" s="33">
        <f>SUM('Raw Data'!$D294:$P294)</f>
        <v>2076.5</v>
      </c>
      <c r="AF294" s="33">
        <f>SUM('Raw Data'!$R294:$T294)</f>
        <v>455.8</v>
      </c>
    </row>
    <row r="295" spans="1:32" x14ac:dyDescent="0.3">
      <c r="A295" s="32" t="s">
        <v>30</v>
      </c>
      <c r="B295" s="32">
        <v>2021</v>
      </c>
      <c r="C295" s="32" t="s">
        <v>36</v>
      </c>
      <c r="D295" s="32">
        <v>142.80000000000001</v>
      </c>
      <c r="E295" s="32">
        <v>184</v>
      </c>
      <c r="F295" s="32">
        <v>168</v>
      </c>
      <c r="G295" s="32">
        <v>154.4</v>
      </c>
      <c r="H295" s="32">
        <v>163</v>
      </c>
      <c r="I295" s="32">
        <v>147.80000000000001</v>
      </c>
      <c r="J295" s="32">
        <v>149.69999999999999</v>
      </c>
      <c r="K295" s="32">
        <v>158.30000000000001</v>
      </c>
      <c r="L295" s="32">
        <v>111.8</v>
      </c>
      <c r="M295" s="32">
        <v>165</v>
      </c>
      <c r="N295" s="32">
        <v>160</v>
      </c>
      <c r="O295" s="32">
        <v>165.8</v>
      </c>
      <c r="P295" s="32">
        <v>154.69999999999999</v>
      </c>
      <c r="Q295" s="32">
        <v>186.5</v>
      </c>
      <c r="R295" s="32">
        <v>159.1</v>
      </c>
      <c r="S295" s="32">
        <v>153.9</v>
      </c>
      <c r="T295" s="32">
        <v>158.4</v>
      </c>
      <c r="U295" s="36" t="s">
        <v>32</v>
      </c>
      <c r="V295" s="32">
        <v>154.4</v>
      </c>
      <c r="W295" s="32">
        <v>154.80000000000001</v>
      </c>
      <c r="X295" s="32">
        <v>164.3</v>
      </c>
      <c r="Y295" s="32">
        <v>150.19999999999999</v>
      </c>
      <c r="Z295" s="32">
        <v>157</v>
      </c>
      <c r="AA295" s="32">
        <v>163.6</v>
      </c>
      <c r="AB295" s="32">
        <v>155.19999999999999</v>
      </c>
      <c r="AC295" s="32">
        <v>157.19999999999999</v>
      </c>
      <c r="AD295" s="32">
        <v>156.69999999999999</v>
      </c>
      <c r="AE295" s="35">
        <f>SUM('Raw Data'!$D295:$P295)</f>
        <v>2025.3</v>
      </c>
      <c r="AF295" s="35">
        <f>SUM('Raw Data'!$R295:$T295)</f>
        <v>471.4</v>
      </c>
    </row>
    <row r="296" spans="1:32" x14ac:dyDescent="0.3">
      <c r="A296" s="34" t="s">
        <v>33</v>
      </c>
      <c r="B296" s="34">
        <v>2021</v>
      </c>
      <c r="C296" s="34" t="s">
        <v>36</v>
      </c>
      <c r="D296" s="34">
        <v>147.6</v>
      </c>
      <c r="E296" s="34">
        <v>191.2</v>
      </c>
      <c r="F296" s="34">
        <v>169.9</v>
      </c>
      <c r="G296" s="34">
        <v>155.1</v>
      </c>
      <c r="H296" s="34">
        <v>151.4</v>
      </c>
      <c r="I296" s="34">
        <v>154</v>
      </c>
      <c r="J296" s="34">
        <v>180.2</v>
      </c>
      <c r="K296" s="34">
        <v>159.80000000000001</v>
      </c>
      <c r="L296" s="34">
        <v>114.9</v>
      </c>
      <c r="M296" s="34">
        <v>162.5</v>
      </c>
      <c r="N296" s="34">
        <v>149.19999999999999</v>
      </c>
      <c r="O296" s="34">
        <v>169.4</v>
      </c>
      <c r="P296" s="34">
        <v>160.80000000000001</v>
      </c>
      <c r="Q296" s="34">
        <v>193.3</v>
      </c>
      <c r="R296" s="34">
        <v>154.19999999999999</v>
      </c>
      <c r="S296" s="34">
        <v>138.19999999999999</v>
      </c>
      <c r="T296" s="34">
        <v>151.80000000000001</v>
      </c>
      <c r="U296" s="37" t="s">
        <v>137</v>
      </c>
      <c r="V296" s="34">
        <v>149.1</v>
      </c>
      <c r="W296" s="34">
        <v>146.5</v>
      </c>
      <c r="X296" s="34">
        <v>156.30000000000001</v>
      </c>
      <c r="Y296" s="34">
        <v>140.5</v>
      </c>
      <c r="Z296" s="34">
        <v>147.30000000000001</v>
      </c>
      <c r="AA296" s="34">
        <v>156.6</v>
      </c>
      <c r="AB296" s="34">
        <v>156.69999999999999</v>
      </c>
      <c r="AC296" s="34">
        <v>149.30000000000001</v>
      </c>
      <c r="AD296" s="34">
        <v>156.5</v>
      </c>
      <c r="AE296" s="33">
        <f>SUM('Raw Data'!$D296:$P296)</f>
        <v>2066</v>
      </c>
      <c r="AF296" s="33">
        <f>SUM('Raw Data'!$R296:$T296)</f>
        <v>444.2</v>
      </c>
    </row>
    <row r="297" spans="1:32" x14ac:dyDescent="0.3">
      <c r="A297" s="32" t="s">
        <v>35</v>
      </c>
      <c r="B297" s="32">
        <v>2021</v>
      </c>
      <c r="C297" s="32" t="s">
        <v>36</v>
      </c>
      <c r="D297" s="32">
        <v>144.30000000000001</v>
      </c>
      <c r="E297" s="32">
        <v>186.5</v>
      </c>
      <c r="F297" s="32">
        <v>168.7</v>
      </c>
      <c r="G297" s="32">
        <v>154.69999999999999</v>
      </c>
      <c r="H297" s="32">
        <v>158.69999999999999</v>
      </c>
      <c r="I297" s="32">
        <v>150.69999999999999</v>
      </c>
      <c r="J297" s="32">
        <v>160</v>
      </c>
      <c r="K297" s="32">
        <v>158.80000000000001</v>
      </c>
      <c r="L297" s="32">
        <v>112.8</v>
      </c>
      <c r="M297" s="32">
        <v>164.2</v>
      </c>
      <c r="N297" s="32">
        <v>155.5</v>
      </c>
      <c r="O297" s="32">
        <v>167.5</v>
      </c>
      <c r="P297" s="32">
        <v>156.9</v>
      </c>
      <c r="Q297" s="32">
        <v>188.3</v>
      </c>
      <c r="R297" s="32">
        <v>157.19999999999999</v>
      </c>
      <c r="S297" s="32">
        <v>147.4</v>
      </c>
      <c r="T297" s="32">
        <v>155.80000000000001</v>
      </c>
      <c r="U297" s="36" t="s">
        <v>137</v>
      </c>
      <c r="V297" s="32">
        <v>152.4</v>
      </c>
      <c r="W297" s="32">
        <v>150.9</v>
      </c>
      <c r="X297" s="32">
        <v>161.30000000000001</v>
      </c>
      <c r="Y297" s="32">
        <v>145.1</v>
      </c>
      <c r="Z297" s="32">
        <v>151.5</v>
      </c>
      <c r="AA297" s="32">
        <v>159.5</v>
      </c>
      <c r="AB297" s="32">
        <v>155.80000000000001</v>
      </c>
      <c r="AC297" s="32">
        <v>153.4</v>
      </c>
      <c r="AD297" s="32">
        <v>156.6</v>
      </c>
      <c r="AE297" s="35">
        <f>SUM('Raw Data'!$D297:$P297)</f>
        <v>2039.3000000000002</v>
      </c>
      <c r="AF297" s="35">
        <f>SUM('Raw Data'!$R297:$T297)</f>
        <v>460.40000000000003</v>
      </c>
    </row>
    <row r="298" spans="1:32" x14ac:dyDescent="0.3">
      <c r="A298" s="34" t="s">
        <v>30</v>
      </c>
      <c r="B298" s="34">
        <v>2021</v>
      </c>
      <c r="C298" s="34" t="s">
        <v>38</v>
      </c>
      <c r="D298" s="34">
        <v>142.5</v>
      </c>
      <c r="E298" s="34">
        <v>189.4</v>
      </c>
      <c r="F298" s="34">
        <v>163.19999999999999</v>
      </c>
      <c r="G298" s="34">
        <v>154.5</v>
      </c>
      <c r="H298" s="34">
        <v>168.2</v>
      </c>
      <c r="I298" s="34">
        <v>150.5</v>
      </c>
      <c r="J298" s="34">
        <v>141</v>
      </c>
      <c r="K298" s="34">
        <v>159.19999999999999</v>
      </c>
      <c r="L298" s="34">
        <v>111.7</v>
      </c>
      <c r="M298" s="34">
        <v>164</v>
      </c>
      <c r="N298" s="34">
        <v>160.6</v>
      </c>
      <c r="O298" s="34">
        <v>166.4</v>
      </c>
      <c r="P298" s="34">
        <v>154.5</v>
      </c>
      <c r="Q298" s="34">
        <v>186.1</v>
      </c>
      <c r="R298" s="34">
        <v>159.6</v>
      </c>
      <c r="S298" s="34">
        <v>154.4</v>
      </c>
      <c r="T298" s="34">
        <v>158.9</v>
      </c>
      <c r="U298" s="37" t="s">
        <v>138</v>
      </c>
      <c r="V298" s="34">
        <v>156</v>
      </c>
      <c r="W298" s="34">
        <v>154.80000000000001</v>
      </c>
      <c r="X298" s="34">
        <v>164.6</v>
      </c>
      <c r="Y298" s="34">
        <v>151.30000000000001</v>
      </c>
      <c r="Z298" s="34">
        <v>157.80000000000001</v>
      </c>
      <c r="AA298" s="34">
        <v>163.80000000000001</v>
      </c>
      <c r="AB298" s="34">
        <v>153.1</v>
      </c>
      <c r="AC298" s="34">
        <v>157.30000000000001</v>
      </c>
      <c r="AD298" s="34">
        <v>156.69999999999999</v>
      </c>
      <c r="AE298" s="33">
        <f>SUM('Raw Data'!$D298:$P298)</f>
        <v>2025.7</v>
      </c>
      <c r="AF298" s="33">
        <f>SUM('Raw Data'!$R298:$T298)</f>
        <v>472.9</v>
      </c>
    </row>
    <row r="299" spans="1:32" x14ac:dyDescent="0.3">
      <c r="A299" s="32" t="s">
        <v>33</v>
      </c>
      <c r="B299" s="32">
        <v>2021</v>
      </c>
      <c r="C299" s="32" t="s">
        <v>38</v>
      </c>
      <c r="D299" s="32">
        <v>147.5</v>
      </c>
      <c r="E299" s="32">
        <v>197.5</v>
      </c>
      <c r="F299" s="32">
        <v>164.7</v>
      </c>
      <c r="G299" s="32">
        <v>155.6</v>
      </c>
      <c r="H299" s="32">
        <v>156.4</v>
      </c>
      <c r="I299" s="32">
        <v>157.30000000000001</v>
      </c>
      <c r="J299" s="32">
        <v>166.1</v>
      </c>
      <c r="K299" s="32">
        <v>161.1</v>
      </c>
      <c r="L299" s="32">
        <v>114.3</v>
      </c>
      <c r="M299" s="32">
        <v>162.6</v>
      </c>
      <c r="N299" s="32">
        <v>150.69999999999999</v>
      </c>
      <c r="O299" s="32">
        <v>170.3</v>
      </c>
      <c r="P299" s="32">
        <v>160.4</v>
      </c>
      <c r="Q299" s="32">
        <v>193.5</v>
      </c>
      <c r="R299" s="32">
        <v>155.1</v>
      </c>
      <c r="S299" s="32">
        <v>138.69999999999999</v>
      </c>
      <c r="T299" s="32">
        <v>152.6</v>
      </c>
      <c r="U299" s="36" t="s">
        <v>139</v>
      </c>
      <c r="V299" s="32">
        <v>154.80000000000001</v>
      </c>
      <c r="W299" s="32">
        <v>147.19999999999999</v>
      </c>
      <c r="X299" s="32">
        <v>156.9</v>
      </c>
      <c r="Y299" s="32">
        <v>141.69999999999999</v>
      </c>
      <c r="Z299" s="32">
        <v>148.6</v>
      </c>
      <c r="AA299" s="32">
        <v>157.6</v>
      </c>
      <c r="AB299" s="32">
        <v>154.9</v>
      </c>
      <c r="AC299" s="32">
        <v>150</v>
      </c>
      <c r="AD299" s="32">
        <v>156.9</v>
      </c>
      <c r="AE299" s="35">
        <f>SUM('Raw Data'!$D299:$P299)</f>
        <v>2064.4999999999995</v>
      </c>
      <c r="AF299" s="35">
        <f>SUM('Raw Data'!$R299:$T299)</f>
        <v>446.4</v>
      </c>
    </row>
    <row r="300" spans="1:32" x14ac:dyDescent="0.3">
      <c r="A300" s="34" t="s">
        <v>35</v>
      </c>
      <c r="B300" s="34">
        <v>2021</v>
      </c>
      <c r="C300" s="34" t="s">
        <v>38</v>
      </c>
      <c r="D300" s="34">
        <v>144.1</v>
      </c>
      <c r="E300" s="34">
        <v>192.2</v>
      </c>
      <c r="F300" s="34">
        <v>163.80000000000001</v>
      </c>
      <c r="G300" s="34">
        <v>154.9</v>
      </c>
      <c r="H300" s="34">
        <v>163.9</v>
      </c>
      <c r="I300" s="34">
        <v>153.69999999999999</v>
      </c>
      <c r="J300" s="34">
        <v>149.5</v>
      </c>
      <c r="K300" s="34">
        <v>159.80000000000001</v>
      </c>
      <c r="L300" s="34">
        <v>112.6</v>
      </c>
      <c r="M300" s="34">
        <v>163.5</v>
      </c>
      <c r="N300" s="34">
        <v>156.5</v>
      </c>
      <c r="O300" s="34">
        <v>168.2</v>
      </c>
      <c r="P300" s="34">
        <v>156.69999999999999</v>
      </c>
      <c r="Q300" s="34">
        <v>188.1</v>
      </c>
      <c r="R300" s="34">
        <v>157.80000000000001</v>
      </c>
      <c r="S300" s="34">
        <v>147.9</v>
      </c>
      <c r="T300" s="34">
        <v>156.4</v>
      </c>
      <c r="U300" s="37" t="s">
        <v>139</v>
      </c>
      <c r="V300" s="34">
        <v>155.5</v>
      </c>
      <c r="W300" s="34">
        <v>151.19999999999999</v>
      </c>
      <c r="X300" s="34">
        <v>161.69999999999999</v>
      </c>
      <c r="Y300" s="34">
        <v>146.19999999999999</v>
      </c>
      <c r="Z300" s="34">
        <v>152.6</v>
      </c>
      <c r="AA300" s="34">
        <v>160.19999999999999</v>
      </c>
      <c r="AB300" s="34">
        <v>153.80000000000001</v>
      </c>
      <c r="AC300" s="34">
        <v>153.80000000000001</v>
      </c>
      <c r="AD300" s="34">
        <v>156.80000000000001</v>
      </c>
      <c r="AE300" s="33">
        <f>SUM('Raw Data'!$D300:$P300)</f>
        <v>2039.3999999999999</v>
      </c>
      <c r="AF300" s="33">
        <f>SUM('Raw Data'!$R300:$T300)</f>
        <v>462.1</v>
      </c>
    </row>
    <row r="301" spans="1:32" x14ac:dyDescent="0.3">
      <c r="A301" s="32" t="s">
        <v>30</v>
      </c>
      <c r="B301" s="32">
        <v>2021</v>
      </c>
      <c r="C301" s="32" t="s">
        <v>39</v>
      </c>
      <c r="D301" s="32">
        <v>142.69999999999999</v>
      </c>
      <c r="E301" s="32">
        <v>195.5</v>
      </c>
      <c r="F301" s="32">
        <v>163.4</v>
      </c>
      <c r="G301" s="32">
        <v>155</v>
      </c>
      <c r="H301" s="32">
        <v>175.2</v>
      </c>
      <c r="I301" s="32">
        <v>160.6</v>
      </c>
      <c r="J301" s="32">
        <v>135.1</v>
      </c>
      <c r="K301" s="32">
        <v>161.1</v>
      </c>
      <c r="L301" s="32">
        <v>112.2</v>
      </c>
      <c r="M301" s="32">
        <v>164.4</v>
      </c>
      <c r="N301" s="32">
        <v>161.9</v>
      </c>
      <c r="O301" s="32">
        <v>166.8</v>
      </c>
      <c r="P301" s="32">
        <v>155.6</v>
      </c>
      <c r="Q301" s="32">
        <v>186.8</v>
      </c>
      <c r="R301" s="32">
        <v>160.69999999999999</v>
      </c>
      <c r="S301" s="32">
        <v>155.1</v>
      </c>
      <c r="T301" s="32">
        <v>159.9</v>
      </c>
      <c r="U301" s="36" t="s">
        <v>138</v>
      </c>
      <c r="V301" s="32">
        <v>156</v>
      </c>
      <c r="W301" s="32">
        <v>155.5</v>
      </c>
      <c r="X301" s="32">
        <v>165.3</v>
      </c>
      <c r="Y301" s="32">
        <v>151.69999999999999</v>
      </c>
      <c r="Z301" s="32">
        <v>158.6</v>
      </c>
      <c r="AA301" s="32">
        <v>164.1</v>
      </c>
      <c r="AB301" s="32">
        <v>154.6</v>
      </c>
      <c r="AC301" s="32">
        <v>158</v>
      </c>
      <c r="AD301" s="32">
        <v>157.6</v>
      </c>
      <c r="AE301" s="35">
        <f>SUM('Raw Data'!$D301:$P301)</f>
        <v>2049.5</v>
      </c>
      <c r="AF301" s="35">
        <f>SUM('Raw Data'!$R301:$T301)</f>
        <v>475.69999999999993</v>
      </c>
    </row>
    <row r="302" spans="1:32" x14ac:dyDescent="0.3">
      <c r="A302" s="34" t="s">
        <v>33</v>
      </c>
      <c r="B302" s="34">
        <v>2021</v>
      </c>
      <c r="C302" s="34" t="s">
        <v>39</v>
      </c>
      <c r="D302" s="34">
        <v>147.6</v>
      </c>
      <c r="E302" s="34">
        <v>202.5</v>
      </c>
      <c r="F302" s="34">
        <v>166.4</v>
      </c>
      <c r="G302" s="34">
        <v>156</v>
      </c>
      <c r="H302" s="34">
        <v>161.4</v>
      </c>
      <c r="I302" s="34">
        <v>168.8</v>
      </c>
      <c r="J302" s="34">
        <v>161.6</v>
      </c>
      <c r="K302" s="34">
        <v>162.80000000000001</v>
      </c>
      <c r="L302" s="34">
        <v>114.8</v>
      </c>
      <c r="M302" s="34">
        <v>162.80000000000001</v>
      </c>
      <c r="N302" s="34">
        <v>151.5</v>
      </c>
      <c r="O302" s="34">
        <v>171.4</v>
      </c>
      <c r="P302" s="34">
        <v>162</v>
      </c>
      <c r="Q302" s="34">
        <v>194.4</v>
      </c>
      <c r="R302" s="34">
        <v>155.9</v>
      </c>
      <c r="S302" s="34">
        <v>139.30000000000001</v>
      </c>
      <c r="T302" s="34">
        <v>153.4</v>
      </c>
      <c r="U302" s="37" t="s">
        <v>140</v>
      </c>
      <c r="V302" s="34">
        <v>154.9</v>
      </c>
      <c r="W302" s="34">
        <v>147.6</v>
      </c>
      <c r="X302" s="34">
        <v>157.5</v>
      </c>
      <c r="Y302" s="34">
        <v>142.1</v>
      </c>
      <c r="Z302" s="34">
        <v>149.1</v>
      </c>
      <c r="AA302" s="34">
        <v>157.6</v>
      </c>
      <c r="AB302" s="34">
        <v>156.6</v>
      </c>
      <c r="AC302" s="34">
        <v>150.5</v>
      </c>
      <c r="AD302" s="34">
        <v>158</v>
      </c>
      <c r="AE302" s="33">
        <f>SUM('Raw Data'!$D302:$P302)</f>
        <v>2089.6</v>
      </c>
      <c r="AF302" s="33">
        <f>SUM('Raw Data'!$R302:$T302)</f>
        <v>448.6</v>
      </c>
    </row>
    <row r="303" spans="1:32" x14ac:dyDescent="0.3">
      <c r="A303" s="32" t="s">
        <v>35</v>
      </c>
      <c r="B303" s="32">
        <v>2021</v>
      </c>
      <c r="C303" s="32" t="s">
        <v>39</v>
      </c>
      <c r="D303" s="32">
        <v>144.30000000000001</v>
      </c>
      <c r="E303" s="32">
        <v>198</v>
      </c>
      <c r="F303" s="32">
        <v>164.6</v>
      </c>
      <c r="G303" s="32">
        <v>155.4</v>
      </c>
      <c r="H303" s="32">
        <v>170.1</v>
      </c>
      <c r="I303" s="32">
        <v>164.4</v>
      </c>
      <c r="J303" s="32">
        <v>144.1</v>
      </c>
      <c r="K303" s="32">
        <v>161.69999999999999</v>
      </c>
      <c r="L303" s="32">
        <v>113.1</v>
      </c>
      <c r="M303" s="32">
        <v>163.9</v>
      </c>
      <c r="N303" s="32">
        <v>157.6</v>
      </c>
      <c r="O303" s="32">
        <v>168.9</v>
      </c>
      <c r="P303" s="32">
        <v>158</v>
      </c>
      <c r="Q303" s="32">
        <v>188.8</v>
      </c>
      <c r="R303" s="32">
        <v>158.80000000000001</v>
      </c>
      <c r="S303" s="32">
        <v>148.5</v>
      </c>
      <c r="T303" s="32">
        <v>157.30000000000001</v>
      </c>
      <c r="U303" s="36" t="s">
        <v>140</v>
      </c>
      <c r="V303" s="32">
        <v>155.6</v>
      </c>
      <c r="W303" s="32">
        <v>151.80000000000001</v>
      </c>
      <c r="X303" s="32">
        <v>162.30000000000001</v>
      </c>
      <c r="Y303" s="32">
        <v>146.6</v>
      </c>
      <c r="Z303" s="32">
        <v>153.19999999999999</v>
      </c>
      <c r="AA303" s="32">
        <v>160.30000000000001</v>
      </c>
      <c r="AB303" s="32">
        <v>155.4</v>
      </c>
      <c r="AC303" s="32">
        <v>154.4</v>
      </c>
      <c r="AD303" s="32">
        <v>157.80000000000001</v>
      </c>
      <c r="AE303" s="35">
        <f>SUM('Raw Data'!$D303:$P303)</f>
        <v>2064.1</v>
      </c>
      <c r="AF303" s="35">
        <f>SUM('Raw Data'!$R303:$T303)</f>
        <v>464.6</v>
      </c>
    </row>
    <row r="304" spans="1:32" x14ac:dyDescent="0.3">
      <c r="A304" s="34" t="s">
        <v>30</v>
      </c>
      <c r="B304" s="34">
        <v>2021</v>
      </c>
      <c r="C304" s="34" t="s">
        <v>41</v>
      </c>
      <c r="D304" s="34">
        <v>145.1</v>
      </c>
      <c r="E304" s="34">
        <v>198.5</v>
      </c>
      <c r="F304" s="34">
        <v>168.6</v>
      </c>
      <c r="G304" s="34">
        <v>155.80000000000001</v>
      </c>
      <c r="H304" s="34">
        <v>184.4</v>
      </c>
      <c r="I304" s="34">
        <v>162.30000000000001</v>
      </c>
      <c r="J304" s="34">
        <v>138.4</v>
      </c>
      <c r="K304" s="34">
        <v>165.1</v>
      </c>
      <c r="L304" s="34">
        <v>114.3</v>
      </c>
      <c r="M304" s="34">
        <v>169.7</v>
      </c>
      <c r="N304" s="34">
        <v>164.6</v>
      </c>
      <c r="O304" s="34">
        <v>169.8</v>
      </c>
      <c r="P304" s="34">
        <v>158.69999999999999</v>
      </c>
      <c r="Q304" s="34">
        <v>189.6</v>
      </c>
      <c r="R304" s="34">
        <v>165.3</v>
      </c>
      <c r="S304" s="34">
        <v>160.6</v>
      </c>
      <c r="T304" s="34">
        <v>164.5</v>
      </c>
      <c r="U304" s="37" t="s">
        <v>32</v>
      </c>
      <c r="V304" s="34">
        <v>161.69999999999999</v>
      </c>
      <c r="W304" s="34">
        <v>158.80000000000001</v>
      </c>
      <c r="X304" s="34">
        <v>169.1</v>
      </c>
      <c r="Y304" s="34">
        <v>153.19999999999999</v>
      </c>
      <c r="Z304" s="34">
        <v>160</v>
      </c>
      <c r="AA304" s="34">
        <v>167.6</v>
      </c>
      <c r="AB304" s="34">
        <v>159.30000000000001</v>
      </c>
      <c r="AC304" s="34">
        <v>161.1</v>
      </c>
      <c r="AD304" s="34">
        <v>161.1</v>
      </c>
      <c r="AE304" s="33">
        <f>SUM('Raw Data'!$D304:$P304)</f>
        <v>2095.2999999999997</v>
      </c>
      <c r="AF304" s="33">
        <f>SUM('Raw Data'!$R304:$T304)</f>
        <v>490.4</v>
      </c>
    </row>
    <row r="305" spans="1:32" x14ac:dyDescent="0.3">
      <c r="A305" s="32" t="s">
        <v>33</v>
      </c>
      <c r="B305" s="32">
        <v>2021</v>
      </c>
      <c r="C305" s="32" t="s">
        <v>41</v>
      </c>
      <c r="D305" s="32">
        <v>148.80000000000001</v>
      </c>
      <c r="E305" s="32">
        <v>204.3</v>
      </c>
      <c r="F305" s="32">
        <v>173</v>
      </c>
      <c r="G305" s="32">
        <v>156.5</v>
      </c>
      <c r="H305" s="32">
        <v>168.8</v>
      </c>
      <c r="I305" s="32">
        <v>172.5</v>
      </c>
      <c r="J305" s="32">
        <v>166.5</v>
      </c>
      <c r="K305" s="32">
        <v>165.9</v>
      </c>
      <c r="L305" s="32">
        <v>115.9</v>
      </c>
      <c r="M305" s="32">
        <v>165.2</v>
      </c>
      <c r="N305" s="32">
        <v>152</v>
      </c>
      <c r="O305" s="32">
        <v>171.1</v>
      </c>
      <c r="P305" s="32">
        <v>164.2</v>
      </c>
      <c r="Q305" s="32">
        <v>198.2</v>
      </c>
      <c r="R305" s="32">
        <v>156.5</v>
      </c>
      <c r="S305" s="32">
        <v>140.19999999999999</v>
      </c>
      <c r="T305" s="32">
        <v>154.1</v>
      </c>
      <c r="U305" s="36" t="s">
        <v>141</v>
      </c>
      <c r="V305" s="32">
        <v>155.5</v>
      </c>
      <c r="W305" s="32">
        <v>150.1</v>
      </c>
      <c r="X305" s="32">
        <v>160.4</v>
      </c>
      <c r="Y305" s="32">
        <v>145</v>
      </c>
      <c r="Z305" s="32">
        <v>152.6</v>
      </c>
      <c r="AA305" s="32">
        <v>156.6</v>
      </c>
      <c r="AB305" s="32">
        <v>157.5</v>
      </c>
      <c r="AC305" s="32">
        <v>152.30000000000001</v>
      </c>
      <c r="AD305" s="32">
        <v>159.5</v>
      </c>
      <c r="AE305" s="35">
        <f>SUM('Raw Data'!$D305:$P305)</f>
        <v>2124.7000000000003</v>
      </c>
      <c r="AF305" s="35">
        <f>SUM('Raw Data'!$R305:$T305)</f>
        <v>450.79999999999995</v>
      </c>
    </row>
    <row r="306" spans="1:32" x14ac:dyDescent="0.3">
      <c r="A306" s="34" t="s">
        <v>35</v>
      </c>
      <c r="B306" s="34">
        <v>2021</v>
      </c>
      <c r="C306" s="34" t="s">
        <v>41</v>
      </c>
      <c r="D306" s="34">
        <v>146.30000000000001</v>
      </c>
      <c r="E306" s="34">
        <v>200.5</v>
      </c>
      <c r="F306" s="34">
        <v>170.3</v>
      </c>
      <c r="G306" s="34">
        <v>156.1</v>
      </c>
      <c r="H306" s="34">
        <v>178.7</v>
      </c>
      <c r="I306" s="34">
        <v>167.1</v>
      </c>
      <c r="J306" s="34">
        <v>147.9</v>
      </c>
      <c r="K306" s="34">
        <v>165.4</v>
      </c>
      <c r="L306" s="34">
        <v>114.8</v>
      </c>
      <c r="M306" s="34">
        <v>168.2</v>
      </c>
      <c r="N306" s="34">
        <v>159.30000000000001</v>
      </c>
      <c r="O306" s="34">
        <v>170.4</v>
      </c>
      <c r="P306" s="34">
        <v>160.69999999999999</v>
      </c>
      <c r="Q306" s="34">
        <v>191.9</v>
      </c>
      <c r="R306" s="34">
        <v>161.80000000000001</v>
      </c>
      <c r="S306" s="34">
        <v>152.1</v>
      </c>
      <c r="T306" s="34">
        <v>160.4</v>
      </c>
      <c r="U306" s="37" t="s">
        <v>141</v>
      </c>
      <c r="V306" s="34">
        <v>159.4</v>
      </c>
      <c r="W306" s="34">
        <v>154.69999999999999</v>
      </c>
      <c r="X306" s="34">
        <v>165.8</v>
      </c>
      <c r="Y306" s="34">
        <v>148.9</v>
      </c>
      <c r="Z306" s="34">
        <v>155.80000000000001</v>
      </c>
      <c r="AA306" s="34">
        <v>161.19999999999999</v>
      </c>
      <c r="AB306" s="34">
        <v>158.6</v>
      </c>
      <c r="AC306" s="34">
        <v>156.80000000000001</v>
      </c>
      <c r="AD306" s="34">
        <v>160.4</v>
      </c>
      <c r="AE306" s="33">
        <f>SUM('Raw Data'!$D306:$P306)</f>
        <v>2105.7000000000003</v>
      </c>
      <c r="AF306" s="33">
        <f>SUM('Raw Data'!$R306:$T306)</f>
        <v>474.29999999999995</v>
      </c>
    </row>
    <row r="307" spans="1:32" x14ac:dyDescent="0.3">
      <c r="A307" s="32" t="s">
        <v>30</v>
      </c>
      <c r="B307" s="32">
        <v>2021</v>
      </c>
      <c r="C307" s="32" t="s">
        <v>42</v>
      </c>
      <c r="D307" s="32">
        <v>145.6</v>
      </c>
      <c r="E307" s="32">
        <v>200.1</v>
      </c>
      <c r="F307" s="32">
        <v>179.3</v>
      </c>
      <c r="G307" s="32">
        <v>156.1</v>
      </c>
      <c r="H307" s="32">
        <v>190.4</v>
      </c>
      <c r="I307" s="32">
        <v>158.6</v>
      </c>
      <c r="J307" s="32">
        <v>144.69999999999999</v>
      </c>
      <c r="K307" s="32">
        <v>165.5</v>
      </c>
      <c r="L307" s="32">
        <v>114.6</v>
      </c>
      <c r="M307" s="32">
        <v>170</v>
      </c>
      <c r="N307" s="32">
        <v>165.5</v>
      </c>
      <c r="O307" s="32">
        <v>171.7</v>
      </c>
      <c r="P307" s="32">
        <v>160.5</v>
      </c>
      <c r="Q307" s="32">
        <v>189.1</v>
      </c>
      <c r="R307" s="32">
        <v>165.3</v>
      </c>
      <c r="S307" s="32">
        <v>159.9</v>
      </c>
      <c r="T307" s="32">
        <v>164.6</v>
      </c>
      <c r="U307" s="36" t="s">
        <v>32</v>
      </c>
      <c r="V307" s="32">
        <v>162.1</v>
      </c>
      <c r="W307" s="32">
        <v>159.19999999999999</v>
      </c>
      <c r="X307" s="32">
        <v>169.7</v>
      </c>
      <c r="Y307" s="32">
        <v>154.19999999999999</v>
      </c>
      <c r="Z307" s="32">
        <v>160.4</v>
      </c>
      <c r="AA307" s="32">
        <v>166.8</v>
      </c>
      <c r="AB307" s="32">
        <v>159.4</v>
      </c>
      <c r="AC307" s="32">
        <v>161.5</v>
      </c>
      <c r="AD307" s="32">
        <v>162.1</v>
      </c>
      <c r="AE307" s="35">
        <f>SUM('Raw Data'!$D307:$P307)</f>
        <v>2122.6</v>
      </c>
      <c r="AF307" s="35">
        <f>SUM('Raw Data'!$R307:$T307)</f>
        <v>489.80000000000007</v>
      </c>
    </row>
    <row r="308" spans="1:32" x14ac:dyDescent="0.3">
      <c r="A308" s="34" t="s">
        <v>33</v>
      </c>
      <c r="B308" s="34">
        <v>2021</v>
      </c>
      <c r="C308" s="34" t="s">
        <v>42</v>
      </c>
      <c r="D308" s="34">
        <v>149.19999999999999</v>
      </c>
      <c r="E308" s="34">
        <v>205.5</v>
      </c>
      <c r="F308" s="34">
        <v>182.8</v>
      </c>
      <c r="G308" s="34">
        <v>156.5</v>
      </c>
      <c r="H308" s="34">
        <v>172.2</v>
      </c>
      <c r="I308" s="34">
        <v>171.5</v>
      </c>
      <c r="J308" s="34">
        <v>176.2</v>
      </c>
      <c r="K308" s="34">
        <v>166.9</v>
      </c>
      <c r="L308" s="34">
        <v>116.1</v>
      </c>
      <c r="M308" s="34">
        <v>165.5</v>
      </c>
      <c r="N308" s="34">
        <v>152.30000000000001</v>
      </c>
      <c r="O308" s="34">
        <v>173.3</v>
      </c>
      <c r="P308" s="34">
        <v>166.2</v>
      </c>
      <c r="Q308" s="34">
        <v>195.6</v>
      </c>
      <c r="R308" s="34">
        <v>157.30000000000001</v>
      </c>
      <c r="S308" s="34">
        <v>140.5</v>
      </c>
      <c r="T308" s="34">
        <v>154.80000000000001</v>
      </c>
      <c r="U308" s="37" t="s">
        <v>142</v>
      </c>
      <c r="V308" s="34">
        <v>156.1</v>
      </c>
      <c r="W308" s="34">
        <v>149.80000000000001</v>
      </c>
      <c r="X308" s="34">
        <v>160.80000000000001</v>
      </c>
      <c r="Y308" s="34">
        <v>147.5</v>
      </c>
      <c r="Z308" s="34">
        <v>150.69999999999999</v>
      </c>
      <c r="AA308" s="34">
        <v>158.1</v>
      </c>
      <c r="AB308" s="34">
        <v>158</v>
      </c>
      <c r="AC308" s="34">
        <v>153.4</v>
      </c>
      <c r="AD308" s="34">
        <v>160.4</v>
      </c>
      <c r="AE308" s="33">
        <f>SUM('Raw Data'!$D308:$P308)</f>
        <v>2154.1999999999998</v>
      </c>
      <c r="AF308" s="33">
        <f>SUM('Raw Data'!$R308:$T308)</f>
        <v>452.6</v>
      </c>
    </row>
    <row r="309" spans="1:32" x14ac:dyDescent="0.3">
      <c r="A309" s="32" t="s">
        <v>35</v>
      </c>
      <c r="B309" s="32">
        <v>2021</v>
      </c>
      <c r="C309" s="32" t="s">
        <v>42</v>
      </c>
      <c r="D309" s="32">
        <v>146.69999999999999</v>
      </c>
      <c r="E309" s="32">
        <v>202</v>
      </c>
      <c r="F309" s="32">
        <v>180.7</v>
      </c>
      <c r="G309" s="32">
        <v>156.19999999999999</v>
      </c>
      <c r="H309" s="32">
        <v>183.7</v>
      </c>
      <c r="I309" s="32">
        <v>164.6</v>
      </c>
      <c r="J309" s="32">
        <v>155.4</v>
      </c>
      <c r="K309" s="32">
        <v>166</v>
      </c>
      <c r="L309" s="32">
        <v>115.1</v>
      </c>
      <c r="M309" s="32">
        <v>168.5</v>
      </c>
      <c r="N309" s="32">
        <v>160</v>
      </c>
      <c r="O309" s="32">
        <v>172.4</v>
      </c>
      <c r="P309" s="32">
        <v>162.6</v>
      </c>
      <c r="Q309" s="32">
        <v>190.8</v>
      </c>
      <c r="R309" s="32">
        <v>162.19999999999999</v>
      </c>
      <c r="S309" s="32">
        <v>151.80000000000001</v>
      </c>
      <c r="T309" s="32">
        <v>160.69999999999999</v>
      </c>
      <c r="U309" s="36" t="s">
        <v>142</v>
      </c>
      <c r="V309" s="32">
        <v>159.80000000000001</v>
      </c>
      <c r="W309" s="32">
        <v>154.80000000000001</v>
      </c>
      <c r="X309" s="32">
        <v>166.3</v>
      </c>
      <c r="Y309" s="32">
        <v>150.69999999999999</v>
      </c>
      <c r="Z309" s="32">
        <v>154.9</v>
      </c>
      <c r="AA309" s="32">
        <v>161.69999999999999</v>
      </c>
      <c r="AB309" s="32">
        <v>158.80000000000001</v>
      </c>
      <c r="AC309" s="32">
        <v>157.6</v>
      </c>
      <c r="AD309" s="32">
        <v>161.30000000000001</v>
      </c>
      <c r="AE309" s="35">
        <f>SUM('Raw Data'!$D309:$P309)</f>
        <v>2133.9</v>
      </c>
      <c r="AF309" s="35">
        <f>SUM('Raw Data'!$R309:$T309)</f>
        <v>474.7</v>
      </c>
    </row>
    <row r="310" spans="1:32" x14ac:dyDescent="0.3">
      <c r="A310" s="34" t="s">
        <v>30</v>
      </c>
      <c r="B310" s="34">
        <v>2021</v>
      </c>
      <c r="C310" s="34" t="s">
        <v>44</v>
      </c>
      <c r="D310" s="34">
        <v>145.1</v>
      </c>
      <c r="E310" s="34">
        <v>204.5</v>
      </c>
      <c r="F310" s="34">
        <v>180.4</v>
      </c>
      <c r="G310" s="34">
        <v>157.1</v>
      </c>
      <c r="H310" s="34">
        <v>188.7</v>
      </c>
      <c r="I310" s="34">
        <v>157.69999999999999</v>
      </c>
      <c r="J310" s="34">
        <v>152.80000000000001</v>
      </c>
      <c r="K310" s="34">
        <v>163.6</v>
      </c>
      <c r="L310" s="34">
        <v>113.9</v>
      </c>
      <c r="M310" s="34">
        <v>169.7</v>
      </c>
      <c r="N310" s="34">
        <v>166.2</v>
      </c>
      <c r="O310" s="34">
        <v>171</v>
      </c>
      <c r="P310" s="34">
        <v>161.69999999999999</v>
      </c>
      <c r="Q310" s="34">
        <v>189.7</v>
      </c>
      <c r="R310" s="34">
        <v>166</v>
      </c>
      <c r="S310" s="34">
        <v>161.1</v>
      </c>
      <c r="T310" s="34">
        <v>165.3</v>
      </c>
      <c r="U310" s="37" t="s">
        <v>32</v>
      </c>
      <c r="V310" s="34">
        <v>162.5</v>
      </c>
      <c r="W310" s="34">
        <v>160.30000000000001</v>
      </c>
      <c r="X310" s="34">
        <v>170.4</v>
      </c>
      <c r="Y310" s="34">
        <v>157.1</v>
      </c>
      <c r="Z310" s="34">
        <v>160.69999999999999</v>
      </c>
      <c r="AA310" s="34">
        <v>167.2</v>
      </c>
      <c r="AB310" s="34">
        <v>160.4</v>
      </c>
      <c r="AC310" s="34">
        <v>162.80000000000001</v>
      </c>
      <c r="AD310" s="34">
        <v>163.19999999999999</v>
      </c>
      <c r="AE310" s="33">
        <f>SUM('Raw Data'!$D310:$P310)</f>
        <v>2132.4</v>
      </c>
      <c r="AF310" s="33">
        <f>SUM('Raw Data'!$R310:$T310)</f>
        <v>492.40000000000003</v>
      </c>
    </row>
    <row r="311" spans="1:32" x14ac:dyDescent="0.3">
      <c r="A311" s="32" t="s">
        <v>33</v>
      </c>
      <c r="B311" s="32">
        <v>2021</v>
      </c>
      <c r="C311" s="32" t="s">
        <v>44</v>
      </c>
      <c r="D311" s="32">
        <v>149.1</v>
      </c>
      <c r="E311" s="32">
        <v>210.9</v>
      </c>
      <c r="F311" s="32">
        <v>185</v>
      </c>
      <c r="G311" s="32">
        <v>158.19999999999999</v>
      </c>
      <c r="H311" s="32">
        <v>170.6</v>
      </c>
      <c r="I311" s="32">
        <v>170.9</v>
      </c>
      <c r="J311" s="32">
        <v>186.4</v>
      </c>
      <c r="K311" s="32">
        <v>164.7</v>
      </c>
      <c r="L311" s="32">
        <v>115.7</v>
      </c>
      <c r="M311" s="32">
        <v>165.5</v>
      </c>
      <c r="N311" s="32">
        <v>153.4</v>
      </c>
      <c r="O311" s="32">
        <v>173.5</v>
      </c>
      <c r="P311" s="32">
        <v>167.9</v>
      </c>
      <c r="Q311" s="32">
        <v>195.5</v>
      </c>
      <c r="R311" s="32">
        <v>157.9</v>
      </c>
      <c r="S311" s="32">
        <v>141.9</v>
      </c>
      <c r="T311" s="32">
        <v>155.5</v>
      </c>
      <c r="U311" s="36" t="s">
        <v>143</v>
      </c>
      <c r="V311" s="32">
        <v>157.69999999999999</v>
      </c>
      <c r="W311" s="32">
        <v>150.69999999999999</v>
      </c>
      <c r="X311" s="32">
        <v>161.5</v>
      </c>
      <c r="Y311" s="32">
        <v>149.5</v>
      </c>
      <c r="Z311" s="32">
        <v>151.19999999999999</v>
      </c>
      <c r="AA311" s="32">
        <v>160.30000000000001</v>
      </c>
      <c r="AB311" s="32">
        <v>159.6</v>
      </c>
      <c r="AC311" s="32">
        <v>155</v>
      </c>
      <c r="AD311" s="32">
        <v>161.80000000000001</v>
      </c>
      <c r="AE311" s="35">
        <f>SUM('Raw Data'!$D311:$P311)</f>
        <v>2171.8000000000002</v>
      </c>
      <c r="AF311" s="35">
        <f>SUM('Raw Data'!$R311:$T311)</f>
        <v>455.3</v>
      </c>
    </row>
    <row r="312" spans="1:32" x14ac:dyDescent="0.3">
      <c r="A312" s="34" t="s">
        <v>35</v>
      </c>
      <c r="B312" s="34">
        <v>2021</v>
      </c>
      <c r="C312" s="34" t="s">
        <v>44</v>
      </c>
      <c r="D312" s="34">
        <v>146.4</v>
      </c>
      <c r="E312" s="34">
        <v>206.8</v>
      </c>
      <c r="F312" s="34">
        <v>182.2</v>
      </c>
      <c r="G312" s="34">
        <v>157.5</v>
      </c>
      <c r="H312" s="34">
        <v>182.1</v>
      </c>
      <c r="I312" s="34">
        <v>163.9</v>
      </c>
      <c r="J312" s="34">
        <v>164.2</v>
      </c>
      <c r="K312" s="34">
        <v>164</v>
      </c>
      <c r="L312" s="34">
        <v>114.5</v>
      </c>
      <c r="M312" s="34">
        <v>168.3</v>
      </c>
      <c r="N312" s="34">
        <v>160.9</v>
      </c>
      <c r="O312" s="34">
        <v>172.2</v>
      </c>
      <c r="P312" s="34">
        <v>164</v>
      </c>
      <c r="Q312" s="34">
        <v>191.2</v>
      </c>
      <c r="R312" s="34">
        <v>162.80000000000001</v>
      </c>
      <c r="S312" s="34">
        <v>153.1</v>
      </c>
      <c r="T312" s="34">
        <v>161.4</v>
      </c>
      <c r="U312" s="37" t="s">
        <v>143</v>
      </c>
      <c r="V312" s="34">
        <v>160.69999999999999</v>
      </c>
      <c r="W312" s="34">
        <v>155.80000000000001</v>
      </c>
      <c r="X312" s="34">
        <v>167</v>
      </c>
      <c r="Y312" s="34">
        <v>153.1</v>
      </c>
      <c r="Z312" s="34">
        <v>155.30000000000001</v>
      </c>
      <c r="AA312" s="34">
        <v>163.19999999999999</v>
      </c>
      <c r="AB312" s="34">
        <v>160.1</v>
      </c>
      <c r="AC312" s="34">
        <v>159</v>
      </c>
      <c r="AD312" s="34">
        <v>162.5</v>
      </c>
      <c r="AE312" s="33">
        <f>SUM('Raw Data'!$D312:$P312)</f>
        <v>2147</v>
      </c>
      <c r="AF312" s="33">
        <f>SUM('Raw Data'!$R312:$T312)</f>
        <v>477.29999999999995</v>
      </c>
    </row>
    <row r="313" spans="1:32" x14ac:dyDescent="0.3">
      <c r="A313" s="32" t="s">
        <v>30</v>
      </c>
      <c r="B313" s="32">
        <v>2021</v>
      </c>
      <c r="C313" s="32" t="s">
        <v>46</v>
      </c>
      <c r="D313" s="32">
        <v>144.9</v>
      </c>
      <c r="E313" s="32">
        <v>202.3</v>
      </c>
      <c r="F313" s="32">
        <v>176.5</v>
      </c>
      <c r="G313" s="32">
        <v>157.5</v>
      </c>
      <c r="H313" s="32">
        <v>190.9</v>
      </c>
      <c r="I313" s="32">
        <v>155.69999999999999</v>
      </c>
      <c r="J313" s="32">
        <v>153.9</v>
      </c>
      <c r="K313" s="32">
        <v>162.80000000000001</v>
      </c>
      <c r="L313" s="32">
        <v>115.2</v>
      </c>
      <c r="M313" s="32">
        <v>169.8</v>
      </c>
      <c r="N313" s="32">
        <v>167.6</v>
      </c>
      <c r="O313" s="32">
        <v>171.9</v>
      </c>
      <c r="P313" s="32">
        <v>161.80000000000001</v>
      </c>
      <c r="Q313" s="32">
        <v>190.2</v>
      </c>
      <c r="R313" s="32">
        <v>167</v>
      </c>
      <c r="S313" s="32">
        <v>162.6</v>
      </c>
      <c r="T313" s="32">
        <v>166.3</v>
      </c>
      <c r="U313" s="36" t="s">
        <v>32</v>
      </c>
      <c r="V313" s="32">
        <v>163.1</v>
      </c>
      <c r="W313" s="32">
        <v>160.9</v>
      </c>
      <c r="X313" s="32">
        <v>171.1</v>
      </c>
      <c r="Y313" s="32">
        <v>157.69999999999999</v>
      </c>
      <c r="Z313" s="32">
        <v>161.1</v>
      </c>
      <c r="AA313" s="32">
        <v>167.5</v>
      </c>
      <c r="AB313" s="32">
        <v>160.30000000000001</v>
      </c>
      <c r="AC313" s="32">
        <v>163.30000000000001</v>
      </c>
      <c r="AD313" s="32">
        <v>163.6</v>
      </c>
      <c r="AE313" s="35">
        <f>SUM('Raw Data'!$D313:$P313)</f>
        <v>2130.8000000000002</v>
      </c>
      <c r="AF313" s="35">
        <f>SUM('Raw Data'!$R313:$T313)</f>
        <v>495.90000000000003</v>
      </c>
    </row>
    <row r="314" spans="1:32" x14ac:dyDescent="0.3">
      <c r="A314" s="34" t="s">
        <v>33</v>
      </c>
      <c r="B314" s="34">
        <v>2021</v>
      </c>
      <c r="C314" s="34" t="s">
        <v>46</v>
      </c>
      <c r="D314" s="34">
        <v>149.30000000000001</v>
      </c>
      <c r="E314" s="34">
        <v>207.4</v>
      </c>
      <c r="F314" s="34">
        <v>174.1</v>
      </c>
      <c r="G314" s="34">
        <v>159.19999999999999</v>
      </c>
      <c r="H314" s="34">
        <v>175</v>
      </c>
      <c r="I314" s="34">
        <v>161.30000000000001</v>
      </c>
      <c r="J314" s="34">
        <v>183.3</v>
      </c>
      <c r="K314" s="34">
        <v>164.5</v>
      </c>
      <c r="L314" s="34">
        <v>120.4</v>
      </c>
      <c r="M314" s="34">
        <v>166.2</v>
      </c>
      <c r="N314" s="34">
        <v>154.80000000000001</v>
      </c>
      <c r="O314" s="34">
        <v>175.1</v>
      </c>
      <c r="P314" s="34">
        <v>167.3</v>
      </c>
      <c r="Q314" s="34">
        <v>196.5</v>
      </c>
      <c r="R314" s="34">
        <v>159.80000000000001</v>
      </c>
      <c r="S314" s="34">
        <v>143.6</v>
      </c>
      <c r="T314" s="34">
        <v>157.30000000000001</v>
      </c>
      <c r="U314" s="37" t="s">
        <v>144</v>
      </c>
      <c r="V314" s="34">
        <v>160.69999999999999</v>
      </c>
      <c r="W314" s="34">
        <v>153.19999999999999</v>
      </c>
      <c r="X314" s="34">
        <v>162.80000000000001</v>
      </c>
      <c r="Y314" s="34">
        <v>150.4</v>
      </c>
      <c r="Z314" s="34">
        <v>153.69999999999999</v>
      </c>
      <c r="AA314" s="34">
        <v>160.4</v>
      </c>
      <c r="AB314" s="34">
        <v>159.6</v>
      </c>
      <c r="AC314" s="34">
        <v>156</v>
      </c>
      <c r="AD314" s="34">
        <v>162.30000000000001</v>
      </c>
      <c r="AE314" s="33">
        <f>SUM('Raw Data'!$D314:$P314)</f>
        <v>2157.9</v>
      </c>
      <c r="AF314" s="33">
        <f>SUM('Raw Data'!$R314:$T314)</f>
        <v>460.7</v>
      </c>
    </row>
    <row r="315" spans="1:32" x14ac:dyDescent="0.3">
      <c r="A315" s="32" t="s">
        <v>35</v>
      </c>
      <c r="B315" s="32">
        <v>2021</v>
      </c>
      <c r="C315" s="32" t="s">
        <v>46</v>
      </c>
      <c r="D315" s="32">
        <v>146.6</v>
      </c>
      <c r="E315" s="32">
        <v>204</v>
      </c>
      <c r="F315" s="32">
        <v>172.8</v>
      </c>
      <c r="G315" s="32">
        <v>158.4</v>
      </c>
      <c r="H315" s="32">
        <v>188</v>
      </c>
      <c r="I315" s="32">
        <v>156.80000000000001</v>
      </c>
      <c r="J315" s="32">
        <v>162.19999999999999</v>
      </c>
      <c r="K315" s="32">
        <v>164.1</v>
      </c>
      <c r="L315" s="32">
        <v>119.7</v>
      </c>
      <c r="M315" s="32">
        <v>168.8</v>
      </c>
      <c r="N315" s="32">
        <v>162.69999999999999</v>
      </c>
      <c r="O315" s="32">
        <v>173.9</v>
      </c>
      <c r="P315" s="32">
        <v>164</v>
      </c>
      <c r="Q315" s="32">
        <v>192.1</v>
      </c>
      <c r="R315" s="32">
        <v>164.5</v>
      </c>
      <c r="S315" s="32">
        <v>155.30000000000001</v>
      </c>
      <c r="T315" s="32">
        <v>163.19999999999999</v>
      </c>
      <c r="U315" s="36" t="s">
        <v>144</v>
      </c>
      <c r="V315" s="32">
        <v>162.6</v>
      </c>
      <c r="W315" s="32">
        <v>157.5</v>
      </c>
      <c r="X315" s="32">
        <v>168.4</v>
      </c>
      <c r="Y315" s="32">
        <v>154</v>
      </c>
      <c r="Z315" s="32">
        <v>157.6</v>
      </c>
      <c r="AA315" s="32">
        <v>163.80000000000001</v>
      </c>
      <c r="AB315" s="32">
        <v>160</v>
      </c>
      <c r="AC315" s="32">
        <v>160</v>
      </c>
      <c r="AD315" s="32">
        <v>163.19999999999999</v>
      </c>
      <c r="AE315" s="35">
        <f>SUM('Raw Data'!$D315:$P315)</f>
        <v>2142</v>
      </c>
      <c r="AF315" s="35">
        <f>SUM('Raw Data'!$R315:$T315)</f>
        <v>483</v>
      </c>
    </row>
    <row r="316" spans="1:32" x14ac:dyDescent="0.3">
      <c r="A316" s="34" t="s">
        <v>30</v>
      </c>
      <c r="B316" s="34">
        <v>2021</v>
      </c>
      <c r="C316" s="34" t="s">
        <v>48</v>
      </c>
      <c r="D316" s="34">
        <v>145.4</v>
      </c>
      <c r="E316" s="34">
        <v>202.1</v>
      </c>
      <c r="F316" s="34">
        <v>172</v>
      </c>
      <c r="G316" s="34">
        <v>158</v>
      </c>
      <c r="H316" s="34">
        <v>195.5</v>
      </c>
      <c r="I316" s="34">
        <v>152.69999999999999</v>
      </c>
      <c r="J316" s="34">
        <v>151.4</v>
      </c>
      <c r="K316" s="34">
        <v>163.9</v>
      </c>
      <c r="L316" s="34">
        <v>119.3</v>
      </c>
      <c r="M316" s="34">
        <v>170.1</v>
      </c>
      <c r="N316" s="34">
        <v>168.3</v>
      </c>
      <c r="O316" s="34">
        <v>172.8</v>
      </c>
      <c r="P316" s="34">
        <v>162.1</v>
      </c>
      <c r="Q316" s="34">
        <v>190.5</v>
      </c>
      <c r="R316" s="34">
        <v>167.7</v>
      </c>
      <c r="S316" s="34">
        <v>163.6</v>
      </c>
      <c r="T316" s="34">
        <v>167.1</v>
      </c>
      <c r="U316" s="37" t="s">
        <v>32</v>
      </c>
      <c r="V316" s="34">
        <v>163.69999999999999</v>
      </c>
      <c r="W316" s="34">
        <v>161.30000000000001</v>
      </c>
      <c r="X316" s="34">
        <v>171.9</v>
      </c>
      <c r="Y316" s="34">
        <v>157.80000000000001</v>
      </c>
      <c r="Z316" s="34">
        <v>162.69999999999999</v>
      </c>
      <c r="AA316" s="34">
        <v>168.5</v>
      </c>
      <c r="AB316" s="34">
        <v>160.19999999999999</v>
      </c>
      <c r="AC316" s="34">
        <v>163.80000000000001</v>
      </c>
      <c r="AD316" s="34">
        <v>164</v>
      </c>
      <c r="AE316" s="33">
        <f>SUM('Raw Data'!$D316:$P316)</f>
        <v>2133.6</v>
      </c>
      <c r="AF316" s="33">
        <f>SUM('Raw Data'!$R316:$T316)</f>
        <v>498.4</v>
      </c>
    </row>
    <row r="317" spans="1:32" x14ac:dyDescent="0.3">
      <c r="A317" s="32" t="s">
        <v>33</v>
      </c>
      <c r="B317" s="32">
        <v>2021</v>
      </c>
      <c r="C317" s="32" t="s">
        <v>48</v>
      </c>
      <c r="D317" s="32">
        <v>149.30000000000001</v>
      </c>
      <c r="E317" s="32">
        <v>207.4</v>
      </c>
      <c r="F317" s="32">
        <v>174.1</v>
      </c>
      <c r="G317" s="32">
        <v>159.1</v>
      </c>
      <c r="H317" s="32">
        <v>175</v>
      </c>
      <c r="I317" s="32">
        <v>161.19999999999999</v>
      </c>
      <c r="J317" s="32">
        <v>183.5</v>
      </c>
      <c r="K317" s="32">
        <v>164.5</v>
      </c>
      <c r="L317" s="32">
        <v>120.4</v>
      </c>
      <c r="M317" s="32">
        <v>166.2</v>
      </c>
      <c r="N317" s="32">
        <v>154.80000000000001</v>
      </c>
      <c r="O317" s="32">
        <v>175.1</v>
      </c>
      <c r="P317" s="32">
        <v>167.3</v>
      </c>
      <c r="Q317" s="32">
        <v>196.5</v>
      </c>
      <c r="R317" s="32">
        <v>159.80000000000001</v>
      </c>
      <c r="S317" s="32">
        <v>143.6</v>
      </c>
      <c r="T317" s="32">
        <v>157.4</v>
      </c>
      <c r="U317" s="36" t="s">
        <v>144</v>
      </c>
      <c r="V317" s="32">
        <v>160.80000000000001</v>
      </c>
      <c r="W317" s="32">
        <v>153.30000000000001</v>
      </c>
      <c r="X317" s="32">
        <v>162.80000000000001</v>
      </c>
      <c r="Y317" s="32">
        <v>150.5</v>
      </c>
      <c r="Z317" s="32">
        <v>153.9</v>
      </c>
      <c r="AA317" s="32">
        <v>160.30000000000001</v>
      </c>
      <c r="AB317" s="32">
        <v>159.6</v>
      </c>
      <c r="AC317" s="32">
        <v>156</v>
      </c>
      <c r="AD317" s="32">
        <v>162.30000000000001</v>
      </c>
      <c r="AE317" s="35">
        <f>SUM('Raw Data'!$D317:$P317)</f>
        <v>2157.9</v>
      </c>
      <c r="AF317" s="35">
        <f>SUM('Raw Data'!$R317:$T317)</f>
        <v>460.79999999999995</v>
      </c>
    </row>
    <row r="318" spans="1:32" x14ac:dyDescent="0.3">
      <c r="A318" s="34" t="s">
        <v>35</v>
      </c>
      <c r="B318" s="34">
        <v>2021</v>
      </c>
      <c r="C318" s="34" t="s">
        <v>48</v>
      </c>
      <c r="D318" s="34">
        <v>146.6</v>
      </c>
      <c r="E318" s="34">
        <v>204</v>
      </c>
      <c r="F318" s="34">
        <v>172.8</v>
      </c>
      <c r="G318" s="34">
        <v>158.4</v>
      </c>
      <c r="H318" s="34">
        <v>188</v>
      </c>
      <c r="I318" s="34">
        <v>156.69999999999999</v>
      </c>
      <c r="J318" s="34">
        <v>162.30000000000001</v>
      </c>
      <c r="K318" s="34">
        <v>164.1</v>
      </c>
      <c r="L318" s="34">
        <v>119.7</v>
      </c>
      <c r="M318" s="34">
        <v>168.8</v>
      </c>
      <c r="N318" s="34">
        <v>162.69999999999999</v>
      </c>
      <c r="O318" s="34">
        <v>173.9</v>
      </c>
      <c r="P318" s="34">
        <v>164</v>
      </c>
      <c r="Q318" s="34">
        <v>192.1</v>
      </c>
      <c r="R318" s="34">
        <v>164.6</v>
      </c>
      <c r="S318" s="34">
        <v>155.30000000000001</v>
      </c>
      <c r="T318" s="34">
        <v>163.30000000000001</v>
      </c>
      <c r="U318" s="37" t="s">
        <v>144</v>
      </c>
      <c r="V318" s="34">
        <v>162.6</v>
      </c>
      <c r="W318" s="34">
        <v>157.5</v>
      </c>
      <c r="X318" s="34">
        <v>168.4</v>
      </c>
      <c r="Y318" s="34">
        <v>154</v>
      </c>
      <c r="Z318" s="34">
        <v>157.69999999999999</v>
      </c>
      <c r="AA318" s="34">
        <v>163.69999999999999</v>
      </c>
      <c r="AB318" s="34">
        <v>160</v>
      </c>
      <c r="AC318" s="34">
        <v>160</v>
      </c>
      <c r="AD318" s="34">
        <v>163.19999999999999</v>
      </c>
      <c r="AE318" s="33">
        <f>SUM('Raw Data'!$D318:$P318)</f>
        <v>2142</v>
      </c>
      <c r="AF318" s="33">
        <f>SUM('Raw Data'!$R318:$T318)</f>
        <v>483.2</v>
      </c>
    </row>
    <row r="319" spans="1:32" x14ac:dyDescent="0.3">
      <c r="A319" s="32" t="s">
        <v>30</v>
      </c>
      <c r="B319" s="32">
        <v>2021</v>
      </c>
      <c r="C319" s="32" t="s">
        <v>50</v>
      </c>
      <c r="D319" s="32">
        <v>146.1</v>
      </c>
      <c r="E319" s="32">
        <v>202.5</v>
      </c>
      <c r="F319" s="32">
        <v>170.1</v>
      </c>
      <c r="G319" s="32">
        <v>158.4</v>
      </c>
      <c r="H319" s="32">
        <v>198.8</v>
      </c>
      <c r="I319" s="32">
        <v>152.6</v>
      </c>
      <c r="J319" s="32">
        <v>170.4</v>
      </c>
      <c r="K319" s="32">
        <v>165.2</v>
      </c>
      <c r="L319" s="32">
        <v>121.6</v>
      </c>
      <c r="M319" s="32">
        <v>170.6</v>
      </c>
      <c r="N319" s="32">
        <v>168.8</v>
      </c>
      <c r="O319" s="32">
        <v>173.6</v>
      </c>
      <c r="P319" s="32">
        <v>165.5</v>
      </c>
      <c r="Q319" s="32">
        <v>191.2</v>
      </c>
      <c r="R319" s="32">
        <v>168.9</v>
      </c>
      <c r="S319" s="32">
        <v>164.8</v>
      </c>
      <c r="T319" s="32">
        <v>168.3</v>
      </c>
      <c r="U319" s="36" t="s">
        <v>32</v>
      </c>
      <c r="V319" s="32">
        <v>165.5</v>
      </c>
      <c r="W319" s="32">
        <v>162</v>
      </c>
      <c r="X319" s="32">
        <v>172.5</v>
      </c>
      <c r="Y319" s="32">
        <v>159.5</v>
      </c>
      <c r="Z319" s="32">
        <v>163.19999999999999</v>
      </c>
      <c r="AA319" s="32">
        <v>169</v>
      </c>
      <c r="AB319" s="32">
        <v>161.1</v>
      </c>
      <c r="AC319" s="32">
        <v>164.7</v>
      </c>
      <c r="AD319" s="32">
        <v>166.3</v>
      </c>
      <c r="AE319" s="35">
        <f>SUM('Raw Data'!$D319:$P319)</f>
        <v>2164.1999999999998</v>
      </c>
      <c r="AF319" s="35">
        <f>SUM('Raw Data'!$R319:$T319)</f>
        <v>502.00000000000006</v>
      </c>
    </row>
    <row r="320" spans="1:32" x14ac:dyDescent="0.3">
      <c r="A320" s="34" t="s">
        <v>33</v>
      </c>
      <c r="B320" s="34">
        <v>2021</v>
      </c>
      <c r="C320" s="34" t="s">
        <v>50</v>
      </c>
      <c r="D320" s="34">
        <v>150.1</v>
      </c>
      <c r="E320" s="34">
        <v>208.4</v>
      </c>
      <c r="F320" s="34">
        <v>173</v>
      </c>
      <c r="G320" s="34">
        <v>159.19999999999999</v>
      </c>
      <c r="H320" s="34">
        <v>176.6</v>
      </c>
      <c r="I320" s="34">
        <v>159.30000000000001</v>
      </c>
      <c r="J320" s="34">
        <v>214.4</v>
      </c>
      <c r="K320" s="34">
        <v>165.3</v>
      </c>
      <c r="L320" s="34">
        <v>122.5</v>
      </c>
      <c r="M320" s="34">
        <v>166.8</v>
      </c>
      <c r="N320" s="34">
        <v>155.4</v>
      </c>
      <c r="O320" s="34">
        <v>175.9</v>
      </c>
      <c r="P320" s="34">
        <v>171.5</v>
      </c>
      <c r="Q320" s="34">
        <v>197</v>
      </c>
      <c r="R320" s="34">
        <v>160.80000000000001</v>
      </c>
      <c r="S320" s="34">
        <v>144.4</v>
      </c>
      <c r="T320" s="34">
        <v>158.30000000000001</v>
      </c>
      <c r="U320" s="37" t="s">
        <v>145</v>
      </c>
      <c r="V320" s="34">
        <v>162.19999999999999</v>
      </c>
      <c r="W320" s="34">
        <v>154.30000000000001</v>
      </c>
      <c r="X320" s="34">
        <v>163.5</v>
      </c>
      <c r="Y320" s="34">
        <v>152.19999999999999</v>
      </c>
      <c r="Z320" s="34">
        <v>155.1</v>
      </c>
      <c r="AA320" s="34">
        <v>160.30000000000001</v>
      </c>
      <c r="AB320" s="34">
        <v>160.30000000000001</v>
      </c>
      <c r="AC320" s="34">
        <v>157</v>
      </c>
      <c r="AD320" s="34">
        <v>164.6</v>
      </c>
      <c r="AE320" s="33">
        <f>SUM('Raw Data'!$D320:$P320)</f>
        <v>2198.4000000000005</v>
      </c>
      <c r="AF320" s="33">
        <f>SUM('Raw Data'!$R320:$T320)</f>
        <v>463.50000000000006</v>
      </c>
    </row>
    <row r="321" spans="1:32" x14ac:dyDescent="0.3">
      <c r="A321" s="32" t="s">
        <v>35</v>
      </c>
      <c r="B321" s="32">
        <v>2021</v>
      </c>
      <c r="C321" s="32" t="s">
        <v>50</v>
      </c>
      <c r="D321" s="32">
        <v>147.4</v>
      </c>
      <c r="E321" s="32">
        <v>204.6</v>
      </c>
      <c r="F321" s="32">
        <v>171.2</v>
      </c>
      <c r="G321" s="32">
        <v>158.69999999999999</v>
      </c>
      <c r="H321" s="32">
        <v>190.6</v>
      </c>
      <c r="I321" s="32">
        <v>155.69999999999999</v>
      </c>
      <c r="J321" s="32">
        <v>185.3</v>
      </c>
      <c r="K321" s="32">
        <v>165.2</v>
      </c>
      <c r="L321" s="32">
        <v>121.9</v>
      </c>
      <c r="M321" s="32">
        <v>169.3</v>
      </c>
      <c r="N321" s="32">
        <v>163.19999999999999</v>
      </c>
      <c r="O321" s="32">
        <v>174.7</v>
      </c>
      <c r="P321" s="32">
        <v>167.7</v>
      </c>
      <c r="Q321" s="32">
        <v>192.7</v>
      </c>
      <c r="R321" s="32">
        <v>165.7</v>
      </c>
      <c r="S321" s="32">
        <v>156.30000000000001</v>
      </c>
      <c r="T321" s="32">
        <v>164.3</v>
      </c>
      <c r="U321" s="36" t="s">
        <v>145</v>
      </c>
      <c r="V321" s="32">
        <v>164.2</v>
      </c>
      <c r="W321" s="32">
        <v>158.4</v>
      </c>
      <c r="X321" s="32">
        <v>169.1</v>
      </c>
      <c r="Y321" s="32">
        <v>155.69999999999999</v>
      </c>
      <c r="Z321" s="32">
        <v>158.6</v>
      </c>
      <c r="AA321" s="32">
        <v>163.9</v>
      </c>
      <c r="AB321" s="32">
        <v>160.80000000000001</v>
      </c>
      <c r="AC321" s="32">
        <v>161</v>
      </c>
      <c r="AD321" s="32">
        <v>165.5</v>
      </c>
      <c r="AE321" s="35">
        <f>SUM('Raw Data'!$D321:$P321)</f>
        <v>2175.5</v>
      </c>
      <c r="AF321" s="35">
        <f>SUM('Raw Data'!$R321:$T321)</f>
        <v>486.3</v>
      </c>
    </row>
    <row r="322" spans="1:32" x14ac:dyDescent="0.3">
      <c r="A322" s="34" t="s">
        <v>30</v>
      </c>
      <c r="B322" s="34">
        <v>2021</v>
      </c>
      <c r="C322" s="34" t="s">
        <v>53</v>
      </c>
      <c r="D322" s="34">
        <v>146.9</v>
      </c>
      <c r="E322" s="34">
        <v>199.8</v>
      </c>
      <c r="F322" s="34">
        <v>171.5</v>
      </c>
      <c r="G322" s="34">
        <v>159.1</v>
      </c>
      <c r="H322" s="34">
        <v>198.4</v>
      </c>
      <c r="I322" s="34">
        <v>153.19999999999999</v>
      </c>
      <c r="J322" s="34">
        <v>183.9</v>
      </c>
      <c r="K322" s="34">
        <v>165.4</v>
      </c>
      <c r="L322" s="34">
        <v>122.1</v>
      </c>
      <c r="M322" s="34">
        <v>170.8</v>
      </c>
      <c r="N322" s="34">
        <v>169.1</v>
      </c>
      <c r="O322" s="34">
        <v>174.3</v>
      </c>
      <c r="P322" s="34">
        <v>167.5</v>
      </c>
      <c r="Q322" s="34">
        <v>191.4</v>
      </c>
      <c r="R322" s="34">
        <v>170.4</v>
      </c>
      <c r="S322" s="34">
        <v>166</v>
      </c>
      <c r="T322" s="34">
        <v>169.8</v>
      </c>
      <c r="U322" s="37" t="s">
        <v>32</v>
      </c>
      <c r="V322" s="34">
        <v>165.3</v>
      </c>
      <c r="W322" s="34">
        <v>162.9</v>
      </c>
      <c r="X322" s="34">
        <v>173.4</v>
      </c>
      <c r="Y322" s="34">
        <v>158.9</v>
      </c>
      <c r="Z322" s="34">
        <v>163.80000000000001</v>
      </c>
      <c r="AA322" s="34">
        <v>169.3</v>
      </c>
      <c r="AB322" s="34">
        <v>162.4</v>
      </c>
      <c r="AC322" s="34">
        <v>165.2</v>
      </c>
      <c r="AD322" s="34">
        <v>167.6</v>
      </c>
      <c r="AE322" s="33">
        <f>SUM('Raw Data'!$D322:$P322)</f>
        <v>2182</v>
      </c>
      <c r="AF322" s="33">
        <f>SUM('Raw Data'!$R322:$T322)</f>
        <v>506.2</v>
      </c>
    </row>
    <row r="323" spans="1:32" x14ac:dyDescent="0.3">
      <c r="A323" s="32" t="s">
        <v>33</v>
      </c>
      <c r="B323" s="32">
        <v>2021</v>
      </c>
      <c r="C323" s="32" t="s">
        <v>53</v>
      </c>
      <c r="D323" s="32">
        <v>151</v>
      </c>
      <c r="E323" s="32">
        <v>204.9</v>
      </c>
      <c r="F323" s="32">
        <v>175.4</v>
      </c>
      <c r="G323" s="32">
        <v>159.6</v>
      </c>
      <c r="H323" s="32">
        <v>175.8</v>
      </c>
      <c r="I323" s="32">
        <v>160.30000000000001</v>
      </c>
      <c r="J323" s="32">
        <v>229.1</v>
      </c>
      <c r="K323" s="32">
        <v>165.1</v>
      </c>
      <c r="L323" s="32">
        <v>123.1</v>
      </c>
      <c r="M323" s="32">
        <v>167.2</v>
      </c>
      <c r="N323" s="32">
        <v>156.1</v>
      </c>
      <c r="O323" s="32">
        <v>176.8</v>
      </c>
      <c r="P323" s="32">
        <v>173.5</v>
      </c>
      <c r="Q323" s="32">
        <v>197</v>
      </c>
      <c r="R323" s="32">
        <v>162.30000000000001</v>
      </c>
      <c r="S323" s="32">
        <v>145.30000000000001</v>
      </c>
      <c r="T323" s="32">
        <v>159.69999999999999</v>
      </c>
      <c r="U323" s="36" t="s">
        <v>146</v>
      </c>
      <c r="V323" s="32">
        <v>161.6</v>
      </c>
      <c r="W323" s="32">
        <v>155.19999999999999</v>
      </c>
      <c r="X323" s="32">
        <v>164.2</v>
      </c>
      <c r="Y323" s="32">
        <v>151.19999999999999</v>
      </c>
      <c r="Z323" s="32">
        <v>156.69999999999999</v>
      </c>
      <c r="AA323" s="32">
        <v>160.80000000000001</v>
      </c>
      <c r="AB323" s="32">
        <v>161.80000000000001</v>
      </c>
      <c r="AC323" s="32">
        <v>157.30000000000001</v>
      </c>
      <c r="AD323" s="32">
        <v>165.6</v>
      </c>
      <c r="AE323" s="35">
        <f>SUM('Raw Data'!$D323:$P323)</f>
        <v>2217.8999999999996</v>
      </c>
      <c r="AF323" s="35">
        <f>SUM('Raw Data'!$R323:$T323)</f>
        <v>467.3</v>
      </c>
    </row>
    <row r="324" spans="1:32" x14ac:dyDescent="0.3">
      <c r="A324" s="34" t="s">
        <v>35</v>
      </c>
      <c r="B324" s="34">
        <v>2021</v>
      </c>
      <c r="C324" s="34" t="s">
        <v>53</v>
      </c>
      <c r="D324" s="34">
        <v>148.19999999999999</v>
      </c>
      <c r="E324" s="34">
        <v>201.6</v>
      </c>
      <c r="F324" s="34">
        <v>173</v>
      </c>
      <c r="G324" s="34">
        <v>159.30000000000001</v>
      </c>
      <c r="H324" s="34">
        <v>190.1</v>
      </c>
      <c r="I324" s="34">
        <v>156.5</v>
      </c>
      <c r="J324" s="34">
        <v>199.2</v>
      </c>
      <c r="K324" s="34">
        <v>165.3</v>
      </c>
      <c r="L324" s="34">
        <v>122.4</v>
      </c>
      <c r="M324" s="34">
        <v>169.6</v>
      </c>
      <c r="N324" s="34">
        <v>163.69999999999999</v>
      </c>
      <c r="O324" s="34">
        <v>175.5</v>
      </c>
      <c r="P324" s="34">
        <v>169.7</v>
      </c>
      <c r="Q324" s="34">
        <v>192.9</v>
      </c>
      <c r="R324" s="34">
        <v>167.2</v>
      </c>
      <c r="S324" s="34">
        <v>157.4</v>
      </c>
      <c r="T324" s="34">
        <v>165.8</v>
      </c>
      <c r="U324" s="37" t="s">
        <v>146</v>
      </c>
      <c r="V324" s="34">
        <v>163.9</v>
      </c>
      <c r="W324" s="34">
        <v>159.30000000000001</v>
      </c>
      <c r="X324" s="34">
        <v>169.9</v>
      </c>
      <c r="Y324" s="34">
        <v>154.80000000000001</v>
      </c>
      <c r="Z324" s="34">
        <v>159.80000000000001</v>
      </c>
      <c r="AA324" s="34">
        <v>164.3</v>
      </c>
      <c r="AB324" s="34">
        <v>162.19999999999999</v>
      </c>
      <c r="AC324" s="34">
        <v>161.4</v>
      </c>
      <c r="AD324" s="34">
        <v>166.7</v>
      </c>
      <c r="AE324" s="33">
        <f>SUM('Raw Data'!$D324:$P324)</f>
        <v>2194.1</v>
      </c>
      <c r="AF324" s="33">
        <f>SUM('Raw Data'!$R324:$T324)</f>
        <v>490.40000000000003</v>
      </c>
    </row>
    <row r="325" spans="1:32" x14ac:dyDescent="0.3">
      <c r="A325" s="32" t="s">
        <v>30</v>
      </c>
      <c r="B325" s="32">
        <v>2021</v>
      </c>
      <c r="C325" s="32" t="s">
        <v>55</v>
      </c>
      <c r="D325" s="32">
        <v>147.4</v>
      </c>
      <c r="E325" s="32">
        <v>197</v>
      </c>
      <c r="F325" s="32">
        <v>176.5</v>
      </c>
      <c r="G325" s="32">
        <v>159.80000000000001</v>
      </c>
      <c r="H325" s="32">
        <v>195.8</v>
      </c>
      <c r="I325" s="32">
        <v>152</v>
      </c>
      <c r="J325" s="32">
        <v>172.3</v>
      </c>
      <c r="K325" s="32">
        <v>164.5</v>
      </c>
      <c r="L325" s="32">
        <v>120.6</v>
      </c>
      <c r="M325" s="32">
        <v>171.7</v>
      </c>
      <c r="N325" s="32">
        <v>169.7</v>
      </c>
      <c r="O325" s="32">
        <v>175.1</v>
      </c>
      <c r="P325" s="32">
        <v>165.8</v>
      </c>
      <c r="Q325" s="32">
        <v>190.8</v>
      </c>
      <c r="R325" s="32">
        <v>171.8</v>
      </c>
      <c r="S325" s="32">
        <v>167.3</v>
      </c>
      <c r="T325" s="32">
        <v>171.2</v>
      </c>
      <c r="U325" s="36" t="s">
        <v>32</v>
      </c>
      <c r="V325" s="32">
        <v>165.6</v>
      </c>
      <c r="W325" s="32">
        <v>163.9</v>
      </c>
      <c r="X325" s="32">
        <v>174</v>
      </c>
      <c r="Y325" s="32">
        <v>160.1</v>
      </c>
      <c r="Z325" s="32">
        <v>164.5</v>
      </c>
      <c r="AA325" s="32">
        <v>169.7</v>
      </c>
      <c r="AB325" s="32">
        <v>162.80000000000001</v>
      </c>
      <c r="AC325" s="32">
        <v>166</v>
      </c>
      <c r="AD325" s="32">
        <v>167</v>
      </c>
      <c r="AE325" s="35">
        <f>SUM('Raw Data'!$D325:$P325)</f>
        <v>2168.1999999999998</v>
      </c>
      <c r="AF325" s="35">
        <f>SUM('Raw Data'!$R325:$T325)</f>
        <v>510.3</v>
      </c>
    </row>
    <row r="326" spans="1:32" x14ac:dyDescent="0.3">
      <c r="A326" s="34" t="s">
        <v>33</v>
      </c>
      <c r="B326" s="34">
        <v>2021</v>
      </c>
      <c r="C326" s="34" t="s">
        <v>55</v>
      </c>
      <c r="D326" s="34">
        <v>151.6</v>
      </c>
      <c r="E326" s="34">
        <v>202.2</v>
      </c>
      <c r="F326" s="34">
        <v>180</v>
      </c>
      <c r="G326" s="34">
        <v>160</v>
      </c>
      <c r="H326" s="34">
        <v>173.5</v>
      </c>
      <c r="I326" s="34">
        <v>158.30000000000001</v>
      </c>
      <c r="J326" s="34">
        <v>219.5</v>
      </c>
      <c r="K326" s="34">
        <v>164.2</v>
      </c>
      <c r="L326" s="34">
        <v>121.9</v>
      </c>
      <c r="M326" s="34">
        <v>168.2</v>
      </c>
      <c r="N326" s="34">
        <v>156.5</v>
      </c>
      <c r="O326" s="34">
        <v>178.2</v>
      </c>
      <c r="P326" s="34">
        <v>172.2</v>
      </c>
      <c r="Q326" s="34">
        <v>196.8</v>
      </c>
      <c r="R326" s="34">
        <v>163.30000000000001</v>
      </c>
      <c r="S326" s="34">
        <v>146.69999999999999</v>
      </c>
      <c r="T326" s="34">
        <v>160.69999999999999</v>
      </c>
      <c r="U326" s="37" t="s">
        <v>147</v>
      </c>
      <c r="V326" s="34">
        <v>161.69999999999999</v>
      </c>
      <c r="W326" s="34">
        <v>156</v>
      </c>
      <c r="X326" s="34">
        <v>165.1</v>
      </c>
      <c r="Y326" s="34">
        <v>151.80000000000001</v>
      </c>
      <c r="Z326" s="34">
        <v>157.6</v>
      </c>
      <c r="AA326" s="34">
        <v>160.6</v>
      </c>
      <c r="AB326" s="34">
        <v>162.4</v>
      </c>
      <c r="AC326" s="34">
        <v>157.80000000000001</v>
      </c>
      <c r="AD326" s="34">
        <v>165.2</v>
      </c>
      <c r="AE326" s="33">
        <f>SUM('Raw Data'!$D326:$P326)</f>
        <v>2206.3000000000002</v>
      </c>
      <c r="AF326" s="33">
        <f>SUM('Raw Data'!$R326:$T326)</f>
        <v>470.7</v>
      </c>
    </row>
    <row r="327" spans="1:32" x14ac:dyDescent="0.3">
      <c r="A327" s="32" t="s">
        <v>35</v>
      </c>
      <c r="B327" s="32">
        <v>2021</v>
      </c>
      <c r="C327" s="32" t="s">
        <v>55</v>
      </c>
      <c r="D327" s="32">
        <v>148.69999999999999</v>
      </c>
      <c r="E327" s="32">
        <v>198.8</v>
      </c>
      <c r="F327" s="32">
        <v>177.9</v>
      </c>
      <c r="G327" s="32">
        <v>159.9</v>
      </c>
      <c r="H327" s="32">
        <v>187.6</v>
      </c>
      <c r="I327" s="32">
        <v>154.9</v>
      </c>
      <c r="J327" s="32">
        <v>188.3</v>
      </c>
      <c r="K327" s="32">
        <v>164.4</v>
      </c>
      <c r="L327" s="32">
        <v>121</v>
      </c>
      <c r="M327" s="32">
        <v>170.5</v>
      </c>
      <c r="N327" s="32">
        <v>164.2</v>
      </c>
      <c r="O327" s="32">
        <v>176.5</v>
      </c>
      <c r="P327" s="32">
        <v>168.2</v>
      </c>
      <c r="Q327" s="32">
        <v>192.4</v>
      </c>
      <c r="R327" s="32">
        <v>168.5</v>
      </c>
      <c r="S327" s="32">
        <v>158.69999999999999</v>
      </c>
      <c r="T327" s="32">
        <v>167</v>
      </c>
      <c r="U327" s="36" t="s">
        <v>147</v>
      </c>
      <c r="V327" s="32">
        <v>164.1</v>
      </c>
      <c r="W327" s="32">
        <v>160.19999999999999</v>
      </c>
      <c r="X327" s="32">
        <v>170.6</v>
      </c>
      <c r="Y327" s="32">
        <v>155.69999999999999</v>
      </c>
      <c r="Z327" s="32">
        <v>160.6</v>
      </c>
      <c r="AA327" s="32">
        <v>164.4</v>
      </c>
      <c r="AB327" s="32">
        <v>162.6</v>
      </c>
      <c r="AC327" s="32">
        <v>162</v>
      </c>
      <c r="AD327" s="32">
        <v>166.2</v>
      </c>
      <c r="AE327" s="35">
        <f>SUM('Raw Data'!$D327:$P327)</f>
        <v>2180.9</v>
      </c>
      <c r="AF327" s="35">
        <f>SUM('Raw Data'!$R327:$T327)</f>
        <v>494.2</v>
      </c>
    </row>
    <row r="328" spans="1:32" x14ac:dyDescent="0.3">
      <c r="A328" s="34" t="s">
        <v>30</v>
      </c>
      <c r="B328" s="34">
        <v>2022</v>
      </c>
      <c r="C328" s="34" t="s">
        <v>31</v>
      </c>
      <c r="D328" s="34">
        <v>148.30000000000001</v>
      </c>
      <c r="E328" s="34">
        <v>196.9</v>
      </c>
      <c r="F328" s="34">
        <v>178</v>
      </c>
      <c r="G328" s="34">
        <v>160.5</v>
      </c>
      <c r="H328" s="34">
        <v>192.6</v>
      </c>
      <c r="I328" s="34">
        <v>151.19999999999999</v>
      </c>
      <c r="J328" s="34">
        <v>159.19999999999999</v>
      </c>
      <c r="K328" s="34">
        <v>164</v>
      </c>
      <c r="L328" s="34">
        <v>119.3</v>
      </c>
      <c r="M328" s="34">
        <v>173.3</v>
      </c>
      <c r="N328" s="34">
        <v>169.8</v>
      </c>
      <c r="O328" s="34">
        <v>175.8</v>
      </c>
      <c r="P328" s="34">
        <v>164.1</v>
      </c>
      <c r="Q328" s="34">
        <v>190.7</v>
      </c>
      <c r="R328" s="34">
        <v>173.2</v>
      </c>
      <c r="S328" s="34">
        <v>169.3</v>
      </c>
      <c r="T328" s="34">
        <v>172.7</v>
      </c>
      <c r="U328" s="37" t="s">
        <v>32</v>
      </c>
      <c r="V328" s="34">
        <v>165.8</v>
      </c>
      <c r="W328" s="34">
        <v>164.9</v>
      </c>
      <c r="X328" s="34">
        <v>174.7</v>
      </c>
      <c r="Y328" s="34">
        <v>160.80000000000001</v>
      </c>
      <c r="Z328" s="34">
        <v>164.9</v>
      </c>
      <c r="AA328" s="34">
        <v>169.9</v>
      </c>
      <c r="AB328" s="34">
        <v>163.19999999999999</v>
      </c>
      <c r="AC328" s="34">
        <v>166.6</v>
      </c>
      <c r="AD328" s="34">
        <v>166.4</v>
      </c>
      <c r="AE328" s="33">
        <f>SUM('Raw Data'!$D328:$P328)</f>
        <v>2153</v>
      </c>
      <c r="AF328" s="33">
        <f>SUM('Raw Data'!$R328:$T328)</f>
        <v>515.20000000000005</v>
      </c>
    </row>
    <row r="329" spans="1:32" x14ac:dyDescent="0.3">
      <c r="A329" s="32" t="s">
        <v>33</v>
      </c>
      <c r="B329" s="32">
        <v>2022</v>
      </c>
      <c r="C329" s="32" t="s">
        <v>31</v>
      </c>
      <c r="D329" s="32">
        <v>152.19999999999999</v>
      </c>
      <c r="E329" s="32">
        <v>202.1</v>
      </c>
      <c r="F329" s="32">
        <v>180.1</v>
      </c>
      <c r="G329" s="32">
        <v>160.4</v>
      </c>
      <c r="H329" s="32">
        <v>171</v>
      </c>
      <c r="I329" s="32">
        <v>156.5</v>
      </c>
      <c r="J329" s="32">
        <v>203.6</v>
      </c>
      <c r="K329" s="32">
        <v>163.80000000000001</v>
      </c>
      <c r="L329" s="32">
        <v>121.3</v>
      </c>
      <c r="M329" s="32">
        <v>169.8</v>
      </c>
      <c r="N329" s="32">
        <v>156.6</v>
      </c>
      <c r="O329" s="32">
        <v>179</v>
      </c>
      <c r="P329" s="32">
        <v>170.3</v>
      </c>
      <c r="Q329" s="32">
        <v>196.4</v>
      </c>
      <c r="R329" s="32">
        <v>164.7</v>
      </c>
      <c r="S329" s="32">
        <v>148.5</v>
      </c>
      <c r="T329" s="32">
        <v>162.19999999999999</v>
      </c>
      <c r="U329" s="36" t="s">
        <v>148</v>
      </c>
      <c r="V329" s="32">
        <v>161.6</v>
      </c>
      <c r="W329" s="32">
        <v>156.80000000000001</v>
      </c>
      <c r="X329" s="32">
        <v>166.1</v>
      </c>
      <c r="Y329" s="32">
        <v>152.69999999999999</v>
      </c>
      <c r="Z329" s="32">
        <v>158.4</v>
      </c>
      <c r="AA329" s="32">
        <v>161</v>
      </c>
      <c r="AB329" s="32">
        <v>162.80000000000001</v>
      </c>
      <c r="AC329" s="32">
        <v>158.6</v>
      </c>
      <c r="AD329" s="32">
        <v>165</v>
      </c>
      <c r="AE329" s="35">
        <f>SUM('Raw Data'!$D329:$P329)</f>
        <v>2186.6999999999998</v>
      </c>
      <c r="AF329" s="35">
        <f>SUM('Raw Data'!$R329:$T329)</f>
        <v>475.4</v>
      </c>
    </row>
    <row r="330" spans="1:32" x14ac:dyDescent="0.3">
      <c r="A330" s="34" t="s">
        <v>35</v>
      </c>
      <c r="B330" s="34">
        <v>2022</v>
      </c>
      <c r="C330" s="34" t="s">
        <v>31</v>
      </c>
      <c r="D330" s="34">
        <v>149.5</v>
      </c>
      <c r="E330" s="34">
        <v>198.7</v>
      </c>
      <c r="F330" s="34">
        <v>178.8</v>
      </c>
      <c r="G330" s="34">
        <v>160.5</v>
      </c>
      <c r="H330" s="34">
        <v>184.7</v>
      </c>
      <c r="I330" s="34">
        <v>153.69999999999999</v>
      </c>
      <c r="J330" s="34">
        <v>174.3</v>
      </c>
      <c r="K330" s="34">
        <v>163.9</v>
      </c>
      <c r="L330" s="34">
        <v>120</v>
      </c>
      <c r="M330" s="34">
        <v>172.1</v>
      </c>
      <c r="N330" s="34">
        <v>164.3</v>
      </c>
      <c r="O330" s="34">
        <v>177.3</v>
      </c>
      <c r="P330" s="34">
        <v>166.4</v>
      </c>
      <c r="Q330" s="34">
        <v>192.2</v>
      </c>
      <c r="R330" s="34">
        <v>169.9</v>
      </c>
      <c r="S330" s="34">
        <v>160.69999999999999</v>
      </c>
      <c r="T330" s="34">
        <v>168.5</v>
      </c>
      <c r="U330" s="37" t="s">
        <v>148</v>
      </c>
      <c r="V330" s="34">
        <v>164.2</v>
      </c>
      <c r="W330" s="34">
        <v>161.1</v>
      </c>
      <c r="X330" s="34">
        <v>171.4</v>
      </c>
      <c r="Y330" s="34">
        <v>156.5</v>
      </c>
      <c r="Z330" s="34">
        <v>161.19999999999999</v>
      </c>
      <c r="AA330" s="34">
        <v>164.7</v>
      </c>
      <c r="AB330" s="34">
        <v>163</v>
      </c>
      <c r="AC330" s="34">
        <v>162.69999999999999</v>
      </c>
      <c r="AD330" s="34">
        <v>165.7</v>
      </c>
      <c r="AE330" s="33">
        <f>SUM('Raw Data'!$D330:$P330)</f>
        <v>2164.1999999999998</v>
      </c>
      <c r="AF330" s="33">
        <f>SUM('Raw Data'!$R330:$T330)</f>
        <v>499.1</v>
      </c>
    </row>
    <row r="331" spans="1:32" x14ac:dyDescent="0.3">
      <c r="A331" s="32" t="s">
        <v>30</v>
      </c>
      <c r="B331" s="32">
        <v>2022</v>
      </c>
      <c r="C331" s="32" t="s">
        <v>36</v>
      </c>
      <c r="D331" s="32">
        <v>148.80000000000001</v>
      </c>
      <c r="E331" s="32">
        <v>198.1</v>
      </c>
      <c r="F331" s="32">
        <v>175.5</v>
      </c>
      <c r="G331" s="32">
        <v>160.69999999999999</v>
      </c>
      <c r="H331" s="32">
        <v>192.6</v>
      </c>
      <c r="I331" s="32">
        <v>151.4</v>
      </c>
      <c r="J331" s="32">
        <v>155.19999999999999</v>
      </c>
      <c r="K331" s="32">
        <v>163.9</v>
      </c>
      <c r="L331" s="32">
        <v>118.1</v>
      </c>
      <c r="M331" s="32">
        <v>175.4</v>
      </c>
      <c r="N331" s="32">
        <v>170.5</v>
      </c>
      <c r="O331" s="32">
        <v>176.3</v>
      </c>
      <c r="P331" s="32">
        <v>163.9</v>
      </c>
      <c r="Q331" s="32">
        <v>191.5</v>
      </c>
      <c r="R331" s="32">
        <v>174.1</v>
      </c>
      <c r="S331" s="32">
        <v>171</v>
      </c>
      <c r="T331" s="32">
        <v>173.7</v>
      </c>
      <c r="U331" s="36" t="s">
        <v>32</v>
      </c>
      <c r="V331" s="32">
        <v>167.4</v>
      </c>
      <c r="W331" s="32">
        <v>165.7</v>
      </c>
      <c r="X331" s="32">
        <v>175.3</v>
      </c>
      <c r="Y331" s="32">
        <v>161.19999999999999</v>
      </c>
      <c r="Z331" s="32">
        <v>165.5</v>
      </c>
      <c r="AA331" s="32">
        <v>170.3</v>
      </c>
      <c r="AB331" s="32">
        <v>164.5</v>
      </c>
      <c r="AC331" s="32">
        <v>167.3</v>
      </c>
      <c r="AD331" s="32">
        <v>166.7</v>
      </c>
      <c r="AE331" s="35">
        <f>SUM('Raw Data'!$D331:$P331)</f>
        <v>2150.4</v>
      </c>
      <c r="AF331" s="35">
        <f>SUM('Raw Data'!$R331:$T331)</f>
        <v>518.79999999999995</v>
      </c>
    </row>
    <row r="332" spans="1:32" x14ac:dyDescent="0.3">
      <c r="A332" s="34" t="s">
        <v>33</v>
      </c>
      <c r="B332" s="34">
        <v>2022</v>
      </c>
      <c r="C332" s="34" t="s">
        <v>36</v>
      </c>
      <c r="D332" s="34">
        <v>152.5</v>
      </c>
      <c r="E332" s="34">
        <v>205.2</v>
      </c>
      <c r="F332" s="34">
        <v>176.4</v>
      </c>
      <c r="G332" s="34">
        <v>160.6</v>
      </c>
      <c r="H332" s="34">
        <v>171.5</v>
      </c>
      <c r="I332" s="34">
        <v>156.4</v>
      </c>
      <c r="J332" s="34">
        <v>198</v>
      </c>
      <c r="K332" s="34">
        <v>163.19999999999999</v>
      </c>
      <c r="L332" s="34">
        <v>120.6</v>
      </c>
      <c r="M332" s="34">
        <v>172.2</v>
      </c>
      <c r="N332" s="34">
        <v>156.69999999999999</v>
      </c>
      <c r="O332" s="34">
        <v>180</v>
      </c>
      <c r="P332" s="34">
        <v>170.2</v>
      </c>
      <c r="Q332" s="34">
        <v>196.5</v>
      </c>
      <c r="R332" s="34">
        <v>165.7</v>
      </c>
      <c r="S332" s="34">
        <v>150.4</v>
      </c>
      <c r="T332" s="34">
        <v>163.4</v>
      </c>
      <c r="U332" s="37" t="s">
        <v>149</v>
      </c>
      <c r="V332" s="34">
        <v>163</v>
      </c>
      <c r="W332" s="34">
        <v>157.4</v>
      </c>
      <c r="X332" s="34">
        <v>167.2</v>
      </c>
      <c r="Y332" s="34">
        <v>153.1</v>
      </c>
      <c r="Z332" s="34">
        <v>159.5</v>
      </c>
      <c r="AA332" s="34">
        <v>162</v>
      </c>
      <c r="AB332" s="34">
        <v>164.2</v>
      </c>
      <c r="AC332" s="34">
        <v>159.4</v>
      </c>
      <c r="AD332" s="34">
        <v>165.5</v>
      </c>
      <c r="AE332" s="33">
        <f>SUM('Raw Data'!$D332:$P332)</f>
        <v>2183.5</v>
      </c>
      <c r="AF332" s="33">
        <f>SUM('Raw Data'!$R332:$T332)</f>
        <v>479.5</v>
      </c>
    </row>
    <row r="333" spans="1:32" x14ac:dyDescent="0.3">
      <c r="A333" s="32" t="s">
        <v>35</v>
      </c>
      <c r="B333" s="32">
        <v>2022</v>
      </c>
      <c r="C333" s="32" t="s">
        <v>36</v>
      </c>
      <c r="D333" s="32">
        <v>150</v>
      </c>
      <c r="E333" s="32">
        <v>200.6</v>
      </c>
      <c r="F333" s="32">
        <v>175.8</v>
      </c>
      <c r="G333" s="32">
        <v>160.69999999999999</v>
      </c>
      <c r="H333" s="32">
        <v>184.9</v>
      </c>
      <c r="I333" s="32">
        <v>153.69999999999999</v>
      </c>
      <c r="J333" s="32">
        <v>169.7</v>
      </c>
      <c r="K333" s="32">
        <v>163.69999999999999</v>
      </c>
      <c r="L333" s="32">
        <v>118.9</v>
      </c>
      <c r="M333" s="32">
        <v>174.3</v>
      </c>
      <c r="N333" s="32">
        <v>164.7</v>
      </c>
      <c r="O333" s="32">
        <v>178</v>
      </c>
      <c r="P333" s="32">
        <v>166.2</v>
      </c>
      <c r="Q333" s="32">
        <v>192.8</v>
      </c>
      <c r="R333" s="32">
        <v>170.8</v>
      </c>
      <c r="S333" s="32">
        <v>162.4</v>
      </c>
      <c r="T333" s="32">
        <v>169.6</v>
      </c>
      <c r="U333" s="36" t="s">
        <v>149</v>
      </c>
      <c r="V333" s="32">
        <v>165.7</v>
      </c>
      <c r="W333" s="32">
        <v>161.80000000000001</v>
      </c>
      <c r="X333" s="32">
        <v>172.2</v>
      </c>
      <c r="Y333" s="32">
        <v>156.9</v>
      </c>
      <c r="Z333" s="32">
        <v>162.1</v>
      </c>
      <c r="AA333" s="32">
        <v>165.4</v>
      </c>
      <c r="AB333" s="32">
        <v>164.4</v>
      </c>
      <c r="AC333" s="32">
        <v>163.5</v>
      </c>
      <c r="AD333" s="32">
        <v>166.1</v>
      </c>
      <c r="AE333" s="35">
        <f>SUM('Raw Data'!$D333:$P333)</f>
        <v>2161.2000000000003</v>
      </c>
      <c r="AF333" s="35">
        <f>SUM('Raw Data'!$R333:$T333)</f>
        <v>502.80000000000007</v>
      </c>
    </row>
    <row r="334" spans="1:32" x14ac:dyDescent="0.3">
      <c r="A334" s="34" t="s">
        <v>30</v>
      </c>
      <c r="B334" s="34">
        <v>2022</v>
      </c>
      <c r="C334" s="34" t="s">
        <v>38</v>
      </c>
      <c r="D334" s="34">
        <v>150.19999999999999</v>
      </c>
      <c r="E334" s="34">
        <v>208</v>
      </c>
      <c r="F334" s="34">
        <v>167.9</v>
      </c>
      <c r="G334" s="34">
        <v>162</v>
      </c>
      <c r="H334" s="34">
        <v>203.1</v>
      </c>
      <c r="I334" s="34">
        <v>155.9</v>
      </c>
      <c r="J334" s="34">
        <v>155.80000000000001</v>
      </c>
      <c r="K334" s="34">
        <v>164.2</v>
      </c>
      <c r="L334" s="34">
        <v>118.1</v>
      </c>
      <c r="M334" s="34">
        <v>178.7</v>
      </c>
      <c r="N334" s="34">
        <v>171.2</v>
      </c>
      <c r="O334" s="34">
        <v>177.4</v>
      </c>
      <c r="P334" s="34">
        <v>166.6</v>
      </c>
      <c r="Q334" s="34">
        <v>192.3</v>
      </c>
      <c r="R334" s="34">
        <v>175.4</v>
      </c>
      <c r="S334" s="34">
        <v>173.2</v>
      </c>
      <c r="T334" s="34">
        <v>175.1</v>
      </c>
      <c r="U334" s="37" t="s">
        <v>32</v>
      </c>
      <c r="V334" s="34">
        <v>168.9</v>
      </c>
      <c r="W334" s="34">
        <v>166.5</v>
      </c>
      <c r="X334" s="34">
        <v>176</v>
      </c>
      <c r="Y334" s="34">
        <v>162</v>
      </c>
      <c r="Z334" s="34">
        <v>166.6</v>
      </c>
      <c r="AA334" s="34">
        <v>170.6</v>
      </c>
      <c r="AB334" s="34">
        <v>167.4</v>
      </c>
      <c r="AC334" s="34">
        <v>168.3</v>
      </c>
      <c r="AD334" s="34">
        <v>168.7</v>
      </c>
      <c r="AE334" s="33">
        <f>SUM('Raw Data'!$D334:$P334)</f>
        <v>2179.1000000000004</v>
      </c>
      <c r="AF334" s="33">
        <f>SUM('Raw Data'!$R334:$T334)</f>
        <v>523.70000000000005</v>
      </c>
    </row>
    <row r="335" spans="1:32" x14ac:dyDescent="0.3">
      <c r="A335" s="32" t="s">
        <v>33</v>
      </c>
      <c r="B335" s="32">
        <v>2022</v>
      </c>
      <c r="C335" s="32" t="s">
        <v>38</v>
      </c>
      <c r="D335" s="32">
        <v>153.69999999999999</v>
      </c>
      <c r="E335" s="32">
        <v>215.8</v>
      </c>
      <c r="F335" s="32">
        <v>167.7</v>
      </c>
      <c r="G335" s="32">
        <v>162.6</v>
      </c>
      <c r="H335" s="32">
        <v>180</v>
      </c>
      <c r="I335" s="32">
        <v>159.6</v>
      </c>
      <c r="J335" s="32">
        <v>188.4</v>
      </c>
      <c r="K335" s="32">
        <v>163.4</v>
      </c>
      <c r="L335" s="32">
        <v>120.3</v>
      </c>
      <c r="M335" s="32">
        <v>174.7</v>
      </c>
      <c r="N335" s="32">
        <v>157.1</v>
      </c>
      <c r="O335" s="32">
        <v>181.5</v>
      </c>
      <c r="P335" s="32">
        <v>171.5</v>
      </c>
      <c r="Q335" s="32">
        <v>197.5</v>
      </c>
      <c r="R335" s="32">
        <v>167.1</v>
      </c>
      <c r="S335" s="32">
        <v>152.6</v>
      </c>
      <c r="T335" s="32">
        <v>164.9</v>
      </c>
      <c r="U335" s="36" t="s">
        <v>150</v>
      </c>
      <c r="V335" s="32">
        <v>164.5</v>
      </c>
      <c r="W335" s="32">
        <v>158.6</v>
      </c>
      <c r="X335" s="32">
        <v>168.2</v>
      </c>
      <c r="Y335" s="32">
        <v>154.19999999999999</v>
      </c>
      <c r="Z335" s="32">
        <v>160.80000000000001</v>
      </c>
      <c r="AA335" s="32">
        <v>162.69999999999999</v>
      </c>
      <c r="AB335" s="32">
        <v>166.8</v>
      </c>
      <c r="AC335" s="32">
        <v>160.6</v>
      </c>
      <c r="AD335" s="32">
        <v>166.5</v>
      </c>
      <c r="AE335" s="35">
        <f>SUM('Raw Data'!$D335:$P335)</f>
        <v>2196.3000000000002</v>
      </c>
      <c r="AF335" s="35">
        <f>SUM('Raw Data'!$R335:$T335)</f>
        <v>484.6</v>
      </c>
    </row>
    <row r="336" spans="1:32" x14ac:dyDescent="0.3">
      <c r="A336" s="34" t="s">
        <v>35</v>
      </c>
      <c r="B336" s="34">
        <v>2022</v>
      </c>
      <c r="C336" s="34" t="s">
        <v>38</v>
      </c>
      <c r="D336" s="34">
        <v>151.30000000000001</v>
      </c>
      <c r="E336" s="34">
        <v>210.7</v>
      </c>
      <c r="F336" s="34">
        <v>167.8</v>
      </c>
      <c r="G336" s="34">
        <v>162.19999999999999</v>
      </c>
      <c r="H336" s="34">
        <v>194.6</v>
      </c>
      <c r="I336" s="34">
        <v>157.6</v>
      </c>
      <c r="J336" s="34">
        <v>166.9</v>
      </c>
      <c r="K336" s="34">
        <v>163.9</v>
      </c>
      <c r="L336" s="34">
        <v>118.8</v>
      </c>
      <c r="M336" s="34">
        <v>177.4</v>
      </c>
      <c r="N336" s="34">
        <v>165.3</v>
      </c>
      <c r="O336" s="34">
        <v>179.3</v>
      </c>
      <c r="P336" s="34">
        <v>168.4</v>
      </c>
      <c r="Q336" s="34">
        <v>193.7</v>
      </c>
      <c r="R336" s="34">
        <v>172.1</v>
      </c>
      <c r="S336" s="34">
        <v>164.6</v>
      </c>
      <c r="T336" s="34">
        <v>171.1</v>
      </c>
      <c r="U336" s="37" t="s">
        <v>150</v>
      </c>
      <c r="V336" s="34">
        <v>167.2</v>
      </c>
      <c r="W336" s="34">
        <v>162.80000000000001</v>
      </c>
      <c r="X336" s="34">
        <v>173</v>
      </c>
      <c r="Y336" s="34">
        <v>157.9</v>
      </c>
      <c r="Z336" s="34">
        <v>163.30000000000001</v>
      </c>
      <c r="AA336" s="34">
        <v>166</v>
      </c>
      <c r="AB336" s="34">
        <v>167.2</v>
      </c>
      <c r="AC336" s="34">
        <v>164.6</v>
      </c>
      <c r="AD336" s="34">
        <v>167.7</v>
      </c>
      <c r="AE336" s="33">
        <f>SUM('Raw Data'!$D336:$P336)</f>
        <v>2184.2000000000003</v>
      </c>
      <c r="AF336" s="33">
        <f>SUM('Raw Data'!$R336:$T336)</f>
        <v>507.79999999999995</v>
      </c>
    </row>
    <row r="337" spans="1:32" x14ac:dyDescent="0.3">
      <c r="A337" s="32" t="s">
        <v>30</v>
      </c>
      <c r="B337" s="32">
        <v>2022</v>
      </c>
      <c r="C337" s="32" t="s">
        <v>39</v>
      </c>
      <c r="D337" s="32">
        <v>151.80000000000001</v>
      </c>
      <c r="E337" s="32">
        <v>209.7</v>
      </c>
      <c r="F337" s="32">
        <v>164.5</v>
      </c>
      <c r="G337" s="32">
        <v>163.80000000000001</v>
      </c>
      <c r="H337" s="32">
        <v>207.4</v>
      </c>
      <c r="I337" s="32">
        <v>169.7</v>
      </c>
      <c r="J337" s="32">
        <v>153.6</v>
      </c>
      <c r="K337" s="32">
        <v>165.1</v>
      </c>
      <c r="L337" s="32">
        <v>118.2</v>
      </c>
      <c r="M337" s="32">
        <v>182.9</v>
      </c>
      <c r="N337" s="32">
        <v>172.4</v>
      </c>
      <c r="O337" s="32">
        <v>178.9</v>
      </c>
      <c r="P337" s="32">
        <v>168.6</v>
      </c>
      <c r="Q337" s="32">
        <v>192.8</v>
      </c>
      <c r="R337" s="32">
        <v>177.5</v>
      </c>
      <c r="S337" s="32">
        <v>175.1</v>
      </c>
      <c r="T337" s="32">
        <v>177.1</v>
      </c>
      <c r="U337" s="36" t="s">
        <v>32</v>
      </c>
      <c r="V337" s="32">
        <v>173.3</v>
      </c>
      <c r="W337" s="32">
        <v>167.7</v>
      </c>
      <c r="X337" s="32">
        <v>177</v>
      </c>
      <c r="Y337" s="32">
        <v>166.2</v>
      </c>
      <c r="Z337" s="32">
        <v>167.2</v>
      </c>
      <c r="AA337" s="32">
        <v>170.9</v>
      </c>
      <c r="AB337" s="32">
        <v>169</v>
      </c>
      <c r="AC337" s="32">
        <v>170.2</v>
      </c>
      <c r="AD337" s="32">
        <v>170.8</v>
      </c>
      <c r="AE337" s="35">
        <f>SUM('Raw Data'!$D337:$P337)</f>
        <v>2206.6</v>
      </c>
      <c r="AF337" s="35">
        <f>SUM('Raw Data'!$R337:$T337)</f>
        <v>529.70000000000005</v>
      </c>
    </row>
    <row r="338" spans="1:32" x14ac:dyDescent="0.3">
      <c r="A338" s="34" t="s">
        <v>33</v>
      </c>
      <c r="B338" s="34">
        <v>2022</v>
      </c>
      <c r="C338" s="34" t="s">
        <v>39</v>
      </c>
      <c r="D338" s="34">
        <v>155.4</v>
      </c>
      <c r="E338" s="34">
        <v>215.8</v>
      </c>
      <c r="F338" s="34">
        <v>164.6</v>
      </c>
      <c r="G338" s="34">
        <v>164.2</v>
      </c>
      <c r="H338" s="34">
        <v>186</v>
      </c>
      <c r="I338" s="34">
        <v>175.9</v>
      </c>
      <c r="J338" s="34">
        <v>190.7</v>
      </c>
      <c r="K338" s="34">
        <v>164</v>
      </c>
      <c r="L338" s="34">
        <v>120.5</v>
      </c>
      <c r="M338" s="34">
        <v>178</v>
      </c>
      <c r="N338" s="34">
        <v>157.5</v>
      </c>
      <c r="O338" s="34">
        <v>183.3</v>
      </c>
      <c r="P338" s="34">
        <v>174.5</v>
      </c>
      <c r="Q338" s="34">
        <v>197.1</v>
      </c>
      <c r="R338" s="34">
        <v>168.4</v>
      </c>
      <c r="S338" s="34">
        <v>154.5</v>
      </c>
      <c r="T338" s="34">
        <v>166.3</v>
      </c>
      <c r="U338" s="37" t="s">
        <v>151</v>
      </c>
      <c r="V338" s="34">
        <v>170.5</v>
      </c>
      <c r="W338" s="34">
        <v>159.80000000000001</v>
      </c>
      <c r="X338" s="34">
        <v>169</v>
      </c>
      <c r="Y338" s="34">
        <v>159.30000000000001</v>
      </c>
      <c r="Z338" s="34">
        <v>162.19999999999999</v>
      </c>
      <c r="AA338" s="34">
        <v>164</v>
      </c>
      <c r="AB338" s="34">
        <v>168.4</v>
      </c>
      <c r="AC338" s="34">
        <v>163.1</v>
      </c>
      <c r="AD338" s="34">
        <v>169.2</v>
      </c>
      <c r="AE338" s="33">
        <f>SUM('Raw Data'!$D338:$P338)</f>
        <v>2230.4</v>
      </c>
      <c r="AF338" s="33">
        <f>SUM('Raw Data'!$R338:$T338)</f>
        <v>489.2</v>
      </c>
    </row>
    <row r="339" spans="1:32" x14ac:dyDescent="0.3">
      <c r="A339" s="32" t="s">
        <v>35</v>
      </c>
      <c r="B339" s="32">
        <v>2022</v>
      </c>
      <c r="C339" s="32" t="s">
        <v>39</v>
      </c>
      <c r="D339" s="32">
        <v>152.9</v>
      </c>
      <c r="E339" s="32">
        <v>211.8</v>
      </c>
      <c r="F339" s="32">
        <v>164.5</v>
      </c>
      <c r="G339" s="32">
        <v>163.9</v>
      </c>
      <c r="H339" s="32">
        <v>199.5</v>
      </c>
      <c r="I339" s="32">
        <v>172.6</v>
      </c>
      <c r="J339" s="32">
        <v>166.2</v>
      </c>
      <c r="K339" s="32">
        <v>164.7</v>
      </c>
      <c r="L339" s="32">
        <v>119</v>
      </c>
      <c r="M339" s="32">
        <v>181.3</v>
      </c>
      <c r="N339" s="32">
        <v>166.2</v>
      </c>
      <c r="O339" s="32">
        <v>180.9</v>
      </c>
      <c r="P339" s="32">
        <v>170.8</v>
      </c>
      <c r="Q339" s="32">
        <v>193.9</v>
      </c>
      <c r="R339" s="32">
        <v>173.9</v>
      </c>
      <c r="S339" s="32">
        <v>166.5</v>
      </c>
      <c r="T339" s="32">
        <v>172.8</v>
      </c>
      <c r="U339" s="36" t="s">
        <v>151</v>
      </c>
      <c r="V339" s="32">
        <v>172.2</v>
      </c>
      <c r="W339" s="32">
        <v>164</v>
      </c>
      <c r="X339" s="32">
        <v>174</v>
      </c>
      <c r="Y339" s="32">
        <v>162.6</v>
      </c>
      <c r="Z339" s="32">
        <v>164.4</v>
      </c>
      <c r="AA339" s="32">
        <v>166.9</v>
      </c>
      <c r="AB339" s="32">
        <v>168.8</v>
      </c>
      <c r="AC339" s="32">
        <v>166.8</v>
      </c>
      <c r="AD339" s="32">
        <v>170.1</v>
      </c>
      <c r="AE339" s="35">
        <f>SUM('Raw Data'!$D339:$P339)</f>
        <v>2214.3000000000002</v>
      </c>
      <c r="AF339" s="35">
        <f>SUM('Raw Data'!$R339:$T339)</f>
        <v>513.20000000000005</v>
      </c>
    </row>
    <row r="340" spans="1:32" x14ac:dyDescent="0.3">
      <c r="A340" s="34" t="s">
        <v>30</v>
      </c>
      <c r="B340" s="34">
        <v>2022</v>
      </c>
      <c r="C340" s="34" t="s">
        <v>41</v>
      </c>
      <c r="D340" s="34">
        <v>152.9</v>
      </c>
      <c r="E340" s="34">
        <v>214.7</v>
      </c>
      <c r="F340" s="34">
        <v>161.4</v>
      </c>
      <c r="G340" s="34">
        <v>164.6</v>
      </c>
      <c r="H340" s="34">
        <v>209.9</v>
      </c>
      <c r="I340" s="34">
        <v>168</v>
      </c>
      <c r="J340" s="34">
        <v>160.4</v>
      </c>
      <c r="K340" s="34">
        <v>165</v>
      </c>
      <c r="L340" s="34">
        <v>118.9</v>
      </c>
      <c r="M340" s="34">
        <v>186.6</v>
      </c>
      <c r="N340" s="34">
        <v>173.2</v>
      </c>
      <c r="O340" s="34">
        <v>180.4</v>
      </c>
      <c r="P340" s="34">
        <v>170.8</v>
      </c>
      <c r="Q340" s="34">
        <v>192.9</v>
      </c>
      <c r="R340" s="34">
        <v>179.3</v>
      </c>
      <c r="S340" s="34">
        <v>177.2</v>
      </c>
      <c r="T340" s="34">
        <v>179</v>
      </c>
      <c r="U340" s="37" t="s">
        <v>32</v>
      </c>
      <c r="V340" s="34">
        <v>175.3</v>
      </c>
      <c r="W340" s="34">
        <v>168.9</v>
      </c>
      <c r="X340" s="34">
        <v>177.7</v>
      </c>
      <c r="Y340" s="34">
        <v>167.1</v>
      </c>
      <c r="Z340" s="34">
        <v>167.6</v>
      </c>
      <c r="AA340" s="34">
        <v>171.8</v>
      </c>
      <c r="AB340" s="34">
        <v>168.5</v>
      </c>
      <c r="AC340" s="34">
        <v>170.9</v>
      </c>
      <c r="AD340" s="34">
        <v>172.5</v>
      </c>
      <c r="AE340" s="33">
        <f>SUM('Raw Data'!$D340:$P340)</f>
        <v>2226.8000000000002</v>
      </c>
      <c r="AF340" s="33">
        <f>SUM('Raw Data'!$R340:$T340)</f>
        <v>535.5</v>
      </c>
    </row>
    <row r="341" spans="1:32" x14ac:dyDescent="0.3">
      <c r="A341" s="32" t="s">
        <v>33</v>
      </c>
      <c r="B341" s="32">
        <v>2022</v>
      </c>
      <c r="C341" s="32" t="s">
        <v>41</v>
      </c>
      <c r="D341" s="32">
        <v>156.69999999999999</v>
      </c>
      <c r="E341" s="32">
        <v>221.2</v>
      </c>
      <c r="F341" s="32">
        <v>164.1</v>
      </c>
      <c r="G341" s="32">
        <v>165.4</v>
      </c>
      <c r="H341" s="32">
        <v>189.5</v>
      </c>
      <c r="I341" s="32">
        <v>174.5</v>
      </c>
      <c r="J341" s="32">
        <v>203.2</v>
      </c>
      <c r="K341" s="32">
        <v>164.1</v>
      </c>
      <c r="L341" s="32">
        <v>121.2</v>
      </c>
      <c r="M341" s="32">
        <v>181.4</v>
      </c>
      <c r="N341" s="32">
        <v>158.5</v>
      </c>
      <c r="O341" s="32">
        <v>184.9</v>
      </c>
      <c r="P341" s="32">
        <v>177.5</v>
      </c>
      <c r="Q341" s="32">
        <v>197.5</v>
      </c>
      <c r="R341" s="32">
        <v>170</v>
      </c>
      <c r="S341" s="32">
        <v>155.9</v>
      </c>
      <c r="T341" s="32">
        <v>167.8</v>
      </c>
      <c r="U341" s="36" t="s">
        <v>152</v>
      </c>
      <c r="V341" s="32">
        <v>173.5</v>
      </c>
      <c r="W341" s="32">
        <v>161.1</v>
      </c>
      <c r="X341" s="32">
        <v>170.1</v>
      </c>
      <c r="Y341" s="32">
        <v>159.4</v>
      </c>
      <c r="Z341" s="32">
        <v>163.19999999999999</v>
      </c>
      <c r="AA341" s="32">
        <v>165.2</v>
      </c>
      <c r="AB341" s="32">
        <v>168.2</v>
      </c>
      <c r="AC341" s="32">
        <v>163.80000000000001</v>
      </c>
      <c r="AD341" s="32">
        <v>170.8</v>
      </c>
      <c r="AE341" s="35">
        <f>SUM('Raw Data'!$D341:$P341)</f>
        <v>2262.2000000000003</v>
      </c>
      <c r="AF341" s="35">
        <f>SUM('Raw Data'!$R341:$T341)</f>
        <v>493.7</v>
      </c>
    </row>
    <row r="342" spans="1:32" x14ac:dyDescent="0.3">
      <c r="A342" s="34" t="s">
        <v>35</v>
      </c>
      <c r="B342" s="34">
        <v>2022</v>
      </c>
      <c r="C342" s="34" t="s">
        <v>41</v>
      </c>
      <c r="D342" s="34">
        <v>154.1</v>
      </c>
      <c r="E342" s="34">
        <v>217</v>
      </c>
      <c r="F342" s="34">
        <v>162.4</v>
      </c>
      <c r="G342" s="34">
        <v>164.9</v>
      </c>
      <c r="H342" s="34">
        <v>202.4</v>
      </c>
      <c r="I342" s="34">
        <v>171</v>
      </c>
      <c r="J342" s="34">
        <v>174.9</v>
      </c>
      <c r="K342" s="34">
        <v>164.7</v>
      </c>
      <c r="L342" s="34">
        <v>119.7</v>
      </c>
      <c r="M342" s="34">
        <v>184.9</v>
      </c>
      <c r="N342" s="34">
        <v>167.1</v>
      </c>
      <c r="O342" s="34">
        <v>182.5</v>
      </c>
      <c r="P342" s="34">
        <v>173.3</v>
      </c>
      <c r="Q342" s="34">
        <v>194.1</v>
      </c>
      <c r="R342" s="34">
        <v>175.6</v>
      </c>
      <c r="S342" s="34">
        <v>168.4</v>
      </c>
      <c r="T342" s="34">
        <v>174.6</v>
      </c>
      <c r="U342" s="37" t="s">
        <v>152</v>
      </c>
      <c r="V342" s="34">
        <v>174.6</v>
      </c>
      <c r="W342" s="34">
        <v>165.2</v>
      </c>
      <c r="X342" s="34">
        <v>174.8</v>
      </c>
      <c r="Y342" s="34">
        <v>163</v>
      </c>
      <c r="Z342" s="34">
        <v>165.1</v>
      </c>
      <c r="AA342" s="34">
        <v>167.9</v>
      </c>
      <c r="AB342" s="34">
        <v>168.4</v>
      </c>
      <c r="AC342" s="34">
        <v>167.5</v>
      </c>
      <c r="AD342" s="34">
        <v>171.7</v>
      </c>
      <c r="AE342" s="33">
        <f>SUM('Raw Data'!$D342:$P342)</f>
        <v>2238.9000000000005</v>
      </c>
      <c r="AF342" s="33">
        <f>SUM('Raw Data'!$R342:$T342)</f>
        <v>518.6</v>
      </c>
    </row>
    <row r="343" spans="1:32" x14ac:dyDescent="0.3">
      <c r="A343" s="32" t="s">
        <v>30</v>
      </c>
      <c r="B343" s="32">
        <v>2022</v>
      </c>
      <c r="C343" s="32" t="s">
        <v>42</v>
      </c>
      <c r="D343" s="32">
        <v>153.80000000000001</v>
      </c>
      <c r="E343" s="32">
        <v>217.2</v>
      </c>
      <c r="F343" s="32">
        <v>169.6</v>
      </c>
      <c r="G343" s="32">
        <v>165.4</v>
      </c>
      <c r="H343" s="32">
        <v>208.1</v>
      </c>
      <c r="I343" s="32">
        <v>165.8</v>
      </c>
      <c r="J343" s="32">
        <v>167.3</v>
      </c>
      <c r="K343" s="32">
        <v>164.6</v>
      </c>
      <c r="L343" s="32">
        <v>119.1</v>
      </c>
      <c r="M343" s="32">
        <v>188.9</v>
      </c>
      <c r="N343" s="32">
        <v>174.2</v>
      </c>
      <c r="O343" s="32">
        <v>181.9</v>
      </c>
      <c r="P343" s="32">
        <v>172.4</v>
      </c>
      <c r="Q343" s="32">
        <v>192.9</v>
      </c>
      <c r="R343" s="32">
        <v>180.7</v>
      </c>
      <c r="S343" s="32">
        <v>178.7</v>
      </c>
      <c r="T343" s="32">
        <v>180.4</v>
      </c>
      <c r="U343" s="36" t="s">
        <v>32</v>
      </c>
      <c r="V343" s="32">
        <v>176.7</v>
      </c>
      <c r="W343" s="32">
        <v>170.3</v>
      </c>
      <c r="X343" s="32">
        <v>178.2</v>
      </c>
      <c r="Y343" s="32">
        <v>165.5</v>
      </c>
      <c r="Z343" s="32">
        <v>168</v>
      </c>
      <c r="AA343" s="32">
        <v>172.6</v>
      </c>
      <c r="AB343" s="32">
        <v>169.5</v>
      </c>
      <c r="AC343" s="32">
        <v>171</v>
      </c>
      <c r="AD343" s="32">
        <v>173.6</v>
      </c>
      <c r="AE343" s="35">
        <f>SUM('Raw Data'!$D343:$P343)</f>
        <v>2248.3000000000002</v>
      </c>
      <c r="AF343" s="35">
        <f>SUM('Raw Data'!$R343:$T343)</f>
        <v>539.79999999999995</v>
      </c>
    </row>
    <row r="344" spans="1:32" x14ac:dyDescent="0.3">
      <c r="A344" s="34" t="s">
        <v>33</v>
      </c>
      <c r="B344" s="34">
        <v>2022</v>
      </c>
      <c r="C344" s="34" t="s">
        <v>42</v>
      </c>
      <c r="D344" s="34">
        <v>157.5</v>
      </c>
      <c r="E344" s="34">
        <v>223.4</v>
      </c>
      <c r="F344" s="34">
        <v>172.8</v>
      </c>
      <c r="G344" s="34">
        <v>166.4</v>
      </c>
      <c r="H344" s="34">
        <v>188.6</v>
      </c>
      <c r="I344" s="34">
        <v>174.1</v>
      </c>
      <c r="J344" s="34">
        <v>211.5</v>
      </c>
      <c r="K344" s="34">
        <v>163.6</v>
      </c>
      <c r="L344" s="34">
        <v>121.4</v>
      </c>
      <c r="M344" s="34">
        <v>183.5</v>
      </c>
      <c r="N344" s="34">
        <v>159.1</v>
      </c>
      <c r="O344" s="34">
        <v>186.3</v>
      </c>
      <c r="P344" s="34">
        <v>179.3</v>
      </c>
      <c r="Q344" s="34">
        <v>198.3</v>
      </c>
      <c r="R344" s="34">
        <v>171.6</v>
      </c>
      <c r="S344" s="34">
        <v>157.4</v>
      </c>
      <c r="T344" s="34">
        <v>169.4</v>
      </c>
      <c r="U344" s="37" t="s">
        <v>153</v>
      </c>
      <c r="V344" s="34">
        <v>174.9</v>
      </c>
      <c r="W344" s="34">
        <v>162.1</v>
      </c>
      <c r="X344" s="34">
        <v>170.9</v>
      </c>
      <c r="Y344" s="34">
        <v>157.19999999999999</v>
      </c>
      <c r="Z344" s="34">
        <v>164.1</v>
      </c>
      <c r="AA344" s="34">
        <v>166.5</v>
      </c>
      <c r="AB344" s="34">
        <v>169.2</v>
      </c>
      <c r="AC344" s="34">
        <v>163.80000000000001</v>
      </c>
      <c r="AD344" s="34">
        <v>171.4</v>
      </c>
      <c r="AE344" s="33">
        <f>SUM('Raw Data'!$D344:$P344)</f>
        <v>2287.5</v>
      </c>
      <c r="AF344" s="33">
        <f>SUM('Raw Data'!$R344:$T344)</f>
        <v>498.4</v>
      </c>
    </row>
    <row r="345" spans="1:32" x14ac:dyDescent="0.3">
      <c r="A345" s="32" t="s">
        <v>35</v>
      </c>
      <c r="B345" s="32">
        <v>2022</v>
      </c>
      <c r="C345" s="32" t="s">
        <v>42</v>
      </c>
      <c r="D345" s="32">
        <v>155</v>
      </c>
      <c r="E345" s="32">
        <v>219.4</v>
      </c>
      <c r="F345" s="32">
        <v>170.8</v>
      </c>
      <c r="G345" s="32">
        <v>165.8</v>
      </c>
      <c r="H345" s="32">
        <v>200.9</v>
      </c>
      <c r="I345" s="32">
        <v>169.7</v>
      </c>
      <c r="J345" s="32">
        <v>182.3</v>
      </c>
      <c r="K345" s="32">
        <v>164.3</v>
      </c>
      <c r="L345" s="32">
        <v>119.9</v>
      </c>
      <c r="M345" s="32">
        <v>187.1</v>
      </c>
      <c r="N345" s="32">
        <v>167.9</v>
      </c>
      <c r="O345" s="32">
        <v>183.9</v>
      </c>
      <c r="P345" s="32">
        <v>174.9</v>
      </c>
      <c r="Q345" s="32">
        <v>194.3</v>
      </c>
      <c r="R345" s="32">
        <v>177.1</v>
      </c>
      <c r="S345" s="32">
        <v>169.9</v>
      </c>
      <c r="T345" s="32">
        <v>176</v>
      </c>
      <c r="U345" s="36" t="s">
        <v>153</v>
      </c>
      <c r="V345" s="32">
        <v>176</v>
      </c>
      <c r="W345" s="32">
        <v>166.4</v>
      </c>
      <c r="X345" s="32">
        <v>175.4</v>
      </c>
      <c r="Y345" s="32">
        <v>161.1</v>
      </c>
      <c r="Z345" s="32">
        <v>165.8</v>
      </c>
      <c r="AA345" s="32">
        <v>169</v>
      </c>
      <c r="AB345" s="32">
        <v>169.4</v>
      </c>
      <c r="AC345" s="32">
        <v>167.5</v>
      </c>
      <c r="AD345" s="32">
        <v>172.6</v>
      </c>
      <c r="AE345" s="35">
        <f>SUM('Raw Data'!$D345:$P345)</f>
        <v>2261.9</v>
      </c>
      <c r="AF345" s="35">
        <f>SUM('Raw Data'!$R345:$T345)</f>
        <v>523</v>
      </c>
    </row>
    <row r="346" spans="1:32" x14ac:dyDescent="0.3">
      <c r="A346" s="34" t="s">
        <v>30</v>
      </c>
      <c r="B346" s="34">
        <v>2022</v>
      </c>
      <c r="C346" s="34" t="s">
        <v>44</v>
      </c>
      <c r="D346" s="34">
        <v>155.19999999999999</v>
      </c>
      <c r="E346" s="34">
        <v>210.8</v>
      </c>
      <c r="F346" s="34">
        <v>174.3</v>
      </c>
      <c r="G346" s="34">
        <v>166.3</v>
      </c>
      <c r="H346" s="34">
        <v>202.2</v>
      </c>
      <c r="I346" s="34">
        <v>169.6</v>
      </c>
      <c r="J346" s="34">
        <v>168.6</v>
      </c>
      <c r="K346" s="34">
        <v>164.4</v>
      </c>
      <c r="L346" s="34">
        <v>119.2</v>
      </c>
      <c r="M346" s="34">
        <v>191.8</v>
      </c>
      <c r="N346" s="34">
        <v>174.5</v>
      </c>
      <c r="O346" s="34">
        <v>183.1</v>
      </c>
      <c r="P346" s="34">
        <v>172.5</v>
      </c>
      <c r="Q346" s="34">
        <v>193.2</v>
      </c>
      <c r="R346" s="34">
        <v>182</v>
      </c>
      <c r="S346" s="34">
        <v>180.3</v>
      </c>
      <c r="T346" s="34">
        <v>181.7</v>
      </c>
      <c r="U346" s="37" t="s">
        <v>32</v>
      </c>
      <c r="V346" s="34">
        <v>179.6</v>
      </c>
      <c r="W346" s="34">
        <v>171.3</v>
      </c>
      <c r="X346" s="34">
        <v>178.8</v>
      </c>
      <c r="Y346" s="34">
        <v>166.3</v>
      </c>
      <c r="Z346" s="34">
        <v>168.6</v>
      </c>
      <c r="AA346" s="34">
        <v>174.7</v>
      </c>
      <c r="AB346" s="34">
        <v>169.7</v>
      </c>
      <c r="AC346" s="34">
        <v>171.8</v>
      </c>
      <c r="AD346" s="34">
        <v>174.3</v>
      </c>
      <c r="AE346" s="33">
        <f>SUM('Raw Data'!$D346:$P346)</f>
        <v>2252.5</v>
      </c>
      <c r="AF346" s="33">
        <f>SUM('Raw Data'!$R346:$T346)</f>
        <v>544</v>
      </c>
    </row>
    <row r="347" spans="1:32" x14ac:dyDescent="0.3">
      <c r="A347" s="32" t="s">
        <v>33</v>
      </c>
      <c r="B347" s="32">
        <v>2022</v>
      </c>
      <c r="C347" s="32" t="s">
        <v>44</v>
      </c>
      <c r="D347" s="32">
        <v>159.30000000000001</v>
      </c>
      <c r="E347" s="32">
        <v>217.1</v>
      </c>
      <c r="F347" s="32">
        <v>176.6</v>
      </c>
      <c r="G347" s="32">
        <v>167.1</v>
      </c>
      <c r="H347" s="32">
        <v>184.8</v>
      </c>
      <c r="I347" s="32">
        <v>179.5</v>
      </c>
      <c r="J347" s="32">
        <v>208.5</v>
      </c>
      <c r="K347" s="32">
        <v>164</v>
      </c>
      <c r="L347" s="32">
        <v>121.5</v>
      </c>
      <c r="M347" s="32">
        <v>186.3</v>
      </c>
      <c r="N347" s="32">
        <v>159.80000000000001</v>
      </c>
      <c r="O347" s="32">
        <v>187.7</v>
      </c>
      <c r="P347" s="32">
        <v>179.4</v>
      </c>
      <c r="Q347" s="32">
        <v>198.6</v>
      </c>
      <c r="R347" s="32">
        <v>172.7</v>
      </c>
      <c r="S347" s="32">
        <v>158.69999999999999</v>
      </c>
      <c r="T347" s="32">
        <v>170.6</v>
      </c>
      <c r="U347" s="36" t="s">
        <v>154</v>
      </c>
      <c r="V347" s="32">
        <v>179.5</v>
      </c>
      <c r="W347" s="32">
        <v>163.1</v>
      </c>
      <c r="X347" s="32">
        <v>171.7</v>
      </c>
      <c r="Y347" s="32">
        <v>157.4</v>
      </c>
      <c r="Z347" s="32">
        <v>164.6</v>
      </c>
      <c r="AA347" s="32">
        <v>169.1</v>
      </c>
      <c r="AB347" s="32">
        <v>169.8</v>
      </c>
      <c r="AC347" s="32">
        <v>164.7</v>
      </c>
      <c r="AD347" s="32">
        <v>172.3</v>
      </c>
      <c r="AE347" s="35">
        <f>SUM('Raw Data'!$D347:$P347)</f>
        <v>2291.6</v>
      </c>
      <c r="AF347" s="35">
        <f>SUM('Raw Data'!$R347:$T347)</f>
        <v>502</v>
      </c>
    </row>
    <row r="348" spans="1:32" x14ac:dyDescent="0.3">
      <c r="A348" s="34" t="s">
        <v>35</v>
      </c>
      <c r="B348" s="34">
        <v>2022</v>
      </c>
      <c r="C348" s="34" t="s">
        <v>44</v>
      </c>
      <c r="D348" s="34">
        <v>156.5</v>
      </c>
      <c r="E348" s="34">
        <v>213</v>
      </c>
      <c r="F348" s="34">
        <v>175.2</v>
      </c>
      <c r="G348" s="34">
        <v>166.6</v>
      </c>
      <c r="H348" s="34">
        <v>195.8</v>
      </c>
      <c r="I348" s="34">
        <v>174.2</v>
      </c>
      <c r="J348" s="34">
        <v>182.1</v>
      </c>
      <c r="K348" s="34">
        <v>164.3</v>
      </c>
      <c r="L348" s="34">
        <v>120</v>
      </c>
      <c r="M348" s="34">
        <v>190</v>
      </c>
      <c r="N348" s="34">
        <v>168.4</v>
      </c>
      <c r="O348" s="34">
        <v>185.2</v>
      </c>
      <c r="P348" s="34">
        <v>175</v>
      </c>
      <c r="Q348" s="34">
        <v>194.6</v>
      </c>
      <c r="R348" s="34">
        <v>178.3</v>
      </c>
      <c r="S348" s="34">
        <v>171.3</v>
      </c>
      <c r="T348" s="34">
        <v>177.3</v>
      </c>
      <c r="U348" s="37" t="s">
        <v>154</v>
      </c>
      <c r="V348" s="34">
        <v>179.6</v>
      </c>
      <c r="W348" s="34">
        <v>167.4</v>
      </c>
      <c r="X348" s="34">
        <v>176.1</v>
      </c>
      <c r="Y348" s="34">
        <v>161.6</v>
      </c>
      <c r="Z348" s="34">
        <v>166.3</v>
      </c>
      <c r="AA348" s="34">
        <v>171.4</v>
      </c>
      <c r="AB348" s="34">
        <v>169.7</v>
      </c>
      <c r="AC348" s="34">
        <v>168.4</v>
      </c>
      <c r="AD348" s="34">
        <v>173.4</v>
      </c>
      <c r="AE348" s="33">
        <f>SUM('Raw Data'!$D348:$P348)</f>
        <v>2266.3000000000002</v>
      </c>
      <c r="AF348" s="33">
        <f>SUM('Raw Data'!$R348:$T348)</f>
        <v>526.90000000000009</v>
      </c>
    </row>
    <row r="349" spans="1:32" x14ac:dyDescent="0.3">
      <c r="A349" s="32" t="s">
        <v>30</v>
      </c>
      <c r="B349" s="32">
        <v>2022</v>
      </c>
      <c r="C349" s="32" t="s">
        <v>46</v>
      </c>
      <c r="D349" s="32">
        <v>159.5</v>
      </c>
      <c r="E349" s="32">
        <v>204.1</v>
      </c>
      <c r="F349" s="32">
        <v>168.3</v>
      </c>
      <c r="G349" s="32">
        <v>167.9</v>
      </c>
      <c r="H349" s="32">
        <v>198.1</v>
      </c>
      <c r="I349" s="32">
        <v>169.2</v>
      </c>
      <c r="J349" s="32">
        <v>173.1</v>
      </c>
      <c r="K349" s="32">
        <v>167.1</v>
      </c>
      <c r="L349" s="32">
        <v>120.2</v>
      </c>
      <c r="M349" s="32">
        <v>195.6</v>
      </c>
      <c r="N349" s="32">
        <v>174.8</v>
      </c>
      <c r="O349" s="32">
        <v>184</v>
      </c>
      <c r="P349" s="32">
        <v>173.9</v>
      </c>
      <c r="Q349" s="32">
        <v>193.7</v>
      </c>
      <c r="R349" s="32">
        <v>183.2</v>
      </c>
      <c r="S349" s="32">
        <v>181.7</v>
      </c>
      <c r="T349" s="32">
        <v>183</v>
      </c>
      <c r="U349" s="36" t="s">
        <v>32</v>
      </c>
      <c r="V349" s="32">
        <v>179.1</v>
      </c>
      <c r="W349" s="32">
        <v>172.3</v>
      </c>
      <c r="X349" s="32">
        <v>179.4</v>
      </c>
      <c r="Y349" s="32">
        <v>166.6</v>
      </c>
      <c r="Z349" s="32">
        <v>169.3</v>
      </c>
      <c r="AA349" s="32">
        <v>175.7</v>
      </c>
      <c r="AB349" s="32">
        <v>171.1</v>
      </c>
      <c r="AC349" s="32">
        <v>172.6</v>
      </c>
      <c r="AD349" s="32">
        <v>175.3</v>
      </c>
      <c r="AE349" s="35">
        <f>SUM('Raw Data'!$D349:$P349)</f>
        <v>2255.7999999999997</v>
      </c>
      <c r="AF349" s="35">
        <f>SUM('Raw Data'!$R349:$T349)</f>
        <v>547.9</v>
      </c>
    </row>
    <row r="350" spans="1:32" x14ac:dyDescent="0.3">
      <c r="A350" s="34" t="s">
        <v>33</v>
      </c>
      <c r="B350" s="34">
        <v>2022</v>
      </c>
      <c r="C350" s="34" t="s">
        <v>46</v>
      </c>
      <c r="D350" s="34">
        <v>162.1</v>
      </c>
      <c r="E350" s="34">
        <v>210.9</v>
      </c>
      <c r="F350" s="34">
        <v>170.6</v>
      </c>
      <c r="G350" s="34">
        <v>168.4</v>
      </c>
      <c r="H350" s="34">
        <v>182.5</v>
      </c>
      <c r="I350" s="34">
        <v>177.1</v>
      </c>
      <c r="J350" s="34">
        <v>213.1</v>
      </c>
      <c r="K350" s="34">
        <v>167.3</v>
      </c>
      <c r="L350" s="34">
        <v>122.2</v>
      </c>
      <c r="M350" s="34">
        <v>189.7</v>
      </c>
      <c r="N350" s="34">
        <v>160.5</v>
      </c>
      <c r="O350" s="34">
        <v>188.9</v>
      </c>
      <c r="P350" s="34">
        <v>180.4</v>
      </c>
      <c r="Q350" s="34">
        <v>198.7</v>
      </c>
      <c r="R350" s="34">
        <v>173.7</v>
      </c>
      <c r="S350" s="34">
        <v>160</v>
      </c>
      <c r="T350" s="34">
        <v>171.6</v>
      </c>
      <c r="U350" s="37" t="s">
        <v>155</v>
      </c>
      <c r="V350" s="34">
        <v>178.4</v>
      </c>
      <c r="W350" s="34">
        <v>164.2</v>
      </c>
      <c r="X350" s="34">
        <v>172.6</v>
      </c>
      <c r="Y350" s="34">
        <v>157.69999999999999</v>
      </c>
      <c r="Z350" s="34">
        <v>165.1</v>
      </c>
      <c r="AA350" s="34">
        <v>169.9</v>
      </c>
      <c r="AB350" s="34">
        <v>171.4</v>
      </c>
      <c r="AC350" s="34">
        <v>165.4</v>
      </c>
      <c r="AD350" s="34">
        <v>173.1</v>
      </c>
      <c r="AE350" s="33">
        <f>SUM('Raw Data'!$D350:$P350)</f>
        <v>2293.6999999999998</v>
      </c>
      <c r="AF350" s="33">
        <f>SUM('Raw Data'!$R350:$T350)</f>
        <v>505.29999999999995</v>
      </c>
    </row>
    <row r="351" spans="1:32" x14ac:dyDescent="0.3">
      <c r="A351" s="32" t="s">
        <v>35</v>
      </c>
      <c r="B351" s="32">
        <v>2022</v>
      </c>
      <c r="C351" s="32" t="s">
        <v>46</v>
      </c>
      <c r="D351" s="32">
        <v>160.30000000000001</v>
      </c>
      <c r="E351" s="32">
        <v>206.5</v>
      </c>
      <c r="F351" s="32">
        <v>169.2</v>
      </c>
      <c r="G351" s="32">
        <v>168.1</v>
      </c>
      <c r="H351" s="32">
        <v>192.4</v>
      </c>
      <c r="I351" s="32">
        <v>172.9</v>
      </c>
      <c r="J351" s="32">
        <v>186.7</v>
      </c>
      <c r="K351" s="32">
        <v>167.2</v>
      </c>
      <c r="L351" s="32">
        <v>120.9</v>
      </c>
      <c r="M351" s="32">
        <v>193.6</v>
      </c>
      <c r="N351" s="32">
        <v>168.8</v>
      </c>
      <c r="O351" s="32">
        <v>186.3</v>
      </c>
      <c r="P351" s="32">
        <v>176.3</v>
      </c>
      <c r="Q351" s="32">
        <v>195</v>
      </c>
      <c r="R351" s="32">
        <v>179.5</v>
      </c>
      <c r="S351" s="32">
        <v>172.7</v>
      </c>
      <c r="T351" s="32">
        <v>178.5</v>
      </c>
      <c r="U351" s="36" t="s">
        <v>155</v>
      </c>
      <c r="V351" s="32">
        <v>178.8</v>
      </c>
      <c r="W351" s="32">
        <v>168.5</v>
      </c>
      <c r="X351" s="32">
        <v>176.8</v>
      </c>
      <c r="Y351" s="32">
        <v>161.9</v>
      </c>
      <c r="Z351" s="32">
        <v>166.9</v>
      </c>
      <c r="AA351" s="32">
        <v>172.3</v>
      </c>
      <c r="AB351" s="32">
        <v>171.2</v>
      </c>
      <c r="AC351" s="32">
        <v>169.1</v>
      </c>
      <c r="AD351" s="32">
        <v>174.3</v>
      </c>
      <c r="AE351" s="35">
        <f>SUM('Raw Data'!$D351:$P351)</f>
        <v>2269.2000000000003</v>
      </c>
      <c r="AF351" s="35">
        <f>SUM('Raw Data'!$R351:$T351)</f>
        <v>530.70000000000005</v>
      </c>
    </row>
    <row r="352" spans="1:32" x14ac:dyDescent="0.3">
      <c r="A352" s="34" t="s">
        <v>30</v>
      </c>
      <c r="B352" s="34">
        <v>2022</v>
      </c>
      <c r="C352" s="34" t="s">
        <v>48</v>
      </c>
      <c r="D352" s="34">
        <v>162.9</v>
      </c>
      <c r="E352" s="34">
        <v>206.7</v>
      </c>
      <c r="F352" s="34">
        <v>169</v>
      </c>
      <c r="G352" s="34">
        <v>169.5</v>
      </c>
      <c r="H352" s="34">
        <v>194.1</v>
      </c>
      <c r="I352" s="34">
        <v>164.1</v>
      </c>
      <c r="J352" s="34">
        <v>176.9</v>
      </c>
      <c r="K352" s="34">
        <v>169</v>
      </c>
      <c r="L352" s="34">
        <v>120.8</v>
      </c>
      <c r="M352" s="34">
        <v>199.1</v>
      </c>
      <c r="N352" s="34">
        <v>175.4</v>
      </c>
      <c r="O352" s="34">
        <v>184.8</v>
      </c>
      <c r="P352" s="34">
        <v>175.5</v>
      </c>
      <c r="Q352" s="34">
        <v>194.5</v>
      </c>
      <c r="R352" s="34">
        <v>184.7</v>
      </c>
      <c r="S352" s="34">
        <v>183.3</v>
      </c>
      <c r="T352" s="34">
        <v>184.5</v>
      </c>
      <c r="U352" s="37" t="s">
        <v>32</v>
      </c>
      <c r="V352" s="34">
        <v>179.7</v>
      </c>
      <c r="W352" s="34">
        <v>173.6</v>
      </c>
      <c r="X352" s="34">
        <v>180.2</v>
      </c>
      <c r="Y352" s="34">
        <v>166.9</v>
      </c>
      <c r="Z352" s="34">
        <v>170</v>
      </c>
      <c r="AA352" s="34">
        <v>176.2</v>
      </c>
      <c r="AB352" s="34">
        <v>170.8</v>
      </c>
      <c r="AC352" s="34">
        <v>173.1</v>
      </c>
      <c r="AD352" s="34">
        <v>176.4</v>
      </c>
      <c r="AE352" s="33">
        <f>SUM('Raw Data'!$D352:$P352)</f>
        <v>2267.8000000000002</v>
      </c>
      <c r="AF352" s="33">
        <f>SUM('Raw Data'!$R352:$T352)</f>
        <v>552.5</v>
      </c>
    </row>
    <row r="353" spans="1:32" x14ac:dyDescent="0.3">
      <c r="A353" s="32" t="s">
        <v>33</v>
      </c>
      <c r="B353" s="32">
        <v>2022</v>
      </c>
      <c r="C353" s="32" t="s">
        <v>48</v>
      </c>
      <c r="D353" s="32">
        <v>164.9</v>
      </c>
      <c r="E353" s="32">
        <v>213.7</v>
      </c>
      <c r="F353" s="32">
        <v>170.9</v>
      </c>
      <c r="G353" s="32">
        <v>170.1</v>
      </c>
      <c r="H353" s="32">
        <v>179.3</v>
      </c>
      <c r="I353" s="32">
        <v>167.5</v>
      </c>
      <c r="J353" s="32">
        <v>220.8</v>
      </c>
      <c r="K353" s="32">
        <v>169.2</v>
      </c>
      <c r="L353" s="32">
        <v>123.1</v>
      </c>
      <c r="M353" s="32">
        <v>193.6</v>
      </c>
      <c r="N353" s="32">
        <v>161.1</v>
      </c>
      <c r="O353" s="32">
        <v>190.4</v>
      </c>
      <c r="P353" s="32">
        <v>181.8</v>
      </c>
      <c r="Q353" s="32">
        <v>199.7</v>
      </c>
      <c r="R353" s="32">
        <v>175</v>
      </c>
      <c r="S353" s="32">
        <v>161.69999999999999</v>
      </c>
      <c r="T353" s="32">
        <v>173</v>
      </c>
      <c r="U353" s="36" t="s">
        <v>156</v>
      </c>
      <c r="V353" s="32">
        <v>179.2</v>
      </c>
      <c r="W353" s="32">
        <v>165</v>
      </c>
      <c r="X353" s="32">
        <v>173.8</v>
      </c>
      <c r="Y353" s="32">
        <v>158.19999999999999</v>
      </c>
      <c r="Z353" s="32">
        <v>165.8</v>
      </c>
      <c r="AA353" s="32">
        <v>170.9</v>
      </c>
      <c r="AB353" s="32">
        <v>171.1</v>
      </c>
      <c r="AC353" s="32">
        <v>166.1</v>
      </c>
      <c r="AD353" s="32">
        <v>174.1</v>
      </c>
      <c r="AE353" s="35">
        <f>SUM('Raw Data'!$D353:$P353)</f>
        <v>2306.4</v>
      </c>
      <c r="AF353" s="35">
        <f>SUM('Raw Data'!$R353:$T353)</f>
        <v>509.7</v>
      </c>
    </row>
    <row r="354" spans="1:32" x14ac:dyDescent="0.3">
      <c r="A354" s="34" t="s">
        <v>35</v>
      </c>
      <c r="B354" s="34">
        <v>2022</v>
      </c>
      <c r="C354" s="34" t="s">
        <v>48</v>
      </c>
      <c r="D354" s="34">
        <v>163.5</v>
      </c>
      <c r="E354" s="34">
        <v>209.2</v>
      </c>
      <c r="F354" s="34">
        <v>169.7</v>
      </c>
      <c r="G354" s="34">
        <v>169.7</v>
      </c>
      <c r="H354" s="34">
        <v>188.7</v>
      </c>
      <c r="I354" s="34">
        <v>165.7</v>
      </c>
      <c r="J354" s="34">
        <v>191.8</v>
      </c>
      <c r="K354" s="34">
        <v>169.1</v>
      </c>
      <c r="L354" s="34">
        <v>121.6</v>
      </c>
      <c r="M354" s="34">
        <v>197.3</v>
      </c>
      <c r="N354" s="34">
        <v>169.4</v>
      </c>
      <c r="O354" s="34">
        <v>187.4</v>
      </c>
      <c r="P354" s="34">
        <v>177.8</v>
      </c>
      <c r="Q354" s="34">
        <v>195.9</v>
      </c>
      <c r="R354" s="34">
        <v>180.9</v>
      </c>
      <c r="S354" s="34">
        <v>174.3</v>
      </c>
      <c r="T354" s="34">
        <v>179.9</v>
      </c>
      <c r="U354" s="37" t="s">
        <v>156</v>
      </c>
      <c r="V354" s="34">
        <v>179.5</v>
      </c>
      <c r="W354" s="34">
        <v>169.5</v>
      </c>
      <c r="X354" s="34">
        <v>177.8</v>
      </c>
      <c r="Y354" s="34">
        <v>162.30000000000001</v>
      </c>
      <c r="Z354" s="34">
        <v>167.6</v>
      </c>
      <c r="AA354" s="34">
        <v>173.1</v>
      </c>
      <c r="AB354" s="34">
        <v>170.9</v>
      </c>
      <c r="AC354" s="34">
        <v>169.7</v>
      </c>
      <c r="AD354" s="34">
        <v>175.3</v>
      </c>
      <c r="AE354" s="33">
        <f>SUM('Raw Data'!$D354:$P354)</f>
        <v>2280.9</v>
      </c>
      <c r="AF354" s="33">
        <f>SUM('Raw Data'!$R354:$T354)</f>
        <v>535.1</v>
      </c>
    </row>
    <row r="355" spans="1:32" x14ac:dyDescent="0.3">
      <c r="A355" s="32" t="s">
        <v>30</v>
      </c>
      <c r="B355" s="32">
        <v>2022</v>
      </c>
      <c r="C355" s="32" t="s">
        <v>50</v>
      </c>
      <c r="D355" s="32">
        <v>164.7</v>
      </c>
      <c r="E355" s="32">
        <v>208.8</v>
      </c>
      <c r="F355" s="32">
        <v>170.3</v>
      </c>
      <c r="G355" s="32">
        <v>170.9</v>
      </c>
      <c r="H355" s="32">
        <v>191.6</v>
      </c>
      <c r="I355" s="32">
        <v>162.19999999999999</v>
      </c>
      <c r="J355" s="32">
        <v>184.8</v>
      </c>
      <c r="K355" s="32">
        <v>169.7</v>
      </c>
      <c r="L355" s="32">
        <v>121.1</v>
      </c>
      <c r="M355" s="32">
        <v>201.6</v>
      </c>
      <c r="N355" s="32">
        <v>175.8</v>
      </c>
      <c r="O355" s="32">
        <v>185.6</v>
      </c>
      <c r="P355" s="32">
        <v>177.4</v>
      </c>
      <c r="Q355" s="32">
        <v>194.9</v>
      </c>
      <c r="R355" s="32">
        <v>186.1</v>
      </c>
      <c r="S355" s="32">
        <v>184.4</v>
      </c>
      <c r="T355" s="32">
        <v>185.9</v>
      </c>
      <c r="U355" s="36" t="s">
        <v>32</v>
      </c>
      <c r="V355" s="32">
        <v>180.8</v>
      </c>
      <c r="W355" s="32">
        <v>174.4</v>
      </c>
      <c r="X355" s="32">
        <v>181.2</v>
      </c>
      <c r="Y355" s="32">
        <v>167.4</v>
      </c>
      <c r="Z355" s="32">
        <v>170.6</v>
      </c>
      <c r="AA355" s="32">
        <v>176.5</v>
      </c>
      <c r="AB355" s="32">
        <v>172</v>
      </c>
      <c r="AC355" s="32">
        <v>173.9</v>
      </c>
      <c r="AD355" s="32">
        <v>177.9</v>
      </c>
      <c r="AE355" s="35">
        <f>SUM('Raw Data'!$D355:$P355)</f>
        <v>2284.5</v>
      </c>
      <c r="AF355" s="35">
        <f>SUM('Raw Data'!$R355:$T355)</f>
        <v>556.4</v>
      </c>
    </row>
    <row r="356" spans="1:32" x14ac:dyDescent="0.3">
      <c r="A356" s="34" t="s">
        <v>33</v>
      </c>
      <c r="B356" s="34">
        <v>2022</v>
      </c>
      <c r="C356" s="34" t="s">
        <v>50</v>
      </c>
      <c r="D356" s="34">
        <v>166.4</v>
      </c>
      <c r="E356" s="34">
        <v>214.9</v>
      </c>
      <c r="F356" s="34">
        <v>171.9</v>
      </c>
      <c r="G356" s="34">
        <v>171</v>
      </c>
      <c r="H356" s="34">
        <v>177.7</v>
      </c>
      <c r="I356" s="34">
        <v>165.7</v>
      </c>
      <c r="J356" s="34">
        <v>228.6</v>
      </c>
      <c r="K356" s="34">
        <v>169.9</v>
      </c>
      <c r="L356" s="34">
        <v>123.4</v>
      </c>
      <c r="M356" s="34">
        <v>196.4</v>
      </c>
      <c r="N356" s="34">
        <v>161.6</v>
      </c>
      <c r="O356" s="34">
        <v>191.5</v>
      </c>
      <c r="P356" s="34">
        <v>183.3</v>
      </c>
      <c r="Q356" s="34">
        <v>200.1</v>
      </c>
      <c r="R356" s="34">
        <v>175.5</v>
      </c>
      <c r="S356" s="34">
        <v>162.6</v>
      </c>
      <c r="T356" s="34">
        <v>173.6</v>
      </c>
      <c r="U356" s="37" t="s">
        <v>157</v>
      </c>
      <c r="V356" s="34">
        <v>180</v>
      </c>
      <c r="W356" s="34">
        <v>166</v>
      </c>
      <c r="X356" s="34">
        <v>174.7</v>
      </c>
      <c r="Y356" s="34">
        <v>158.80000000000001</v>
      </c>
      <c r="Z356" s="34">
        <v>166.3</v>
      </c>
      <c r="AA356" s="34">
        <v>171.2</v>
      </c>
      <c r="AB356" s="34">
        <v>172.3</v>
      </c>
      <c r="AC356" s="34">
        <v>166.8</v>
      </c>
      <c r="AD356" s="34">
        <v>175.3</v>
      </c>
      <c r="AE356" s="33">
        <f>SUM('Raw Data'!$D356:$P356)</f>
        <v>2322.3000000000002</v>
      </c>
      <c r="AF356" s="33">
        <f>SUM('Raw Data'!$R356:$T356)</f>
        <v>511.70000000000005</v>
      </c>
    </row>
    <row r="357" spans="1:32" x14ac:dyDescent="0.3">
      <c r="A357" s="32" t="s">
        <v>35</v>
      </c>
      <c r="B357" s="32">
        <v>2022</v>
      </c>
      <c r="C357" s="32" t="s">
        <v>50</v>
      </c>
      <c r="D357" s="32">
        <v>165.2</v>
      </c>
      <c r="E357" s="32">
        <v>210.9</v>
      </c>
      <c r="F357" s="32">
        <v>170.9</v>
      </c>
      <c r="G357" s="32">
        <v>170.9</v>
      </c>
      <c r="H357" s="32">
        <v>186.5</v>
      </c>
      <c r="I357" s="32">
        <v>163.80000000000001</v>
      </c>
      <c r="J357" s="32">
        <v>199.7</v>
      </c>
      <c r="K357" s="32">
        <v>169.8</v>
      </c>
      <c r="L357" s="32">
        <v>121.9</v>
      </c>
      <c r="M357" s="32">
        <v>199.9</v>
      </c>
      <c r="N357" s="32">
        <v>169.9</v>
      </c>
      <c r="O357" s="32">
        <v>188.3</v>
      </c>
      <c r="P357" s="32">
        <v>179.6</v>
      </c>
      <c r="Q357" s="32">
        <v>196.3</v>
      </c>
      <c r="R357" s="32">
        <v>181.9</v>
      </c>
      <c r="S357" s="32">
        <v>175.3</v>
      </c>
      <c r="T357" s="32">
        <v>181</v>
      </c>
      <c r="U357" s="36" t="s">
        <v>157</v>
      </c>
      <c r="V357" s="32">
        <v>180.5</v>
      </c>
      <c r="W357" s="32">
        <v>170.4</v>
      </c>
      <c r="X357" s="32">
        <v>178.7</v>
      </c>
      <c r="Y357" s="32">
        <v>162.9</v>
      </c>
      <c r="Z357" s="32">
        <v>168.2</v>
      </c>
      <c r="AA357" s="32">
        <v>173.4</v>
      </c>
      <c r="AB357" s="32">
        <v>172.1</v>
      </c>
      <c r="AC357" s="32">
        <v>170.5</v>
      </c>
      <c r="AD357" s="32">
        <v>176.7</v>
      </c>
      <c r="AE357" s="35">
        <f>SUM('Raw Data'!$D357:$P357)</f>
        <v>2297.3000000000002</v>
      </c>
      <c r="AF357" s="35">
        <f>SUM('Raw Data'!$R357:$T357)</f>
        <v>538.20000000000005</v>
      </c>
    </row>
    <row r="358" spans="1:32" x14ac:dyDescent="0.3">
      <c r="A358" s="34" t="s">
        <v>30</v>
      </c>
      <c r="B358" s="34">
        <v>2022</v>
      </c>
      <c r="C358" s="34" t="s">
        <v>53</v>
      </c>
      <c r="D358" s="34">
        <v>166.9</v>
      </c>
      <c r="E358" s="34">
        <v>207.2</v>
      </c>
      <c r="F358" s="34">
        <v>180.2</v>
      </c>
      <c r="G358" s="34">
        <v>172.3</v>
      </c>
      <c r="H358" s="34">
        <v>194</v>
      </c>
      <c r="I358" s="34">
        <v>159.1</v>
      </c>
      <c r="J358" s="34">
        <v>171.6</v>
      </c>
      <c r="K358" s="34">
        <v>170.2</v>
      </c>
      <c r="L358" s="34">
        <v>121.5</v>
      </c>
      <c r="M358" s="34">
        <v>204.8</v>
      </c>
      <c r="N358" s="34">
        <v>176.4</v>
      </c>
      <c r="O358" s="34">
        <v>186.9</v>
      </c>
      <c r="P358" s="34">
        <v>176.6</v>
      </c>
      <c r="Q358" s="34">
        <v>195.5</v>
      </c>
      <c r="R358" s="34">
        <v>187.2</v>
      </c>
      <c r="S358" s="34">
        <v>185.2</v>
      </c>
      <c r="T358" s="34">
        <v>186.9</v>
      </c>
      <c r="U358" s="37" t="s">
        <v>32</v>
      </c>
      <c r="V358" s="34">
        <v>181.9</v>
      </c>
      <c r="W358" s="34">
        <v>175.5</v>
      </c>
      <c r="X358" s="34">
        <v>182.3</v>
      </c>
      <c r="Y358" s="34">
        <v>167.5</v>
      </c>
      <c r="Z358" s="34">
        <v>170.8</v>
      </c>
      <c r="AA358" s="34">
        <v>176.9</v>
      </c>
      <c r="AB358" s="34">
        <v>173.4</v>
      </c>
      <c r="AC358" s="34">
        <v>174.6</v>
      </c>
      <c r="AD358" s="34">
        <v>177.8</v>
      </c>
      <c r="AE358" s="33">
        <f>SUM('Raw Data'!$D358:$P358)</f>
        <v>2287.6999999999998</v>
      </c>
      <c r="AF358" s="33">
        <f>SUM('Raw Data'!$R358:$T358)</f>
        <v>559.29999999999995</v>
      </c>
    </row>
    <row r="359" spans="1:32" x14ac:dyDescent="0.3">
      <c r="A359" s="32" t="s">
        <v>33</v>
      </c>
      <c r="B359" s="32">
        <v>2022</v>
      </c>
      <c r="C359" s="32" t="s">
        <v>53</v>
      </c>
      <c r="D359" s="32">
        <v>168.4</v>
      </c>
      <c r="E359" s="32">
        <v>213.4</v>
      </c>
      <c r="F359" s="32">
        <v>183.2</v>
      </c>
      <c r="G359" s="32">
        <v>172.3</v>
      </c>
      <c r="H359" s="32">
        <v>180</v>
      </c>
      <c r="I359" s="32">
        <v>162.6</v>
      </c>
      <c r="J359" s="32">
        <v>205.5</v>
      </c>
      <c r="K359" s="32">
        <v>171</v>
      </c>
      <c r="L359" s="32">
        <v>123.4</v>
      </c>
      <c r="M359" s="32">
        <v>198.8</v>
      </c>
      <c r="N359" s="32">
        <v>162.1</v>
      </c>
      <c r="O359" s="32">
        <v>192.4</v>
      </c>
      <c r="P359" s="32">
        <v>181.3</v>
      </c>
      <c r="Q359" s="32">
        <v>200.6</v>
      </c>
      <c r="R359" s="32">
        <v>176.7</v>
      </c>
      <c r="S359" s="32">
        <v>163.5</v>
      </c>
      <c r="T359" s="32">
        <v>174.7</v>
      </c>
      <c r="U359" s="36" t="s">
        <v>158</v>
      </c>
      <c r="V359" s="32">
        <v>180.3</v>
      </c>
      <c r="W359" s="32">
        <v>166.9</v>
      </c>
      <c r="X359" s="32">
        <v>175.8</v>
      </c>
      <c r="Y359" s="32">
        <v>158.9</v>
      </c>
      <c r="Z359" s="32">
        <v>166.7</v>
      </c>
      <c r="AA359" s="32">
        <v>171.5</v>
      </c>
      <c r="AB359" s="32">
        <v>173.8</v>
      </c>
      <c r="AC359" s="32">
        <v>167.4</v>
      </c>
      <c r="AD359" s="32">
        <v>174.1</v>
      </c>
      <c r="AE359" s="35">
        <f>SUM('Raw Data'!$D359:$P359)</f>
        <v>2314.4</v>
      </c>
      <c r="AF359" s="35">
        <f>SUM('Raw Data'!$R359:$T359)</f>
        <v>514.9</v>
      </c>
    </row>
    <row r="360" spans="1:32" x14ac:dyDescent="0.3">
      <c r="A360" s="34" t="s">
        <v>35</v>
      </c>
      <c r="B360" s="34">
        <v>2022</v>
      </c>
      <c r="C360" s="34" t="s">
        <v>53</v>
      </c>
      <c r="D360" s="34">
        <v>167.4</v>
      </c>
      <c r="E360" s="34">
        <v>209.4</v>
      </c>
      <c r="F360" s="34">
        <v>181.4</v>
      </c>
      <c r="G360" s="34">
        <v>172.3</v>
      </c>
      <c r="H360" s="34">
        <v>188.9</v>
      </c>
      <c r="I360" s="34">
        <v>160.69999999999999</v>
      </c>
      <c r="J360" s="34">
        <v>183.1</v>
      </c>
      <c r="K360" s="34">
        <v>170.5</v>
      </c>
      <c r="L360" s="34">
        <v>122.1</v>
      </c>
      <c r="M360" s="34">
        <v>202.8</v>
      </c>
      <c r="N360" s="34">
        <v>170.4</v>
      </c>
      <c r="O360" s="34">
        <v>189.5</v>
      </c>
      <c r="P360" s="34">
        <v>178.3</v>
      </c>
      <c r="Q360" s="34">
        <v>196.9</v>
      </c>
      <c r="R360" s="34">
        <v>183.1</v>
      </c>
      <c r="S360" s="34">
        <v>176.2</v>
      </c>
      <c r="T360" s="34">
        <v>182.1</v>
      </c>
      <c r="U360" s="37" t="s">
        <v>158</v>
      </c>
      <c r="V360" s="34">
        <v>181.3</v>
      </c>
      <c r="W360" s="34">
        <v>171.4</v>
      </c>
      <c r="X360" s="34">
        <v>179.8</v>
      </c>
      <c r="Y360" s="34">
        <v>163</v>
      </c>
      <c r="Z360" s="34">
        <v>168.5</v>
      </c>
      <c r="AA360" s="34">
        <v>173.7</v>
      </c>
      <c r="AB360" s="34">
        <v>173.6</v>
      </c>
      <c r="AC360" s="34">
        <v>171.1</v>
      </c>
      <c r="AD360" s="34">
        <v>176.5</v>
      </c>
      <c r="AE360" s="33">
        <f>SUM('Raw Data'!$D360:$P360)</f>
        <v>2296.8000000000002</v>
      </c>
      <c r="AF360" s="33">
        <f>SUM('Raw Data'!$R360:$T360)</f>
        <v>541.4</v>
      </c>
    </row>
    <row r="361" spans="1:32" x14ac:dyDescent="0.3">
      <c r="A361" s="32" t="s">
        <v>30</v>
      </c>
      <c r="B361" s="32">
        <v>2022</v>
      </c>
      <c r="C361" s="32" t="s">
        <v>55</v>
      </c>
      <c r="D361" s="32">
        <v>168.8</v>
      </c>
      <c r="E361" s="32">
        <v>206.9</v>
      </c>
      <c r="F361" s="32">
        <v>189.1</v>
      </c>
      <c r="G361" s="32">
        <v>173.4</v>
      </c>
      <c r="H361" s="32">
        <v>193.9</v>
      </c>
      <c r="I361" s="32">
        <v>156.69999999999999</v>
      </c>
      <c r="J361" s="32">
        <v>150.19999999999999</v>
      </c>
      <c r="K361" s="32">
        <v>170.5</v>
      </c>
      <c r="L361" s="32">
        <v>121.2</v>
      </c>
      <c r="M361" s="32">
        <v>207.5</v>
      </c>
      <c r="N361" s="32">
        <v>176.8</v>
      </c>
      <c r="O361" s="32">
        <v>187.7</v>
      </c>
      <c r="P361" s="32">
        <v>174.4</v>
      </c>
      <c r="Q361" s="32">
        <v>195.9</v>
      </c>
      <c r="R361" s="32">
        <v>188.1</v>
      </c>
      <c r="S361" s="32">
        <v>185.9</v>
      </c>
      <c r="T361" s="32">
        <v>187.8</v>
      </c>
      <c r="U361" s="36" t="s">
        <v>32</v>
      </c>
      <c r="V361" s="32">
        <v>182.8</v>
      </c>
      <c r="W361" s="32">
        <v>176.4</v>
      </c>
      <c r="X361" s="32">
        <v>183.5</v>
      </c>
      <c r="Y361" s="32">
        <v>167.8</v>
      </c>
      <c r="Z361" s="32">
        <v>171.2</v>
      </c>
      <c r="AA361" s="32">
        <v>177.3</v>
      </c>
      <c r="AB361" s="32">
        <v>175.7</v>
      </c>
      <c r="AC361" s="32">
        <v>175.5</v>
      </c>
      <c r="AD361" s="32">
        <v>177.1</v>
      </c>
      <c r="AE361" s="35">
        <f>SUM('Raw Data'!$D361:$P361)</f>
        <v>2277.1</v>
      </c>
      <c r="AF361" s="35">
        <f>SUM('Raw Data'!$R361:$T361)</f>
        <v>561.79999999999995</v>
      </c>
    </row>
    <row r="362" spans="1:32" x14ac:dyDescent="0.3">
      <c r="A362" s="34" t="s">
        <v>33</v>
      </c>
      <c r="B362" s="34">
        <v>2022</v>
      </c>
      <c r="C362" s="34" t="s">
        <v>55</v>
      </c>
      <c r="D362" s="34">
        <v>170.2</v>
      </c>
      <c r="E362" s="34">
        <v>212.9</v>
      </c>
      <c r="F362" s="34">
        <v>191.9</v>
      </c>
      <c r="G362" s="34">
        <v>173.9</v>
      </c>
      <c r="H362" s="34">
        <v>179.1</v>
      </c>
      <c r="I362" s="34">
        <v>159.5</v>
      </c>
      <c r="J362" s="34">
        <v>178.7</v>
      </c>
      <c r="K362" s="34">
        <v>171.3</v>
      </c>
      <c r="L362" s="34">
        <v>123.1</v>
      </c>
      <c r="M362" s="34">
        <v>200.5</v>
      </c>
      <c r="N362" s="34">
        <v>162.80000000000001</v>
      </c>
      <c r="O362" s="34">
        <v>193.3</v>
      </c>
      <c r="P362" s="34">
        <v>178.6</v>
      </c>
      <c r="Q362" s="34">
        <v>201.1</v>
      </c>
      <c r="R362" s="34">
        <v>177.7</v>
      </c>
      <c r="S362" s="34">
        <v>164.5</v>
      </c>
      <c r="T362" s="34">
        <v>175.7</v>
      </c>
      <c r="U362" s="37" t="s">
        <v>159</v>
      </c>
      <c r="V362" s="34">
        <v>180.6</v>
      </c>
      <c r="W362" s="34">
        <v>167.3</v>
      </c>
      <c r="X362" s="34">
        <v>177.2</v>
      </c>
      <c r="Y362" s="34">
        <v>159.4</v>
      </c>
      <c r="Z362" s="34">
        <v>167.1</v>
      </c>
      <c r="AA362" s="34">
        <v>171.8</v>
      </c>
      <c r="AB362" s="34">
        <v>176</v>
      </c>
      <c r="AC362" s="34">
        <v>168.2</v>
      </c>
      <c r="AD362" s="34">
        <v>174.1</v>
      </c>
      <c r="AE362" s="33">
        <f>SUM('Raw Data'!$D362:$P362)</f>
        <v>2295.7999999999997</v>
      </c>
      <c r="AF362" s="33">
        <f>SUM('Raw Data'!$R362:$T362)</f>
        <v>517.9</v>
      </c>
    </row>
    <row r="363" spans="1:32" x14ac:dyDescent="0.3">
      <c r="A363" s="32" t="s">
        <v>35</v>
      </c>
      <c r="B363" s="32">
        <v>2022</v>
      </c>
      <c r="C363" s="32" t="s">
        <v>55</v>
      </c>
      <c r="D363" s="32">
        <v>169.2</v>
      </c>
      <c r="E363" s="32">
        <v>209</v>
      </c>
      <c r="F363" s="32">
        <v>190.2</v>
      </c>
      <c r="G363" s="32">
        <v>173.6</v>
      </c>
      <c r="H363" s="32">
        <v>188.5</v>
      </c>
      <c r="I363" s="32">
        <v>158</v>
      </c>
      <c r="J363" s="32">
        <v>159.9</v>
      </c>
      <c r="K363" s="32">
        <v>170.8</v>
      </c>
      <c r="L363" s="32">
        <v>121.8</v>
      </c>
      <c r="M363" s="32">
        <v>205.2</v>
      </c>
      <c r="N363" s="32">
        <v>171</v>
      </c>
      <c r="O363" s="32">
        <v>190.3</v>
      </c>
      <c r="P363" s="32">
        <v>175.9</v>
      </c>
      <c r="Q363" s="32">
        <v>197.3</v>
      </c>
      <c r="R363" s="32">
        <v>184</v>
      </c>
      <c r="S363" s="32">
        <v>177</v>
      </c>
      <c r="T363" s="32">
        <v>183</v>
      </c>
      <c r="U363" s="36" t="s">
        <v>159</v>
      </c>
      <c r="V363" s="32">
        <v>182</v>
      </c>
      <c r="W363" s="32">
        <v>172.1</v>
      </c>
      <c r="X363" s="32">
        <v>181.1</v>
      </c>
      <c r="Y363" s="32">
        <v>163.4</v>
      </c>
      <c r="Z363" s="32">
        <v>168.9</v>
      </c>
      <c r="AA363" s="32">
        <v>174.1</v>
      </c>
      <c r="AB363" s="32">
        <v>175.8</v>
      </c>
      <c r="AC363" s="32">
        <v>172</v>
      </c>
      <c r="AD363" s="32">
        <v>175.7</v>
      </c>
      <c r="AE363" s="35">
        <f>SUM('Raw Data'!$D363:$P363)</f>
        <v>2283.4</v>
      </c>
      <c r="AF363" s="35">
        <f>SUM('Raw Data'!$R363:$T363)</f>
        <v>544</v>
      </c>
    </row>
    <row r="364" spans="1:32" x14ac:dyDescent="0.3">
      <c r="A364" s="34" t="s">
        <v>30</v>
      </c>
      <c r="B364" s="34">
        <v>2023</v>
      </c>
      <c r="C364" s="34" t="s">
        <v>31</v>
      </c>
      <c r="D364" s="34">
        <v>174</v>
      </c>
      <c r="E364" s="34">
        <v>208.3</v>
      </c>
      <c r="F364" s="34">
        <v>192.9</v>
      </c>
      <c r="G364" s="34">
        <v>174.3</v>
      </c>
      <c r="H364" s="34">
        <v>192.6</v>
      </c>
      <c r="I364" s="34">
        <v>156.30000000000001</v>
      </c>
      <c r="J364" s="34">
        <v>142.9</v>
      </c>
      <c r="K364" s="34">
        <v>170.7</v>
      </c>
      <c r="L364" s="34">
        <v>120.3</v>
      </c>
      <c r="M364" s="34">
        <v>210.5</v>
      </c>
      <c r="N364" s="34">
        <v>176.9</v>
      </c>
      <c r="O364" s="34">
        <v>188.5</v>
      </c>
      <c r="P364" s="34">
        <v>175</v>
      </c>
      <c r="Q364" s="34">
        <v>196.9</v>
      </c>
      <c r="R364" s="34">
        <v>189</v>
      </c>
      <c r="S364" s="34">
        <v>186.3</v>
      </c>
      <c r="T364" s="34">
        <v>188.6</v>
      </c>
      <c r="U364" s="37" t="s">
        <v>32</v>
      </c>
      <c r="V364" s="34">
        <v>183.2</v>
      </c>
      <c r="W364" s="34">
        <v>177.2</v>
      </c>
      <c r="X364" s="34">
        <v>184.7</v>
      </c>
      <c r="Y364" s="34">
        <v>168.2</v>
      </c>
      <c r="Z364" s="34">
        <v>171.8</v>
      </c>
      <c r="AA364" s="34">
        <v>177.8</v>
      </c>
      <c r="AB364" s="34">
        <v>178.4</v>
      </c>
      <c r="AC364" s="34">
        <v>176.5</v>
      </c>
      <c r="AD364" s="34">
        <v>177.8</v>
      </c>
      <c r="AE364" s="33">
        <f>SUM('Raw Data'!$D364:$P364)</f>
        <v>2283.2000000000003</v>
      </c>
      <c r="AF364" s="33">
        <f>SUM('Raw Data'!$R364:$T364)</f>
        <v>563.9</v>
      </c>
    </row>
    <row r="365" spans="1:32" x14ac:dyDescent="0.3">
      <c r="A365" s="32" t="s">
        <v>33</v>
      </c>
      <c r="B365" s="32">
        <v>2023</v>
      </c>
      <c r="C365" s="32" t="s">
        <v>31</v>
      </c>
      <c r="D365" s="32">
        <v>173.3</v>
      </c>
      <c r="E365" s="32">
        <v>215.2</v>
      </c>
      <c r="F365" s="32">
        <v>197</v>
      </c>
      <c r="G365" s="32">
        <v>175.2</v>
      </c>
      <c r="H365" s="32">
        <v>178</v>
      </c>
      <c r="I365" s="32">
        <v>160.5</v>
      </c>
      <c r="J365" s="32">
        <v>175.3</v>
      </c>
      <c r="K365" s="32">
        <v>171.2</v>
      </c>
      <c r="L365" s="32">
        <v>122.7</v>
      </c>
      <c r="M365" s="32">
        <v>204.3</v>
      </c>
      <c r="N365" s="32">
        <v>163.69999999999999</v>
      </c>
      <c r="O365" s="32">
        <v>194.3</v>
      </c>
      <c r="P365" s="32">
        <v>179.5</v>
      </c>
      <c r="Q365" s="32">
        <v>201.6</v>
      </c>
      <c r="R365" s="32">
        <v>178.7</v>
      </c>
      <c r="S365" s="32">
        <v>165.3</v>
      </c>
      <c r="T365" s="32">
        <v>176.6</v>
      </c>
      <c r="U365" s="36" t="s">
        <v>160</v>
      </c>
      <c r="V365" s="32">
        <v>180.1</v>
      </c>
      <c r="W365" s="32">
        <v>168</v>
      </c>
      <c r="X365" s="32">
        <v>178.5</v>
      </c>
      <c r="Y365" s="32">
        <v>159.5</v>
      </c>
      <c r="Z365" s="32">
        <v>167.8</v>
      </c>
      <c r="AA365" s="32">
        <v>171.8</v>
      </c>
      <c r="AB365" s="32">
        <v>178.8</v>
      </c>
      <c r="AC365" s="32">
        <v>168.9</v>
      </c>
      <c r="AD365" s="32">
        <v>174.9</v>
      </c>
      <c r="AE365" s="35">
        <f>SUM('Raw Data'!$D365:$P365)</f>
        <v>2310.2000000000003</v>
      </c>
      <c r="AF365" s="35">
        <f>SUM('Raw Data'!$R365:$T365)</f>
        <v>520.6</v>
      </c>
    </row>
    <row r="366" spans="1:32" x14ac:dyDescent="0.3">
      <c r="A366" s="34" t="s">
        <v>35</v>
      </c>
      <c r="B366" s="34">
        <v>2023</v>
      </c>
      <c r="C366" s="34" t="s">
        <v>31</v>
      </c>
      <c r="D366" s="34">
        <v>173.8</v>
      </c>
      <c r="E366" s="34">
        <v>210.7</v>
      </c>
      <c r="F366" s="34">
        <v>194.5</v>
      </c>
      <c r="G366" s="34">
        <v>174.6</v>
      </c>
      <c r="H366" s="34">
        <v>187.2</v>
      </c>
      <c r="I366" s="34">
        <v>158.30000000000001</v>
      </c>
      <c r="J366" s="34">
        <v>153.9</v>
      </c>
      <c r="K366" s="34">
        <v>170.9</v>
      </c>
      <c r="L366" s="34">
        <v>121.1</v>
      </c>
      <c r="M366" s="34">
        <v>208.4</v>
      </c>
      <c r="N366" s="34">
        <v>171.4</v>
      </c>
      <c r="O366" s="34">
        <v>191.2</v>
      </c>
      <c r="P366" s="34">
        <v>176.7</v>
      </c>
      <c r="Q366" s="34">
        <v>198.2</v>
      </c>
      <c r="R366" s="34">
        <v>184.9</v>
      </c>
      <c r="S366" s="34">
        <v>177.6</v>
      </c>
      <c r="T366" s="34">
        <v>183.8</v>
      </c>
      <c r="U366" s="37" t="s">
        <v>160</v>
      </c>
      <c r="V366" s="34">
        <v>182</v>
      </c>
      <c r="W366" s="34">
        <v>172.9</v>
      </c>
      <c r="X366" s="34">
        <v>182.3</v>
      </c>
      <c r="Y366" s="34">
        <v>163.6</v>
      </c>
      <c r="Z366" s="34">
        <v>169.5</v>
      </c>
      <c r="AA366" s="34">
        <v>174.3</v>
      </c>
      <c r="AB366" s="34">
        <v>178.6</v>
      </c>
      <c r="AC366" s="34">
        <v>172.8</v>
      </c>
      <c r="AD366" s="34">
        <v>176.5</v>
      </c>
      <c r="AE366" s="33">
        <f>SUM('Raw Data'!$D366:$P366)</f>
        <v>2292.6999999999998</v>
      </c>
      <c r="AF366" s="33">
        <f>SUM('Raw Data'!$R366:$T366)</f>
        <v>546.29999999999995</v>
      </c>
    </row>
    <row r="367" spans="1:32" x14ac:dyDescent="0.3">
      <c r="A367" s="32" t="s">
        <v>30</v>
      </c>
      <c r="B367" s="32">
        <v>2023</v>
      </c>
      <c r="C367" s="32" t="s">
        <v>36</v>
      </c>
      <c r="D367" s="32">
        <v>174.2</v>
      </c>
      <c r="E367" s="32">
        <v>205.2</v>
      </c>
      <c r="F367" s="32">
        <v>173.9</v>
      </c>
      <c r="G367" s="32">
        <v>177</v>
      </c>
      <c r="H367" s="32">
        <v>183.4</v>
      </c>
      <c r="I367" s="32">
        <v>167.2</v>
      </c>
      <c r="J367" s="32">
        <v>140.9</v>
      </c>
      <c r="K367" s="32">
        <v>170.4</v>
      </c>
      <c r="L367" s="32">
        <v>119.1</v>
      </c>
      <c r="M367" s="32">
        <v>212.1</v>
      </c>
      <c r="N367" s="32">
        <v>177.6</v>
      </c>
      <c r="O367" s="32">
        <v>189.9</v>
      </c>
      <c r="P367" s="32">
        <v>174.8</v>
      </c>
      <c r="Q367" s="32">
        <v>198.3</v>
      </c>
      <c r="R367" s="32">
        <v>190</v>
      </c>
      <c r="S367" s="32">
        <v>187</v>
      </c>
      <c r="T367" s="32">
        <v>189.6</v>
      </c>
      <c r="U367" s="36" t="s">
        <v>32</v>
      </c>
      <c r="V367" s="32">
        <v>181.6</v>
      </c>
      <c r="W367" s="32">
        <v>178.6</v>
      </c>
      <c r="X367" s="32">
        <v>186.6</v>
      </c>
      <c r="Y367" s="32">
        <v>169</v>
      </c>
      <c r="Z367" s="32">
        <v>172.8</v>
      </c>
      <c r="AA367" s="32">
        <v>178.5</v>
      </c>
      <c r="AB367" s="32">
        <v>180.7</v>
      </c>
      <c r="AC367" s="32">
        <v>177.9</v>
      </c>
      <c r="AD367" s="32">
        <v>178</v>
      </c>
      <c r="AE367" s="35">
        <f>SUM('Raw Data'!$D367:$P367)</f>
        <v>2265.6999999999998</v>
      </c>
      <c r="AF367" s="35">
        <f>SUM('Raw Data'!$R367:$T367)</f>
        <v>566.6</v>
      </c>
    </row>
    <row r="368" spans="1:32" x14ac:dyDescent="0.3">
      <c r="A368" s="34" t="s">
        <v>33</v>
      </c>
      <c r="B368" s="34">
        <v>2023</v>
      </c>
      <c r="C368" s="34" t="s">
        <v>36</v>
      </c>
      <c r="D368" s="34">
        <v>174.7</v>
      </c>
      <c r="E368" s="34">
        <v>212.2</v>
      </c>
      <c r="F368" s="34">
        <v>177.2</v>
      </c>
      <c r="G368" s="34">
        <v>177.9</v>
      </c>
      <c r="H368" s="34">
        <v>172.2</v>
      </c>
      <c r="I368" s="34">
        <v>172.1</v>
      </c>
      <c r="J368" s="34">
        <v>175.8</v>
      </c>
      <c r="K368" s="34">
        <v>172.2</v>
      </c>
      <c r="L368" s="34">
        <v>121.9</v>
      </c>
      <c r="M368" s="34">
        <v>204.8</v>
      </c>
      <c r="N368" s="34">
        <v>164.9</v>
      </c>
      <c r="O368" s="34">
        <v>196.6</v>
      </c>
      <c r="P368" s="34">
        <v>180.7</v>
      </c>
      <c r="Q368" s="34">
        <v>202.7</v>
      </c>
      <c r="R368" s="34">
        <v>180.3</v>
      </c>
      <c r="S368" s="34">
        <v>167</v>
      </c>
      <c r="T368" s="34">
        <v>178.2</v>
      </c>
      <c r="U368" s="37" t="s">
        <v>161</v>
      </c>
      <c r="V368" s="34">
        <v>182.8</v>
      </c>
      <c r="W368" s="34">
        <v>169.2</v>
      </c>
      <c r="X368" s="34">
        <v>180.8</v>
      </c>
      <c r="Y368" s="34">
        <v>159.80000000000001</v>
      </c>
      <c r="Z368" s="34">
        <v>168.4</v>
      </c>
      <c r="AA368" s="34">
        <v>172.5</v>
      </c>
      <c r="AB368" s="34">
        <v>181.4</v>
      </c>
      <c r="AC368" s="34">
        <v>170</v>
      </c>
      <c r="AD368" s="34">
        <v>176.3</v>
      </c>
      <c r="AE368" s="33">
        <f>SUM('Raw Data'!$D368:$P368)</f>
        <v>2303.1999999999998</v>
      </c>
      <c r="AF368" s="33">
        <f>SUM('Raw Data'!$R368:$T368)</f>
        <v>525.5</v>
      </c>
    </row>
    <row r="369" spans="1:32" x14ac:dyDescent="0.3">
      <c r="A369" s="32" t="s">
        <v>35</v>
      </c>
      <c r="B369" s="32">
        <v>2023</v>
      </c>
      <c r="C369" s="32" t="s">
        <v>36</v>
      </c>
      <c r="D369" s="32">
        <v>174.4</v>
      </c>
      <c r="E369" s="32">
        <v>207.7</v>
      </c>
      <c r="F369" s="32">
        <v>175.2</v>
      </c>
      <c r="G369" s="32">
        <v>177.3</v>
      </c>
      <c r="H369" s="32">
        <v>179.3</v>
      </c>
      <c r="I369" s="32">
        <v>169.5</v>
      </c>
      <c r="J369" s="32">
        <v>152.69999999999999</v>
      </c>
      <c r="K369" s="32">
        <v>171</v>
      </c>
      <c r="L369" s="32">
        <v>120</v>
      </c>
      <c r="M369" s="32">
        <v>209.7</v>
      </c>
      <c r="N369" s="32">
        <v>172.3</v>
      </c>
      <c r="O369" s="32">
        <v>193</v>
      </c>
      <c r="P369" s="32">
        <v>177</v>
      </c>
      <c r="Q369" s="32">
        <v>199.5</v>
      </c>
      <c r="R369" s="32">
        <v>186.2</v>
      </c>
      <c r="S369" s="32">
        <v>178.7</v>
      </c>
      <c r="T369" s="32">
        <v>185.1</v>
      </c>
      <c r="U369" s="36" t="s">
        <v>161</v>
      </c>
      <c r="V369" s="32">
        <v>182.1</v>
      </c>
      <c r="W369" s="32">
        <v>174.2</v>
      </c>
      <c r="X369" s="32">
        <v>184.4</v>
      </c>
      <c r="Y369" s="32">
        <v>164.2</v>
      </c>
      <c r="Z369" s="32">
        <v>170.3</v>
      </c>
      <c r="AA369" s="32">
        <v>175</v>
      </c>
      <c r="AB369" s="32">
        <v>181</v>
      </c>
      <c r="AC369" s="32">
        <v>174.1</v>
      </c>
      <c r="AD369" s="32">
        <v>177.2</v>
      </c>
      <c r="AE369" s="35">
        <f>SUM('Raw Data'!$D369:$P369)</f>
        <v>2279.1</v>
      </c>
      <c r="AF369" s="35">
        <f>SUM('Raw Data'!$R369:$T369)</f>
        <v>550</v>
      </c>
    </row>
    <row r="370" spans="1:32" x14ac:dyDescent="0.3">
      <c r="A370" s="34" t="s">
        <v>30</v>
      </c>
      <c r="B370" s="34">
        <v>2023</v>
      </c>
      <c r="C370" s="34" t="s">
        <v>38</v>
      </c>
      <c r="D370" s="34">
        <v>174.3</v>
      </c>
      <c r="E370" s="34">
        <v>205.2</v>
      </c>
      <c r="F370" s="34">
        <v>173.9</v>
      </c>
      <c r="G370" s="34">
        <v>177</v>
      </c>
      <c r="H370" s="34">
        <v>183.3</v>
      </c>
      <c r="I370" s="34">
        <v>167.2</v>
      </c>
      <c r="J370" s="34">
        <v>140.9</v>
      </c>
      <c r="K370" s="34">
        <v>170.5</v>
      </c>
      <c r="L370" s="34">
        <v>119.1</v>
      </c>
      <c r="M370" s="34">
        <v>212.1</v>
      </c>
      <c r="N370" s="34">
        <v>177.6</v>
      </c>
      <c r="O370" s="34">
        <v>189.9</v>
      </c>
      <c r="P370" s="34">
        <v>174.8</v>
      </c>
      <c r="Q370" s="34">
        <v>198.4</v>
      </c>
      <c r="R370" s="34">
        <v>190</v>
      </c>
      <c r="S370" s="34">
        <v>187</v>
      </c>
      <c r="T370" s="34">
        <v>189.6</v>
      </c>
      <c r="U370" s="37" t="s">
        <v>32</v>
      </c>
      <c r="V370" s="34">
        <v>181.4</v>
      </c>
      <c r="W370" s="34">
        <v>178.6</v>
      </c>
      <c r="X370" s="34">
        <v>186.6</v>
      </c>
      <c r="Y370" s="34">
        <v>169</v>
      </c>
      <c r="Z370" s="34">
        <v>172.8</v>
      </c>
      <c r="AA370" s="34">
        <v>178.5</v>
      </c>
      <c r="AB370" s="34">
        <v>180.7</v>
      </c>
      <c r="AC370" s="34">
        <v>177.9</v>
      </c>
      <c r="AD370" s="34">
        <v>178</v>
      </c>
      <c r="AE370" s="33">
        <f>SUM('Raw Data'!$D370:$P370)</f>
        <v>2265.8000000000002</v>
      </c>
      <c r="AF370" s="33">
        <f>SUM('Raw Data'!$R370:$T370)</f>
        <v>566.6</v>
      </c>
    </row>
    <row r="371" spans="1:32" x14ac:dyDescent="0.3">
      <c r="A371" s="32" t="s">
        <v>33</v>
      </c>
      <c r="B371" s="32">
        <v>2023</v>
      </c>
      <c r="C371" s="32" t="s">
        <v>38</v>
      </c>
      <c r="D371" s="32">
        <v>174.7</v>
      </c>
      <c r="E371" s="32">
        <v>212.2</v>
      </c>
      <c r="F371" s="32">
        <v>177.2</v>
      </c>
      <c r="G371" s="32">
        <v>177.9</v>
      </c>
      <c r="H371" s="32">
        <v>172.2</v>
      </c>
      <c r="I371" s="32">
        <v>172.1</v>
      </c>
      <c r="J371" s="32">
        <v>175.9</v>
      </c>
      <c r="K371" s="32">
        <v>172.2</v>
      </c>
      <c r="L371" s="32">
        <v>121.9</v>
      </c>
      <c r="M371" s="32">
        <v>204.8</v>
      </c>
      <c r="N371" s="32">
        <v>164.9</v>
      </c>
      <c r="O371" s="32">
        <v>196.6</v>
      </c>
      <c r="P371" s="32">
        <v>180.8</v>
      </c>
      <c r="Q371" s="32">
        <v>202.7</v>
      </c>
      <c r="R371" s="32">
        <v>180.2</v>
      </c>
      <c r="S371" s="32">
        <v>167</v>
      </c>
      <c r="T371" s="32">
        <v>178.2</v>
      </c>
      <c r="U371" s="36" t="s">
        <v>161</v>
      </c>
      <c r="V371" s="32">
        <v>182.6</v>
      </c>
      <c r="W371" s="32">
        <v>169.2</v>
      </c>
      <c r="X371" s="32">
        <v>180.8</v>
      </c>
      <c r="Y371" s="32">
        <v>159.80000000000001</v>
      </c>
      <c r="Z371" s="32">
        <v>168.4</v>
      </c>
      <c r="AA371" s="32">
        <v>172.5</v>
      </c>
      <c r="AB371" s="32">
        <v>181.5</v>
      </c>
      <c r="AC371" s="32">
        <v>170</v>
      </c>
      <c r="AD371" s="32">
        <v>176.3</v>
      </c>
      <c r="AE371" s="35">
        <f>SUM('Raw Data'!$D371:$P371)</f>
        <v>2303.4</v>
      </c>
      <c r="AF371" s="35">
        <f>SUM('Raw Data'!$R371:$T371)</f>
        <v>525.4</v>
      </c>
    </row>
    <row r="372" spans="1:32" x14ac:dyDescent="0.3">
      <c r="A372" s="34" t="s">
        <v>35</v>
      </c>
      <c r="B372" s="34">
        <v>2023</v>
      </c>
      <c r="C372" s="34" t="s">
        <v>38</v>
      </c>
      <c r="D372" s="34">
        <v>174.4</v>
      </c>
      <c r="E372" s="34">
        <v>207.7</v>
      </c>
      <c r="F372" s="34">
        <v>175.2</v>
      </c>
      <c r="G372" s="34">
        <v>177.3</v>
      </c>
      <c r="H372" s="34">
        <v>179.2</v>
      </c>
      <c r="I372" s="34">
        <v>169.5</v>
      </c>
      <c r="J372" s="34">
        <v>152.80000000000001</v>
      </c>
      <c r="K372" s="34">
        <v>171.1</v>
      </c>
      <c r="L372" s="34">
        <v>120</v>
      </c>
      <c r="M372" s="34">
        <v>209.7</v>
      </c>
      <c r="N372" s="34">
        <v>172.3</v>
      </c>
      <c r="O372" s="34">
        <v>193</v>
      </c>
      <c r="P372" s="34">
        <v>177</v>
      </c>
      <c r="Q372" s="34">
        <v>199.5</v>
      </c>
      <c r="R372" s="34">
        <v>186.1</v>
      </c>
      <c r="S372" s="34">
        <v>178.7</v>
      </c>
      <c r="T372" s="34">
        <v>185.1</v>
      </c>
      <c r="U372" s="37" t="s">
        <v>161</v>
      </c>
      <c r="V372" s="34">
        <v>181.9</v>
      </c>
      <c r="W372" s="34">
        <v>174.2</v>
      </c>
      <c r="X372" s="34">
        <v>184.4</v>
      </c>
      <c r="Y372" s="34">
        <v>164.2</v>
      </c>
      <c r="Z372" s="34">
        <v>170.3</v>
      </c>
      <c r="AA372" s="34">
        <v>175</v>
      </c>
      <c r="AB372" s="34">
        <v>181</v>
      </c>
      <c r="AC372" s="34">
        <v>174.1</v>
      </c>
      <c r="AD372" s="34">
        <v>177.2</v>
      </c>
      <c r="AE372" s="33">
        <f>SUM('Raw Data'!$D372:$P372)</f>
        <v>2279.1999999999998</v>
      </c>
      <c r="AF372" s="33">
        <f>SUM('Raw Data'!$R372:$T372)</f>
        <v>549.9</v>
      </c>
    </row>
    <row r="373" spans="1:32" x14ac:dyDescent="0.3">
      <c r="A373" s="32" t="s">
        <v>30</v>
      </c>
      <c r="B373" s="32">
        <v>2023</v>
      </c>
      <c r="C373" s="32" t="s">
        <v>39</v>
      </c>
      <c r="D373" s="32">
        <v>173.3</v>
      </c>
      <c r="E373" s="32">
        <v>206.9</v>
      </c>
      <c r="F373" s="32">
        <v>167.9</v>
      </c>
      <c r="G373" s="32">
        <v>178.2</v>
      </c>
      <c r="H373" s="32">
        <v>178.5</v>
      </c>
      <c r="I373" s="32">
        <v>173.7</v>
      </c>
      <c r="J373" s="32">
        <v>142.80000000000001</v>
      </c>
      <c r="K373" s="32">
        <v>172.8</v>
      </c>
      <c r="L373" s="32">
        <v>120.4</v>
      </c>
      <c r="M373" s="32">
        <v>215.5</v>
      </c>
      <c r="N373" s="32">
        <v>178.2</v>
      </c>
      <c r="O373" s="32">
        <v>190.5</v>
      </c>
      <c r="P373" s="32">
        <v>175.5</v>
      </c>
      <c r="Q373" s="32">
        <v>199.5</v>
      </c>
      <c r="R373" s="32">
        <v>190.7</v>
      </c>
      <c r="S373" s="32">
        <v>187.3</v>
      </c>
      <c r="T373" s="32">
        <v>190.2</v>
      </c>
      <c r="U373" s="36" t="s">
        <v>138</v>
      </c>
      <c r="V373" s="32">
        <v>181.5</v>
      </c>
      <c r="W373" s="32">
        <v>179.1</v>
      </c>
      <c r="X373" s="32">
        <v>187.2</v>
      </c>
      <c r="Y373" s="32">
        <v>169.4</v>
      </c>
      <c r="Z373" s="32">
        <v>173.2</v>
      </c>
      <c r="AA373" s="32">
        <v>179.4</v>
      </c>
      <c r="AB373" s="32">
        <v>183.8</v>
      </c>
      <c r="AC373" s="32">
        <v>178.9</v>
      </c>
      <c r="AD373" s="32">
        <v>178.8</v>
      </c>
      <c r="AE373" s="35">
        <f>SUM('Raw Data'!$D373:$P373)</f>
        <v>2274.1999999999998</v>
      </c>
      <c r="AF373" s="35">
        <f>SUM('Raw Data'!$R373:$T373)</f>
        <v>568.20000000000005</v>
      </c>
    </row>
    <row r="374" spans="1:32" x14ac:dyDescent="0.3">
      <c r="A374" s="34" t="s">
        <v>33</v>
      </c>
      <c r="B374" s="34">
        <v>2023</v>
      </c>
      <c r="C374" s="34" t="s">
        <v>39</v>
      </c>
      <c r="D374" s="34">
        <v>174.8</v>
      </c>
      <c r="E374" s="34">
        <v>213.7</v>
      </c>
      <c r="F374" s="34">
        <v>172.4</v>
      </c>
      <c r="G374" s="34">
        <v>178.8</v>
      </c>
      <c r="H374" s="34">
        <v>168.7</v>
      </c>
      <c r="I374" s="34">
        <v>179.2</v>
      </c>
      <c r="J374" s="34">
        <v>179.9</v>
      </c>
      <c r="K374" s="34">
        <v>174.7</v>
      </c>
      <c r="L374" s="34">
        <v>123.1</v>
      </c>
      <c r="M374" s="34">
        <v>207.8</v>
      </c>
      <c r="N374" s="34">
        <v>165.5</v>
      </c>
      <c r="O374" s="34">
        <v>197</v>
      </c>
      <c r="P374" s="34">
        <v>182.1</v>
      </c>
      <c r="Q374" s="34">
        <v>203.5</v>
      </c>
      <c r="R374" s="34">
        <v>181</v>
      </c>
      <c r="S374" s="34">
        <v>167.7</v>
      </c>
      <c r="T374" s="34">
        <v>178.9</v>
      </c>
      <c r="U374" s="37" t="s">
        <v>162</v>
      </c>
      <c r="V374" s="34">
        <v>182.1</v>
      </c>
      <c r="W374" s="34">
        <v>169.6</v>
      </c>
      <c r="X374" s="34">
        <v>181.5</v>
      </c>
      <c r="Y374" s="34">
        <v>160.1</v>
      </c>
      <c r="Z374" s="34">
        <v>168.8</v>
      </c>
      <c r="AA374" s="34">
        <v>174.2</v>
      </c>
      <c r="AB374" s="34">
        <v>184.4</v>
      </c>
      <c r="AC374" s="34">
        <v>170.9</v>
      </c>
      <c r="AD374" s="34">
        <v>177.4</v>
      </c>
      <c r="AE374" s="33">
        <f>SUM('Raw Data'!$D374:$P374)</f>
        <v>2317.7000000000003</v>
      </c>
      <c r="AF374" s="33">
        <f>SUM('Raw Data'!$R374:$T374)</f>
        <v>527.6</v>
      </c>
    </row>
    <row r="375" spans="1:32" x14ac:dyDescent="0.3">
      <c r="A375" s="32" t="s">
        <v>35</v>
      </c>
      <c r="B375" s="32">
        <v>2023</v>
      </c>
      <c r="C375" s="32" t="s">
        <v>39</v>
      </c>
      <c r="D375" s="32">
        <v>173.8</v>
      </c>
      <c r="E375" s="32">
        <v>209.3</v>
      </c>
      <c r="F375" s="32">
        <v>169.6</v>
      </c>
      <c r="G375" s="32">
        <v>178.4</v>
      </c>
      <c r="H375" s="32">
        <v>174.9</v>
      </c>
      <c r="I375" s="32">
        <v>176.3</v>
      </c>
      <c r="J375" s="32">
        <v>155.4</v>
      </c>
      <c r="K375" s="32">
        <v>173.4</v>
      </c>
      <c r="L375" s="32">
        <v>121.3</v>
      </c>
      <c r="M375" s="32">
        <v>212.9</v>
      </c>
      <c r="N375" s="32">
        <v>172.9</v>
      </c>
      <c r="O375" s="32">
        <v>193.5</v>
      </c>
      <c r="P375" s="32">
        <v>177.9</v>
      </c>
      <c r="Q375" s="32">
        <v>200.6</v>
      </c>
      <c r="R375" s="32">
        <v>186.9</v>
      </c>
      <c r="S375" s="32">
        <v>179.2</v>
      </c>
      <c r="T375" s="32">
        <v>185.7</v>
      </c>
      <c r="U375" s="36" t="s">
        <v>162</v>
      </c>
      <c r="V375" s="32">
        <v>181.7</v>
      </c>
      <c r="W375" s="32">
        <v>174.6</v>
      </c>
      <c r="X375" s="32">
        <v>185</v>
      </c>
      <c r="Y375" s="32">
        <v>164.5</v>
      </c>
      <c r="Z375" s="32">
        <v>170.7</v>
      </c>
      <c r="AA375" s="32">
        <v>176.4</v>
      </c>
      <c r="AB375" s="32">
        <v>184</v>
      </c>
      <c r="AC375" s="32">
        <v>175</v>
      </c>
      <c r="AD375" s="32">
        <v>178.1</v>
      </c>
      <c r="AE375" s="35">
        <f>SUM('Raw Data'!$D375:$P375)</f>
        <v>2289.6000000000004</v>
      </c>
      <c r="AF375" s="35">
        <f>SUM('Raw Data'!$R375:$T375)</f>
        <v>551.79999999999995</v>
      </c>
    </row>
    <row r="376" spans="1:32" x14ac:dyDescent="0.3">
      <c r="A376" s="34" t="s">
        <v>30</v>
      </c>
      <c r="B376" s="34">
        <v>2023</v>
      </c>
      <c r="C376" s="34" t="s">
        <v>41</v>
      </c>
      <c r="D376" s="34">
        <v>173.2</v>
      </c>
      <c r="E376" s="34">
        <v>211.5</v>
      </c>
      <c r="F376" s="34">
        <v>171</v>
      </c>
      <c r="G376" s="34">
        <v>179.6</v>
      </c>
      <c r="H376" s="34">
        <v>173.3</v>
      </c>
      <c r="I376" s="34">
        <v>169</v>
      </c>
      <c r="J376" s="34">
        <v>148.69999999999999</v>
      </c>
      <c r="K376" s="34">
        <v>174.9</v>
      </c>
      <c r="L376" s="34">
        <v>121.9</v>
      </c>
      <c r="M376" s="34">
        <v>221</v>
      </c>
      <c r="N376" s="34">
        <v>178.7</v>
      </c>
      <c r="O376" s="34">
        <v>191.1</v>
      </c>
      <c r="P376" s="34">
        <v>176.8</v>
      </c>
      <c r="Q376" s="34">
        <v>199.9</v>
      </c>
      <c r="R376" s="34">
        <v>191.2</v>
      </c>
      <c r="S376" s="34">
        <v>187.9</v>
      </c>
      <c r="T376" s="34">
        <v>190.8</v>
      </c>
      <c r="U376" s="37" t="s">
        <v>138</v>
      </c>
      <c r="V376" s="34">
        <v>182.5</v>
      </c>
      <c r="W376" s="34">
        <v>179.8</v>
      </c>
      <c r="X376" s="34">
        <v>187.8</v>
      </c>
      <c r="Y376" s="34">
        <v>169.7</v>
      </c>
      <c r="Z376" s="34">
        <v>173.8</v>
      </c>
      <c r="AA376" s="34">
        <v>180.3</v>
      </c>
      <c r="AB376" s="34">
        <v>184.9</v>
      </c>
      <c r="AC376" s="34">
        <v>179.5</v>
      </c>
      <c r="AD376" s="34">
        <v>179.8</v>
      </c>
      <c r="AE376" s="33">
        <f>SUM('Raw Data'!$D376:$P376)</f>
        <v>2290.7000000000007</v>
      </c>
      <c r="AF376" s="33">
        <f>SUM('Raw Data'!$R376:$T376)</f>
        <v>569.90000000000009</v>
      </c>
    </row>
    <row r="377" spans="1:32" x14ac:dyDescent="0.3">
      <c r="A377" s="32" t="s">
        <v>33</v>
      </c>
      <c r="B377" s="32">
        <v>2023</v>
      </c>
      <c r="C377" s="32" t="s">
        <v>41</v>
      </c>
      <c r="D377" s="32">
        <v>174.7</v>
      </c>
      <c r="E377" s="32">
        <v>219.4</v>
      </c>
      <c r="F377" s="32">
        <v>176.7</v>
      </c>
      <c r="G377" s="32">
        <v>179.4</v>
      </c>
      <c r="H377" s="32">
        <v>164.4</v>
      </c>
      <c r="I377" s="32">
        <v>175.8</v>
      </c>
      <c r="J377" s="32">
        <v>185</v>
      </c>
      <c r="K377" s="32">
        <v>176.9</v>
      </c>
      <c r="L377" s="32">
        <v>124.2</v>
      </c>
      <c r="M377" s="32">
        <v>211.9</v>
      </c>
      <c r="N377" s="32">
        <v>165.9</v>
      </c>
      <c r="O377" s="32">
        <v>197.7</v>
      </c>
      <c r="P377" s="32">
        <v>183.1</v>
      </c>
      <c r="Q377" s="32">
        <v>204.2</v>
      </c>
      <c r="R377" s="32">
        <v>181.3</v>
      </c>
      <c r="S377" s="32">
        <v>168.1</v>
      </c>
      <c r="T377" s="32">
        <v>179.3</v>
      </c>
      <c r="U377" s="36" t="s">
        <v>163</v>
      </c>
      <c r="V377" s="32">
        <v>183.4</v>
      </c>
      <c r="W377" s="32">
        <v>170.1</v>
      </c>
      <c r="X377" s="32">
        <v>182.2</v>
      </c>
      <c r="Y377" s="32">
        <v>160.4</v>
      </c>
      <c r="Z377" s="32">
        <v>169.2</v>
      </c>
      <c r="AA377" s="32">
        <v>174.8</v>
      </c>
      <c r="AB377" s="32">
        <v>185.6</v>
      </c>
      <c r="AC377" s="32">
        <v>171.6</v>
      </c>
      <c r="AD377" s="32">
        <v>178.2</v>
      </c>
      <c r="AE377" s="35">
        <f>SUM('Raw Data'!$D377:$P377)</f>
        <v>2335.1</v>
      </c>
      <c r="AF377" s="35">
        <f>SUM('Raw Data'!$R377:$T377)</f>
        <v>528.70000000000005</v>
      </c>
    </row>
    <row r="378" spans="1:32" x14ac:dyDescent="0.3">
      <c r="A378" s="34" t="s">
        <v>35</v>
      </c>
      <c r="B378" s="34">
        <v>2023</v>
      </c>
      <c r="C378" s="34" t="s">
        <v>41</v>
      </c>
      <c r="D378" s="34">
        <v>173.7</v>
      </c>
      <c r="E378" s="34">
        <v>214.3</v>
      </c>
      <c r="F378" s="34">
        <v>173.2</v>
      </c>
      <c r="G378" s="34">
        <v>179.5</v>
      </c>
      <c r="H378" s="34">
        <v>170</v>
      </c>
      <c r="I378" s="34">
        <v>172.2</v>
      </c>
      <c r="J378" s="34">
        <v>161</v>
      </c>
      <c r="K378" s="34">
        <v>175.6</v>
      </c>
      <c r="L378" s="34">
        <v>122.7</v>
      </c>
      <c r="M378" s="34">
        <v>218</v>
      </c>
      <c r="N378" s="34">
        <v>173.4</v>
      </c>
      <c r="O378" s="34">
        <v>194.2</v>
      </c>
      <c r="P378" s="34">
        <v>179.1</v>
      </c>
      <c r="Q378" s="34">
        <v>201</v>
      </c>
      <c r="R378" s="34">
        <v>187.3</v>
      </c>
      <c r="S378" s="34">
        <v>179.7</v>
      </c>
      <c r="T378" s="34">
        <v>186.2</v>
      </c>
      <c r="U378" s="37" t="s">
        <v>163</v>
      </c>
      <c r="V378" s="34">
        <v>182.8</v>
      </c>
      <c r="W378" s="34">
        <v>175.2</v>
      </c>
      <c r="X378" s="34">
        <v>185.7</v>
      </c>
      <c r="Y378" s="34">
        <v>164.8</v>
      </c>
      <c r="Z378" s="34">
        <v>171.2</v>
      </c>
      <c r="AA378" s="34">
        <v>177.1</v>
      </c>
      <c r="AB378" s="34">
        <v>185.2</v>
      </c>
      <c r="AC378" s="34">
        <v>175.7</v>
      </c>
      <c r="AD378" s="34">
        <v>179.1</v>
      </c>
      <c r="AE378" s="33">
        <f>SUM('Raw Data'!$D378:$P378)</f>
        <v>2306.9</v>
      </c>
      <c r="AF378" s="33">
        <f>SUM('Raw Data'!$R378:$T378)</f>
        <v>553.20000000000005</v>
      </c>
    </row>
  </sheetData>
  <phoneticPr fontId="4" type="noConversion"/>
  <pageMargins left="0.7" right="0.7" top="0.75" bottom="0.75" header="0.3" footer="0.3"/>
  <ignoredErrors>
    <ignoredError sqref="AF4:AF5 AE4:AE5" calculatedColumn="1"/>
  </ignoredErrors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D0C7-C2F1-40B3-B21E-38CE6DF960EA}">
  <dimension ref="B15:C43"/>
  <sheetViews>
    <sheetView workbookViewId="0">
      <selection activeCell="D46" sqref="D46"/>
    </sheetView>
  </sheetViews>
  <sheetFormatPr defaultRowHeight="14.4" x14ac:dyDescent="0.3"/>
  <cols>
    <col min="1" max="1" width="14" bestFit="1" customWidth="1"/>
    <col min="2" max="2" width="30.44140625" bestFit="1" customWidth="1"/>
    <col min="3" max="3" width="25.88671875" bestFit="1" customWidth="1"/>
  </cols>
  <sheetData>
    <row r="15" spans="2:3" ht="15" thickBot="1" x14ac:dyDescent="0.35"/>
    <row r="16" spans="2:3" ht="15" thickBot="1" x14ac:dyDescent="0.35">
      <c r="B16" s="6" t="s">
        <v>171</v>
      </c>
      <c r="C16" s="11" t="s">
        <v>172</v>
      </c>
    </row>
    <row r="17" spans="2:3" x14ac:dyDescent="0.3">
      <c r="B17" s="7" t="s">
        <v>3</v>
      </c>
      <c r="C17" s="16" t="s">
        <v>173</v>
      </c>
    </row>
    <row r="18" spans="2:3" x14ac:dyDescent="0.3">
      <c r="B18" s="7" t="s">
        <v>4</v>
      </c>
      <c r="C18" s="16" t="s">
        <v>173</v>
      </c>
    </row>
    <row r="19" spans="2:3" x14ac:dyDescent="0.3">
      <c r="B19" s="7" t="s">
        <v>5</v>
      </c>
      <c r="C19" s="16" t="s">
        <v>173</v>
      </c>
    </row>
    <row r="20" spans="2:3" x14ac:dyDescent="0.3">
      <c r="B20" s="7" t="s">
        <v>6</v>
      </c>
      <c r="C20" s="16" t="s">
        <v>173</v>
      </c>
    </row>
    <row r="21" spans="2:3" x14ac:dyDescent="0.3">
      <c r="B21" s="7" t="s">
        <v>7</v>
      </c>
      <c r="C21" s="16" t="s">
        <v>173</v>
      </c>
    </row>
    <row r="22" spans="2:3" ht="14.4" customHeight="1" x14ac:dyDescent="0.3">
      <c r="B22" s="7" t="s">
        <v>8</v>
      </c>
      <c r="C22" s="16" t="s">
        <v>173</v>
      </c>
    </row>
    <row r="23" spans="2:3" ht="14.4" customHeight="1" x14ac:dyDescent="0.3">
      <c r="B23" s="7" t="s">
        <v>9</v>
      </c>
      <c r="C23" s="16" t="s">
        <v>173</v>
      </c>
    </row>
    <row r="24" spans="2:3" x14ac:dyDescent="0.3">
      <c r="B24" s="7" t="s">
        <v>10</v>
      </c>
      <c r="C24" s="16" t="s">
        <v>173</v>
      </c>
    </row>
    <row r="25" spans="2:3" x14ac:dyDescent="0.3">
      <c r="B25" s="7" t="s">
        <v>11</v>
      </c>
      <c r="C25" s="16" t="s">
        <v>173</v>
      </c>
    </row>
    <row r="26" spans="2:3" x14ac:dyDescent="0.3">
      <c r="B26" s="7" t="s">
        <v>12</v>
      </c>
      <c r="C26" s="16" t="s">
        <v>173</v>
      </c>
    </row>
    <row r="27" spans="2:3" x14ac:dyDescent="0.3">
      <c r="B27" s="7" t="s">
        <v>13</v>
      </c>
      <c r="C27" s="16" t="s">
        <v>173</v>
      </c>
    </row>
    <row r="28" spans="2:3" x14ac:dyDescent="0.3">
      <c r="B28" s="7" t="s">
        <v>14</v>
      </c>
      <c r="C28" s="16" t="s">
        <v>173</v>
      </c>
    </row>
    <row r="29" spans="2:3" x14ac:dyDescent="0.3">
      <c r="B29" s="7" t="s">
        <v>15</v>
      </c>
      <c r="C29" s="30" t="s">
        <v>173</v>
      </c>
    </row>
    <row r="30" spans="2:3" x14ac:dyDescent="0.3">
      <c r="B30" s="8" t="s">
        <v>17</v>
      </c>
      <c r="C30" s="16" t="s">
        <v>174</v>
      </c>
    </row>
    <row r="31" spans="2:3" x14ac:dyDescent="0.3">
      <c r="B31" s="8" t="s">
        <v>18</v>
      </c>
      <c r="C31" s="16" t="s">
        <v>174</v>
      </c>
    </row>
    <row r="32" spans="2:3" x14ac:dyDescent="0.3">
      <c r="B32" s="8" t="s">
        <v>19</v>
      </c>
      <c r="C32" s="16" t="s">
        <v>174</v>
      </c>
    </row>
    <row r="33" spans="2:3" x14ac:dyDescent="0.3">
      <c r="B33" s="2" t="s">
        <v>16</v>
      </c>
      <c r="C33" s="5" t="s">
        <v>16</v>
      </c>
    </row>
    <row r="34" spans="2:3" x14ac:dyDescent="0.3">
      <c r="B34" s="2" t="s">
        <v>27</v>
      </c>
      <c r="C34" s="4" t="s">
        <v>175</v>
      </c>
    </row>
    <row r="35" spans="2:3" x14ac:dyDescent="0.3">
      <c r="B35" s="2" t="s">
        <v>23</v>
      </c>
      <c r="C35" s="5" t="s">
        <v>23</v>
      </c>
    </row>
    <row r="36" spans="2:3" x14ac:dyDescent="0.3">
      <c r="B36" s="2" t="s">
        <v>20</v>
      </c>
      <c r="C36" s="5" t="s">
        <v>20</v>
      </c>
    </row>
    <row r="37" spans="2:3" x14ac:dyDescent="0.3">
      <c r="B37" s="2" t="s">
        <v>21</v>
      </c>
      <c r="C37" s="5" t="s">
        <v>176</v>
      </c>
    </row>
    <row r="38" spans="2:3" x14ac:dyDescent="0.3">
      <c r="B38" s="2" t="s">
        <v>22</v>
      </c>
      <c r="C38" s="5" t="s">
        <v>22</v>
      </c>
    </row>
    <row r="39" spans="2:3" x14ac:dyDescent="0.3">
      <c r="B39" s="2" t="s">
        <v>24</v>
      </c>
      <c r="C39" s="5" t="s">
        <v>24</v>
      </c>
    </row>
    <row r="40" spans="2:3" x14ac:dyDescent="0.3">
      <c r="B40" s="2" t="s">
        <v>25</v>
      </c>
      <c r="C40" s="5" t="s">
        <v>25</v>
      </c>
    </row>
    <row r="41" spans="2:3" x14ac:dyDescent="0.3">
      <c r="B41" s="2" t="s">
        <v>26</v>
      </c>
      <c r="C41" s="5" t="s">
        <v>26</v>
      </c>
    </row>
    <row r="42" spans="2:3" x14ac:dyDescent="0.3">
      <c r="B42" s="2" t="s">
        <v>28</v>
      </c>
      <c r="C42" s="5" t="s">
        <v>28</v>
      </c>
    </row>
    <row r="43" spans="2:3" ht="15" thickBot="1" x14ac:dyDescent="0.35">
      <c r="B43" s="15" t="s">
        <v>29</v>
      </c>
      <c r="C43" s="5" t="s">
        <v>29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19F8B-EC55-4E56-ABD0-39AD9B4FCE85}">
  <dimension ref="A1:P33"/>
  <sheetViews>
    <sheetView topLeftCell="C10" workbookViewId="0">
      <selection activeCell="F6" sqref="F6"/>
    </sheetView>
  </sheetViews>
  <sheetFormatPr defaultRowHeight="14.4" x14ac:dyDescent="0.3"/>
  <cols>
    <col min="1" max="1" width="30.44140625" bestFit="1" customWidth="1"/>
    <col min="2" max="2" width="53" bestFit="1" customWidth="1"/>
    <col min="4" max="4" width="30.44140625" bestFit="1" customWidth="1"/>
    <col min="5" max="5" width="25.77734375" bestFit="1" customWidth="1"/>
    <col min="12" max="12" width="10.44140625" bestFit="1" customWidth="1"/>
  </cols>
  <sheetData>
    <row r="1" spans="1:16" ht="21" x14ac:dyDescent="0.3">
      <c r="A1" s="132" t="s">
        <v>164</v>
      </c>
      <c r="B1" s="132"/>
    </row>
    <row r="2" spans="1:16" ht="15" thickBot="1" x14ac:dyDescent="0.35"/>
    <row r="3" spans="1:16" ht="21.6" thickBot="1" x14ac:dyDescent="0.45">
      <c r="A3" s="10" t="s">
        <v>165</v>
      </c>
      <c r="B3" s="11" t="s">
        <v>166</v>
      </c>
      <c r="D3" s="6" t="s">
        <v>171</v>
      </c>
      <c r="E3" s="11" t="s">
        <v>172</v>
      </c>
      <c r="G3" s="68" t="s">
        <v>184</v>
      </c>
      <c r="H3" s="55"/>
      <c r="I3" s="55"/>
      <c r="J3" s="55"/>
      <c r="K3" s="55"/>
      <c r="L3" s="55"/>
      <c r="M3" s="55"/>
      <c r="N3" s="55"/>
      <c r="O3" s="55"/>
      <c r="P3" s="56"/>
    </row>
    <row r="4" spans="1:16" ht="18" customHeight="1" x14ac:dyDescent="0.3">
      <c r="A4" s="12" t="s">
        <v>0</v>
      </c>
      <c r="B4" s="13" t="s">
        <v>167</v>
      </c>
      <c r="D4" s="7" t="s">
        <v>3</v>
      </c>
      <c r="E4" s="16" t="s">
        <v>173</v>
      </c>
      <c r="G4" s="136" t="s">
        <v>203</v>
      </c>
      <c r="H4" s="137"/>
      <c r="I4" s="137"/>
      <c r="J4" s="137"/>
      <c r="K4" s="137"/>
      <c r="L4" s="137"/>
      <c r="M4" s="137"/>
      <c r="N4" s="137"/>
      <c r="O4" s="137"/>
      <c r="P4" s="138"/>
    </row>
    <row r="5" spans="1:16" x14ac:dyDescent="0.3">
      <c r="A5" s="1" t="s">
        <v>1</v>
      </c>
      <c r="B5" s="14" t="s">
        <v>168</v>
      </c>
      <c r="D5" s="7" t="s">
        <v>4</v>
      </c>
      <c r="E5" s="16" t="s">
        <v>173</v>
      </c>
      <c r="G5" s="136"/>
      <c r="H5" s="137"/>
      <c r="I5" s="137"/>
      <c r="J5" s="137"/>
      <c r="K5" s="137"/>
      <c r="L5" s="137"/>
      <c r="M5" s="137"/>
      <c r="N5" s="137"/>
      <c r="O5" s="137"/>
      <c r="P5" s="138"/>
    </row>
    <row r="6" spans="1:16" ht="18.600000000000001" thickBot="1" x14ac:dyDescent="0.4">
      <c r="A6" s="1" t="s">
        <v>2</v>
      </c>
      <c r="B6" s="14" t="s">
        <v>169</v>
      </c>
      <c r="D6" s="7" t="s">
        <v>5</v>
      </c>
      <c r="E6" s="16" t="s">
        <v>173</v>
      </c>
      <c r="G6" s="72" t="s">
        <v>215</v>
      </c>
      <c r="H6" s="71"/>
      <c r="I6" s="71"/>
      <c r="J6" s="71"/>
      <c r="K6" s="71"/>
      <c r="L6" s="66"/>
      <c r="M6" s="66"/>
      <c r="N6" s="66"/>
      <c r="O6" s="66"/>
      <c r="P6" s="67"/>
    </row>
    <row r="7" spans="1:16" ht="15" thickBot="1" x14ac:dyDescent="0.35">
      <c r="A7" s="1" t="s">
        <v>3</v>
      </c>
      <c r="B7" s="133" t="s">
        <v>177</v>
      </c>
      <c r="D7" s="7" t="s">
        <v>6</v>
      </c>
      <c r="E7" s="16" t="s">
        <v>173</v>
      </c>
    </row>
    <row r="8" spans="1:16" ht="23.4" x14ac:dyDescent="0.45">
      <c r="A8" s="1" t="s">
        <v>4</v>
      </c>
      <c r="B8" s="134"/>
      <c r="D8" s="7" t="s">
        <v>7</v>
      </c>
      <c r="E8" s="16" t="s">
        <v>173</v>
      </c>
      <c r="G8" s="54" t="s">
        <v>178</v>
      </c>
      <c r="H8" s="55"/>
      <c r="I8" s="55"/>
      <c r="J8" s="55"/>
      <c r="K8" s="55"/>
      <c r="L8" s="55"/>
      <c r="M8" s="55"/>
      <c r="N8" s="56"/>
    </row>
    <row r="9" spans="1:16" x14ac:dyDescent="0.3">
      <c r="A9" s="1" t="s">
        <v>5</v>
      </c>
      <c r="B9" s="134"/>
      <c r="D9" s="7" t="s">
        <v>8</v>
      </c>
      <c r="E9" s="16" t="s">
        <v>173</v>
      </c>
      <c r="G9" s="57"/>
      <c r="H9" s="58"/>
      <c r="I9" s="58"/>
      <c r="J9" s="58"/>
      <c r="K9" s="58"/>
      <c r="L9" s="58"/>
      <c r="M9" s="58"/>
      <c r="N9" s="59"/>
    </row>
    <row r="10" spans="1:16" x14ac:dyDescent="0.3">
      <c r="A10" s="1" t="s">
        <v>6</v>
      </c>
      <c r="B10" s="134"/>
      <c r="D10" s="7" t="s">
        <v>9</v>
      </c>
      <c r="E10" s="16" t="s">
        <v>173</v>
      </c>
      <c r="G10" s="139"/>
      <c r="H10" s="140"/>
      <c r="I10" s="58"/>
      <c r="J10" s="58"/>
      <c r="K10" s="58"/>
      <c r="L10" s="58"/>
      <c r="M10" s="58"/>
      <c r="N10" s="59"/>
    </row>
    <row r="11" spans="1:16" x14ac:dyDescent="0.3">
      <c r="A11" s="1" t="s">
        <v>7</v>
      </c>
      <c r="B11" s="134"/>
      <c r="D11" s="7" t="s">
        <v>10</v>
      </c>
      <c r="E11" s="16" t="s">
        <v>173</v>
      </c>
      <c r="G11" s="139"/>
      <c r="H11" s="140"/>
      <c r="I11" s="58"/>
      <c r="J11" s="58"/>
      <c r="K11" s="58"/>
      <c r="L11" s="58"/>
      <c r="M11" s="58"/>
      <c r="N11" s="59"/>
    </row>
    <row r="12" spans="1:16" x14ac:dyDescent="0.3">
      <c r="A12" s="1" t="s">
        <v>8</v>
      </c>
      <c r="B12" s="134"/>
      <c r="D12" s="7" t="s">
        <v>11</v>
      </c>
      <c r="E12" s="16" t="s">
        <v>173</v>
      </c>
      <c r="G12" s="60"/>
      <c r="H12" s="61"/>
      <c r="I12" s="58"/>
      <c r="J12" s="58"/>
      <c r="K12" s="58"/>
      <c r="L12" s="58"/>
      <c r="M12" s="58"/>
      <c r="N12" s="59"/>
    </row>
    <row r="13" spans="1:16" x14ac:dyDescent="0.3">
      <c r="A13" s="1" t="s">
        <v>9</v>
      </c>
      <c r="B13" s="134"/>
      <c r="D13" s="7" t="s">
        <v>12</v>
      </c>
      <c r="E13" s="16" t="s">
        <v>173</v>
      </c>
      <c r="G13" s="139"/>
      <c r="H13" s="140"/>
      <c r="I13" s="58"/>
      <c r="J13" s="58"/>
      <c r="K13" s="58"/>
      <c r="L13" s="58"/>
      <c r="M13" s="58"/>
      <c r="N13" s="59"/>
    </row>
    <row r="14" spans="1:16" x14ac:dyDescent="0.3">
      <c r="A14" s="1" t="s">
        <v>10</v>
      </c>
      <c r="B14" s="134"/>
      <c r="D14" s="7" t="s">
        <v>13</v>
      </c>
      <c r="E14" s="16" t="s">
        <v>173</v>
      </c>
      <c r="G14" s="139"/>
      <c r="H14" s="140"/>
      <c r="I14" s="58"/>
      <c r="J14" s="58"/>
      <c r="K14" s="58"/>
      <c r="L14" s="58"/>
      <c r="M14" s="58"/>
      <c r="N14" s="59"/>
    </row>
    <row r="15" spans="1:16" x14ac:dyDescent="0.3">
      <c r="A15" s="1" t="s">
        <v>11</v>
      </c>
      <c r="B15" s="134"/>
      <c r="D15" s="7" t="s">
        <v>14</v>
      </c>
      <c r="E15" s="16" t="s">
        <v>173</v>
      </c>
      <c r="G15" s="60"/>
      <c r="H15" s="61"/>
      <c r="I15" s="58"/>
      <c r="J15" s="58"/>
      <c r="K15" s="58"/>
      <c r="L15" s="58"/>
      <c r="M15" s="58"/>
      <c r="N15" s="59"/>
    </row>
    <row r="16" spans="1:16" ht="14.4" customHeight="1" x14ac:dyDescent="0.3">
      <c r="A16" s="1" t="s">
        <v>12</v>
      </c>
      <c r="B16" s="134"/>
      <c r="D16" s="7" t="s">
        <v>15</v>
      </c>
      <c r="E16" s="16" t="s">
        <v>173</v>
      </c>
      <c r="G16" s="141"/>
      <c r="H16" s="142"/>
      <c r="I16" s="142"/>
      <c r="J16" s="142"/>
      <c r="K16" s="142"/>
      <c r="L16" s="142"/>
      <c r="M16" s="142"/>
      <c r="N16" s="59"/>
    </row>
    <row r="17" spans="1:14" ht="14.4" customHeight="1" x14ac:dyDescent="0.3">
      <c r="A17" s="1" t="s">
        <v>13</v>
      </c>
      <c r="B17" s="134"/>
      <c r="D17" s="8" t="s">
        <v>17</v>
      </c>
      <c r="E17" s="16" t="s">
        <v>174</v>
      </c>
      <c r="G17" s="62"/>
      <c r="H17" s="63"/>
      <c r="I17" s="63"/>
      <c r="J17" s="63"/>
      <c r="K17" s="63"/>
      <c r="L17" s="63"/>
      <c r="M17" s="58"/>
      <c r="N17" s="59"/>
    </row>
    <row r="18" spans="1:14" ht="18" x14ac:dyDescent="0.35">
      <c r="A18" s="1" t="s">
        <v>14</v>
      </c>
      <c r="B18" s="134"/>
      <c r="D18" s="8" t="s">
        <v>18</v>
      </c>
      <c r="E18" s="16" t="s">
        <v>174</v>
      </c>
      <c r="G18" s="64" t="s">
        <v>201</v>
      </c>
      <c r="H18" s="61"/>
      <c r="I18" s="58"/>
      <c r="J18" s="58"/>
      <c r="K18" s="58"/>
      <c r="L18" s="58"/>
      <c r="M18" s="58"/>
      <c r="N18" s="59"/>
    </row>
    <row r="19" spans="1:14" x14ac:dyDescent="0.3">
      <c r="A19" s="1" t="s">
        <v>15</v>
      </c>
      <c r="B19" s="134"/>
      <c r="D19" s="8" t="s">
        <v>19</v>
      </c>
      <c r="E19" s="16" t="s">
        <v>174</v>
      </c>
      <c r="G19" s="139"/>
      <c r="H19" s="140"/>
      <c r="I19" s="58"/>
      <c r="J19" s="58"/>
      <c r="K19" s="58"/>
      <c r="L19" s="58"/>
      <c r="M19" s="58"/>
      <c r="N19" s="59"/>
    </row>
    <row r="20" spans="1:14" x14ac:dyDescent="0.3">
      <c r="A20" s="1" t="s">
        <v>16</v>
      </c>
      <c r="B20" s="134"/>
      <c r="D20" s="2" t="s">
        <v>16</v>
      </c>
      <c r="E20" s="5" t="s">
        <v>16</v>
      </c>
      <c r="G20" s="139"/>
      <c r="H20" s="140"/>
      <c r="I20" s="58"/>
      <c r="J20" s="58"/>
      <c r="K20" s="58"/>
      <c r="L20" s="58"/>
      <c r="M20" s="58"/>
      <c r="N20" s="59"/>
    </row>
    <row r="21" spans="1:14" x14ac:dyDescent="0.3">
      <c r="A21" s="1" t="s">
        <v>17</v>
      </c>
      <c r="B21" s="134"/>
      <c r="D21" s="2" t="s">
        <v>27</v>
      </c>
      <c r="E21" s="4" t="s">
        <v>175</v>
      </c>
      <c r="G21" s="60"/>
      <c r="H21" s="61"/>
      <c r="I21" s="58"/>
      <c r="J21" s="58"/>
      <c r="K21" s="58"/>
      <c r="L21" s="58"/>
      <c r="M21" s="58"/>
      <c r="N21" s="59"/>
    </row>
    <row r="22" spans="1:14" x14ac:dyDescent="0.3">
      <c r="A22" s="1" t="s">
        <v>18</v>
      </c>
      <c r="B22" s="134"/>
      <c r="D22" s="2" t="s">
        <v>23</v>
      </c>
      <c r="E22" s="5" t="s">
        <v>23</v>
      </c>
      <c r="G22" s="139"/>
      <c r="H22" s="140"/>
      <c r="I22" s="58"/>
      <c r="J22" s="58"/>
      <c r="K22" s="58"/>
      <c r="L22" s="58"/>
      <c r="M22" s="58"/>
      <c r="N22" s="59"/>
    </row>
    <row r="23" spans="1:14" x14ac:dyDescent="0.3">
      <c r="A23" s="1" t="s">
        <v>19</v>
      </c>
      <c r="B23" s="134"/>
      <c r="D23" s="2" t="s">
        <v>20</v>
      </c>
      <c r="E23" s="5" t="s">
        <v>20</v>
      </c>
      <c r="G23" s="139"/>
      <c r="H23" s="140"/>
      <c r="I23" s="58"/>
      <c r="J23" s="58"/>
      <c r="K23" s="58"/>
      <c r="L23" s="58"/>
      <c r="M23" s="58"/>
      <c r="N23" s="59"/>
    </row>
    <row r="24" spans="1:14" x14ac:dyDescent="0.3">
      <c r="A24" s="1" t="s">
        <v>20</v>
      </c>
      <c r="B24" s="134"/>
      <c r="D24" s="2" t="s">
        <v>21</v>
      </c>
      <c r="E24" s="5" t="s">
        <v>176</v>
      </c>
      <c r="G24" s="57"/>
      <c r="H24" s="58"/>
      <c r="I24" s="58"/>
      <c r="J24" s="58"/>
      <c r="K24" s="58"/>
      <c r="L24" s="58"/>
      <c r="M24" s="58"/>
      <c r="N24" s="59"/>
    </row>
    <row r="25" spans="1:14" x14ac:dyDescent="0.3">
      <c r="A25" s="1" t="s">
        <v>21</v>
      </c>
      <c r="B25" s="134"/>
      <c r="D25" s="2" t="s">
        <v>22</v>
      </c>
      <c r="E25" s="5" t="s">
        <v>22</v>
      </c>
      <c r="G25" s="57"/>
      <c r="H25" s="58"/>
      <c r="I25" s="58"/>
      <c r="J25" s="58"/>
      <c r="K25" s="58"/>
      <c r="L25" s="58"/>
      <c r="M25" s="58"/>
      <c r="N25" s="59"/>
    </row>
    <row r="26" spans="1:14" x14ac:dyDescent="0.3">
      <c r="A26" s="1" t="s">
        <v>22</v>
      </c>
      <c r="B26" s="134"/>
      <c r="D26" s="2" t="s">
        <v>24</v>
      </c>
      <c r="E26" s="5" t="s">
        <v>24</v>
      </c>
      <c r="G26" s="57"/>
      <c r="H26" s="58"/>
      <c r="I26" s="58"/>
      <c r="J26" s="58"/>
      <c r="K26" s="58"/>
      <c r="L26" s="58"/>
      <c r="M26" s="58"/>
      <c r="N26" s="59"/>
    </row>
    <row r="27" spans="1:14" x14ac:dyDescent="0.3">
      <c r="A27" s="1" t="s">
        <v>23</v>
      </c>
      <c r="B27" s="134"/>
      <c r="D27" s="2" t="s">
        <v>25</v>
      </c>
      <c r="E27" s="5" t="s">
        <v>25</v>
      </c>
      <c r="G27" s="57"/>
      <c r="H27" s="58"/>
      <c r="I27" s="58"/>
      <c r="J27" s="58"/>
      <c r="K27" s="58"/>
      <c r="L27" s="58"/>
      <c r="M27" s="58"/>
      <c r="N27" s="59"/>
    </row>
    <row r="28" spans="1:14" x14ac:dyDescent="0.3">
      <c r="A28" s="1" t="s">
        <v>24</v>
      </c>
      <c r="B28" s="134"/>
      <c r="D28" s="2" t="s">
        <v>26</v>
      </c>
      <c r="E28" s="5" t="s">
        <v>26</v>
      </c>
      <c r="G28" s="57"/>
      <c r="H28" s="58"/>
      <c r="I28" s="58"/>
      <c r="J28" s="58"/>
      <c r="K28" s="58"/>
      <c r="L28" s="58"/>
      <c r="M28" s="58"/>
      <c r="N28" s="59"/>
    </row>
    <row r="29" spans="1:14" x14ac:dyDescent="0.3">
      <c r="A29" s="1" t="s">
        <v>25</v>
      </c>
      <c r="B29" s="134"/>
      <c r="D29" s="2" t="s">
        <v>28</v>
      </c>
      <c r="E29" s="5" t="s">
        <v>28</v>
      </c>
      <c r="G29" s="57"/>
      <c r="H29" s="58"/>
      <c r="I29" s="58"/>
      <c r="J29" s="58"/>
      <c r="K29" s="58"/>
      <c r="L29" s="58"/>
      <c r="M29" s="58"/>
      <c r="N29" s="59"/>
    </row>
    <row r="30" spans="1:14" ht="15" thickBot="1" x14ac:dyDescent="0.35">
      <c r="A30" s="1" t="s">
        <v>26</v>
      </c>
      <c r="B30" s="134"/>
      <c r="D30" s="69" t="s">
        <v>29</v>
      </c>
      <c r="E30" s="70" t="s">
        <v>29</v>
      </c>
      <c r="G30" s="65"/>
      <c r="H30" s="66"/>
      <c r="I30" s="66"/>
      <c r="J30" s="66"/>
      <c r="K30" s="66"/>
      <c r="L30" s="66"/>
      <c r="M30" s="66"/>
      <c r="N30" s="67"/>
    </row>
    <row r="31" spans="1:14" x14ac:dyDescent="0.3">
      <c r="A31" s="1" t="s">
        <v>27</v>
      </c>
      <c r="B31" s="134"/>
    </row>
    <row r="32" spans="1:14" x14ac:dyDescent="0.3">
      <c r="A32" s="1" t="s">
        <v>28</v>
      </c>
      <c r="B32" s="135"/>
    </row>
    <row r="33" spans="1:2" ht="15" thickBot="1" x14ac:dyDescent="0.35">
      <c r="A33" s="15" t="s">
        <v>29</v>
      </c>
      <c r="B33" s="3" t="s">
        <v>170</v>
      </c>
    </row>
  </sheetData>
  <mergeCells count="8">
    <mergeCell ref="A1:B1"/>
    <mergeCell ref="B7:B32"/>
    <mergeCell ref="G4:P5"/>
    <mergeCell ref="G10:H11"/>
    <mergeCell ref="G13:H14"/>
    <mergeCell ref="G19:H20"/>
    <mergeCell ref="G22:H23"/>
    <mergeCell ref="G16:M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CE0F-D89C-431F-A241-1233BA7F2C9F}">
  <dimension ref="A1:BF3349"/>
  <sheetViews>
    <sheetView topLeftCell="AL1" workbookViewId="0">
      <selection activeCell="AS10" sqref="AS10"/>
    </sheetView>
  </sheetViews>
  <sheetFormatPr defaultRowHeight="14.4" x14ac:dyDescent="0.3"/>
  <cols>
    <col min="1" max="1" width="6.88671875" bestFit="1" customWidth="1"/>
    <col min="2" max="2" width="10.109375" bestFit="1" customWidth="1"/>
    <col min="3" max="3" width="30.5546875" bestFit="1" customWidth="1"/>
    <col min="4" max="4" width="7.5546875" bestFit="1" customWidth="1"/>
    <col min="5" max="5" width="8.44140625" bestFit="1" customWidth="1"/>
    <col min="6" max="6" width="13.77734375" bestFit="1" customWidth="1"/>
    <col min="8" max="8" width="11.21875" bestFit="1" customWidth="1"/>
    <col min="9" max="9" width="12.109375" bestFit="1" customWidth="1"/>
    <col min="10" max="10" width="25.88671875" bestFit="1" customWidth="1"/>
    <col min="11" max="12" width="12" bestFit="1" customWidth="1"/>
    <col min="14" max="14" width="6.88671875" bestFit="1" customWidth="1"/>
    <col min="15" max="15" width="30.5546875" bestFit="1" customWidth="1"/>
    <col min="16" max="16" width="9.77734375" bestFit="1" customWidth="1"/>
    <col min="17" max="17" width="10.6640625" bestFit="1" customWidth="1"/>
    <col min="18" max="18" width="8.6640625" bestFit="1" customWidth="1"/>
    <col min="19" max="19" width="7.109375" bestFit="1" customWidth="1"/>
    <col min="20" max="20" width="7" bestFit="1" customWidth="1"/>
    <col min="21" max="21" width="7.109375" bestFit="1" customWidth="1"/>
    <col min="22" max="22" width="6.44140625" bestFit="1" customWidth="1"/>
    <col min="23" max="23" width="9.109375" bestFit="1" customWidth="1"/>
    <col min="24" max="24" width="12.44140625" bestFit="1" customWidth="1"/>
    <col min="25" max="25" width="10" bestFit="1" customWidth="1"/>
    <col min="26" max="26" width="12.109375" bestFit="1" customWidth="1"/>
    <col min="27" max="27" width="11.77734375" bestFit="1" customWidth="1"/>
    <col min="29" max="29" width="6.88671875" bestFit="1" customWidth="1"/>
    <col min="30" max="30" width="9.88671875" bestFit="1" customWidth="1"/>
    <col min="31" max="31" width="12.21875" bestFit="1" customWidth="1"/>
    <col min="32" max="32" width="6.44140625" bestFit="1" customWidth="1"/>
    <col min="33" max="33" width="6" bestFit="1" customWidth="1"/>
    <col min="34" max="34" width="10.5546875" bestFit="1" customWidth="1"/>
    <col min="35" max="35" width="6.6640625" bestFit="1" customWidth="1"/>
    <col min="36" max="36" width="15.5546875" bestFit="1" customWidth="1"/>
    <col min="37" max="37" width="9.33203125" bestFit="1" customWidth="1"/>
    <col min="38" max="38" width="10.33203125" bestFit="1" customWidth="1"/>
    <col min="39" max="39" width="10" bestFit="1" customWidth="1"/>
    <col min="40" max="40" width="10.21875" bestFit="1" customWidth="1"/>
    <col min="41" max="41" width="18.21875" style="130" bestFit="1" customWidth="1"/>
  </cols>
  <sheetData>
    <row r="1" spans="1:58" x14ac:dyDescent="0.3">
      <c r="A1" t="s">
        <v>1</v>
      </c>
      <c r="B1" t="s">
        <v>2</v>
      </c>
      <c r="C1" t="s">
        <v>179</v>
      </c>
      <c r="D1" t="s">
        <v>30</v>
      </c>
      <c r="E1" t="s">
        <v>33</v>
      </c>
      <c r="F1" t="s">
        <v>35</v>
      </c>
      <c r="H1" t="s">
        <v>0</v>
      </c>
      <c r="I1" t="s">
        <v>187</v>
      </c>
      <c r="J1" t="s">
        <v>1</v>
      </c>
      <c r="K1" t="s">
        <v>36</v>
      </c>
      <c r="L1" t="s">
        <v>38</v>
      </c>
      <c r="N1" t="s">
        <v>1</v>
      </c>
      <c r="O1" t="s">
        <v>179</v>
      </c>
      <c r="P1" t="s">
        <v>31</v>
      </c>
      <c r="Q1" t="s">
        <v>36</v>
      </c>
      <c r="R1" t="s">
        <v>38</v>
      </c>
      <c r="S1" t="s">
        <v>39</v>
      </c>
      <c r="T1" t="s">
        <v>41</v>
      </c>
      <c r="U1" t="s">
        <v>42</v>
      </c>
      <c r="V1" t="s">
        <v>44</v>
      </c>
      <c r="W1" t="s">
        <v>46</v>
      </c>
      <c r="X1" t="s">
        <v>48</v>
      </c>
      <c r="Y1" t="s">
        <v>50</v>
      </c>
      <c r="Z1" t="s">
        <v>53</v>
      </c>
      <c r="AA1" t="s">
        <v>55</v>
      </c>
      <c r="AC1" t="s">
        <v>0</v>
      </c>
      <c r="AD1" t="s">
        <v>2</v>
      </c>
      <c r="AE1" t="s">
        <v>187</v>
      </c>
      <c r="AF1" t="s">
        <v>196</v>
      </c>
      <c r="AG1" t="s">
        <v>188</v>
      </c>
      <c r="AH1" t="s">
        <v>189</v>
      </c>
      <c r="AI1" t="s">
        <v>185</v>
      </c>
      <c r="AJ1" t="s">
        <v>186</v>
      </c>
      <c r="AK1" t="s">
        <v>190</v>
      </c>
      <c r="AL1" t="s">
        <v>191</v>
      </c>
      <c r="AM1" t="s">
        <v>192</v>
      </c>
      <c r="AR1" t="s">
        <v>0</v>
      </c>
      <c r="AS1" t="s">
        <v>1</v>
      </c>
      <c r="AT1" t="s">
        <v>2</v>
      </c>
      <c r="AU1" t="s">
        <v>16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D1" t="s">
        <v>28</v>
      </c>
      <c r="BE1" t="s">
        <v>173</v>
      </c>
      <c r="BF1" t="s">
        <v>174</v>
      </c>
    </row>
    <row r="2" spans="1:58" x14ac:dyDescent="0.3">
      <c r="A2">
        <v>2013</v>
      </c>
      <c r="B2" t="s">
        <v>39</v>
      </c>
      <c r="C2" t="s">
        <v>3</v>
      </c>
      <c r="D2">
        <v>110.2</v>
      </c>
      <c r="E2">
        <v>114.6</v>
      </c>
      <c r="F2">
        <v>111.6</v>
      </c>
      <c r="H2" t="s">
        <v>35</v>
      </c>
      <c r="I2" t="s">
        <v>29</v>
      </c>
      <c r="J2">
        <v>2017</v>
      </c>
      <c r="K2">
        <v>130.6</v>
      </c>
      <c r="L2">
        <v>130.9</v>
      </c>
      <c r="N2">
        <v>2013</v>
      </c>
      <c r="O2" t="s">
        <v>3</v>
      </c>
      <c r="P2">
        <v>107.5</v>
      </c>
      <c r="Q2">
        <v>109.2</v>
      </c>
      <c r="R2">
        <v>110.2</v>
      </c>
      <c r="S2">
        <v>110.2</v>
      </c>
      <c r="T2">
        <v>110.9</v>
      </c>
      <c r="U2">
        <v>112.3</v>
      </c>
      <c r="V2">
        <v>113.4</v>
      </c>
      <c r="W2">
        <v>114.3</v>
      </c>
      <c r="X2">
        <v>115.4</v>
      </c>
      <c r="Y2">
        <v>116.3</v>
      </c>
      <c r="AA2">
        <v>118.4</v>
      </c>
      <c r="AC2" t="s">
        <v>35</v>
      </c>
      <c r="AD2" t="s">
        <v>39</v>
      </c>
      <c r="AE2" t="s">
        <v>173</v>
      </c>
      <c r="AF2" s="9">
        <v>130.86923076923077</v>
      </c>
      <c r="AG2" s="9">
        <v>132.1846153846154</v>
      </c>
      <c r="AH2" s="9">
        <v>135.16153846153847</v>
      </c>
      <c r="AI2" s="9">
        <v>137.39615384615388</v>
      </c>
      <c r="AJ2" s="9">
        <v>149.93076923076922</v>
      </c>
      <c r="AK2" s="9">
        <v>158.77692307692308</v>
      </c>
      <c r="AL2" s="9">
        <v>170.33076923076925</v>
      </c>
      <c r="AM2" s="9">
        <v>176.12307692307695</v>
      </c>
      <c r="AR2" t="s">
        <v>30</v>
      </c>
      <c r="AS2">
        <v>2020</v>
      </c>
      <c r="AT2" t="s">
        <v>55</v>
      </c>
      <c r="AU2">
        <v>183.6</v>
      </c>
      <c r="AW2">
        <v>148.69999999999999</v>
      </c>
      <c r="AX2">
        <v>153.4</v>
      </c>
      <c r="AY2">
        <v>161.6</v>
      </c>
      <c r="AZ2">
        <v>146.4</v>
      </c>
      <c r="BA2">
        <v>153.9</v>
      </c>
      <c r="BB2">
        <v>162.9</v>
      </c>
      <c r="BC2">
        <v>156.6</v>
      </c>
      <c r="BD2">
        <v>155.19999999999999</v>
      </c>
      <c r="BE2">
        <v>2100.5</v>
      </c>
      <c r="BF2">
        <v>464.90000000000003</v>
      </c>
    </row>
    <row r="3" spans="1:58" x14ac:dyDescent="0.3">
      <c r="A3">
        <v>2013</v>
      </c>
      <c r="B3" t="s">
        <v>39</v>
      </c>
      <c r="C3" t="s">
        <v>17</v>
      </c>
      <c r="D3">
        <v>108.1</v>
      </c>
      <c r="E3">
        <v>107.9</v>
      </c>
      <c r="F3">
        <v>108</v>
      </c>
      <c r="H3" t="s">
        <v>35</v>
      </c>
      <c r="I3" t="s">
        <v>29</v>
      </c>
      <c r="J3">
        <v>2018</v>
      </c>
      <c r="K3">
        <v>136.4</v>
      </c>
      <c r="L3">
        <v>136.5</v>
      </c>
      <c r="N3">
        <v>2013</v>
      </c>
      <c r="O3" t="s">
        <v>5</v>
      </c>
      <c r="P3">
        <v>108.1</v>
      </c>
      <c r="Q3">
        <v>110.2</v>
      </c>
      <c r="R3">
        <v>109.9</v>
      </c>
      <c r="S3">
        <v>106.9</v>
      </c>
      <c r="T3">
        <v>105.9</v>
      </c>
      <c r="U3">
        <v>108.1</v>
      </c>
      <c r="V3">
        <v>110.5</v>
      </c>
      <c r="W3">
        <v>111.1</v>
      </c>
      <c r="X3">
        <v>111.7</v>
      </c>
      <c r="Y3">
        <v>112.6</v>
      </c>
      <c r="AA3">
        <v>120.4</v>
      </c>
      <c r="AC3" t="s">
        <v>35</v>
      </c>
      <c r="AD3" t="s">
        <v>38</v>
      </c>
      <c r="AE3" t="s">
        <v>173</v>
      </c>
      <c r="AF3" s="9">
        <v>128.86153846153846</v>
      </c>
      <c r="AG3" s="9">
        <v>132.22307692307692</v>
      </c>
      <c r="AH3" s="9">
        <v>135.07692307692307</v>
      </c>
      <c r="AI3" s="9">
        <v>135.6076923076923</v>
      </c>
      <c r="AJ3" s="9">
        <v>145.80000000000001</v>
      </c>
      <c r="AK3" s="9">
        <v>156.87692307692308</v>
      </c>
      <c r="AL3" s="9">
        <v>168.01538461538465</v>
      </c>
      <c r="AM3" s="9">
        <v>175.32307692307691</v>
      </c>
      <c r="AR3" t="s">
        <v>30</v>
      </c>
      <c r="AS3">
        <v>2021</v>
      </c>
      <c r="AT3" t="s">
        <v>31</v>
      </c>
      <c r="AU3">
        <v>184.6</v>
      </c>
      <c r="AW3">
        <v>150.9</v>
      </c>
      <c r="AX3">
        <v>153.9</v>
      </c>
      <c r="AY3">
        <v>162.5</v>
      </c>
      <c r="AZ3">
        <v>147.5</v>
      </c>
      <c r="BA3">
        <v>155.1</v>
      </c>
      <c r="BB3">
        <v>163.5</v>
      </c>
      <c r="BC3">
        <v>156.19999999999999</v>
      </c>
      <c r="BD3">
        <v>155.9</v>
      </c>
      <c r="BE3">
        <v>2065.6999999999998</v>
      </c>
      <c r="BF3">
        <v>466.7</v>
      </c>
    </row>
    <row r="4" spans="1:58" x14ac:dyDescent="0.3">
      <c r="A4">
        <v>2013</v>
      </c>
      <c r="B4" t="s">
        <v>39</v>
      </c>
      <c r="C4" t="s">
        <v>19</v>
      </c>
      <c r="D4">
        <v>108</v>
      </c>
      <c r="E4">
        <v>107.7</v>
      </c>
      <c r="F4">
        <v>107.9</v>
      </c>
      <c r="H4" t="s">
        <v>35</v>
      </c>
      <c r="I4" t="s">
        <v>29</v>
      </c>
      <c r="J4">
        <v>2019</v>
      </c>
      <c r="K4">
        <v>139.9</v>
      </c>
      <c r="L4">
        <v>140.4</v>
      </c>
      <c r="N4">
        <v>2013</v>
      </c>
      <c r="O4" t="s">
        <v>15</v>
      </c>
      <c r="P4">
        <v>105.5</v>
      </c>
      <c r="Q4">
        <v>106.3</v>
      </c>
      <c r="R4">
        <v>106.6</v>
      </c>
      <c r="S4">
        <v>107.1</v>
      </c>
      <c r="T4">
        <v>108.1</v>
      </c>
      <c r="U4">
        <v>110.6</v>
      </c>
      <c r="V4">
        <v>113.1</v>
      </c>
      <c r="W4">
        <v>114.9</v>
      </c>
      <c r="X4">
        <v>117.8</v>
      </c>
      <c r="Y4">
        <v>119.8</v>
      </c>
      <c r="AA4">
        <v>118.7</v>
      </c>
      <c r="AC4" t="s">
        <v>35</v>
      </c>
      <c r="AD4" t="s">
        <v>39</v>
      </c>
      <c r="AE4" t="s">
        <v>21</v>
      </c>
      <c r="AF4" s="9">
        <v>122.3</v>
      </c>
      <c r="AG4" s="9">
        <v>129.80000000000001</v>
      </c>
      <c r="AH4" s="9">
        <v>136.5</v>
      </c>
      <c r="AI4" s="9">
        <v>139.73333333333335</v>
      </c>
      <c r="AJ4" s="9">
        <v>144.1</v>
      </c>
      <c r="AK4" s="9">
        <v>155.6</v>
      </c>
      <c r="AL4" s="9">
        <v>172.2</v>
      </c>
      <c r="AM4" s="9">
        <v>181.7</v>
      </c>
      <c r="AR4" t="s">
        <v>30</v>
      </c>
      <c r="AS4">
        <v>2021</v>
      </c>
      <c r="AT4" t="s">
        <v>36</v>
      </c>
      <c r="AU4">
        <v>186.5</v>
      </c>
      <c r="AW4">
        <v>154.4</v>
      </c>
      <c r="AX4">
        <v>154.80000000000001</v>
      </c>
      <c r="AY4">
        <v>164.3</v>
      </c>
      <c r="AZ4">
        <v>150.19999999999999</v>
      </c>
      <c r="BA4">
        <v>157</v>
      </c>
      <c r="BB4">
        <v>163.6</v>
      </c>
      <c r="BC4">
        <v>155.19999999999999</v>
      </c>
      <c r="BD4">
        <v>157.19999999999999</v>
      </c>
      <c r="BE4">
        <v>2025.3</v>
      </c>
      <c r="BF4">
        <v>471.4</v>
      </c>
    </row>
    <row r="5" spans="1:58" x14ac:dyDescent="0.3">
      <c r="A5">
        <v>2013</v>
      </c>
      <c r="B5" t="s">
        <v>39</v>
      </c>
      <c r="C5" t="s">
        <v>26</v>
      </c>
      <c r="D5">
        <v>104.8</v>
      </c>
      <c r="E5">
        <v>105.2</v>
      </c>
      <c r="F5">
        <v>105</v>
      </c>
      <c r="H5" t="s">
        <v>35</v>
      </c>
      <c r="I5" t="s">
        <v>29</v>
      </c>
      <c r="J5">
        <v>2020</v>
      </c>
      <c r="K5">
        <v>149.1</v>
      </c>
      <c r="L5">
        <v>148.6</v>
      </c>
      <c r="N5">
        <v>2013</v>
      </c>
      <c r="O5" t="s">
        <v>8</v>
      </c>
      <c r="P5">
        <v>103.9</v>
      </c>
      <c r="Q5">
        <v>104</v>
      </c>
      <c r="R5">
        <v>105.7</v>
      </c>
      <c r="S5">
        <v>108.3</v>
      </c>
      <c r="T5">
        <v>108.1</v>
      </c>
      <c r="U5">
        <v>109.2</v>
      </c>
      <c r="V5">
        <v>110.3</v>
      </c>
      <c r="W5">
        <v>110.8</v>
      </c>
      <c r="X5">
        <v>110.9</v>
      </c>
      <c r="Y5">
        <v>113.2</v>
      </c>
      <c r="AA5">
        <v>115.5</v>
      </c>
      <c r="AC5" t="s">
        <v>35</v>
      </c>
      <c r="AD5" t="s">
        <v>38</v>
      </c>
      <c r="AE5" t="s">
        <v>21</v>
      </c>
      <c r="AF5" s="9">
        <v>122.4</v>
      </c>
      <c r="AG5" s="9">
        <v>129.1</v>
      </c>
      <c r="AH5" s="9">
        <v>136.5</v>
      </c>
      <c r="AI5" s="9">
        <v>139.69999999999999</v>
      </c>
      <c r="AJ5" s="9">
        <v>148.9</v>
      </c>
      <c r="AK5" s="9">
        <v>155.5</v>
      </c>
      <c r="AL5" s="9">
        <v>167.2</v>
      </c>
      <c r="AM5" s="9">
        <v>181.9</v>
      </c>
      <c r="AR5" t="s">
        <v>30</v>
      </c>
      <c r="AS5">
        <v>2021</v>
      </c>
      <c r="AT5" t="s">
        <v>38</v>
      </c>
      <c r="AU5">
        <v>186.1</v>
      </c>
      <c r="AW5">
        <v>156</v>
      </c>
      <c r="AX5">
        <v>154.80000000000001</v>
      </c>
      <c r="AY5">
        <v>164.6</v>
      </c>
      <c r="AZ5">
        <v>151.30000000000001</v>
      </c>
      <c r="BA5">
        <v>157.80000000000001</v>
      </c>
      <c r="BB5">
        <v>163.80000000000001</v>
      </c>
      <c r="BC5">
        <v>153.1</v>
      </c>
      <c r="BD5">
        <v>157.30000000000001</v>
      </c>
      <c r="BE5">
        <v>2025.7</v>
      </c>
      <c r="BF5">
        <v>472.9</v>
      </c>
    </row>
    <row r="6" spans="1:58" x14ac:dyDescent="0.3">
      <c r="A6">
        <v>2013</v>
      </c>
      <c r="B6" t="s">
        <v>39</v>
      </c>
      <c r="C6" t="s">
        <v>5</v>
      </c>
      <c r="D6">
        <v>106.9</v>
      </c>
      <c r="E6">
        <v>106</v>
      </c>
      <c r="F6">
        <v>106.6</v>
      </c>
      <c r="H6" t="s">
        <v>35</v>
      </c>
      <c r="I6" t="s">
        <v>29</v>
      </c>
      <c r="J6">
        <v>2021</v>
      </c>
      <c r="K6">
        <v>156.6</v>
      </c>
      <c r="L6">
        <v>156.80000000000001</v>
      </c>
      <c r="N6">
        <v>2013</v>
      </c>
      <c r="O6" t="s">
        <v>4</v>
      </c>
      <c r="P6">
        <v>106.3</v>
      </c>
      <c r="Q6">
        <v>108.7</v>
      </c>
      <c r="R6">
        <v>108.8</v>
      </c>
      <c r="S6">
        <v>109.5</v>
      </c>
      <c r="T6">
        <v>109.8</v>
      </c>
      <c r="U6">
        <v>112.1</v>
      </c>
      <c r="V6">
        <v>114.9</v>
      </c>
      <c r="W6">
        <v>115.4</v>
      </c>
      <c r="X6">
        <v>115.7</v>
      </c>
      <c r="Y6">
        <v>115.4</v>
      </c>
      <c r="AA6">
        <v>115.9</v>
      </c>
      <c r="AC6" t="s">
        <v>35</v>
      </c>
      <c r="AD6" t="s">
        <v>39</v>
      </c>
      <c r="AE6" t="s">
        <v>23</v>
      </c>
      <c r="AF6" s="9">
        <v>123.2</v>
      </c>
      <c r="AG6" s="9">
        <v>128.1</v>
      </c>
      <c r="AH6" s="9">
        <v>135.19999999999999</v>
      </c>
      <c r="AI6" s="9">
        <v>146.51666666666665</v>
      </c>
      <c r="AJ6" s="9">
        <v>150.69999999999999</v>
      </c>
      <c r="AK6" s="9">
        <v>162.30000000000001</v>
      </c>
      <c r="AL6" s="9">
        <v>174</v>
      </c>
      <c r="AM6" s="9">
        <v>185</v>
      </c>
      <c r="AR6" t="s">
        <v>30</v>
      </c>
      <c r="AS6">
        <v>2021</v>
      </c>
      <c r="AT6" t="s">
        <v>39</v>
      </c>
      <c r="AU6">
        <v>186.8</v>
      </c>
      <c r="AW6">
        <v>156</v>
      </c>
      <c r="AX6">
        <v>155.5</v>
      </c>
      <c r="AY6">
        <v>165.3</v>
      </c>
      <c r="AZ6">
        <v>151.69999999999999</v>
      </c>
      <c r="BA6">
        <v>158.6</v>
      </c>
      <c r="BB6">
        <v>164.1</v>
      </c>
      <c r="BC6">
        <v>154.6</v>
      </c>
      <c r="BD6">
        <v>158</v>
      </c>
      <c r="BE6">
        <v>2049.5</v>
      </c>
      <c r="BF6">
        <v>475.69999999999993</v>
      </c>
    </row>
    <row r="7" spans="1:58" x14ac:dyDescent="0.3">
      <c r="A7">
        <v>2013</v>
      </c>
      <c r="B7" t="s">
        <v>39</v>
      </c>
      <c r="C7" t="s">
        <v>15</v>
      </c>
      <c r="D7">
        <v>107.1</v>
      </c>
      <c r="E7">
        <v>108.8</v>
      </c>
      <c r="F7">
        <v>107.7</v>
      </c>
      <c r="H7" t="s">
        <v>35</v>
      </c>
      <c r="I7" t="s">
        <v>29</v>
      </c>
      <c r="J7">
        <v>2022</v>
      </c>
      <c r="K7">
        <v>166.1</v>
      </c>
      <c r="L7">
        <v>167.7</v>
      </c>
      <c r="N7">
        <v>2013</v>
      </c>
      <c r="O7" t="s">
        <v>6</v>
      </c>
      <c r="P7">
        <v>104.9</v>
      </c>
      <c r="Q7">
        <v>105.4</v>
      </c>
      <c r="R7">
        <v>105.6</v>
      </c>
      <c r="S7">
        <v>106.3</v>
      </c>
      <c r="T7">
        <v>107.5</v>
      </c>
      <c r="U7">
        <v>108.3</v>
      </c>
      <c r="V7">
        <v>109.3</v>
      </c>
      <c r="W7">
        <v>110</v>
      </c>
      <c r="X7">
        <v>111</v>
      </c>
      <c r="Y7">
        <v>111.7</v>
      </c>
      <c r="AA7">
        <v>113.8</v>
      </c>
      <c r="AC7" t="s">
        <v>35</v>
      </c>
      <c r="AD7" t="s">
        <v>38</v>
      </c>
      <c r="AE7" t="s">
        <v>23</v>
      </c>
      <c r="AF7" s="9">
        <v>122.9</v>
      </c>
      <c r="AG7" s="9">
        <v>127.8</v>
      </c>
      <c r="AH7" s="9">
        <v>134.30000000000001</v>
      </c>
      <c r="AI7" s="9">
        <v>146.19999999999999</v>
      </c>
      <c r="AJ7" s="9">
        <v>152.30000000000001</v>
      </c>
      <c r="AK7" s="9">
        <v>161.69999999999999</v>
      </c>
      <c r="AL7" s="9">
        <v>173</v>
      </c>
      <c r="AM7" s="9">
        <v>184.4</v>
      </c>
      <c r="AR7" t="s">
        <v>30</v>
      </c>
      <c r="AS7">
        <v>2021</v>
      </c>
      <c r="AT7" t="s">
        <v>41</v>
      </c>
      <c r="AU7">
        <v>189.6</v>
      </c>
      <c r="AW7">
        <v>161.69999999999999</v>
      </c>
      <c r="AX7">
        <v>158.80000000000001</v>
      </c>
      <c r="AY7">
        <v>169.1</v>
      </c>
      <c r="AZ7">
        <v>153.19999999999999</v>
      </c>
      <c r="BA7">
        <v>160</v>
      </c>
      <c r="BB7">
        <v>167.6</v>
      </c>
      <c r="BC7">
        <v>159.30000000000001</v>
      </c>
      <c r="BD7">
        <v>161.1</v>
      </c>
      <c r="BE7">
        <v>2095.2999999999997</v>
      </c>
      <c r="BF7">
        <v>490.4</v>
      </c>
    </row>
    <row r="8" spans="1:58" x14ac:dyDescent="0.3">
      <c r="A8">
        <v>2013</v>
      </c>
      <c r="B8" t="s">
        <v>39</v>
      </c>
      <c r="C8" t="s">
        <v>18</v>
      </c>
      <c r="D8">
        <v>107.4</v>
      </c>
      <c r="E8">
        <v>106.4</v>
      </c>
      <c r="F8">
        <v>107</v>
      </c>
      <c r="H8" t="s">
        <v>35</v>
      </c>
      <c r="I8" t="s">
        <v>29</v>
      </c>
      <c r="J8">
        <v>2023</v>
      </c>
      <c r="K8">
        <v>177.2</v>
      </c>
      <c r="L8">
        <v>177.2</v>
      </c>
      <c r="N8">
        <v>2013</v>
      </c>
      <c r="O8" t="s">
        <v>13</v>
      </c>
      <c r="P8">
        <v>104.8</v>
      </c>
      <c r="Q8">
        <v>105.1</v>
      </c>
      <c r="R8">
        <v>105.6</v>
      </c>
      <c r="S8">
        <v>106.5</v>
      </c>
      <c r="T8">
        <v>107.4</v>
      </c>
      <c r="U8">
        <v>108.2</v>
      </c>
      <c r="V8">
        <v>109.1</v>
      </c>
      <c r="W8">
        <v>109.7</v>
      </c>
      <c r="X8">
        <v>110.4</v>
      </c>
      <c r="Y8">
        <v>111.1</v>
      </c>
      <c r="AA8">
        <v>112.1</v>
      </c>
      <c r="AC8" t="s">
        <v>35</v>
      </c>
      <c r="AD8" t="s">
        <v>39</v>
      </c>
      <c r="AE8" t="s">
        <v>22</v>
      </c>
      <c r="AF8" s="9">
        <v>125.5</v>
      </c>
      <c r="AG8" s="9">
        <v>130.4</v>
      </c>
      <c r="AH8" s="9">
        <v>136.6</v>
      </c>
      <c r="AI8" s="9">
        <v>143.80000000000001</v>
      </c>
      <c r="AJ8" s="9">
        <v>146.33333333333334</v>
      </c>
      <c r="AK8" s="9">
        <v>151.80000000000001</v>
      </c>
      <c r="AL8" s="9">
        <v>164</v>
      </c>
      <c r="AM8" s="9">
        <v>174.6</v>
      </c>
      <c r="AR8" t="s">
        <v>30</v>
      </c>
      <c r="AS8">
        <v>2021</v>
      </c>
      <c r="AT8" t="s">
        <v>42</v>
      </c>
      <c r="AU8">
        <v>189.1</v>
      </c>
      <c r="AW8">
        <v>162.1</v>
      </c>
      <c r="AX8">
        <v>159.19999999999999</v>
      </c>
      <c r="AY8">
        <v>169.7</v>
      </c>
      <c r="AZ8">
        <v>154.19999999999999</v>
      </c>
      <c r="BA8">
        <v>160.4</v>
      </c>
      <c r="BB8">
        <v>166.8</v>
      </c>
      <c r="BC8">
        <v>159.4</v>
      </c>
      <c r="BD8">
        <v>161.5</v>
      </c>
      <c r="BE8">
        <v>2122.6</v>
      </c>
      <c r="BF8">
        <v>489.80000000000007</v>
      </c>
    </row>
    <row r="9" spans="1:58" x14ac:dyDescent="0.3">
      <c r="A9">
        <v>2013</v>
      </c>
      <c r="B9" t="s">
        <v>39</v>
      </c>
      <c r="C9" t="s">
        <v>8</v>
      </c>
      <c r="D9">
        <v>108.3</v>
      </c>
      <c r="E9">
        <v>109.5</v>
      </c>
      <c r="F9">
        <v>108.9</v>
      </c>
      <c r="N9">
        <v>2013</v>
      </c>
      <c r="O9" t="s">
        <v>7</v>
      </c>
      <c r="P9">
        <v>106.1</v>
      </c>
      <c r="Q9">
        <v>106.7</v>
      </c>
      <c r="R9">
        <v>106.2</v>
      </c>
      <c r="S9">
        <v>105.7</v>
      </c>
      <c r="T9">
        <v>105.3</v>
      </c>
      <c r="U9">
        <v>105.9</v>
      </c>
      <c r="V9">
        <v>106.2</v>
      </c>
      <c r="W9">
        <v>106.4</v>
      </c>
      <c r="X9">
        <v>107.4</v>
      </c>
      <c r="Y9">
        <v>107.7</v>
      </c>
      <c r="AA9">
        <v>109.5</v>
      </c>
      <c r="AC9" t="s">
        <v>35</v>
      </c>
      <c r="AD9" t="s">
        <v>38</v>
      </c>
      <c r="AE9" t="s">
        <v>22</v>
      </c>
      <c r="AF9" s="9">
        <v>125.1</v>
      </c>
      <c r="AG9" s="9">
        <v>130.1</v>
      </c>
      <c r="AH9" s="9">
        <v>135.6</v>
      </c>
      <c r="AI9" s="9">
        <v>143.80000000000001</v>
      </c>
      <c r="AJ9" s="9">
        <v>146.4</v>
      </c>
      <c r="AK9" s="9">
        <v>151.19999999999999</v>
      </c>
      <c r="AL9" s="9">
        <v>162.80000000000001</v>
      </c>
      <c r="AM9" s="9">
        <v>174.2</v>
      </c>
      <c r="AR9" t="s">
        <v>30</v>
      </c>
      <c r="AS9">
        <v>2021</v>
      </c>
      <c r="AT9" t="s">
        <v>44</v>
      </c>
      <c r="AU9">
        <v>189.7</v>
      </c>
      <c r="AW9">
        <v>162.5</v>
      </c>
      <c r="AX9">
        <v>160.30000000000001</v>
      </c>
      <c r="AY9">
        <v>170.4</v>
      </c>
      <c r="AZ9">
        <v>157.1</v>
      </c>
      <c r="BA9">
        <v>160.69999999999999</v>
      </c>
      <c r="BB9">
        <v>167.2</v>
      </c>
      <c r="BC9">
        <v>160.4</v>
      </c>
      <c r="BD9">
        <v>162.80000000000001</v>
      </c>
      <c r="BE9">
        <v>2132.4</v>
      </c>
      <c r="BF9">
        <v>492.40000000000003</v>
      </c>
    </row>
    <row r="10" spans="1:58" x14ac:dyDescent="0.3">
      <c r="A10">
        <v>2013</v>
      </c>
      <c r="B10" t="s">
        <v>39</v>
      </c>
      <c r="C10" t="s">
        <v>21</v>
      </c>
      <c r="D10">
        <v>106.5</v>
      </c>
      <c r="E10">
        <v>106.4</v>
      </c>
      <c r="F10">
        <v>106.5</v>
      </c>
      <c r="H10" t="s">
        <v>0</v>
      </c>
      <c r="I10" t="s">
        <v>1</v>
      </c>
      <c r="J10" t="s">
        <v>187</v>
      </c>
      <c r="K10" t="s">
        <v>36</v>
      </c>
      <c r="L10" t="s">
        <v>38</v>
      </c>
      <c r="N10">
        <v>2013</v>
      </c>
      <c r="O10" t="s">
        <v>14</v>
      </c>
      <c r="P10">
        <v>106.7</v>
      </c>
      <c r="Q10">
        <v>107.7</v>
      </c>
      <c r="R10">
        <v>108.2</v>
      </c>
      <c r="S10">
        <v>108.8</v>
      </c>
      <c r="T10">
        <v>109.9</v>
      </c>
      <c r="U10">
        <v>111</v>
      </c>
      <c r="V10">
        <v>112.1</v>
      </c>
      <c r="W10">
        <v>112.6</v>
      </c>
      <c r="X10">
        <v>114</v>
      </c>
      <c r="Y10">
        <v>114.9</v>
      </c>
      <c r="AA10">
        <v>116.8</v>
      </c>
      <c r="AC10" t="s">
        <v>35</v>
      </c>
      <c r="AD10" t="s">
        <v>39</v>
      </c>
      <c r="AE10" t="s">
        <v>24</v>
      </c>
      <c r="AF10" s="9">
        <v>112.1</v>
      </c>
      <c r="AG10" s="9">
        <v>116.6</v>
      </c>
      <c r="AH10" s="9">
        <v>121.9</v>
      </c>
      <c r="AI10" s="9">
        <v>124.48333333333333</v>
      </c>
      <c r="AJ10" s="9">
        <v>130.36666666666667</v>
      </c>
      <c r="AK10" s="9">
        <v>146.6</v>
      </c>
      <c r="AL10" s="9">
        <v>162.6</v>
      </c>
      <c r="AM10" s="9">
        <v>164.5</v>
      </c>
      <c r="AR10" t="s">
        <v>30</v>
      </c>
      <c r="AS10">
        <v>2021</v>
      </c>
      <c r="AT10" t="s">
        <v>46</v>
      </c>
      <c r="AU10">
        <v>190.2</v>
      </c>
      <c r="AW10">
        <v>163.1</v>
      </c>
      <c r="AX10">
        <v>160.9</v>
      </c>
      <c r="AY10">
        <v>171.1</v>
      </c>
      <c r="AZ10">
        <v>157.69999999999999</v>
      </c>
      <c r="BA10">
        <v>161.1</v>
      </c>
      <c r="BB10">
        <v>167.5</v>
      </c>
      <c r="BC10">
        <v>160.30000000000001</v>
      </c>
      <c r="BD10">
        <v>163.30000000000001</v>
      </c>
      <c r="BE10">
        <v>2130.8000000000002</v>
      </c>
      <c r="BF10">
        <v>495.90000000000003</v>
      </c>
    </row>
    <row r="11" spans="1:58" x14ac:dyDescent="0.3">
      <c r="A11">
        <v>2013</v>
      </c>
      <c r="B11" t="s">
        <v>39</v>
      </c>
      <c r="C11" t="s">
        <v>29</v>
      </c>
      <c r="D11">
        <v>106.4</v>
      </c>
      <c r="E11">
        <v>105.7</v>
      </c>
      <c r="F11">
        <v>106.1</v>
      </c>
      <c r="H11" t="s">
        <v>30</v>
      </c>
      <c r="I11">
        <v>2021</v>
      </c>
      <c r="J11" t="s">
        <v>174</v>
      </c>
      <c r="K11" s="9">
        <v>157.13333333333333</v>
      </c>
      <c r="L11" s="9">
        <v>157.63333333333333</v>
      </c>
      <c r="N11">
        <v>2013</v>
      </c>
      <c r="O11" t="s">
        <v>10</v>
      </c>
      <c r="P11">
        <v>106.1</v>
      </c>
      <c r="Q11">
        <v>105.9</v>
      </c>
      <c r="R11">
        <v>105.7</v>
      </c>
      <c r="S11">
        <v>105.7</v>
      </c>
      <c r="T11">
        <v>106.1</v>
      </c>
      <c r="U11">
        <v>106.8</v>
      </c>
      <c r="V11">
        <v>107.1</v>
      </c>
      <c r="W11">
        <v>107.4</v>
      </c>
      <c r="X11">
        <v>108.1</v>
      </c>
      <c r="Y11">
        <v>108.3</v>
      </c>
      <c r="AA11">
        <v>109.5</v>
      </c>
      <c r="AC11" t="s">
        <v>35</v>
      </c>
      <c r="AD11" t="s">
        <v>38</v>
      </c>
      <c r="AE11" t="s">
        <v>24</v>
      </c>
      <c r="AF11" s="9">
        <v>110.9</v>
      </c>
      <c r="AG11" s="9">
        <v>117.6</v>
      </c>
      <c r="AH11" s="9">
        <v>121</v>
      </c>
      <c r="AI11" s="9">
        <v>124.6</v>
      </c>
      <c r="AJ11" s="9">
        <v>129.9</v>
      </c>
      <c r="AK11" s="9">
        <v>146.19999999999999</v>
      </c>
      <c r="AL11" s="9">
        <v>157.9</v>
      </c>
      <c r="AM11" s="9">
        <v>164.2</v>
      </c>
      <c r="AR11" t="s">
        <v>30</v>
      </c>
      <c r="AS11">
        <v>2021</v>
      </c>
      <c r="AT11" t="s">
        <v>48</v>
      </c>
      <c r="AU11">
        <v>190.5</v>
      </c>
      <c r="AW11">
        <v>163.69999999999999</v>
      </c>
      <c r="AX11">
        <v>161.30000000000001</v>
      </c>
      <c r="AY11">
        <v>171.9</v>
      </c>
      <c r="AZ11">
        <v>157.80000000000001</v>
      </c>
      <c r="BA11">
        <v>162.69999999999999</v>
      </c>
      <c r="BB11">
        <v>168.5</v>
      </c>
      <c r="BC11">
        <v>160.19999999999999</v>
      </c>
      <c r="BD11">
        <v>163.80000000000001</v>
      </c>
      <c r="BE11">
        <v>2133.6</v>
      </c>
      <c r="BF11">
        <v>498.4</v>
      </c>
    </row>
    <row r="12" spans="1:58" x14ac:dyDescent="0.3">
      <c r="A12">
        <v>2013</v>
      </c>
      <c r="B12" t="s">
        <v>39</v>
      </c>
      <c r="C12" t="s">
        <v>23</v>
      </c>
      <c r="D12">
        <v>105.1</v>
      </c>
      <c r="E12">
        <v>105.7</v>
      </c>
      <c r="F12">
        <v>105.3</v>
      </c>
      <c r="H12" t="s">
        <v>30</v>
      </c>
      <c r="I12">
        <v>2021</v>
      </c>
      <c r="J12" t="s">
        <v>26</v>
      </c>
      <c r="K12" s="9">
        <v>163.6</v>
      </c>
      <c r="L12" s="9">
        <v>163.80000000000001</v>
      </c>
      <c r="N12">
        <v>2013</v>
      </c>
      <c r="O12" t="s">
        <v>12</v>
      </c>
      <c r="P12">
        <v>103.1</v>
      </c>
      <c r="Q12">
        <v>103.1</v>
      </c>
      <c r="R12">
        <v>103.3</v>
      </c>
      <c r="S12">
        <v>103.2</v>
      </c>
      <c r="T12">
        <v>104</v>
      </c>
      <c r="U12">
        <v>105.4</v>
      </c>
      <c r="V12">
        <v>106.4</v>
      </c>
      <c r="W12">
        <v>106.9</v>
      </c>
      <c r="X12">
        <v>107.9</v>
      </c>
      <c r="Y12">
        <v>108.2</v>
      </c>
      <c r="AA12">
        <v>109.8</v>
      </c>
      <c r="AR12" t="s">
        <v>30</v>
      </c>
      <c r="AS12">
        <v>2021</v>
      </c>
      <c r="AT12" t="s">
        <v>50</v>
      </c>
      <c r="AU12">
        <v>191.2</v>
      </c>
      <c r="AW12">
        <v>165.5</v>
      </c>
      <c r="AX12">
        <v>162</v>
      </c>
      <c r="AY12">
        <v>172.5</v>
      </c>
      <c r="AZ12">
        <v>159.5</v>
      </c>
      <c r="BA12">
        <v>163.19999999999999</v>
      </c>
      <c r="BB12">
        <v>169</v>
      </c>
      <c r="BC12">
        <v>161.1</v>
      </c>
      <c r="BD12">
        <v>164.7</v>
      </c>
      <c r="BE12">
        <v>2164.1999999999998</v>
      </c>
      <c r="BF12">
        <v>502.00000000000006</v>
      </c>
    </row>
    <row r="13" spans="1:58" x14ac:dyDescent="0.3">
      <c r="A13">
        <v>2013</v>
      </c>
      <c r="B13" t="s">
        <v>39</v>
      </c>
      <c r="C13" t="s">
        <v>22</v>
      </c>
      <c r="D13">
        <v>106.1</v>
      </c>
      <c r="E13">
        <v>106.5</v>
      </c>
      <c r="F13">
        <v>106.3</v>
      </c>
      <c r="H13" t="s">
        <v>30</v>
      </c>
      <c r="I13">
        <v>2021</v>
      </c>
      <c r="J13" t="s">
        <v>173</v>
      </c>
      <c r="K13" s="9">
        <v>155.79230769230799</v>
      </c>
      <c r="L13" s="9">
        <v>155.82307692307694</v>
      </c>
      <c r="N13">
        <v>2013</v>
      </c>
      <c r="O13" t="s">
        <v>11</v>
      </c>
      <c r="P13">
        <v>106.8</v>
      </c>
      <c r="Q13">
        <v>105.7</v>
      </c>
      <c r="R13">
        <v>105</v>
      </c>
      <c r="S13">
        <v>104.2</v>
      </c>
      <c r="T13">
        <v>103.7</v>
      </c>
      <c r="U13">
        <v>104.1</v>
      </c>
      <c r="V13">
        <v>104.3</v>
      </c>
      <c r="W13">
        <v>104.1</v>
      </c>
      <c r="X13">
        <v>104.2</v>
      </c>
      <c r="Y13">
        <v>103.9</v>
      </c>
      <c r="AA13">
        <v>102.9</v>
      </c>
      <c r="AC13" s="107" t="s">
        <v>1</v>
      </c>
      <c r="AD13" s="107" t="s">
        <v>2</v>
      </c>
      <c r="AE13" s="107" t="s">
        <v>205</v>
      </c>
      <c r="AF13" s="107" t="s">
        <v>206</v>
      </c>
      <c r="AG13" s="107" t="s">
        <v>207</v>
      </c>
      <c r="AH13" s="107" t="s">
        <v>208</v>
      </c>
      <c r="AI13" s="107" t="s">
        <v>209</v>
      </c>
      <c r="AJ13" s="107" t="s">
        <v>210</v>
      </c>
      <c r="AK13" s="107" t="s">
        <v>211</v>
      </c>
      <c r="AL13" s="107" t="s">
        <v>212</v>
      </c>
      <c r="AM13" s="107" t="s">
        <v>213</v>
      </c>
      <c r="AN13" s="107" t="s">
        <v>214</v>
      </c>
      <c r="AO13" s="131" t="s">
        <v>224</v>
      </c>
      <c r="AR13" t="s">
        <v>30</v>
      </c>
      <c r="AS13">
        <v>2021</v>
      </c>
      <c r="AT13" t="s">
        <v>53</v>
      </c>
      <c r="AU13">
        <v>191.4</v>
      </c>
      <c r="AW13">
        <v>165.3</v>
      </c>
      <c r="AX13">
        <v>162.9</v>
      </c>
      <c r="AY13">
        <v>173.4</v>
      </c>
      <c r="AZ13">
        <v>158.9</v>
      </c>
      <c r="BA13">
        <v>163.80000000000001</v>
      </c>
      <c r="BB13">
        <v>169.3</v>
      </c>
      <c r="BC13">
        <v>162.4</v>
      </c>
      <c r="BD13">
        <v>165.2</v>
      </c>
      <c r="BE13">
        <v>2182</v>
      </c>
      <c r="BF13">
        <v>506.2</v>
      </c>
    </row>
    <row r="14" spans="1:58" x14ac:dyDescent="0.3">
      <c r="A14">
        <v>2013</v>
      </c>
      <c r="B14" t="s">
        <v>39</v>
      </c>
      <c r="C14" t="s">
        <v>20</v>
      </c>
      <c r="D14" t="s">
        <v>32</v>
      </c>
      <c r="E14">
        <v>100.5</v>
      </c>
      <c r="F14">
        <v>100.5</v>
      </c>
      <c r="H14" t="s">
        <v>30</v>
      </c>
      <c r="I14">
        <v>2021</v>
      </c>
      <c r="J14" t="s">
        <v>21</v>
      </c>
      <c r="K14" s="9">
        <v>154.4</v>
      </c>
      <c r="L14" s="9">
        <v>156</v>
      </c>
      <c r="N14">
        <v>2013</v>
      </c>
      <c r="O14" t="s">
        <v>9</v>
      </c>
      <c r="P14">
        <v>101.9</v>
      </c>
      <c r="Q14">
        <v>102.4</v>
      </c>
      <c r="R14">
        <v>101.4</v>
      </c>
      <c r="S14">
        <v>103.4</v>
      </c>
      <c r="T14">
        <v>107.3</v>
      </c>
      <c r="U14">
        <v>118</v>
      </c>
      <c r="V14">
        <v>129.19999999999999</v>
      </c>
      <c r="W14">
        <v>138.9</v>
      </c>
      <c r="X14">
        <v>154</v>
      </c>
      <c r="Y14">
        <v>164.9</v>
      </c>
      <c r="AA14">
        <v>145.69999999999999</v>
      </c>
      <c r="AC14">
        <v>2022</v>
      </c>
      <c r="AD14" t="s">
        <v>31</v>
      </c>
      <c r="AE14">
        <v>11351</v>
      </c>
      <c r="AF14">
        <v>1070</v>
      </c>
      <c r="AG14">
        <v>0</v>
      </c>
      <c r="AH14">
        <v>23</v>
      </c>
      <c r="AI14">
        <v>6</v>
      </c>
      <c r="AJ14">
        <v>144</v>
      </c>
      <c r="AK14">
        <v>338</v>
      </c>
      <c r="AL14">
        <v>112</v>
      </c>
      <c r="AM14">
        <v>166</v>
      </c>
      <c r="AN14">
        <v>144</v>
      </c>
      <c r="AO14" s="130" t="e">
        <f>(Objective_5__Imported_oil_data[[#This Row],[CRUDE OIL]]-AE13)/AE13</f>
        <v>#VALUE!</v>
      </c>
      <c r="AR14" t="s">
        <v>30</v>
      </c>
      <c r="AS14">
        <v>2021</v>
      </c>
      <c r="AT14" t="s">
        <v>55</v>
      </c>
      <c r="AU14">
        <v>190.8</v>
      </c>
      <c r="AW14">
        <v>165.6</v>
      </c>
      <c r="AX14">
        <v>163.9</v>
      </c>
      <c r="AY14">
        <v>174</v>
      </c>
      <c r="AZ14">
        <v>160.1</v>
      </c>
      <c r="BA14">
        <v>164.5</v>
      </c>
      <c r="BB14">
        <v>169.7</v>
      </c>
      <c r="BC14">
        <v>162.80000000000001</v>
      </c>
      <c r="BD14">
        <v>166</v>
      </c>
      <c r="BE14">
        <v>2168.1999999999998</v>
      </c>
      <c r="BF14">
        <v>510.3</v>
      </c>
    </row>
    <row r="15" spans="1:58" x14ac:dyDescent="0.3">
      <c r="A15">
        <v>2013</v>
      </c>
      <c r="B15" t="s">
        <v>39</v>
      </c>
      <c r="C15" t="s">
        <v>4</v>
      </c>
      <c r="D15">
        <v>109.5</v>
      </c>
      <c r="E15">
        <v>113.4</v>
      </c>
      <c r="F15">
        <v>110.9</v>
      </c>
      <c r="H15" t="s">
        <v>30</v>
      </c>
      <c r="I15">
        <v>2021</v>
      </c>
      <c r="J15" t="s">
        <v>23</v>
      </c>
      <c r="K15" s="9">
        <v>164.3</v>
      </c>
      <c r="L15" s="9">
        <v>164.6</v>
      </c>
      <c r="N15">
        <v>2014</v>
      </c>
      <c r="O15" t="s">
        <v>3</v>
      </c>
      <c r="P15">
        <v>118.9</v>
      </c>
      <c r="Q15">
        <v>119.4</v>
      </c>
      <c r="R15">
        <v>120.1</v>
      </c>
      <c r="S15">
        <v>120.2</v>
      </c>
      <c r="T15">
        <v>120.3</v>
      </c>
      <c r="U15">
        <v>120.7</v>
      </c>
      <c r="V15">
        <v>121.7</v>
      </c>
      <c r="W15">
        <v>121.8</v>
      </c>
      <c r="X15">
        <v>122.3</v>
      </c>
      <c r="Y15">
        <v>122.6</v>
      </c>
      <c r="Z15">
        <v>122.7</v>
      </c>
      <c r="AA15">
        <v>122.4</v>
      </c>
      <c r="AC15">
        <v>2022</v>
      </c>
      <c r="AD15" t="s">
        <v>36</v>
      </c>
      <c r="AE15">
        <v>10421</v>
      </c>
      <c r="AF15">
        <v>1320</v>
      </c>
      <c r="AH15">
        <v>83</v>
      </c>
      <c r="AI15">
        <v>5</v>
      </c>
      <c r="AJ15">
        <v>183</v>
      </c>
      <c r="AK15">
        <v>229</v>
      </c>
      <c r="AL15">
        <v>119</v>
      </c>
      <c r="AM15">
        <v>164</v>
      </c>
      <c r="AN15">
        <v>71</v>
      </c>
      <c r="AO15" s="130">
        <f>(Objective_5__Imported_oil_data[[#This Row],[CRUDE OIL]]-AE14)/AE14</f>
        <v>-8.1931107391419261E-2</v>
      </c>
      <c r="AR15" t="s">
        <v>30</v>
      </c>
      <c r="AS15">
        <v>2022</v>
      </c>
      <c r="AT15" t="s">
        <v>31</v>
      </c>
      <c r="AU15">
        <v>190.7</v>
      </c>
      <c r="AW15">
        <v>165.8</v>
      </c>
      <c r="AX15">
        <v>164.9</v>
      </c>
      <c r="AY15">
        <v>174.7</v>
      </c>
      <c r="AZ15">
        <v>160.80000000000001</v>
      </c>
      <c r="BA15">
        <v>164.9</v>
      </c>
      <c r="BB15">
        <v>169.9</v>
      </c>
      <c r="BC15">
        <v>163.19999999999999</v>
      </c>
      <c r="BD15">
        <v>166.6</v>
      </c>
      <c r="BE15">
        <v>2153</v>
      </c>
      <c r="BF15">
        <v>515.20000000000005</v>
      </c>
    </row>
    <row r="16" spans="1:58" x14ac:dyDescent="0.3">
      <c r="A16">
        <v>2013</v>
      </c>
      <c r="B16" t="s">
        <v>39</v>
      </c>
      <c r="C16" t="s">
        <v>6</v>
      </c>
      <c r="D16">
        <v>106.3</v>
      </c>
      <c r="E16">
        <v>104.7</v>
      </c>
      <c r="F16">
        <v>105.7</v>
      </c>
      <c r="H16" t="s">
        <v>30</v>
      </c>
      <c r="I16">
        <v>2021</v>
      </c>
      <c r="J16" t="s">
        <v>22</v>
      </c>
      <c r="K16" s="9">
        <v>154.80000000000001</v>
      </c>
      <c r="L16" s="9">
        <v>154.80000000000001</v>
      </c>
      <c r="N16">
        <v>2014</v>
      </c>
      <c r="O16" t="s">
        <v>5</v>
      </c>
      <c r="P16">
        <v>120.5</v>
      </c>
      <c r="Q16">
        <v>121.2</v>
      </c>
      <c r="R16">
        <v>120.7</v>
      </c>
      <c r="S16">
        <v>118.1</v>
      </c>
      <c r="T16">
        <v>116.9</v>
      </c>
      <c r="U16">
        <v>116.1</v>
      </c>
      <c r="V16">
        <v>117.7</v>
      </c>
      <c r="W16">
        <v>117.8</v>
      </c>
      <c r="X16">
        <v>117.8</v>
      </c>
      <c r="Y16">
        <v>118.3</v>
      </c>
      <c r="Z16">
        <v>119.9</v>
      </c>
      <c r="AA16">
        <v>121.8</v>
      </c>
      <c r="AC16">
        <v>2022</v>
      </c>
      <c r="AD16" t="s">
        <v>38</v>
      </c>
      <c r="AE16">
        <v>10895</v>
      </c>
      <c r="AF16">
        <v>1061</v>
      </c>
      <c r="AH16">
        <v>54</v>
      </c>
      <c r="AI16">
        <v>4</v>
      </c>
      <c r="AJ16">
        <v>170</v>
      </c>
      <c r="AK16">
        <v>252</v>
      </c>
      <c r="AL16">
        <v>144</v>
      </c>
      <c r="AM16">
        <v>265</v>
      </c>
      <c r="AN16">
        <v>239</v>
      </c>
      <c r="AO16" s="130">
        <f>(Objective_5__Imported_oil_data[[#This Row],[CRUDE OIL]]-AE15)/AE15</f>
        <v>4.5485078207465696E-2</v>
      </c>
      <c r="AR16" t="s">
        <v>30</v>
      </c>
      <c r="AS16">
        <v>2022</v>
      </c>
      <c r="AT16" t="s">
        <v>36</v>
      </c>
      <c r="AU16">
        <v>191.5</v>
      </c>
      <c r="AW16">
        <v>167.4</v>
      </c>
      <c r="AX16">
        <v>165.7</v>
      </c>
      <c r="AY16">
        <v>175.3</v>
      </c>
      <c r="AZ16">
        <v>161.19999999999999</v>
      </c>
      <c r="BA16">
        <v>165.5</v>
      </c>
      <c r="BB16">
        <v>170.3</v>
      </c>
      <c r="BC16">
        <v>164.5</v>
      </c>
      <c r="BD16">
        <v>167.3</v>
      </c>
      <c r="BE16">
        <v>2150.4</v>
      </c>
      <c r="BF16">
        <v>518.79999999999995</v>
      </c>
    </row>
    <row r="17" spans="1:58" x14ac:dyDescent="0.3">
      <c r="A17">
        <v>2013</v>
      </c>
      <c r="B17" t="s">
        <v>39</v>
      </c>
      <c r="C17" t="s">
        <v>28</v>
      </c>
      <c r="D17">
        <v>104.6</v>
      </c>
      <c r="E17">
        <v>105.1</v>
      </c>
      <c r="F17">
        <v>104.8</v>
      </c>
      <c r="H17" t="s">
        <v>30</v>
      </c>
      <c r="I17">
        <v>2021</v>
      </c>
      <c r="J17" t="s">
        <v>28</v>
      </c>
      <c r="K17" s="9">
        <v>157.19999999999999</v>
      </c>
      <c r="L17" s="9">
        <v>157.30000000000001</v>
      </c>
      <c r="N17">
        <v>2014</v>
      </c>
      <c r="O17" t="s">
        <v>15</v>
      </c>
      <c r="P17">
        <v>116</v>
      </c>
      <c r="Q17">
        <v>115.3</v>
      </c>
      <c r="R17">
        <v>116.2</v>
      </c>
      <c r="S17">
        <v>117.2</v>
      </c>
      <c r="T17">
        <v>118.2</v>
      </c>
      <c r="U17">
        <v>119.5</v>
      </c>
      <c r="V17">
        <v>123.3</v>
      </c>
      <c r="W17">
        <v>125.3</v>
      </c>
      <c r="X17">
        <v>125.3</v>
      </c>
      <c r="Y17">
        <v>125.1</v>
      </c>
      <c r="Z17">
        <v>124.9</v>
      </c>
      <c r="AA17">
        <v>123.3</v>
      </c>
      <c r="AC17">
        <v>2022</v>
      </c>
      <c r="AD17" t="s">
        <v>39</v>
      </c>
      <c r="AE17">
        <v>16815</v>
      </c>
      <c r="AF17">
        <v>1536</v>
      </c>
      <c r="AH17">
        <v>32</v>
      </c>
      <c r="AI17">
        <v>3</v>
      </c>
      <c r="AJ17">
        <v>209</v>
      </c>
      <c r="AK17">
        <v>659</v>
      </c>
      <c r="AL17">
        <v>138</v>
      </c>
      <c r="AM17">
        <v>224</v>
      </c>
      <c r="AN17">
        <v>144</v>
      </c>
      <c r="AO17" s="130">
        <f>(Objective_5__Imported_oil_data[[#This Row],[CRUDE OIL]]-AE16)/AE16</f>
        <v>0.54336851766865535</v>
      </c>
      <c r="AR17" t="s">
        <v>30</v>
      </c>
      <c r="AS17">
        <v>2022</v>
      </c>
      <c r="AT17" t="s">
        <v>38</v>
      </c>
      <c r="AU17">
        <v>192.3</v>
      </c>
      <c r="AW17">
        <v>168.9</v>
      </c>
      <c r="AX17">
        <v>166.5</v>
      </c>
      <c r="AY17">
        <v>176</v>
      </c>
      <c r="AZ17">
        <v>162</v>
      </c>
      <c r="BA17">
        <v>166.6</v>
      </c>
      <c r="BB17">
        <v>170.6</v>
      </c>
      <c r="BC17">
        <v>167.4</v>
      </c>
      <c r="BD17">
        <v>168.3</v>
      </c>
      <c r="BE17">
        <v>2179.1000000000004</v>
      </c>
      <c r="BF17">
        <v>523.70000000000005</v>
      </c>
    </row>
    <row r="18" spans="1:58" x14ac:dyDescent="0.3">
      <c r="A18">
        <v>2013</v>
      </c>
      <c r="B18" t="s">
        <v>39</v>
      </c>
      <c r="C18" t="s">
        <v>13</v>
      </c>
      <c r="D18">
        <v>106.5</v>
      </c>
      <c r="E18">
        <v>108.2</v>
      </c>
      <c r="F18">
        <v>107.2</v>
      </c>
      <c r="H18" t="s">
        <v>30</v>
      </c>
      <c r="I18">
        <v>2021</v>
      </c>
      <c r="J18" t="s">
        <v>16</v>
      </c>
      <c r="K18" s="9">
        <v>186.5</v>
      </c>
      <c r="L18" s="9">
        <v>186.1</v>
      </c>
      <c r="N18">
        <v>2014</v>
      </c>
      <c r="O18" t="s">
        <v>8</v>
      </c>
      <c r="P18">
        <v>115.5</v>
      </c>
      <c r="Q18">
        <v>116.6</v>
      </c>
      <c r="R18">
        <v>119.6</v>
      </c>
      <c r="S18">
        <v>125.5</v>
      </c>
      <c r="T18">
        <v>126.3</v>
      </c>
      <c r="U18">
        <v>125.8</v>
      </c>
      <c r="V18">
        <v>129.1</v>
      </c>
      <c r="W18">
        <v>129.69999999999999</v>
      </c>
      <c r="X18">
        <v>129.80000000000001</v>
      </c>
      <c r="Y18">
        <v>128.9</v>
      </c>
      <c r="Z18">
        <v>128.80000000000001</v>
      </c>
      <c r="AA18">
        <v>128.6</v>
      </c>
      <c r="AC18">
        <v>2022</v>
      </c>
      <c r="AD18" t="s">
        <v>41</v>
      </c>
      <c r="AE18">
        <v>15469</v>
      </c>
      <c r="AF18">
        <v>1198</v>
      </c>
      <c r="AG18">
        <v>40</v>
      </c>
      <c r="AH18">
        <v>34</v>
      </c>
      <c r="AI18">
        <v>13</v>
      </c>
      <c r="AJ18">
        <v>217</v>
      </c>
      <c r="AK18">
        <v>326</v>
      </c>
      <c r="AL18">
        <v>132</v>
      </c>
      <c r="AM18">
        <v>217</v>
      </c>
      <c r="AN18">
        <v>171</v>
      </c>
      <c r="AO18" s="130">
        <f>(Objective_5__Imported_oil_data[[#This Row],[CRUDE OIL]]-AE17)/AE17</f>
        <v>-8.0047576568539988E-2</v>
      </c>
      <c r="AR18" t="s">
        <v>30</v>
      </c>
      <c r="AS18">
        <v>2022</v>
      </c>
      <c r="AT18" t="s">
        <v>39</v>
      </c>
      <c r="AU18">
        <v>192.8</v>
      </c>
      <c r="AW18">
        <v>173.3</v>
      </c>
      <c r="AX18">
        <v>167.7</v>
      </c>
      <c r="AY18">
        <v>177</v>
      </c>
      <c r="AZ18">
        <v>166.2</v>
      </c>
      <c r="BA18">
        <v>167.2</v>
      </c>
      <c r="BB18">
        <v>170.9</v>
      </c>
      <c r="BC18">
        <v>169</v>
      </c>
      <c r="BD18">
        <v>170.2</v>
      </c>
      <c r="BE18">
        <v>2206.6</v>
      </c>
      <c r="BF18">
        <v>529.70000000000005</v>
      </c>
    </row>
    <row r="19" spans="1:58" x14ac:dyDescent="0.3">
      <c r="A19">
        <v>2013</v>
      </c>
      <c r="B19" t="s">
        <v>39</v>
      </c>
      <c r="C19" t="s">
        <v>7</v>
      </c>
      <c r="D19">
        <v>105.7</v>
      </c>
      <c r="E19">
        <v>102.1</v>
      </c>
      <c r="F19">
        <v>104.4</v>
      </c>
      <c r="H19" t="s">
        <v>30</v>
      </c>
      <c r="I19">
        <v>2021</v>
      </c>
      <c r="J19" t="s">
        <v>27</v>
      </c>
      <c r="K19" s="9">
        <v>155.19999999999999</v>
      </c>
      <c r="L19" s="9">
        <v>153.1</v>
      </c>
      <c r="N19">
        <v>2014</v>
      </c>
      <c r="O19" t="s">
        <v>4</v>
      </c>
      <c r="P19">
        <v>117.1</v>
      </c>
      <c r="Q19">
        <v>117.7</v>
      </c>
      <c r="R19">
        <v>118.1</v>
      </c>
      <c r="S19">
        <v>118.9</v>
      </c>
      <c r="T19">
        <v>120.2</v>
      </c>
      <c r="U19">
        <v>121.6</v>
      </c>
      <c r="V19">
        <v>122.5</v>
      </c>
      <c r="W19">
        <v>122.8</v>
      </c>
      <c r="X19">
        <v>122.4</v>
      </c>
      <c r="Y19">
        <v>122.5</v>
      </c>
      <c r="Z19">
        <v>122.6</v>
      </c>
      <c r="AA19">
        <v>122.4</v>
      </c>
      <c r="AC19">
        <v>2022</v>
      </c>
      <c r="AD19" t="s">
        <v>42</v>
      </c>
      <c r="AE19">
        <v>15597</v>
      </c>
      <c r="AF19">
        <v>971</v>
      </c>
      <c r="AG19">
        <v>208</v>
      </c>
      <c r="AH19">
        <v>2</v>
      </c>
      <c r="AI19">
        <v>196</v>
      </c>
      <c r="AJ19">
        <v>202</v>
      </c>
      <c r="AK19">
        <v>396</v>
      </c>
      <c r="AL19">
        <v>103</v>
      </c>
      <c r="AM19">
        <v>187</v>
      </c>
      <c r="AN19">
        <v>98</v>
      </c>
      <c r="AO19" s="130">
        <f>(Objective_5__Imported_oil_data[[#This Row],[CRUDE OIL]]-AE18)/AE18</f>
        <v>8.2746137436162642E-3</v>
      </c>
      <c r="AR19" t="s">
        <v>30</v>
      </c>
      <c r="AS19">
        <v>2022</v>
      </c>
      <c r="AT19" t="s">
        <v>41</v>
      </c>
      <c r="AU19">
        <v>192.9</v>
      </c>
      <c r="AW19">
        <v>175.3</v>
      </c>
      <c r="AX19">
        <v>168.9</v>
      </c>
      <c r="AY19">
        <v>177.7</v>
      </c>
      <c r="AZ19">
        <v>167.1</v>
      </c>
      <c r="BA19">
        <v>167.6</v>
      </c>
      <c r="BB19">
        <v>171.8</v>
      </c>
      <c r="BC19">
        <v>168.5</v>
      </c>
      <c r="BD19">
        <v>170.9</v>
      </c>
      <c r="BE19">
        <v>2226.8000000000002</v>
      </c>
      <c r="BF19">
        <v>535.5</v>
      </c>
    </row>
    <row r="20" spans="1:58" x14ac:dyDescent="0.3">
      <c r="A20">
        <v>2013</v>
      </c>
      <c r="B20" t="s">
        <v>39</v>
      </c>
      <c r="C20" t="s">
        <v>16</v>
      </c>
      <c r="D20">
        <v>107.1</v>
      </c>
      <c r="E20">
        <v>108.5</v>
      </c>
      <c r="F20">
        <v>107.5</v>
      </c>
      <c r="H20" t="s">
        <v>30</v>
      </c>
      <c r="I20">
        <v>2021</v>
      </c>
      <c r="J20" t="s">
        <v>25</v>
      </c>
      <c r="K20" s="9">
        <v>157</v>
      </c>
      <c r="L20" s="9">
        <v>157.80000000000001</v>
      </c>
      <c r="N20">
        <v>2014</v>
      </c>
      <c r="O20" t="s">
        <v>6</v>
      </c>
      <c r="P20">
        <v>114.4</v>
      </c>
      <c r="Q20">
        <v>115</v>
      </c>
      <c r="R20">
        <v>116.1</v>
      </c>
      <c r="S20">
        <v>117</v>
      </c>
      <c r="T20">
        <v>118</v>
      </c>
      <c r="U20">
        <v>119.3</v>
      </c>
      <c r="V20">
        <v>120.6</v>
      </c>
      <c r="W20">
        <v>121.9</v>
      </c>
      <c r="X20">
        <v>122.7</v>
      </c>
      <c r="Y20">
        <v>123.2</v>
      </c>
      <c r="Z20">
        <v>124</v>
      </c>
      <c r="AA20">
        <v>124.2</v>
      </c>
      <c r="AC20">
        <v>2022</v>
      </c>
      <c r="AD20" t="s">
        <v>44</v>
      </c>
      <c r="AE20">
        <v>16265</v>
      </c>
      <c r="AF20">
        <v>1056</v>
      </c>
      <c r="AG20">
        <v>78</v>
      </c>
      <c r="AH20">
        <v>117</v>
      </c>
      <c r="AI20">
        <v>181</v>
      </c>
      <c r="AJ20">
        <v>262</v>
      </c>
      <c r="AK20">
        <v>452</v>
      </c>
      <c r="AL20">
        <v>57</v>
      </c>
      <c r="AM20">
        <v>225</v>
      </c>
      <c r="AN20">
        <v>78</v>
      </c>
      <c r="AO20" s="130">
        <f>(Objective_5__Imported_oil_data[[#This Row],[CRUDE OIL]]-AE19)/AE19</f>
        <v>4.282874911842021E-2</v>
      </c>
      <c r="AR20" t="s">
        <v>30</v>
      </c>
      <c r="AS20">
        <v>2022</v>
      </c>
      <c r="AT20" t="s">
        <v>42</v>
      </c>
      <c r="AU20">
        <v>192.9</v>
      </c>
      <c r="AW20">
        <v>176.7</v>
      </c>
      <c r="AX20">
        <v>170.3</v>
      </c>
      <c r="AY20">
        <v>178.2</v>
      </c>
      <c r="AZ20">
        <v>165.5</v>
      </c>
      <c r="BA20">
        <v>168</v>
      </c>
      <c r="BB20">
        <v>172.6</v>
      </c>
      <c r="BC20">
        <v>169.5</v>
      </c>
      <c r="BD20">
        <v>171</v>
      </c>
      <c r="BE20">
        <v>2248.3000000000002</v>
      </c>
      <c r="BF20">
        <v>539.79999999999995</v>
      </c>
    </row>
    <row r="21" spans="1:58" x14ac:dyDescent="0.3">
      <c r="A21">
        <v>2013</v>
      </c>
      <c r="B21" t="s">
        <v>39</v>
      </c>
      <c r="C21" t="s">
        <v>27</v>
      </c>
      <c r="D21">
        <v>102.7</v>
      </c>
      <c r="E21">
        <v>103.2</v>
      </c>
      <c r="F21">
        <v>102.9</v>
      </c>
      <c r="H21" t="s">
        <v>30</v>
      </c>
      <c r="I21">
        <v>2021</v>
      </c>
      <c r="J21" t="s">
        <v>24</v>
      </c>
      <c r="K21" s="9">
        <v>150.19999999999999</v>
      </c>
      <c r="L21" s="9">
        <v>151.30000000000001</v>
      </c>
      <c r="N21">
        <v>2014</v>
      </c>
      <c r="O21" t="s">
        <v>13</v>
      </c>
      <c r="P21">
        <v>112.4</v>
      </c>
      <c r="Q21">
        <v>112.9</v>
      </c>
      <c r="R21">
        <v>113</v>
      </c>
      <c r="S21">
        <v>113.5</v>
      </c>
      <c r="T21">
        <v>114.2</v>
      </c>
      <c r="U21">
        <v>114.9</v>
      </c>
      <c r="V21">
        <v>115.6</v>
      </c>
      <c r="W21">
        <v>115.8</v>
      </c>
      <c r="X21">
        <v>116.5</v>
      </c>
      <c r="Y21">
        <v>116.8</v>
      </c>
      <c r="Z21">
        <v>116.8</v>
      </c>
      <c r="AA21">
        <v>117.3</v>
      </c>
      <c r="AC21">
        <v>2022</v>
      </c>
      <c r="AD21" t="s">
        <v>46</v>
      </c>
      <c r="AE21">
        <v>13107</v>
      </c>
      <c r="AF21">
        <v>1075</v>
      </c>
      <c r="AG21">
        <v>0</v>
      </c>
      <c r="AH21">
        <v>60</v>
      </c>
      <c r="AI21">
        <v>11</v>
      </c>
      <c r="AJ21">
        <v>203</v>
      </c>
      <c r="AK21">
        <v>370</v>
      </c>
      <c r="AL21">
        <v>30</v>
      </c>
      <c r="AM21">
        <v>170</v>
      </c>
      <c r="AN21">
        <v>141</v>
      </c>
      <c r="AO21" s="130">
        <f>(Objective_5__Imported_oil_data[[#This Row],[CRUDE OIL]]-AE20)/AE20</f>
        <v>-0.19415923762680604</v>
      </c>
      <c r="AR21" t="s">
        <v>30</v>
      </c>
      <c r="AS21">
        <v>2022</v>
      </c>
      <c r="AT21" t="s">
        <v>44</v>
      </c>
      <c r="AU21">
        <v>193.2</v>
      </c>
      <c r="AW21">
        <v>179.6</v>
      </c>
      <c r="AX21">
        <v>171.3</v>
      </c>
      <c r="AY21">
        <v>178.8</v>
      </c>
      <c r="AZ21">
        <v>166.3</v>
      </c>
      <c r="BA21">
        <v>168.6</v>
      </c>
      <c r="BB21">
        <v>174.7</v>
      </c>
      <c r="BC21">
        <v>169.7</v>
      </c>
      <c r="BD21">
        <v>171.8</v>
      </c>
      <c r="BE21">
        <v>2252.5</v>
      </c>
      <c r="BF21">
        <v>544</v>
      </c>
    </row>
    <row r="22" spans="1:58" x14ac:dyDescent="0.3">
      <c r="A22">
        <v>2013</v>
      </c>
      <c r="B22" t="s">
        <v>39</v>
      </c>
      <c r="C22" t="s">
        <v>14</v>
      </c>
      <c r="D22">
        <v>108.8</v>
      </c>
      <c r="E22">
        <v>110.6</v>
      </c>
      <c r="F22">
        <v>109.6</v>
      </c>
      <c r="H22" t="s">
        <v>30</v>
      </c>
      <c r="I22">
        <v>2022</v>
      </c>
      <c r="J22" t="s">
        <v>174</v>
      </c>
      <c r="K22" s="9">
        <v>172.93333333333331</v>
      </c>
      <c r="L22" s="9">
        <v>174.56666666666669</v>
      </c>
      <c r="N22">
        <v>2014</v>
      </c>
      <c r="O22" t="s">
        <v>7</v>
      </c>
      <c r="P22">
        <v>109</v>
      </c>
      <c r="Q22">
        <v>109</v>
      </c>
      <c r="R22">
        <v>109.3</v>
      </c>
      <c r="S22">
        <v>109.7</v>
      </c>
      <c r="T22">
        <v>110.1</v>
      </c>
      <c r="U22">
        <v>110.3</v>
      </c>
      <c r="V22">
        <v>110.4</v>
      </c>
      <c r="W22">
        <v>110.6</v>
      </c>
      <c r="X22">
        <v>110.4</v>
      </c>
      <c r="Y22">
        <v>110.5</v>
      </c>
      <c r="Z22">
        <v>110.5</v>
      </c>
      <c r="AA22">
        <v>110.2</v>
      </c>
      <c r="AC22">
        <v>2022</v>
      </c>
      <c r="AD22" t="s">
        <v>48</v>
      </c>
      <c r="AE22">
        <v>11827</v>
      </c>
      <c r="AF22">
        <v>939</v>
      </c>
      <c r="AG22">
        <v>173</v>
      </c>
      <c r="AH22">
        <v>44</v>
      </c>
      <c r="AI22">
        <v>2</v>
      </c>
      <c r="AJ22">
        <v>160</v>
      </c>
      <c r="AK22">
        <v>272</v>
      </c>
      <c r="AL22">
        <v>49</v>
      </c>
      <c r="AM22">
        <v>127</v>
      </c>
      <c r="AN22">
        <v>81</v>
      </c>
      <c r="AO22" s="130">
        <f>(Objective_5__Imported_oil_data[[#This Row],[CRUDE OIL]]-AE21)/AE21</f>
        <v>-9.7657740138857099E-2</v>
      </c>
      <c r="AR22" t="s">
        <v>30</v>
      </c>
      <c r="AS22">
        <v>2022</v>
      </c>
      <c r="AT22" t="s">
        <v>46</v>
      </c>
      <c r="AU22">
        <v>193.7</v>
      </c>
      <c r="AW22">
        <v>179.1</v>
      </c>
      <c r="AX22">
        <v>172.3</v>
      </c>
      <c r="AY22">
        <v>179.4</v>
      </c>
      <c r="AZ22">
        <v>166.6</v>
      </c>
      <c r="BA22">
        <v>169.3</v>
      </c>
      <c r="BB22">
        <v>175.7</v>
      </c>
      <c r="BC22">
        <v>171.1</v>
      </c>
      <c r="BD22">
        <v>172.6</v>
      </c>
      <c r="BE22">
        <v>2255.7999999999997</v>
      </c>
      <c r="BF22">
        <v>547.9</v>
      </c>
    </row>
    <row r="23" spans="1:58" x14ac:dyDescent="0.3">
      <c r="A23">
        <v>2013</v>
      </c>
      <c r="B23" t="s">
        <v>39</v>
      </c>
      <c r="C23" t="s">
        <v>10</v>
      </c>
      <c r="D23">
        <v>105.7</v>
      </c>
      <c r="E23">
        <v>104.6</v>
      </c>
      <c r="F23">
        <v>105.3</v>
      </c>
      <c r="H23" t="s">
        <v>30</v>
      </c>
      <c r="I23">
        <v>2022</v>
      </c>
      <c r="J23" t="s">
        <v>26</v>
      </c>
      <c r="K23" s="9">
        <v>170.3</v>
      </c>
      <c r="L23" s="9">
        <v>170.6</v>
      </c>
      <c r="N23">
        <v>2014</v>
      </c>
      <c r="O23" t="s">
        <v>14</v>
      </c>
      <c r="P23">
        <v>117.3</v>
      </c>
      <c r="Q23">
        <v>117.8</v>
      </c>
      <c r="R23">
        <v>118.3</v>
      </c>
      <c r="S23">
        <v>118.7</v>
      </c>
      <c r="T23">
        <v>119.2</v>
      </c>
      <c r="U23">
        <v>120.1</v>
      </c>
      <c r="V23">
        <v>120.9</v>
      </c>
      <c r="W23">
        <v>121.7</v>
      </c>
      <c r="X23">
        <v>122.6</v>
      </c>
      <c r="Y23">
        <v>123.2</v>
      </c>
      <c r="Z23">
        <v>124.5</v>
      </c>
      <c r="AA23">
        <v>124.8</v>
      </c>
      <c r="AC23">
        <v>2022</v>
      </c>
      <c r="AD23" t="s">
        <v>50</v>
      </c>
      <c r="AE23">
        <v>12087</v>
      </c>
      <c r="AF23">
        <v>836</v>
      </c>
      <c r="AG23">
        <v>296</v>
      </c>
      <c r="AH23">
        <v>77</v>
      </c>
      <c r="AI23">
        <v>11</v>
      </c>
      <c r="AJ23">
        <v>229</v>
      </c>
      <c r="AK23">
        <v>301</v>
      </c>
      <c r="AL23">
        <v>94</v>
      </c>
      <c r="AM23">
        <v>193</v>
      </c>
      <c r="AN23">
        <v>73</v>
      </c>
      <c r="AO23" s="130">
        <f>(Objective_5__Imported_oil_data[[#This Row],[CRUDE OIL]]-AE22)/AE22</f>
        <v>2.1983596854654605E-2</v>
      </c>
      <c r="AR23" t="s">
        <v>30</v>
      </c>
      <c r="AS23">
        <v>2022</v>
      </c>
      <c r="AT23" t="s">
        <v>48</v>
      </c>
      <c r="AU23">
        <v>194.5</v>
      </c>
      <c r="AW23">
        <v>179.7</v>
      </c>
      <c r="AX23">
        <v>173.6</v>
      </c>
      <c r="AY23">
        <v>180.2</v>
      </c>
      <c r="AZ23">
        <v>166.9</v>
      </c>
      <c r="BA23">
        <v>170</v>
      </c>
      <c r="BB23">
        <v>176.2</v>
      </c>
      <c r="BC23">
        <v>170.8</v>
      </c>
      <c r="BD23">
        <v>173.1</v>
      </c>
      <c r="BE23">
        <v>2267.8000000000002</v>
      </c>
      <c r="BF23">
        <v>552.5</v>
      </c>
    </row>
    <row r="24" spans="1:58" x14ac:dyDescent="0.3">
      <c r="A24">
        <v>2013</v>
      </c>
      <c r="B24" t="s">
        <v>39</v>
      </c>
      <c r="C24" t="s">
        <v>25</v>
      </c>
      <c r="D24">
        <v>104.5</v>
      </c>
      <c r="E24">
        <v>104</v>
      </c>
      <c r="F24">
        <v>104.2</v>
      </c>
      <c r="H24" t="s">
        <v>30</v>
      </c>
      <c r="I24">
        <v>2022</v>
      </c>
      <c r="J24" t="s">
        <v>173</v>
      </c>
      <c r="K24" s="9">
        <v>165.41538461538462</v>
      </c>
      <c r="L24" s="9">
        <v>167.62307692307695</v>
      </c>
      <c r="N24">
        <v>2014</v>
      </c>
      <c r="O24" t="s">
        <v>10</v>
      </c>
      <c r="P24">
        <v>109.6</v>
      </c>
      <c r="Q24">
        <v>109.8</v>
      </c>
      <c r="R24">
        <v>110.2</v>
      </c>
      <c r="S24">
        <v>111</v>
      </c>
      <c r="T24">
        <v>111.5</v>
      </c>
      <c r="U24">
        <v>112.2</v>
      </c>
      <c r="V24">
        <v>113.2</v>
      </c>
      <c r="W24">
        <v>114.1</v>
      </c>
      <c r="X24">
        <v>115</v>
      </c>
      <c r="Y24">
        <v>115.5</v>
      </c>
      <c r="Z24">
        <v>116.2</v>
      </c>
      <c r="AA24">
        <v>116.3</v>
      </c>
      <c r="AC24">
        <v>2022</v>
      </c>
      <c r="AD24" t="s">
        <v>53</v>
      </c>
      <c r="AE24">
        <v>12253</v>
      </c>
      <c r="AF24">
        <v>1122</v>
      </c>
      <c r="AG24">
        <v>197</v>
      </c>
      <c r="AH24">
        <v>21</v>
      </c>
      <c r="AI24">
        <v>8</v>
      </c>
      <c r="AJ24">
        <v>174</v>
      </c>
      <c r="AK24">
        <v>249</v>
      </c>
      <c r="AL24">
        <v>135</v>
      </c>
      <c r="AM24">
        <v>209</v>
      </c>
      <c r="AN24">
        <v>82</v>
      </c>
      <c r="AO24" s="130">
        <f>(Objective_5__Imported_oil_data[[#This Row],[CRUDE OIL]]-AE23)/AE23</f>
        <v>1.3733763547613138E-2</v>
      </c>
      <c r="AR24" t="s">
        <v>30</v>
      </c>
      <c r="AS24">
        <v>2022</v>
      </c>
      <c r="AT24" t="s">
        <v>50</v>
      </c>
      <c r="AU24">
        <v>194.9</v>
      </c>
      <c r="AW24">
        <v>180.8</v>
      </c>
      <c r="AX24">
        <v>174.4</v>
      </c>
      <c r="AY24">
        <v>181.2</v>
      </c>
      <c r="AZ24">
        <v>167.4</v>
      </c>
      <c r="BA24">
        <v>170.6</v>
      </c>
      <c r="BB24">
        <v>176.5</v>
      </c>
      <c r="BC24">
        <v>172</v>
      </c>
      <c r="BD24">
        <v>173.9</v>
      </c>
      <c r="BE24">
        <v>2284.5</v>
      </c>
      <c r="BF24">
        <v>556.4</v>
      </c>
    </row>
    <row r="25" spans="1:58" x14ac:dyDescent="0.3">
      <c r="A25">
        <v>2013</v>
      </c>
      <c r="B25" t="s">
        <v>39</v>
      </c>
      <c r="C25" t="s">
        <v>12</v>
      </c>
      <c r="D25">
        <v>103.2</v>
      </c>
      <c r="E25">
        <v>103.5</v>
      </c>
      <c r="F25">
        <v>103.3</v>
      </c>
      <c r="H25" t="s">
        <v>30</v>
      </c>
      <c r="I25">
        <v>2022</v>
      </c>
      <c r="J25" t="s">
        <v>21</v>
      </c>
      <c r="K25" s="9">
        <v>167.4</v>
      </c>
      <c r="L25" s="9">
        <v>168.9</v>
      </c>
      <c r="N25">
        <v>2014</v>
      </c>
      <c r="O25" t="s">
        <v>12</v>
      </c>
      <c r="P25">
        <v>110.2</v>
      </c>
      <c r="Q25">
        <v>110.4</v>
      </c>
      <c r="R25">
        <v>110.7</v>
      </c>
      <c r="S25">
        <v>111.2</v>
      </c>
      <c r="T25">
        <v>111.6</v>
      </c>
      <c r="U25">
        <v>112.3</v>
      </c>
      <c r="V25">
        <v>113.3</v>
      </c>
      <c r="W25">
        <v>114.6</v>
      </c>
      <c r="X25">
        <v>114.9</v>
      </c>
      <c r="Y25">
        <v>115.3</v>
      </c>
      <c r="Z25">
        <v>115.8</v>
      </c>
      <c r="AA25">
        <v>116</v>
      </c>
      <c r="AC25">
        <v>2022</v>
      </c>
      <c r="AD25" t="s">
        <v>55</v>
      </c>
      <c r="AE25">
        <v>11445</v>
      </c>
      <c r="AF25">
        <v>1159</v>
      </c>
      <c r="AG25">
        <v>103</v>
      </c>
      <c r="AH25">
        <v>47</v>
      </c>
      <c r="AI25">
        <v>14</v>
      </c>
      <c r="AJ25">
        <v>146</v>
      </c>
      <c r="AK25">
        <v>359</v>
      </c>
      <c r="AL25">
        <v>124</v>
      </c>
      <c r="AM25">
        <v>118</v>
      </c>
      <c r="AN25">
        <v>104</v>
      </c>
      <c r="AO25" s="130">
        <f>(Objective_5__Imported_oil_data[[#This Row],[CRUDE OIL]]-AE24)/AE24</f>
        <v>-6.5943034358932506E-2</v>
      </c>
      <c r="AR25" t="s">
        <v>30</v>
      </c>
      <c r="AS25">
        <v>2022</v>
      </c>
      <c r="AT25" t="s">
        <v>53</v>
      </c>
      <c r="AU25">
        <v>195.5</v>
      </c>
      <c r="AW25">
        <v>181.9</v>
      </c>
      <c r="AX25">
        <v>175.5</v>
      </c>
      <c r="AY25">
        <v>182.3</v>
      </c>
      <c r="AZ25">
        <v>167.5</v>
      </c>
      <c r="BA25">
        <v>170.8</v>
      </c>
      <c r="BB25">
        <v>176.9</v>
      </c>
      <c r="BC25">
        <v>173.4</v>
      </c>
      <c r="BD25">
        <v>174.6</v>
      </c>
      <c r="BE25">
        <v>2287.6999999999998</v>
      </c>
      <c r="BF25">
        <v>559.29999999999995</v>
      </c>
    </row>
    <row r="26" spans="1:58" x14ac:dyDescent="0.3">
      <c r="A26">
        <v>2013</v>
      </c>
      <c r="B26" t="s">
        <v>39</v>
      </c>
      <c r="C26" t="s">
        <v>11</v>
      </c>
      <c r="D26">
        <v>104.2</v>
      </c>
      <c r="E26">
        <v>102</v>
      </c>
      <c r="F26">
        <v>103.5</v>
      </c>
      <c r="H26" t="s">
        <v>30</v>
      </c>
      <c r="I26">
        <v>2022</v>
      </c>
      <c r="J26" t="s">
        <v>23</v>
      </c>
      <c r="K26" s="9">
        <v>175.3</v>
      </c>
      <c r="L26" s="9">
        <v>176</v>
      </c>
      <c r="N26">
        <v>2014</v>
      </c>
      <c r="O26" t="s">
        <v>11</v>
      </c>
      <c r="P26">
        <v>101.8</v>
      </c>
      <c r="Q26">
        <v>101.1</v>
      </c>
      <c r="R26">
        <v>101.2</v>
      </c>
      <c r="S26">
        <v>102.6</v>
      </c>
      <c r="T26">
        <v>103.5</v>
      </c>
      <c r="U26">
        <v>103.6</v>
      </c>
      <c r="V26">
        <v>104.8</v>
      </c>
      <c r="W26">
        <v>105.1</v>
      </c>
      <c r="X26">
        <v>104.7</v>
      </c>
      <c r="Y26">
        <v>104</v>
      </c>
      <c r="Z26">
        <v>103.3</v>
      </c>
      <c r="AA26">
        <v>102</v>
      </c>
      <c r="AC26">
        <v>2023</v>
      </c>
      <c r="AD26" t="s">
        <v>31</v>
      </c>
      <c r="AE26">
        <v>12194</v>
      </c>
      <c r="AF26">
        <v>1006</v>
      </c>
      <c r="AH26">
        <v>38</v>
      </c>
      <c r="AI26">
        <v>2</v>
      </c>
      <c r="AJ26">
        <v>179</v>
      </c>
      <c r="AK26">
        <v>325</v>
      </c>
      <c r="AL26">
        <v>91</v>
      </c>
      <c r="AM26">
        <v>104</v>
      </c>
      <c r="AN26">
        <v>112</v>
      </c>
      <c r="AO26" s="130">
        <f>(Objective_5__Imported_oil_data[[#This Row],[CRUDE OIL]]-AE25)/AE25</f>
        <v>6.5443425076452594E-2</v>
      </c>
      <c r="AR26" t="s">
        <v>30</v>
      </c>
      <c r="AS26">
        <v>2022</v>
      </c>
      <c r="AT26" t="s">
        <v>55</v>
      </c>
      <c r="AU26">
        <v>195.9</v>
      </c>
      <c r="AW26">
        <v>182.8</v>
      </c>
      <c r="AX26">
        <v>176.4</v>
      </c>
      <c r="AY26">
        <v>183.5</v>
      </c>
      <c r="AZ26">
        <v>167.8</v>
      </c>
      <c r="BA26">
        <v>171.2</v>
      </c>
      <c r="BB26">
        <v>177.3</v>
      </c>
      <c r="BC26">
        <v>175.7</v>
      </c>
      <c r="BD26">
        <v>175.5</v>
      </c>
      <c r="BE26">
        <v>2277.1</v>
      </c>
      <c r="BF26">
        <v>561.79999999999995</v>
      </c>
    </row>
    <row r="27" spans="1:58" x14ac:dyDescent="0.3">
      <c r="A27">
        <v>2013</v>
      </c>
      <c r="B27" t="s">
        <v>39</v>
      </c>
      <c r="C27" t="s">
        <v>24</v>
      </c>
      <c r="D27">
        <v>104.4</v>
      </c>
      <c r="E27">
        <v>105</v>
      </c>
      <c r="F27">
        <v>104.7</v>
      </c>
      <c r="H27" t="s">
        <v>30</v>
      </c>
      <c r="I27">
        <v>2022</v>
      </c>
      <c r="J27" t="s">
        <v>22</v>
      </c>
      <c r="K27" s="9">
        <v>165.7</v>
      </c>
      <c r="L27" s="9">
        <v>166.5</v>
      </c>
      <c r="N27">
        <v>2014</v>
      </c>
      <c r="O27" t="s">
        <v>9</v>
      </c>
      <c r="P27">
        <v>123.9</v>
      </c>
      <c r="Q27">
        <v>116</v>
      </c>
      <c r="R27">
        <v>117.9</v>
      </c>
      <c r="S27">
        <v>120.5</v>
      </c>
      <c r="T27">
        <v>123.9</v>
      </c>
      <c r="U27">
        <v>129.30000000000001</v>
      </c>
      <c r="V27">
        <v>150.1</v>
      </c>
      <c r="W27">
        <v>161.1</v>
      </c>
      <c r="X27">
        <v>158.80000000000001</v>
      </c>
      <c r="Y27">
        <v>155.30000000000001</v>
      </c>
      <c r="Z27">
        <v>152</v>
      </c>
      <c r="AA27">
        <v>140.30000000000001</v>
      </c>
      <c r="AC27">
        <v>2023</v>
      </c>
      <c r="AD27" t="s">
        <v>36</v>
      </c>
      <c r="AE27">
        <v>10159</v>
      </c>
      <c r="AF27">
        <v>1103</v>
      </c>
      <c r="AG27">
        <v>0</v>
      </c>
      <c r="AH27">
        <v>1</v>
      </c>
      <c r="AI27">
        <v>11</v>
      </c>
      <c r="AJ27">
        <v>190</v>
      </c>
      <c r="AK27">
        <v>377</v>
      </c>
      <c r="AL27">
        <v>93</v>
      </c>
      <c r="AM27">
        <v>193</v>
      </c>
      <c r="AN27">
        <v>90</v>
      </c>
      <c r="AO27" s="130">
        <f>(Objective_5__Imported_oil_data[[#This Row],[CRUDE OIL]]-AE26)/AE26</f>
        <v>-0.16688535345251762</v>
      </c>
      <c r="AR27" t="s">
        <v>30</v>
      </c>
      <c r="AS27">
        <v>2023</v>
      </c>
      <c r="AT27" t="s">
        <v>31</v>
      </c>
      <c r="AU27">
        <v>196.9</v>
      </c>
      <c r="AW27">
        <v>183.2</v>
      </c>
      <c r="AX27">
        <v>177.2</v>
      </c>
      <c r="AY27">
        <v>184.7</v>
      </c>
      <c r="AZ27">
        <v>168.2</v>
      </c>
      <c r="BA27">
        <v>171.8</v>
      </c>
      <c r="BB27">
        <v>177.8</v>
      </c>
      <c r="BC27">
        <v>178.4</v>
      </c>
      <c r="BD27">
        <v>176.5</v>
      </c>
      <c r="BE27">
        <v>2283.2000000000003</v>
      </c>
      <c r="BF27">
        <v>563.9</v>
      </c>
    </row>
    <row r="28" spans="1:58" x14ac:dyDescent="0.3">
      <c r="A28">
        <v>2013</v>
      </c>
      <c r="B28" t="s">
        <v>39</v>
      </c>
      <c r="C28" t="s">
        <v>9</v>
      </c>
      <c r="D28">
        <v>103.4</v>
      </c>
      <c r="E28">
        <v>109.7</v>
      </c>
      <c r="F28">
        <v>105.5</v>
      </c>
      <c r="H28" t="s">
        <v>30</v>
      </c>
      <c r="I28">
        <v>2022</v>
      </c>
      <c r="J28" t="s">
        <v>28</v>
      </c>
      <c r="K28" s="9">
        <v>167.3</v>
      </c>
      <c r="L28" s="9">
        <v>168.3</v>
      </c>
      <c r="N28">
        <v>2015</v>
      </c>
      <c r="O28" t="s">
        <v>3</v>
      </c>
      <c r="P28">
        <v>123.1</v>
      </c>
      <c r="Q28">
        <v>123.4</v>
      </c>
      <c r="R28">
        <v>123.3</v>
      </c>
      <c r="S28">
        <v>123.3</v>
      </c>
      <c r="T28">
        <v>123.5</v>
      </c>
      <c r="U28">
        <v>124.1</v>
      </c>
      <c r="V28">
        <v>124</v>
      </c>
      <c r="W28">
        <v>124.7</v>
      </c>
      <c r="X28">
        <v>125.1</v>
      </c>
      <c r="Y28">
        <v>125.6</v>
      </c>
      <c r="Z28">
        <v>126.1</v>
      </c>
      <c r="AA28">
        <v>126.3</v>
      </c>
      <c r="AC28">
        <v>2023</v>
      </c>
      <c r="AD28" t="s">
        <v>38</v>
      </c>
      <c r="AE28">
        <v>12067</v>
      </c>
      <c r="AF28">
        <v>993</v>
      </c>
      <c r="AG28">
        <v>0</v>
      </c>
      <c r="AH28">
        <v>1</v>
      </c>
      <c r="AI28">
        <v>4</v>
      </c>
      <c r="AJ28">
        <v>149</v>
      </c>
      <c r="AK28">
        <v>318</v>
      </c>
      <c r="AL28">
        <v>125</v>
      </c>
      <c r="AM28">
        <v>186</v>
      </c>
      <c r="AN28">
        <v>86</v>
      </c>
      <c r="AO28" s="130">
        <f>(Objective_5__Imported_oil_data[[#This Row],[CRUDE OIL]]-AE27)/AE27</f>
        <v>0.18781376119696822</v>
      </c>
      <c r="AR28" t="s">
        <v>30</v>
      </c>
      <c r="AS28">
        <v>2023</v>
      </c>
      <c r="AT28" t="s">
        <v>36</v>
      </c>
      <c r="AU28">
        <v>198.3</v>
      </c>
      <c r="AW28">
        <v>181.6</v>
      </c>
      <c r="AX28">
        <v>178.6</v>
      </c>
      <c r="AY28">
        <v>186.6</v>
      </c>
      <c r="AZ28">
        <v>169</v>
      </c>
      <c r="BA28">
        <v>172.8</v>
      </c>
      <c r="BB28">
        <v>178.5</v>
      </c>
      <c r="BC28">
        <v>180.7</v>
      </c>
      <c r="BD28">
        <v>177.9</v>
      </c>
      <c r="BE28">
        <v>2265.6999999999998</v>
      </c>
      <c r="BF28">
        <v>566.6</v>
      </c>
    </row>
    <row r="29" spans="1:58" x14ac:dyDescent="0.3">
      <c r="A29">
        <v>2013</v>
      </c>
      <c r="B29" t="s">
        <v>46</v>
      </c>
      <c r="C29" t="s">
        <v>3</v>
      </c>
      <c r="D29">
        <v>114.3</v>
      </c>
      <c r="E29">
        <v>118.3</v>
      </c>
      <c r="F29">
        <v>115.6</v>
      </c>
      <c r="H29" t="s">
        <v>30</v>
      </c>
      <c r="I29">
        <v>2022</v>
      </c>
      <c r="J29" t="s">
        <v>16</v>
      </c>
      <c r="K29" s="9">
        <v>191.5</v>
      </c>
      <c r="L29" s="9">
        <v>192.3</v>
      </c>
      <c r="N29">
        <v>2015</v>
      </c>
      <c r="O29" t="s">
        <v>5</v>
      </c>
      <c r="P29">
        <v>122.1</v>
      </c>
      <c r="Q29">
        <v>122.1</v>
      </c>
      <c r="R29">
        <v>118.9</v>
      </c>
      <c r="S29">
        <v>117.2</v>
      </c>
      <c r="T29">
        <v>117.3</v>
      </c>
      <c r="U29">
        <v>122.1</v>
      </c>
      <c r="V29">
        <v>122</v>
      </c>
      <c r="W29">
        <v>121.3</v>
      </c>
      <c r="X29">
        <v>120.7</v>
      </c>
      <c r="Y29">
        <v>120.8</v>
      </c>
      <c r="Z29">
        <v>121.7</v>
      </c>
      <c r="AA29">
        <v>123.3</v>
      </c>
      <c r="AC29">
        <v>2023</v>
      </c>
      <c r="AD29" t="s">
        <v>39</v>
      </c>
      <c r="AE29">
        <v>10852</v>
      </c>
      <c r="AF29">
        <v>590</v>
      </c>
      <c r="AG29">
        <v>0</v>
      </c>
      <c r="AH29">
        <v>38</v>
      </c>
      <c r="AI29">
        <v>2</v>
      </c>
      <c r="AJ29">
        <v>164</v>
      </c>
      <c r="AK29">
        <v>275</v>
      </c>
      <c r="AL29">
        <v>153</v>
      </c>
      <c r="AM29">
        <v>137</v>
      </c>
      <c r="AN29">
        <v>141</v>
      </c>
      <c r="AO29" s="130">
        <f>(Objective_5__Imported_oil_data[[#This Row],[CRUDE OIL]]-AE28)/AE28</f>
        <v>-0.1006878263031408</v>
      </c>
      <c r="AR29" t="s">
        <v>30</v>
      </c>
      <c r="AS29">
        <v>2023</v>
      </c>
      <c r="AT29" t="s">
        <v>38</v>
      </c>
      <c r="AU29">
        <v>198.4</v>
      </c>
      <c r="AW29">
        <v>181.4</v>
      </c>
      <c r="AX29">
        <v>178.6</v>
      </c>
      <c r="AY29">
        <v>186.6</v>
      </c>
      <c r="AZ29">
        <v>169</v>
      </c>
      <c r="BA29">
        <v>172.8</v>
      </c>
      <c r="BB29">
        <v>178.5</v>
      </c>
      <c r="BC29">
        <v>180.7</v>
      </c>
      <c r="BD29">
        <v>177.9</v>
      </c>
      <c r="BE29">
        <v>2265.8000000000002</v>
      </c>
      <c r="BF29">
        <v>566.6</v>
      </c>
    </row>
    <row r="30" spans="1:58" x14ac:dyDescent="0.3">
      <c r="A30">
        <v>2013</v>
      </c>
      <c r="B30" t="s">
        <v>46</v>
      </c>
      <c r="C30" t="s">
        <v>17</v>
      </c>
      <c r="D30">
        <v>111.3</v>
      </c>
      <c r="E30">
        <v>110.6</v>
      </c>
      <c r="F30">
        <v>111</v>
      </c>
      <c r="H30" t="s">
        <v>30</v>
      </c>
      <c r="I30">
        <v>2022</v>
      </c>
      <c r="J30" t="s">
        <v>27</v>
      </c>
      <c r="K30" s="9">
        <v>164.5</v>
      </c>
      <c r="L30" s="9">
        <v>167.4</v>
      </c>
      <c r="N30">
        <v>2015</v>
      </c>
      <c r="O30" t="s">
        <v>15</v>
      </c>
      <c r="P30">
        <v>122.8</v>
      </c>
      <c r="Q30">
        <v>122.8</v>
      </c>
      <c r="R30">
        <v>123.1</v>
      </c>
      <c r="S30">
        <v>123.6</v>
      </c>
      <c r="T30">
        <v>124.4</v>
      </c>
      <c r="U30">
        <v>126.6</v>
      </c>
      <c r="V30">
        <v>127.5</v>
      </c>
      <c r="W30">
        <v>129.80000000000001</v>
      </c>
      <c r="X30">
        <v>131</v>
      </c>
      <c r="Y30">
        <v>131.80000000000001</v>
      </c>
      <c r="Z30">
        <v>132.4</v>
      </c>
      <c r="AA30">
        <v>131.4</v>
      </c>
      <c r="AC30">
        <v>2023</v>
      </c>
      <c r="AD30" t="s">
        <v>41</v>
      </c>
      <c r="AE30">
        <v>10628</v>
      </c>
      <c r="AF30">
        <v>823</v>
      </c>
      <c r="AG30">
        <v>0</v>
      </c>
      <c r="AH30">
        <v>40</v>
      </c>
      <c r="AI30">
        <v>2</v>
      </c>
      <c r="AJ30">
        <v>213</v>
      </c>
      <c r="AK30">
        <v>283</v>
      </c>
      <c r="AL30">
        <v>154</v>
      </c>
      <c r="AM30">
        <v>202</v>
      </c>
      <c r="AN30">
        <v>221</v>
      </c>
      <c r="AO30" s="130">
        <f>(Objective_5__Imported_oil_data[[#This Row],[CRUDE OIL]]-AE29)/AE29</f>
        <v>-2.0641356431994103E-2</v>
      </c>
      <c r="AR30" t="s">
        <v>30</v>
      </c>
      <c r="AS30">
        <v>2023</v>
      </c>
      <c r="AT30" t="s">
        <v>39</v>
      </c>
      <c r="AU30">
        <v>199.5</v>
      </c>
      <c r="AW30">
        <v>181.5</v>
      </c>
      <c r="AX30">
        <v>179.1</v>
      </c>
      <c r="AY30">
        <v>187.2</v>
      </c>
      <c r="AZ30">
        <v>169.4</v>
      </c>
      <c r="BA30">
        <v>173.2</v>
      </c>
      <c r="BB30">
        <v>179.4</v>
      </c>
      <c r="BC30">
        <v>183.8</v>
      </c>
      <c r="BD30">
        <v>178.9</v>
      </c>
      <c r="BE30">
        <v>2274.1999999999998</v>
      </c>
      <c r="BF30">
        <v>568.20000000000005</v>
      </c>
    </row>
    <row r="31" spans="1:58" x14ac:dyDescent="0.3">
      <c r="A31">
        <v>2013</v>
      </c>
      <c r="B31" t="s">
        <v>46</v>
      </c>
      <c r="C31" t="s">
        <v>19</v>
      </c>
      <c r="D31">
        <v>111.1</v>
      </c>
      <c r="E31">
        <v>110.2</v>
      </c>
      <c r="F31">
        <v>110.7</v>
      </c>
      <c r="H31" t="s">
        <v>30</v>
      </c>
      <c r="I31">
        <v>2022</v>
      </c>
      <c r="J31" t="s">
        <v>25</v>
      </c>
      <c r="K31" s="9">
        <v>165.5</v>
      </c>
      <c r="L31" s="9">
        <v>166.6</v>
      </c>
      <c r="N31">
        <v>2015</v>
      </c>
      <c r="O31" t="s">
        <v>8</v>
      </c>
      <c r="P31">
        <v>130.4</v>
      </c>
      <c r="Q31">
        <v>129.4</v>
      </c>
      <c r="R31">
        <v>130.9</v>
      </c>
      <c r="S31">
        <v>134.19999999999999</v>
      </c>
      <c r="T31">
        <v>134.1</v>
      </c>
      <c r="U31">
        <v>133.19999999999999</v>
      </c>
      <c r="V31">
        <v>133.30000000000001</v>
      </c>
      <c r="W31">
        <v>134.19999999999999</v>
      </c>
      <c r="X31">
        <v>132.30000000000001</v>
      </c>
      <c r="Y31">
        <v>133.19999999999999</v>
      </c>
      <c r="Z31">
        <v>132.1</v>
      </c>
      <c r="AA31">
        <v>131.6</v>
      </c>
      <c r="AC31">
        <v>2023</v>
      </c>
      <c r="AD31" t="s">
        <v>42</v>
      </c>
      <c r="AE31">
        <v>10044</v>
      </c>
      <c r="AF31">
        <v>616</v>
      </c>
      <c r="AG31">
        <v>119</v>
      </c>
      <c r="AH31">
        <v>106</v>
      </c>
      <c r="AI31">
        <v>1</v>
      </c>
      <c r="AJ31">
        <v>172</v>
      </c>
      <c r="AK31">
        <v>284</v>
      </c>
      <c r="AL31">
        <v>99</v>
      </c>
      <c r="AM31">
        <v>118</v>
      </c>
      <c r="AN31">
        <v>156</v>
      </c>
      <c r="AO31" s="130">
        <f>(Objective_5__Imported_oil_data[[#This Row],[CRUDE OIL]]-AE30)/AE30</f>
        <v>-5.4949190816710576E-2</v>
      </c>
      <c r="AR31" t="s">
        <v>30</v>
      </c>
      <c r="AS31">
        <v>2023</v>
      </c>
      <c r="AT31" t="s">
        <v>41</v>
      </c>
      <c r="AU31">
        <v>199.9</v>
      </c>
      <c r="AW31">
        <v>182.5</v>
      </c>
      <c r="AX31">
        <v>179.8</v>
      </c>
      <c r="AY31">
        <v>187.8</v>
      </c>
      <c r="AZ31">
        <v>169.7</v>
      </c>
      <c r="BA31">
        <v>173.8</v>
      </c>
      <c r="BB31">
        <v>180.3</v>
      </c>
      <c r="BC31">
        <v>184.9</v>
      </c>
      <c r="BD31">
        <v>179.5</v>
      </c>
      <c r="BE31">
        <v>2290.7000000000007</v>
      </c>
      <c r="BF31">
        <v>569.90000000000009</v>
      </c>
    </row>
    <row r="32" spans="1:58" x14ac:dyDescent="0.3">
      <c r="A32">
        <v>2013</v>
      </c>
      <c r="B32" t="s">
        <v>46</v>
      </c>
      <c r="C32" t="s">
        <v>26</v>
      </c>
      <c r="D32">
        <v>108.7</v>
      </c>
      <c r="E32">
        <v>110.8</v>
      </c>
      <c r="F32">
        <v>109.9</v>
      </c>
      <c r="H32" t="s">
        <v>30</v>
      </c>
      <c r="I32">
        <v>2022</v>
      </c>
      <c r="J32" t="s">
        <v>24</v>
      </c>
      <c r="K32" s="9">
        <v>161.19999999999999</v>
      </c>
      <c r="L32" s="9">
        <v>162</v>
      </c>
      <c r="N32">
        <v>2015</v>
      </c>
      <c r="O32" t="s">
        <v>4</v>
      </c>
      <c r="P32">
        <v>123.1</v>
      </c>
      <c r="Q32">
        <v>124.4</v>
      </c>
      <c r="R32">
        <v>124.7</v>
      </c>
      <c r="S32">
        <v>125.5</v>
      </c>
      <c r="T32">
        <v>127.1</v>
      </c>
      <c r="U32">
        <v>130.4</v>
      </c>
      <c r="V32">
        <v>131.5</v>
      </c>
      <c r="W32">
        <v>131.30000000000001</v>
      </c>
      <c r="X32">
        <v>131.1</v>
      </c>
      <c r="Y32">
        <v>130.4</v>
      </c>
      <c r="Z32">
        <v>130.6</v>
      </c>
      <c r="AA32">
        <v>131.30000000000001</v>
      </c>
      <c r="AC32">
        <v>2023</v>
      </c>
      <c r="AD32" t="s">
        <v>44</v>
      </c>
      <c r="AE32">
        <v>10362</v>
      </c>
      <c r="AF32">
        <v>567</v>
      </c>
      <c r="AH32">
        <v>38</v>
      </c>
      <c r="AI32">
        <v>1</v>
      </c>
      <c r="AJ32">
        <v>259</v>
      </c>
      <c r="AK32">
        <v>291</v>
      </c>
      <c r="AL32">
        <v>92</v>
      </c>
      <c r="AM32">
        <v>137</v>
      </c>
      <c r="AN32">
        <v>195</v>
      </c>
      <c r="AO32" s="130">
        <f>(Objective_5__Imported_oil_data[[#This Row],[CRUDE OIL]]-AE31)/AE31</f>
        <v>3.1660692951015534E-2</v>
      </c>
    </row>
    <row r="33" spans="1:41" x14ac:dyDescent="0.3">
      <c r="A33">
        <v>2013</v>
      </c>
      <c r="B33" t="s">
        <v>46</v>
      </c>
      <c r="C33" t="s">
        <v>5</v>
      </c>
      <c r="D33">
        <v>111.1</v>
      </c>
      <c r="E33">
        <v>112.7</v>
      </c>
      <c r="F33">
        <v>111.7</v>
      </c>
      <c r="N33">
        <v>2015</v>
      </c>
      <c r="O33" t="s">
        <v>6</v>
      </c>
      <c r="P33">
        <v>124.9</v>
      </c>
      <c r="Q33">
        <v>125.8</v>
      </c>
      <c r="R33">
        <v>126</v>
      </c>
      <c r="S33">
        <v>126.8</v>
      </c>
      <c r="T33">
        <v>127.7</v>
      </c>
      <c r="U33">
        <v>128.69999999999999</v>
      </c>
      <c r="V33">
        <v>128.69999999999999</v>
      </c>
      <c r="W33">
        <v>128.80000000000001</v>
      </c>
      <c r="X33">
        <v>129.19999999999999</v>
      </c>
      <c r="Y33">
        <v>129.4</v>
      </c>
      <c r="Z33">
        <v>129.5</v>
      </c>
      <c r="AA33">
        <v>129.80000000000001</v>
      </c>
      <c r="AC33">
        <v>2023</v>
      </c>
      <c r="AD33" t="s">
        <v>46</v>
      </c>
      <c r="AE33">
        <v>10936</v>
      </c>
      <c r="AF33">
        <v>735</v>
      </c>
      <c r="AG33">
        <v>147</v>
      </c>
      <c r="AH33">
        <v>71</v>
      </c>
      <c r="AI33">
        <v>4</v>
      </c>
      <c r="AJ33">
        <v>144</v>
      </c>
      <c r="AK33">
        <v>362</v>
      </c>
      <c r="AL33">
        <v>113</v>
      </c>
      <c r="AM33">
        <v>167</v>
      </c>
      <c r="AN33">
        <v>203</v>
      </c>
      <c r="AO33" s="130">
        <f>(Objective_5__Imported_oil_data[[#This Row],[CRUDE OIL]]-AE32)/AE32</f>
        <v>5.5394711445666857E-2</v>
      </c>
    </row>
    <row r="34" spans="1:41" x14ac:dyDescent="0.3">
      <c r="A34">
        <v>2013</v>
      </c>
      <c r="B34" t="s">
        <v>46</v>
      </c>
      <c r="C34" t="s">
        <v>15</v>
      </c>
      <c r="D34">
        <v>114.9</v>
      </c>
      <c r="E34">
        <v>119.6</v>
      </c>
      <c r="F34">
        <v>116.6</v>
      </c>
      <c r="N34">
        <v>2015</v>
      </c>
      <c r="O34" t="s">
        <v>13</v>
      </c>
      <c r="P34">
        <v>117.9</v>
      </c>
      <c r="Q34">
        <v>118.8</v>
      </c>
      <c r="R34">
        <v>118.9</v>
      </c>
      <c r="S34">
        <v>119.4</v>
      </c>
      <c r="T34">
        <v>120.2</v>
      </c>
      <c r="U34">
        <v>121.1</v>
      </c>
      <c r="V34">
        <v>121</v>
      </c>
      <c r="W34">
        <v>121.5</v>
      </c>
      <c r="X34">
        <v>121.9</v>
      </c>
      <c r="Y34">
        <v>122.3</v>
      </c>
      <c r="Z34">
        <v>123.1</v>
      </c>
      <c r="AA34">
        <v>123.3</v>
      </c>
      <c r="AC34">
        <v>2023</v>
      </c>
      <c r="AD34" t="s">
        <v>48</v>
      </c>
      <c r="AE34">
        <v>10894</v>
      </c>
      <c r="AF34">
        <v>896</v>
      </c>
      <c r="AG34">
        <v>151</v>
      </c>
      <c r="AH34">
        <v>108</v>
      </c>
      <c r="AI34">
        <v>5</v>
      </c>
      <c r="AJ34">
        <v>181</v>
      </c>
      <c r="AK34">
        <v>422</v>
      </c>
      <c r="AL34">
        <v>89</v>
      </c>
      <c r="AM34">
        <v>114</v>
      </c>
      <c r="AN34">
        <v>85</v>
      </c>
      <c r="AO34" s="130">
        <f>(Objective_5__Imported_oil_data[[#This Row],[CRUDE OIL]]-AE33)/AE33</f>
        <v>-3.8405267008046816E-3</v>
      </c>
    </row>
    <row r="35" spans="1:41" x14ac:dyDescent="0.3">
      <c r="A35">
        <v>2013</v>
      </c>
      <c r="B35" t="s">
        <v>46</v>
      </c>
      <c r="C35" t="s">
        <v>18</v>
      </c>
      <c r="D35">
        <v>110.2</v>
      </c>
      <c r="E35">
        <v>108.3</v>
      </c>
      <c r="F35">
        <v>109.4</v>
      </c>
      <c r="N35">
        <v>2015</v>
      </c>
      <c r="O35" t="s">
        <v>7</v>
      </c>
      <c r="P35">
        <v>111</v>
      </c>
      <c r="Q35">
        <v>111.5</v>
      </c>
      <c r="R35">
        <v>111.8</v>
      </c>
      <c r="S35">
        <v>111.9</v>
      </c>
      <c r="T35">
        <v>112.5</v>
      </c>
      <c r="U35">
        <v>114.1</v>
      </c>
      <c r="V35">
        <v>113.5</v>
      </c>
      <c r="W35">
        <v>114</v>
      </c>
      <c r="X35">
        <v>114.7</v>
      </c>
      <c r="Y35">
        <v>115.8</v>
      </c>
      <c r="Z35">
        <v>117.8</v>
      </c>
      <c r="AA35">
        <v>118.3</v>
      </c>
      <c r="AC35">
        <v>2023</v>
      </c>
      <c r="AD35" t="s">
        <v>50</v>
      </c>
      <c r="AE35">
        <v>11864</v>
      </c>
      <c r="AF35">
        <v>1160</v>
      </c>
      <c r="AG35">
        <v>182</v>
      </c>
      <c r="AH35">
        <v>171</v>
      </c>
      <c r="AI35">
        <v>4</v>
      </c>
      <c r="AJ35">
        <v>180</v>
      </c>
      <c r="AK35">
        <v>387</v>
      </c>
      <c r="AL35">
        <v>114</v>
      </c>
      <c r="AM35">
        <v>127</v>
      </c>
      <c r="AN35">
        <v>94</v>
      </c>
      <c r="AO35" s="130">
        <f>(Objective_5__Imported_oil_data[[#This Row],[CRUDE OIL]]-AE34)/AE34</f>
        <v>8.9039838443179725E-2</v>
      </c>
    </row>
    <row r="36" spans="1:41" x14ac:dyDescent="0.3">
      <c r="A36">
        <v>2013</v>
      </c>
      <c r="B36" t="s">
        <v>46</v>
      </c>
      <c r="C36" t="s">
        <v>8</v>
      </c>
      <c r="D36">
        <v>110.8</v>
      </c>
      <c r="E36">
        <v>108.7</v>
      </c>
      <c r="F36">
        <v>109.8</v>
      </c>
      <c r="N36">
        <v>2015</v>
      </c>
      <c r="O36" t="s">
        <v>14</v>
      </c>
      <c r="P36">
        <v>125.6</v>
      </c>
      <c r="Q36">
        <v>126.8</v>
      </c>
      <c r="R36">
        <v>127.7</v>
      </c>
      <c r="S36">
        <v>128.69999999999999</v>
      </c>
      <c r="T36">
        <v>129.80000000000001</v>
      </c>
      <c r="U36">
        <v>131.19999999999999</v>
      </c>
      <c r="V36">
        <v>131.69999999999999</v>
      </c>
      <c r="W36">
        <v>132.5</v>
      </c>
      <c r="X36">
        <v>132.69999999999999</v>
      </c>
      <c r="Y36">
        <v>133.1</v>
      </c>
      <c r="Z36">
        <v>134.19999999999999</v>
      </c>
      <c r="AA36">
        <v>135.1</v>
      </c>
      <c r="AC36">
        <v>2023</v>
      </c>
      <c r="AD36" t="s">
        <v>53</v>
      </c>
      <c r="AE36">
        <v>11455</v>
      </c>
      <c r="AF36">
        <v>1061</v>
      </c>
      <c r="AG36">
        <v>63</v>
      </c>
      <c r="AH36">
        <v>76</v>
      </c>
      <c r="AI36">
        <v>1</v>
      </c>
      <c r="AJ36">
        <v>225</v>
      </c>
      <c r="AK36">
        <v>420</v>
      </c>
      <c r="AL36">
        <v>94</v>
      </c>
      <c r="AM36">
        <v>94</v>
      </c>
      <c r="AN36">
        <v>110</v>
      </c>
      <c r="AO36" s="130">
        <f>(Objective_5__Imported_oil_data[[#This Row],[CRUDE OIL]]-AE35)/AE35</f>
        <v>-3.4474039109912341E-2</v>
      </c>
    </row>
    <row r="37" spans="1:41" x14ac:dyDescent="0.3">
      <c r="A37">
        <v>2013</v>
      </c>
      <c r="B37" t="s">
        <v>46</v>
      </c>
      <c r="C37" t="s">
        <v>21</v>
      </c>
      <c r="D37">
        <v>109.9</v>
      </c>
      <c r="E37">
        <v>109.3</v>
      </c>
      <c r="F37">
        <v>109.7</v>
      </c>
      <c r="N37">
        <v>2015</v>
      </c>
      <c r="O37" t="s">
        <v>10</v>
      </c>
      <c r="P37">
        <v>117.2</v>
      </c>
      <c r="Q37">
        <v>118.8</v>
      </c>
      <c r="R37">
        <v>119.9</v>
      </c>
      <c r="S37">
        <v>121.5</v>
      </c>
      <c r="T37">
        <v>124.3</v>
      </c>
      <c r="U37">
        <v>131.9</v>
      </c>
      <c r="V37">
        <v>133.80000000000001</v>
      </c>
      <c r="W37">
        <v>137.9</v>
      </c>
      <c r="X37">
        <v>142.1</v>
      </c>
      <c r="Y37">
        <v>154.19999999999999</v>
      </c>
      <c r="Z37">
        <v>160.80000000000001</v>
      </c>
      <c r="AA37">
        <v>162.1</v>
      </c>
      <c r="AC37">
        <v>2023</v>
      </c>
      <c r="AD37" t="s">
        <v>55</v>
      </c>
      <c r="AE37">
        <v>11383</v>
      </c>
      <c r="AF37">
        <v>967</v>
      </c>
      <c r="AH37">
        <v>134</v>
      </c>
      <c r="AI37">
        <v>3</v>
      </c>
      <c r="AJ37">
        <v>244</v>
      </c>
      <c r="AK37">
        <v>317</v>
      </c>
      <c r="AL37">
        <v>94</v>
      </c>
      <c r="AM37">
        <v>150</v>
      </c>
      <c r="AN37">
        <v>115</v>
      </c>
      <c r="AO37" s="130">
        <f>(Objective_5__Imported_oil_data[[#This Row],[CRUDE OIL]]-AE36)/AE36</f>
        <v>-6.2854648625054561E-3</v>
      </c>
    </row>
    <row r="38" spans="1:41" x14ac:dyDescent="0.3">
      <c r="A38">
        <v>2013</v>
      </c>
      <c r="B38" t="s">
        <v>46</v>
      </c>
      <c r="C38" t="s">
        <v>29</v>
      </c>
      <c r="D38">
        <v>112.1</v>
      </c>
      <c r="E38">
        <v>112.7</v>
      </c>
      <c r="F38">
        <v>112.4</v>
      </c>
      <c r="N38">
        <v>2015</v>
      </c>
      <c r="O38" t="s">
        <v>12</v>
      </c>
      <c r="P38">
        <v>117.2</v>
      </c>
      <c r="Q38">
        <v>118.6</v>
      </c>
      <c r="R38">
        <v>119.4</v>
      </c>
      <c r="S38">
        <v>119.8</v>
      </c>
      <c r="T38">
        <v>120.7</v>
      </c>
      <c r="U38">
        <v>123</v>
      </c>
      <c r="V38">
        <v>123.4</v>
      </c>
      <c r="W38">
        <v>123.9</v>
      </c>
      <c r="X38">
        <v>125.4</v>
      </c>
      <c r="Y38">
        <v>126.6</v>
      </c>
      <c r="Z38">
        <v>128.30000000000001</v>
      </c>
      <c r="AA38">
        <v>128.9</v>
      </c>
    </row>
    <row r="39" spans="1:41" x14ac:dyDescent="0.3">
      <c r="A39">
        <v>2013</v>
      </c>
      <c r="B39" t="s">
        <v>46</v>
      </c>
      <c r="C39" t="s">
        <v>23</v>
      </c>
      <c r="D39">
        <v>107.5</v>
      </c>
      <c r="E39">
        <v>107.6</v>
      </c>
      <c r="F39">
        <v>107.5</v>
      </c>
      <c r="N39">
        <v>2015</v>
      </c>
      <c r="O39" t="s">
        <v>11</v>
      </c>
      <c r="P39">
        <v>100.5</v>
      </c>
      <c r="Q39">
        <v>100</v>
      </c>
      <c r="R39">
        <v>98.9</v>
      </c>
      <c r="S39">
        <v>97.8</v>
      </c>
      <c r="T39">
        <v>97.6</v>
      </c>
      <c r="U39">
        <v>96.3</v>
      </c>
      <c r="V39">
        <v>94.1</v>
      </c>
      <c r="W39">
        <v>93.1</v>
      </c>
      <c r="X39">
        <v>92.5</v>
      </c>
      <c r="Y39">
        <v>93.7</v>
      </c>
      <c r="Z39">
        <v>94.5</v>
      </c>
      <c r="AA39">
        <v>95.4</v>
      </c>
    </row>
    <row r="40" spans="1:41" x14ac:dyDescent="0.3">
      <c r="A40">
        <v>2013</v>
      </c>
      <c r="B40" t="s">
        <v>46</v>
      </c>
      <c r="C40" t="s">
        <v>22</v>
      </c>
      <c r="D40">
        <v>108.7</v>
      </c>
      <c r="E40">
        <v>108.7</v>
      </c>
      <c r="F40">
        <v>108.7</v>
      </c>
      <c r="N40">
        <v>2015</v>
      </c>
      <c r="O40" t="s">
        <v>9</v>
      </c>
      <c r="P40">
        <v>132.30000000000001</v>
      </c>
      <c r="Q40">
        <v>128.19999999999999</v>
      </c>
      <c r="R40">
        <v>128</v>
      </c>
      <c r="S40">
        <v>127.5</v>
      </c>
      <c r="T40">
        <v>128.5</v>
      </c>
      <c r="U40">
        <v>135.19999999999999</v>
      </c>
      <c r="V40">
        <v>140.80000000000001</v>
      </c>
      <c r="W40">
        <v>153.6</v>
      </c>
      <c r="X40">
        <v>158.9</v>
      </c>
      <c r="Y40">
        <v>157.69999999999999</v>
      </c>
      <c r="Z40">
        <v>155.19999999999999</v>
      </c>
      <c r="AA40">
        <v>145.5</v>
      </c>
    </row>
    <row r="41" spans="1:41" x14ac:dyDescent="0.3">
      <c r="A41">
        <v>2013</v>
      </c>
      <c r="B41" t="s">
        <v>46</v>
      </c>
      <c r="C41" t="s">
        <v>20</v>
      </c>
      <c r="D41" t="s">
        <v>32</v>
      </c>
      <c r="E41">
        <v>108.9</v>
      </c>
      <c r="F41">
        <v>108.9</v>
      </c>
      <c r="N41">
        <v>2016</v>
      </c>
      <c r="O41" t="s">
        <v>3</v>
      </c>
      <c r="P41">
        <v>126.8</v>
      </c>
      <c r="Q41">
        <v>127.1</v>
      </c>
      <c r="R41">
        <v>127.3</v>
      </c>
      <c r="S41">
        <v>127.4</v>
      </c>
      <c r="T41">
        <v>127.6</v>
      </c>
      <c r="U41">
        <v>128.6</v>
      </c>
      <c r="V41">
        <v>129.30000000000001</v>
      </c>
      <c r="W41">
        <v>130.1</v>
      </c>
      <c r="X41">
        <v>130.80000000000001</v>
      </c>
      <c r="Y41">
        <v>131.30000000000001</v>
      </c>
      <c r="Z41">
        <v>132</v>
      </c>
      <c r="AA41">
        <v>132.6</v>
      </c>
    </row>
    <row r="42" spans="1:41" x14ac:dyDescent="0.3">
      <c r="A42">
        <v>2013</v>
      </c>
      <c r="B42" t="s">
        <v>46</v>
      </c>
      <c r="C42" t="s">
        <v>4</v>
      </c>
      <c r="D42">
        <v>115.4</v>
      </c>
      <c r="E42">
        <v>120.4</v>
      </c>
      <c r="F42">
        <v>117.2</v>
      </c>
      <c r="N42">
        <v>2016</v>
      </c>
      <c r="O42" t="s">
        <v>5</v>
      </c>
      <c r="P42">
        <v>126.5</v>
      </c>
      <c r="Q42">
        <v>127.7</v>
      </c>
      <c r="R42">
        <v>125.1</v>
      </c>
      <c r="S42">
        <v>123.4</v>
      </c>
      <c r="T42">
        <v>124.4</v>
      </c>
      <c r="U42">
        <v>126.6</v>
      </c>
      <c r="V42">
        <v>129.6</v>
      </c>
      <c r="W42">
        <v>130.30000000000001</v>
      </c>
      <c r="X42">
        <v>130.5</v>
      </c>
      <c r="Y42">
        <v>130.1</v>
      </c>
      <c r="Z42">
        <v>130.6</v>
      </c>
      <c r="AA42">
        <v>131.6</v>
      </c>
    </row>
    <row r="43" spans="1:41" x14ac:dyDescent="0.3">
      <c r="A43">
        <v>2013</v>
      </c>
      <c r="B43" t="s">
        <v>46</v>
      </c>
      <c r="C43" t="s">
        <v>6</v>
      </c>
      <c r="D43">
        <v>110</v>
      </c>
      <c r="E43">
        <v>108.9</v>
      </c>
      <c r="F43">
        <v>109.6</v>
      </c>
      <c r="N43">
        <v>2016</v>
      </c>
      <c r="O43" t="s">
        <v>15</v>
      </c>
      <c r="P43">
        <v>131.4</v>
      </c>
      <c r="Q43">
        <v>130.30000000000001</v>
      </c>
      <c r="R43">
        <v>130.4</v>
      </c>
      <c r="S43">
        <v>131.80000000000001</v>
      </c>
      <c r="T43">
        <v>133.6</v>
      </c>
      <c r="U43">
        <v>136</v>
      </c>
      <c r="V43">
        <v>137.6</v>
      </c>
      <c r="W43">
        <v>138</v>
      </c>
      <c r="X43">
        <v>137.19999999999999</v>
      </c>
      <c r="Y43">
        <v>137.4</v>
      </c>
      <c r="Z43">
        <v>136.6</v>
      </c>
      <c r="AA43">
        <v>134.69999999999999</v>
      </c>
    </row>
    <row r="44" spans="1:41" x14ac:dyDescent="0.3">
      <c r="A44">
        <v>2013</v>
      </c>
      <c r="B44" t="s">
        <v>46</v>
      </c>
      <c r="C44" t="s">
        <v>28</v>
      </c>
      <c r="D44">
        <v>107.5</v>
      </c>
      <c r="E44">
        <v>108.3</v>
      </c>
      <c r="F44">
        <v>107.9</v>
      </c>
      <c r="N44">
        <v>2016</v>
      </c>
      <c r="O44" t="s">
        <v>8</v>
      </c>
      <c r="P44">
        <v>131.6</v>
      </c>
      <c r="Q44">
        <v>130.4</v>
      </c>
      <c r="R44">
        <v>131.69999999999999</v>
      </c>
      <c r="S44">
        <v>138.1</v>
      </c>
      <c r="T44">
        <v>138.1</v>
      </c>
      <c r="U44">
        <v>137.4</v>
      </c>
      <c r="V44">
        <v>138.5</v>
      </c>
      <c r="W44">
        <v>140.19999999999999</v>
      </c>
      <c r="X44">
        <v>139.19999999999999</v>
      </c>
      <c r="Y44">
        <v>138.4</v>
      </c>
      <c r="Z44">
        <v>136.9</v>
      </c>
      <c r="AA44">
        <v>135.6</v>
      </c>
    </row>
    <row r="45" spans="1:41" x14ac:dyDescent="0.3">
      <c r="A45">
        <v>2013</v>
      </c>
      <c r="B45" t="s">
        <v>46</v>
      </c>
      <c r="C45" t="s">
        <v>13</v>
      </c>
      <c r="D45">
        <v>109.7</v>
      </c>
      <c r="E45">
        <v>110.9</v>
      </c>
      <c r="F45">
        <v>110.2</v>
      </c>
      <c r="N45">
        <v>2016</v>
      </c>
      <c r="O45" t="s">
        <v>4</v>
      </c>
      <c r="P45">
        <v>133.19999999999999</v>
      </c>
      <c r="Q45">
        <v>133.69999999999999</v>
      </c>
      <c r="R45">
        <v>134.4</v>
      </c>
      <c r="S45">
        <v>135.4</v>
      </c>
      <c r="T45">
        <v>137.5</v>
      </c>
      <c r="U45">
        <v>138.6</v>
      </c>
      <c r="V45">
        <v>139.5</v>
      </c>
      <c r="W45">
        <v>138.80000000000001</v>
      </c>
      <c r="X45">
        <v>138.19999999999999</v>
      </c>
      <c r="Y45">
        <v>137.6</v>
      </c>
      <c r="Z45">
        <v>137.4</v>
      </c>
      <c r="AA45">
        <v>137.30000000000001</v>
      </c>
    </row>
    <row r="46" spans="1:41" x14ac:dyDescent="0.3">
      <c r="A46">
        <v>2013</v>
      </c>
      <c r="B46" t="s">
        <v>46</v>
      </c>
      <c r="C46" t="s">
        <v>7</v>
      </c>
      <c r="D46">
        <v>106.4</v>
      </c>
      <c r="E46">
        <v>101.1</v>
      </c>
      <c r="F46">
        <v>104.5</v>
      </c>
      <c r="N46">
        <v>2016</v>
      </c>
      <c r="O46" t="s">
        <v>6</v>
      </c>
      <c r="P46">
        <v>130.30000000000001</v>
      </c>
      <c r="Q46">
        <v>130.69999999999999</v>
      </c>
      <c r="R46">
        <v>130.5</v>
      </c>
      <c r="S46">
        <v>131.30000000000001</v>
      </c>
      <c r="T46">
        <v>132.4</v>
      </c>
      <c r="U46">
        <v>133.6</v>
      </c>
      <c r="V46">
        <v>134.5</v>
      </c>
      <c r="W46">
        <v>135.30000000000001</v>
      </c>
      <c r="X46">
        <v>135.5</v>
      </c>
      <c r="Y46">
        <v>136</v>
      </c>
      <c r="Z46">
        <v>136.19999999999999</v>
      </c>
      <c r="AA46">
        <v>136.30000000000001</v>
      </c>
    </row>
    <row r="47" spans="1:41" x14ac:dyDescent="0.3">
      <c r="A47">
        <v>2013</v>
      </c>
      <c r="B47" t="s">
        <v>46</v>
      </c>
      <c r="C47" t="s">
        <v>16</v>
      </c>
      <c r="D47">
        <v>110.7</v>
      </c>
      <c r="E47">
        <v>112.4</v>
      </c>
      <c r="F47">
        <v>111.2</v>
      </c>
      <c r="N47">
        <v>2016</v>
      </c>
      <c r="O47" t="s">
        <v>13</v>
      </c>
      <c r="P47">
        <v>124.3</v>
      </c>
      <c r="Q47">
        <v>124.8</v>
      </c>
      <c r="R47">
        <v>124.9</v>
      </c>
      <c r="S47">
        <v>125.4</v>
      </c>
      <c r="T47">
        <v>126.1</v>
      </c>
      <c r="U47">
        <v>126.4</v>
      </c>
      <c r="V47">
        <v>127.3</v>
      </c>
      <c r="W47">
        <v>128.1</v>
      </c>
      <c r="X47">
        <v>128.80000000000001</v>
      </c>
      <c r="Y47">
        <v>128.69999999999999</v>
      </c>
      <c r="Z47">
        <v>128.69999999999999</v>
      </c>
      <c r="AA47">
        <v>129.1</v>
      </c>
    </row>
    <row r="48" spans="1:41" x14ac:dyDescent="0.3">
      <c r="A48">
        <v>2013</v>
      </c>
      <c r="B48" t="s">
        <v>46</v>
      </c>
      <c r="C48" t="s">
        <v>27</v>
      </c>
      <c r="D48">
        <v>105</v>
      </c>
      <c r="E48">
        <v>106</v>
      </c>
      <c r="F48">
        <v>105.4</v>
      </c>
      <c r="N48">
        <v>2016</v>
      </c>
      <c r="O48" t="s">
        <v>7</v>
      </c>
      <c r="P48">
        <v>118.9</v>
      </c>
      <c r="Q48">
        <v>118.5</v>
      </c>
      <c r="R48">
        <v>118.3</v>
      </c>
      <c r="S48">
        <v>118.2</v>
      </c>
      <c r="T48">
        <v>118.2</v>
      </c>
      <c r="U48">
        <v>118.6</v>
      </c>
      <c r="V48">
        <v>119.5</v>
      </c>
      <c r="W48">
        <v>119.9</v>
      </c>
      <c r="X48">
        <v>120.2</v>
      </c>
      <c r="Y48">
        <v>120.8</v>
      </c>
      <c r="Z48">
        <v>121.1</v>
      </c>
      <c r="AA48">
        <v>121.6</v>
      </c>
    </row>
    <row r="49" spans="1:27" x14ac:dyDescent="0.3">
      <c r="A49">
        <v>2013</v>
      </c>
      <c r="B49" t="s">
        <v>46</v>
      </c>
      <c r="C49" t="s">
        <v>14</v>
      </c>
      <c r="D49">
        <v>112.6</v>
      </c>
      <c r="E49">
        <v>114.3</v>
      </c>
      <c r="F49">
        <v>113.4</v>
      </c>
      <c r="N49">
        <v>2016</v>
      </c>
      <c r="O49" t="s">
        <v>14</v>
      </c>
      <c r="P49">
        <v>135.9</v>
      </c>
      <c r="Q49">
        <v>136.4</v>
      </c>
      <c r="R49">
        <v>137</v>
      </c>
      <c r="S49">
        <v>137.4</v>
      </c>
      <c r="T49">
        <v>138.30000000000001</v>
      </c>
      <c r="U49">
        <v>139.19999999999999</v>
      </c>
      <c r="V49">
        <v>139.9</v>
      </c>
      <c r="W49">
        <v>140.69999999999999</v>
      </c>
      <c r="X49">
        <v>141.5</v>
      </c>
      <c r="Y49">
        <v>142.4</v>
      </c>
      <c r="Z49">
        <v>143.1</v>
      </c>
      <c r="AA49">
        <v>143.6</v>
      </c>
    </row>
    <row r="50" spans="1:27" x14ac:dyDescent="0.3">
      <c r="A50">
        <v>2013</v>
      </c>
      <c r="B50" t="s">
        <v>46</v>
      </c>
      <c r="C50" t="s">
        <v>10</v>
      </c>
      <c r="D50">
        <v>107.4</v>
      </c>
      <c r="E50">
        <v>104.7</v>
      </c>
      <c r="F50">
        <v>106.5</v>
      </c>
      <c r="N50">
        <v>2016</v>
      </c>
      <c r="O50" t="s">
        <v>10</v>
      </c>
      <c r="P50">
        <v>163.80000000000001</v>
      </c>
      <c r="Q50">
        <v>162.80000000000001</v>
      </c>
      <c r="R50">
        <v>161.19999999999999</v>
      </c>
      <c r="S50">
        <v>162.69999999999999</v>
      </c>
      <c r="T50">
        <v>166</v>
      </c>
      <c r="U50">
        <v>169.2</v>
      </c>
      <c r="V50">
        <v>171.8</v>
      </c>
      <c r="W50">
        <v>172.2</v>
      </c>
      <c r="X50">
        <v>170.4</v>
      </c>
      <c r="Y50">
        <v>170.2</v>
      </c>
      <c r="Z50">
        <v>170</v>
      </c>
      <c r="AA50">
        <v>167.9</v>
      </c>
    </row>
    <row r="51" spans="1:27" x14ac:dyDescent="0.3">
      <c r="A51">
        <v>2013</v>
      </c>
      <c r="B51" t="s">
        <v>46</v>
      </c>
      <c r="C51" t="s">
        <v>25</v>
      </c>
      <c r="D51">
        <v>106.8</v>
      </c>
      <c r="E51">
        <v>106.5</v>
      </c>
      <c r="F51">
        <v>106.6</v>
      </c>
      <c r="N51">
        <v>2016</v>
      </c>
      <c r="O51" t="s">
        <v>12</v>
      </c>
      <c r="P51">
        <v>129.6</v>
      </c>
      <c r="Q51">
        <v>130.6</v>
      </c>
      <c r="R51">
        <v>130.80000000000001</v>
      </c>
      <c r="S51">
        <v>131.4</v>
      </c>
      <c r="T51">
        <v>132.19999999999999</v>
      </c>
      <c r="U51">
        <v>133.1</v>
      </c>
      <c r="V51">
        <v>134.30000000000001</v>
      </c>
      <c r="W51">
        <v>134.9</v>
      </c>
      <c r="X51">
        <v>135.80000000000001</v>
      </c>
      <c r="Y51">
        <v>136.30000000000001</v>
      </c>
      <c r="Z51">
        <v>136.80000000000001</v>
      </c>
      <c r="AA51">
        <v>137.5</v>
      </c>
    </row>
    <row r="52" spans="1:27" x14ac:dyDescent="0.3">
      <c r="A52">
        <v>2013</v>
      </c>
      <c r="B52" t="s">
        <v>46</v>
      </c>
      <c r="C52" t="s">
        <v>12</v>
      </c>
      <c r="D52">
        <v>106.9</v>
      </c>
      <c r="E52">
        <v>108.5</v>
      </c>
      <c r="F52">
        <v>107.4</v>
      </c>
      <c r="N52">
        <v>2016</v>
      </c>
      <c r="O52" t="s">
        <v>11</v>
      </c>
      <c r="P52">
        <v>97.7</v>
      </c>
      <c r="Q52">
        <v>98.7</v>
      </c>
      <c r="R52">
        <v>100.4</v>
      </c>
      <c r="S52">
        <v>105</v>
      </c>
      <c r="T52">
        <v>107.5</v>
      </c>
      <c r="U52">
        <v>108.8</v>
      </c>
      <c r="V52">
        <v>110.3</v>
      </c>
      <c r="W52">
        <v>112.1</v>
      </c>
      <c r="X52">
        <v>113.1</v>
      </c>
      <c r="Y52">
        <v>113.4</v>
      </c>
      <c r="Z52">
        <v>113.4</v>
      </c>
      <c r="AA52">
        <v>113.8</v>
      </c>
    </row>
    <row r="53" spans="1:27" x14ac:dyDescent="0.3">
      <c r="A53">
        <v>2013</v>
      </c>
      <c r="B53" t="s">
        <v>46</v>
      </c>
      <c r="C53" t="s">
        <v>11</v>
      </c>
      <c r="D53">
        <v>104.1</v>
      </c>
      <c r="E53">
        <v>101</v>
      </c>
      <c r="F53">
        <v>103.1</v>
      </c>
      <c r="N53">
        <v>2016</v>
      </c>
      <c r="O53" t="s">
        <v>9</v>
      </c>
      <c r="P53">
        <v>140.1</v>
      </c>
      <c r="Q53">
        <v>130.9</v>
      </c>
      <c r="R53">
        <v>130.69999999999999</v>
      </c>
      <c r="S53">
        <v>134.1</v>
      </c>
      <c r="T53">
        <v>141.80000000000001</v>
      </c>
      <c r="U53">
        <v>152.5</v>
      </c>
      <c r="V53">
        <v>158.19999999999999</v>
      </c>
      <c r="W53">
        <v>156.9</v>
      </c>
      <c r="X53">
        <v>149.5</v>
      </c>
      <c r="Y53">
        <v>149.19999999999999</v>
      </c>
      <c r="Z53">
        <v>141.80000000000001</v>
      </c>
      <c r="AA53">
        <v>127.5</v>
      </c>
    </row>
    <row r="54" spans="1:27" x14ac:dyDescent="0.3">
      <c r="A54">
        <v>2013</v>
      </c>
      <c r="B54" t="s">
        <v>46</v>
      </c>
      <c r="C54" t="s">
        <v>24</v>
      </c>
      <c r="D54">
        <v>107.8</v>
      </c>
      <c r="E54">
        <v>108.1</v>
      </c>
      <c r="F54">
        <v>108</v>
      </c>
      <c r="N54">
        <v>2017</v>
      </c>
      <c r="O54" t="s">
        <v>3</v>
      </c>
      <c r="P54">
        <v>133.1</v>
      </c>
      <c r="Q54">
        <v>133.30000000000001</v>
      </c>
      <c r="R54">
        <v>133.6</v>
      </c>
      <c r="S54">
        <v>133.19999999999999</v>
      </c>
      <c r="T54">
        <v>133.1</v>
      </c>
      <c r="U54">
        <v>133.5</v>
      </c>
      <c r="V54">
        <v>134</v>
      </c>
      <c r="W54">
        <v>134.80000000000001</v>
      </c>
      <c r="X54">
        <v>135.19999999999999</v>
      </c>
      <c r="Y54">
        <v>135.9</v>
      </c>
      <c r="Z54">
        <v>136.30000000000001</v>
      </c>
      <c r="AA54">
        <v>136.4</v>
      </c>
    </row>
    <row r="55" spans="1:27" x14ac:dyDescent="0.3">
      <c r="A55">
        <v>2013</v>
      </c>
      <c r="B55" t="s">
        <v>46</v>
      </c>
      <c r="C55" t="s">
        <v>9</v>
      </c>
      <c r="D55">
        <v>138.9</v>
      </c>
      <c r="E55">
        <v>177</v>
      </c>
      <c r="F55">
        <v>151.80000000000001</v>
      </c>
      <c r="N55">
        <v>2017</v>
      </c>
      <c r="O55" t="s">
        <v>5</v>
      </c>
      <c r="P55">
        <v>131.9</v>
      </c>
      <c r="Q55">
        <v>129.30000000000001</v>
      </c>
      <c r="R55">
        <v>128.80000000000001</v>
      </c>
      <c r="S55">
        <v>127.1</v>
      </c>
      <c r="T55">
        <v>126.8</v>
      </c>
      <c r="U55">
        <v>128</v>
      </c>
      <c r="V55">
        <v>129.80000000000001</v>
      </c>
      <c r="W55">
        <v>130</v>
      </c>
      <c r="X55">
        <v>130.5</v>
      </c>
      <c r="Y55">
        <v>131</v>
      </c>
      <c r="Z55">
        <v>140.5</v>
      </c>
      <c r="AA55">
        <v>144.80000000000001</v>
      </c>
    </row>
    <row r="56" spans="1:27" x14ac:dyDescent="0.3">
      <c r="A56">
        <v>2013</v>
      </c>
      <c r="B56" t="s">
        <v>55</v>
      </c>
      <c r="C56" t="s">
        <v>3</v>
      </c>
      <c r="D56">
        <v>118.4</v>
      </c>
      <c r="E56">
        <v>120.5</v>
      </c>
      <c r="F56">
        <v>119.1</v>
      </c>
      <c r="N56">
        <v>2017</v>
      </c>
      <c r="O56" t="s">
        <v>15</v>
      </c>
      <c r="P56">
        <v>133.69999999999999</v>
      </c>
      <c r="Q56">
        <v>133.6</v>
      </c>
      <c r="R56">
        <v>133.4</v>
      </c>
      <c r="S56">
        <v>133.5</v>
      </c>
      <c r="T56">
        <v>133.80000000000001</v>
      </c>
      <c r="U56">
        <v>134.9</v>
      </c>
      <c r="V56">
        <v>138.5</v>
      </c>
      <c r="W56">
        <v>140.6</v>
      </c>
      <c r="X56">
        <v>139.6</v>
      </c>
      <c r="Y56">
        <v>140.4</v>
      </c>
      <c r="Z56">
        <v>142.4</v>
      </c>
      <c r="AA56">
        <v>141.5</v>
      </c>
    </row>
    <row r="57" spans="1:27" x14ac:dyDescent="0.3">
      <c r="A57">
        <v>2013</v>
      </c>
      <c r="B57" t="s">
        <v>55</v>
      </c>
      <c r="C57" t="s">
        <v>17</v>
      </c>
      <c r="D57">
        <v>115.8</v>
      </c>
      <c r="E57">
        <v>114.2</v>
      </c>
      <c r="F57">
        <v>115.2</v>
      </c>
      <c r="N57">
        <v>2017</v>
      </c>
      <c r="O57" t="s">
        <v>8</v>
      </c>
      <c r="P57">
        <v>136</v>
      </c>
      <c r="Q57">
        <v>138.69999999999999</v>
      </c>
      <c r="R57">
        <v>139.69999999999999</v>
      </c>
      <c r="S57">
        <v>141.80000000000001</v>
      </c>
      <c r="T57">
        <v>140.19999999999999</v>
      </c>
      <c r="U57">
        <v>140.9</v>
      </c>
      <c r="V57">
        <v>143.9</v>
      </c>
      <c r="W57">
        <v>148</v>
      </c>
      <c r="X57">
        <v>147.80000000000001</v>
      </c>
      <c r="Y57">
        <v>146.69999999999999</v>
      </c>
      <c r="Z57">
        <v>147.30000000000001</v>
      </c>
      <c r="AA57">
        <v>147.19999999999999</v>
      </c>
    </row>
    <row r="58" spans="1:27" x14ac:dyDescent="0.3">
      <c r="A58">
        <v>2013</v>
      </c>
      <c r="B58" t="s">
        <v>55</v>
      </c>
      <c r="C58" t="s">
        <v>19</v>
      </c>
      <c r="D58">
        <v>115.5</v>
      </c>
      <c r="E58">
        <v>113.7</v>
      </c>
      <c r="F58">
        <v>114.8</v>
      </c>
      <c r="N58">
        <v>2017</v>
      </c>
      <c r="O58" t="s">
        <v>4</v>
      </c>
      <c r="P58">
        <v>137.80000000000001</v>
      </c>
      <c r="Q58">
        <v>138.30000000000001</v>
      </c>
      <c r="R58">
        <v>138.80000000000001</v>
      </c>
      <c r="S58">
        <v>138.69999999999999</v>
      </c>
      <c r="T58">
        <v>140.30000000000001</v>
      </c>
      <c r="U58">
        <v>143.69999999999999</v>
      </c>
      <c r="V58">
        <v>144.19999999999999</v>
      </c>
      <c r="W58">
        <v>143.1</v>
      </c>
      <c r="X58">
        <v>142</v>
      </c>
      <c r="Y58">
        <v>141.9</v>
      </c>
      <c r="Z58">
        <v>142.5</v>
      </c>
      <c r="AA58">
        <v>143.69999999999999</v>
      </c>
    </row>
    <row r="59" spans="1:27" x14ac:dyDescent="0.3">
      <c r="A59">
        <v>2013</v>
      </c>
      <c r="B59" t="s">
        <v>55</v>
      </c>
      <c r="C59" t="s">
        <v>26</v>
      </c>
      <c r="D59">
        <v>111.6</v>
      </c>
      <c r="E59">
        <v>111.4</v>
      </c>
      <c r="F59">
        <v>111.5</v>
      </c>
      <c r="N59">
        <v>2017</v>
      </c>
      <c r="O59" t="s">
        <v>6</v>
      </c>
      <c r="P59">
        <v>136.69999999999999</v>
      </c>
      <c r="Q59">
        <v>137.19999999999999</v>
      </c>
      <c r="R59">
        <v>137.19999999999999</v>
      </c>
      <c r="S59">
        <v>137.69999999999999</v>
      </c>
      <c r="T59">
        <v>138.19999999999999</v>
      </c>
      <c r="U59">
        <v>138.6</v>
      </c>
      <c r="V59">
        <v>139</v>
      </c>
      <c r="W59">
        <v>139.4</v>
      </c>
      <c r="X59">
        <v>140.19999999999999</v>
      </c>
      <c r="Y59">
        <v>141.5</v>
      </c>
      <c r="Z59">
        <v>141.5</v>
      </c>
      <c r="AA59">
        <v>141.9</v>
      </c>
    </row>
    <row r="60" spans="1:27" x14ac:dyDescent="0.3">
      <c r="A60">
        <v>2013</v>
      </c>
      <c r="B60" t="s">
        <v>55</v>
      </c>
      <c r="C60" t="s">
        <v>5</v>
      </c>
      <c r="D60">
        <v>120.4</v>
      </c>
      <c r="E60">
        <v>128.5</v>
      </c>
      <c r="F60">
        <v>123.5</v>
      </c>
      <c r="N60">
        <v>2017</v>
      </c>
      <c r="O60" t="s">
        <v>13</v>
      </c>
      <c r="P60">
        <v>129</v>
      </c>
      <c r="Q60">
        <v>129.4</v>
      </c>
      <c r="R60">
        <v>129.80000000000001</v>
      </c>
      <c r="S60">
        <v>130</v>
      </c>
      <c r="T60">
        <v>130.30000000000001</v>
      </c>
      <c r="U60">
        <v>130.4</v>
      </c>
      <c r="V60">
        <v>131.4</v>
      </c>
      <c r="W60">
        <v>131.6</v>
      </c>
      <c r="X60">
        <v>131.69999999999999</v>
      </c>
      <c r="Y60">
        <v>131.30000000000001</v>
      </c>
      <c r="Z60">
        <v>131.9</v>
      </c>
      <c r="AA60">
        <v>131.1</v>
      </c>
    </row>
    <row r="61" spans="1:27" x14ac:dyDescent="0.3">
      <c r="A61">
        <v>2013</v>
      </c>
      <c r="B61" t="s">
        <v>55</v>
      </c>
      <c r="C61" t="s">
        <v>15</v>
      </c>
      <c r="D61">
        <v>118.7</v>
      </c>
      <c r="E61">
        <v>117.8</v>
      </c>
      <c r="F61">
        <v>118.4</v>
      </c>
      <c r="N61">
        <v>2017</v>
      </c>
      <c r="O61" t="s">
        <v>7</v>
      </c>
      <c r="P61">
        <v>122</v>
      </c>
      <c r="Q61">
        <v>122.1</v>
      </c>
      <c r="R61">
        <v>121.6</v>
      </c>
      <c r="S61">
        <v>121.3</v>
      </c>
      <c r="T61">
        <v>120.8</v>
      </c>
      <c r="U61">
        <v>120.9</v>
      </c>
      <c r="V61">
        <v>120.9</v>
      </c>
      <c r="W61">
        <v>120.5</v>
      </c>
      <c r="X61">
        <v>120.7</v>
      </c>
      <c r="Y61">
        <v>121.4</v>
      </c>
      <c r="Z61">
        <v>121.6</v>
      </c>
      <c r="AA61">
        <v>123.1</v>
      </c>
    </row>
    <row r="62" spans="1:27" x14ac:dyDescent="0.3">
      <c r="A62">
        <v>2013</v>
      </c>
      <c r="B62" t="s">
        <v>55</v>
      </c>
      <c r="C62" t="s">
        <v>18</v>
      </c>
      <c r="D62">
        <v>114</v>
      </c>
      <c r="E62">
        <v>110.9</v>
      </c>
      <c r="F62">
        <v>112.7</v>
      </c>
      <c r="N62">
        <v>2017</v>
      </c>
      <c r="O62" t="s">
        <v>14</v>
      </c>
      <c r="P62">
        <v>143.9</v>
      </c>
      <c r="Q62">
        <v>144.4</v>
      </c>
      <c r="R62">
        <v>145.4</v>
      </c>
      <c r="S62">
        <v>145.5</v>
      </c>
      <c r="T62">
        <v>145.80000000000001</v>
      </c>
      <c r="U62">
        <v>146.5</v>
      </c>
      <c r="V62">
        <v>147.69999999999999</v>
      </c>
      <c r="W62">
        <v>148.69999999999999</v>
      </c>
      <c r="X62">
        <v>149.30000000000001</v>
      </c>
      <c r="Y62">
        <v>150.30000000000001</v>
      </c>
      <c r="Z62">
        <v>151.4</v>
      </c>
      <c r="AA62">
        <v>151.4</v>
      </c>
    </row>
    <row r="63" spans="1:27" x14ac:dyDescent="0.3">
      <c r="A63">
        <v>2013</v>
      </c>
      <c r="B63" t="s">
        <v>55</v>
      </c>
      <c r="C63" t="s">
        <v>8</v>
      </c>
      <c r="D63">
        <v>115.5</v>
      </c>
      <c r="E63">
        <v>110.7</v>
      </c>
      <c r="F63">
        <v>113.3</v>
      </c>
      <c r="N63">
        <v>2017</v>
      </c>
      <c r="O63" t="s">
        <v>10</v>
      </c>
      <c r="P63">
        <v>161.69999999999999</v>
      </c>
      <c r="Q63">
        <v>156.9</v>
      </c>
      <c r="R63">
        <v>148</v>
      </c>
      <c r="S63">
        <v>144.5</v>
      </c>
      <c r="T63">
        <v>141.80000000000001</v>
      </c>
      <c r="U63">
        <v>140.19999999999999</v>
      </c>
      <c r="V63">
        <v>138.1</v>
      </c>
      <c r="W63">
        <v>137.4</v>
      </c>
      <c r="X63">
        <v>137.1</v>
      </c>
      <c r="Y63">
        <v>136.4</v>
      </c>
      <c r="Z63">
        <v>135.80000000000001</v>
      </c>
      <c r="AA63">
        <v>133.80000000000001</v>
      </c>
    </row>
    <row r="64" spans="1:27" x14ac:dyDescent="0.3">
      <c r="A64">
        <v>2013</v>
      </c>
      <c r="B64" t="s">
        <v>55</v>
      </c>
      <c r="C64" t="s">
        <v>21</v>
      </c>
      <c r="D64">
        <v>112.8</v>
      </c>
      <c r="E64">
        <v>110.4</v>
      </c>
      <c r="F64">
        <v>111.9</v>
      </c>
      <c r="N64">
        <v>2017</v>
      </c>
      <c r="O64" t="s">
        <v>12</v>
      </c>
      <c r="P64">
        <v>136.9</v>
      </c>
      <c r="Q64">
        <v>136</v>
      </c>
      <c r="R64">
        <v>135.6</v>
      </c>
      <c r="S64">
        <v>134.1</v>
      </c>
      <c r="T64">
        <v>134</v>
      </c>
      <c r="U64">
        <v>133.5</v>
      </c>
      <c r="V64">
        <v>133.9</v>
      </c>
      <c r="W64">
        <v>134.69999999999999</v>
      </c>
      <c r="X64">
        <v>134.69999999999999</v>
      </c>
      <c r="Y64">
        <v>135.6</v>
      </c>
      <c r="Z64">
        <v>136</v>
      </c>
      <c r="AA64">
        <v>135.80000000000001</v>
      </c>
    </row>
    <row r="65" spans="1:27" x14ac:dyDescent="0.3">
      <c r="A65">
        <v>2013</v>
      </c>
      <c r="B65" t="s">
        <v>55</v>
      </c>
      <c r="C65" t="s">
        <v>29</v>
      </c>
      <c r="D65">
        <v>115.5</v>
      </c>
      <c r="E65">
        <v>113.3</v>
      </c>
      <c r="F65">
        <v>114.5</v>
      </c>
      <c r="N65">
        <v>2017</v>
      </c>
      <c r="O65" t="s">
        <v>11</v>
      </c>
      <c r="P65">
        <v>114.8</v>
      </c>
      <c r="Q65">
        <v>116.2</v>
      </c>
      <c r="R65">
        <v>116.9</v>
      </c>
      <c r="S65">
        <v>117.4</v>
      </c>
      <c r="T65">
        <v>118.6</v>
      </c>
      <c r="U65">
        <v>118.9</v>
      </c>
      <c r="V65">
        <v>120</v>
      </c>
      <c r="W65">
        <v>120.8</v>
      </c>
      <c r="X65">
        <v>121</v>
      </c>
      <c r="Y65">
        <v>121.4</v>
      </c>
      <c r="Z65">
        <v>122.5</v>
      </c>
      <c r="AA65">
        <v>121.9</v>
      </c>
    </row>
    <row r="66" spans="1:27" x14ac:dyDescent="0.3">
      <c r="A66">
        <v>2013</v>
      </c>
      <c r="B66" t="s">
        <v>55</v>
      </c>
      <c r="C66" t="s">
        <v>23</v>
      </c>
      <c r="D66">
        <v>110.1</v>
      </c>
      <c r="E66">
        <v>109</v>
      </c>
      <c r="F66">
        <v>109.7</v>
      </c>
      <c r="N66">
        <v>2017</v>
      </c>
      <c r="O66" t="s">
        <v>9</v>
      </c>
      <c r="P66">
        <v>119.8</v>
      </c>
      <c r="Q66">
        <v>119.1</v>
      </c>
      <c r="R66">
        <v>119.7</v>
      </c>
      <c r="S66">
        <v>121.5</v>
      </c>
      <c r="T66">
        <v>123.8</v>
      </c>
      <c r="U66">
        <v>128.80000000000001</v>
      </c>
      <c r="V66">
        <v>151.5</v>
      </c>
      <c r="W66">
        <v>162.9</v>
      </c>
      <c r="X66">
        <v>154.5</v>
      </c>
      <c r="Y66">
        <v>157.1</v>
      </c>
      <c r="Z66">
        <v>168</v>
      </c>
      <c r="AA66">
        <v>161</v>
      </c>
    </row>
    <row r="67" spans="1:27" x14ac:dyDescent="0.3">
      <c r="A67">
        <v>2013</v>
      </c>
      <c r="B67" t="s">
        <v>55</v>
      </c>
      <c r="C67" t="s">
        <v>22</v>
      </c>
      <c r="D67">
        <v>112.1</v>
      </c>
      <c r="E67">
        <v>111.3</v>
      </c>
      <c r="F67">
        <v>111.7</v>
      </c>
      <c r="N67">
        <v>2018</v>
      </c>
      <c r="O67" t="s">
        <v>3</v>
      </c>
      <c r="P67">
        <v>136.6</v>
      </c>
      <c r="Q67">
        <v>136.4</v>
      </c>
      <c r="R67">
        <v>136.80000000000001</v>
      </c>
      <c r="S67">
        <v>137.1</v>
      </c>
      <c r="T67">
        <v>137.4</v>
      </c>
      <c r="U67">
        <v>137.6</v>
      </c>
      <c r="V67">
        <v>138.4</v>
      </c>
      <c r="W67">
        <v>139.19999999999999</v>
      </c>
      <c r="X67">
        <v>139.4</v>
      </c>
      <c r="Y67">
        <v>139.30000000000001</v>
      </c>
      <c r="Z67">
        <v>137.1</v>
      </c>
      <c r="AA67">
        <v>137.1</v>
      </c>
    </row>
    <row r="68" spans="1:27" x14ac:dyDescent="0.3">
      <c r="A68">
        <v>2013</v>
      </c>
      <c r="B68" t="s">
        <v>55</v>
      </c>
      <c r="C68" t="s">
        <v>20</v>
      </c>
      <c r="D68" t="s">
        <v>32</v>
      </c>
      <c r="E68">
        <v>110.7</v>
      </c>
      <c r="F68">
        <v>110.7</v>
      </c>
      <c r="N68">
        <v>2018</v>
      </c>
      <c r="O68" t="s">
        <v>5</v>
      </c>
      <c r="P68">
        <v>143.80000000000001</v>
      </c>
      <c r="Q68">
        <v>140.6</v>
      </c>
      <c r="R68">
        <v>140</v>
      </c>
      <c r="S68">
        <v>135.9</v>
      </c>
      <c r="T68">
        <v>135.5</v>
      </c>
      <c r="U68">
        <v>136.69999999999999</v>
      </c>
      <c r="V68">
        <v>139.30000000000001</v>
      </c>
      <c r="W68">
        <v>139.1</v>
      </c>
      <c r="X68">
        <v>136.6</v>
      </c>
      <c r="Y68">
        <v>134.6</v>
      </c>
      <c r="Z68">
        <v>136.69999999999999</v>
      </c>
      <c r="AA68">
        <v>137.4</v>
      </c>
    </row>
    <row r="69" spans="1:27" x14ac:dyDescent="0.3">
      <c r="A69">
        <v>2013</v>
      </c>
      <c r="B69" t="s">
        <v>55</v>
      </c>
      <c r="C69" t="s">
        <v>4</v>
      </c>
      <c r="D69">
        <v>115.9</v>
      </c>
      <c r="E69">
        <v>118.1</v>
      </c>
      <c r="F69">
        <v>116.7</v>
      </c>
      <c r="N69">
        <v>2018</v>
      </c>
      <c r="O69" t="s">
        <v>15</v>
      </c>
      <c r="P69">
        <v>140.4</v>
      </c>
      <c r="Q69">
        <v>138.69999999999999</v>
      </c>
      <c r="R69">
        <v>138.6</v>
      </c>
      <c r="S69">
        <v>138.6</v>
      </c>
      <c r="T69">
        <v>139.1</v>
      </c>
      <c r="U69">
        <v>140</v>
      </c>
      <c r="V69">
        <v>142</v>
      </c>
      <c r="W69">
        <v>142.69999999999999</v>
      </c>
      <c r="X69">
        <v>141.30000000000001</v>
      </c>
      <c r="Y69">
        <v>140.19999999999999</v>
      </c>
      <c r="Z69">
        <v>140</v>
      </c>
      <c r="AA69">
        <v>138.5</v>
      </c>
    </row>
    <row r="70" spans="1:27" x14ac:dyDescent="0.3">
      <c r="A70">
        <v>2013</v>
      </c>
      <c r="B70" t="s">
        <v>55</v>
      </c>
      <c r="C70" t="s">
        <v>6</v>
      </c>
      <c r="D70">
        <v>113.8</v>
      </c>
      <c r="E70">
        <v>112.8</v>
      </c>
      <c r="F70">
        <v>113.4</v>
      </c>
      <c r="N70">
        <v>2018</v>
      </c>
      <c r="O70" t="s">
        <v>8</v>
      </c>
      <c r="P70">
        <v>147.9</v>
      </c>
      <c r="Q70">
        <v>149.4</v>
      </c>
      <c r="R70">
        <v>152.9</v>
      </c>
      <c r="S70">
        <v>156.4</v>
      </c>
      <c r="T70">
        <v>157.5</v>
      </c>
      <c r="U70">
        <v>154.1</v>
      </c>
      <c r="V70">
        <v>153.30000000000001</v>
      </c>
      <c r="W70">
        <v>154.4</v>
      </c>
      <c r="X70">
        <v>150.1</v>
      </c>
      <c r="Y70">
        <v>144.5</v>
      </c>
      <c r="Z70">
        <v>143.9</v>
      </c>
      <c r="AA70">
        <v>140.19999999999999</v>
      </c>
    </row>
    <row r="71" spans="1:27" x14ac:dyDescent="0.3">
      <c r="A71">
        <v>2013</v>
      </c>
      <c r="B71" t="s">
        <v>55</v>
      </c>
      <c r="C71" t="s">
        <v>28</v>
      </c>
      <c r="D71">
        <v>110.1</v>
      </c>
      <c r="E71">
        <v>109.8</v>
      </c>
      <c r="F71">
        <v>110</v>
      </c>
      <c r="N71">
        <v>2018</v>
      </c>
      <c r="O71" t="s">
        <v>4</v>
      </c>
      <c r="P71">
        <v>144.4</v>
      </c>
      <c r="Q71">
        <v>143.69999999999999</v>
      </c>
      <c r="R71">
        <v>143.80000000000001</v>
      </c>
      <c r="S71">
        <v>144.5</v>
      </c>
      <c r="T71">
        <v>145.69999999999999</v>
      </c>
      <c r="U71">
        <v>148.1</v>
      </c>
      <c r="V71">
        <v>149.30000000000001</v>
      </c>
      <c r="W71">
        <v>148.80000000000001</v>
      </c>
      <c r="X71">
        <v>147.19999999999999</v>
      </c>
      <c r="Y71">
        <v>147.6</v>
      </c>
      <c r="Z71">
        <v>150.80000000000001</v>
      </c>
      <c r="AA71">
        <v>151.9</v>
      </c>
    </row>
    <row r="72" spans="1:27" x14ac:dyDescent="0.3">
      <c r="A72">
        <v>2013</v>
      </c>
      <c r="B72" t="s">
        <v>55</v>
      </c>
      <c r="C72" t="s">
        <v>13</v>
      </c>
      <c r="D72">
        <v>112.1</v>
      </c>
      <c r="E72">
        <v>112.1</v>
      </c>
      <c r="F72">
        <v>112.1</v>
      </c>
      <c r="N72">
        <v>2018</v>
      </c>
      <c r="O72" t="s">
        <v>6</v>
      </c>
      <c r="P72">
        <v>142</v>
      </c>
      <c r="Q72">
        <v>141.5</v>
      </c>
      <c r="R72">
        <v>142</v>
      </c>
      <c r="S72">
        <v>142.4</v>
      </c>
      <c r="T72">
        <v>142.9</v>
      </c>
      <c r="U72">
        <v>143.19999999999999</v>
      </c>
      <c r="V72">
        <v>143.4</v>
      </c>
      <c r="W72">
        <v>143.5</v>
      </c>
      <c r="X72">
        <v>143.69999999999999</v>
      </c>
      <c r="Y72">
        <v>141.9</v>
      </c>
      <c r="Z72">
        <v>141.9</v>
      </c>
      <c r="AA72">
        <v>142.4</v>
      </c>
    </row>
    <row r="73" spans="1:27" x14ac:dyDescent="0.3">
      <c r="A73">
        <v>2013</v>
      </c>
      <c r="B73" t="s">
        <v>55</v>
      </c>
      <c r="C73" t="s">
        <v>7</v>
      </c>
      <c r="D73">
        <v>109.5</v>
      </c>
      <c r="E73">
        <v>103.4</v>
      </c>
      <c r="F73">
        <v>107.3</v>
      </c>
      <c r="N73">
        <v>2018</v>
      </c>
      <c r="O73" t="s">
        <v>13</v>
      </c>
      <c r="P73">
        <v>131.19999999999999</v>
      </c>
      <c r="Q73">
        <v>130.5</v>
      </c>
      <c r="R73">
        <v>131.19999999999999</v>
      </c>
      <c r="S73">
        <v>131.9</v>
      </c>
      <c r="T73">
        <v>132.19999999999999</v>
      </c>
      <c r="U73">
        <v>132.80000000000001</v>
      </c>
      <c r="V73">
        <v>132.80000000000001</v>
      </c>
      <c r="W73">
        <v>133.80000000000001</v>
      </c>
      <c r="X73">
        <v>133.1</v>
      </c>
      <c r="Y73">
        <v>134.6</v>
      </c>
      <c r="Z73">
        <v>137.5</v>
      </c>
      <c r="AA73">
        <v>137.80000000000001</v>
      </c>
    </row>
    <row r="74" spans="1:27" x14ac:dyDescent="0.3">
      <c r="A74">
        <v>2013</v>
      </c>
      <c r="B74" t="s">
        <v>55</v>
      </c>
      <c r="C74" t="s">
        <v>16</v>
      </c>
      <c r="D74">
        <v>113.6</v>
      </c>
      <c r="E74">
        <v>115</v>
      </c>
      <c r="F74">
        <v>114</v>
      </c>
      <c r="N74">
        <v>2018</v>
      </c>
      <c r="O74" t="s">
        <v>7</v>
      </c>
      <c r="P74">
        <v>123.2</v>
      </c>
      <c r="Q74">
        <v>122.9</v>
      </c>
      <c r="R74">
        <v>123.2</v>
      </c>
      <c r="S74">
        <v>123.5</v>
      </c>
      <c r="T74">
        <v>123.6</v>
      </c>
      <c r="U74">
        <v>124</v>
      </c>
      <c r="V74">
        <v>124.1</v>
      </c>
      <c r="W74">
        <v>125</v>
      </c>
      <c r="X74">
        <v>124.6</v>
      </c>
      <c r="Y74">
        <v>123.5</v>
      </c>
      <c r="Z74">
        <v>122.8</v>
      </c>
      <c r="AA74">
        <v>124.2</v>
      </c>
    </row>
    <row r="75" spans="1:27" x14ac:dyDescent="0.3">
      <c r="A75">
        <v>2013</v>
      </c>
      <c r="B75" t="s">
        <v>55</v>
      </c>
      <c r="C75" t="s">
        <v>27</v>
      </c>
      <c r="D75">
        <v>108.1</v>
      </c>
      <c r="E75">
        <v>107.7</v>
      </c>
      <c r="F75">
        <v>107.9</v>
      </c>
      <c r="N75">
        <v>2018</v>
      </c>
      <c r="O75" t="s">
        <v>14</v>
      </c>
      <c r="P75">
        <v>151.80000000000001</v>
      </c>
      <c r="Q75">
        <v>151.69999999999999</v>
      </c>
      <c r="R75">
        <v>152.80000000000001</v>
      </c>
      <c r="S75">
        <v>153.80000000000001</v>
      </c>
      <c r="T75">
        <v>154.30000000000001</v>
      </c>
      <c r="U75">
        <v>154.30000000000001</v>
      </c>
      <c r="V75">
        <v>154.80000000000001</v>
      </c>
      <c r="W75">
        <v>155.19999999999999</v>
      </c>
      <c r="X75">
        <v>155.9</v>
      </c>
      <c r="Y75">
        <v>155.19999999999999</v>
      </c>
      <c r="Z75">
        <v>156.1</v>
      </c>
      <c r="AA75">
        <v>156</v>
      </c>
    </row>
    <row r="76" spans="1:27" x14ac:dyDescent="0.3">
      <c r="A76">
        <v>2013</v>
      </c>
      <c r="B76" t="s">
        <v>55</v>
      </c>
      <c r="C76" t="s">
        <v>14</v>
      </c>
      <c r="D76">
        <v>116.8</v>
      </c>
      <c r="E76">
        <v>118.1</v>
      </c>
      <c r="F76">
        <v>117.4</v>
      </c>
      <c r="N76">
        <v>2018</v>
      </c>
      <c r="O76" t="s">
        <v>10</v>
      </c>
      <c r="P76">
        <v>131.80000000000001</v>
      </c>
      <c r="Q76">
        <v>130.19999999999999</v>
      </c>
      <c r="R76">
        <v>129.30000000000001</v>
      </c>
      <c r="S76">
        <v>128.4</v>
      </c>
      <c r="T76">
        <v>127.2</v>
      </c>
      <c r="U76">
        <v>126</v>
      </c>
      <c r="V76">
        <v>126.4</v>
      </c>
      <c r="W76">
        <v>126.8</v>
      </c>
      <c r="X76">
        <v>125.4</v>
      </c>
      <c r="Y76">
        <v>121.4</v>
      </c>
      <c r="Z76">
        <v>121</v>
      </c>
      <c r="AA76">
        <v>120.9</v>
      </c>
    </row>
    <row r="77" spans="1:27" x14ac:dyDescent="0.3">
      <c r="A77">
        <v>2013</v>
      </c>
      <c r="B77" t="s">
        <v>55</v>
      </c>
      <c r="C77" t="s">
        <v>10</v>
      </c>
      <c r="D77">
        <v>109.5</v>
      </c>
      <c r="E77">
        <v>107.1</v>
      </c>
      <c r="F77">
        <v>108.7</v>
      </c>
      <c r="N77">
        <v>2018</v>
      </c>
      <c r="O77" t="s">
        <v>12</v>
      </c>
      <c r="P77">
        <v>136</v>
      </c>
      <c r="Q77">
        <v>135.6</v>
      </c>
      <c r="R77">
        <v>136.30000000000001</v>
      </c>
      <c r="S77">
        <v>137.19999999999999</v>
      </c>
      <c r="T77">
        <v>137.4</v>
      </c>
      <c r="U77">
        <v>137.6</v>
      </c>
      <c r="V77">
        <v>138.19999999999999</v>
      </c>
      <c r="W77">
        <v>138.6</v>
      </c>
      <c r="X77">
        <v>138.69999999999999</v>
      </c>
      <c r="Y77">
        <v>139.5</v>
      </c>
      <c r="Z77">
        <v>140.6</v>
      </c>
      <c r="AA77">
        <v>140.19999999999999</v>
      </c>
    </row>
    <row r="78" spans="1:27" x14ac:dyDescent="0.3">
      <c r="A78">
        <v>2013</v>
      </c>
      <c r="B78" t="s">
        <v>55</v>
      </c>
      <c r="C78" t="s">
        <v>25</v>
      </c>
      <c r="D78">
        <v>109.2</v>
      </c>
      <c r="E78">
        <v>108.9</v>
      </c>
      <c r="F78">
        <v>109</v>
      </c>
      <c r="N78">
        <v>2018</v>
      </c>
      <c r="O78" t="s">
        <v>11</v>
      </c>
      <c r="P78">
        <v>119.5</v>
      </c>
      <c r="Q78">
        <v>117.9</v>
      </c>
      <c r="R78">
        <v>117.1</v>
      </c>
      <c r="S78">
        <v>115.2</v>
      </c>
      <c r="T78">
        <v>111.8</v>
      </c>
      <c r="U78">
        <v>112.4</v>
      </c>
      <c r="V78">
        <v>114.3</v>
      </c>
      <c r="W78">
        <v>115.4</v>
      </c>
      <c r="X78">
        <v>114.4</v>
      </c>
      <c r="Y78">
        <v>112.3</v>
      </c>
      <c r="Z78">
        <v>111.6</v>
      </c>
      <c r="AA78">
        <v>109.9</v>
      </c>
    </row>
    <row r="79" spans="1:27" x14ac:dyDescent="0.3">
      <c r="A79">
        <v>2013</v>
      </c>
      <c r="B79" t="s">
        <v>55</v>
      </c>
      <c r="C79" t="s">
        <v>12</v>
      </c>
      <c r="D79">
        <v>109.8</v>
      </c>
      <c r="E79">
        <v>111.9</v>
      </c>
      <c r="F79">
        <v>110.5</v>
      </c>
      <c r="N79">
        <v>2018</v>
      </c>
      <c r="O79" t="s">
        <v>9</v>
      </c>
      <c r="P79">
        <v>152.1</v>
      </c>
      <c r="Q79">
        <v>142.4</v>
      </c>
      <c r="R79">
        <v>138</v>
      </c>
      <c r="S79">
        <v>135.1</v>
      </c>
      <c r="T79">
        <v>137.80000000000001</v>
      </c>
      <c r="U79">
        <v>143.5</v>
      </c>
      <c r="V79">
        <v>154.19999999999999</v>
      </c>
      <c r="W79">
        <v>156.30000000000001</v>
      </c>
      <c r="X79">
        <v>149.4</v>
      </c>
      <c r="Y79">
        <v>147.6</v>
      </c>
      <c r="Z79">
        <v>147.5</v>
      </c>
      <c r="AA79">
        <v>136.6</v>
      </c>
    </row>
    <row r="80" spans="1:27" x14ac:dyDescent="0.3">
      <c r="A80">
        <v>2013</v>
      </c>
      <c r="B80" t="s">
        <v>55</v>
      </c>
      <c r="C80" t="s">
        <v>11</v>
      </c>
      <c r="D80">
        <v>102.9</v>
      </c>
      <c r="E80">
        <v>98.6</v>
      </c>
      <c r="F80">
        <v>101.5</v>
      </c>
      <c r="N80">
        <v>2019</v>
      </c>
      <c r="O80" t="s">
        <v>3</v>
      </c>
      <c r="P80">
        <v>136.6</v>
      </c>
      <c r="Q80">
        <v>136.80000000000001</v>
      </c>
      <c r="R80">
        <v>136.9</v>
      </c>
      <c r="T80">
        <v>137.4</v>
      </c>
      <c r="U80">
        <v>137.80000000000001</v>
      </c>
      <c r="V80">
        <v>138.4</v>
      </c>
      <c r="W80">
        <v>139.19999999999999</v>
      </c>
      <c r="X80">
        <v>140.1</v>
      </c>
      <c r="Y80">
        <v>141</v>
      </c>
      <c r="Z80">
        <v>141.80000000000001</v>
      </c>
      <c r="AA80">
        <v>142.80000000000001</v>
      </c>
    </row>
    <row r="81" spans="1:27" x14ac:dyDescent="0.3">
      <c r="A81">
        <v>2013</v>
      </c>
      <c r="B81" t="s">
        <v>55</v>
      </c>
      <c r="C81" t="s">
        <v>24</v>
      </c>
      <c r="D81">
        <v>109.9</v>
      </c>
      <c r="E81">
        <v>109.7</v>
      </c>
      <c r="F81">
        <v>109.8</v>
      </c>
      <c r="N81">
        <v>2019</v>
      </c>
      <c r="O81" t="s">
        <v>5</v>
      </c>
      <c r="P81">
        <v>138.19999999999999</v>
      </c>
      <c r="Q81">
        <v>139.1</v>
      </c>
      <c r="R81">
        <v>138.69999999999999</v>
      </c>
      <c r="T81">
        <v>134.5</v>
      </c>
      <c r="U81">
        <v>136.19999999999999</v>
      </c>
      <c r="V81">
        <v>138.4</v>
      </c>
      <c r="W81">
        <v>137.1</v>
      </c>
      <c r="X81">
        <v>138.30000000000001</v>
      </c>
      <c r="Y81">
        <v>141.19999999999999</v>
      </c>
      <c r="Z81">
        <v>143.80000000000001</v>
      </c>
      <c r="AA81">
        <v>149.5</v>
      </c>
    </row>
    <row r="82" spans="1:27" x14ac:dyDescent="0.3">
      <c r="A82">
        <v>2013</v>
      </c>
      <c r="B82" t="s">
        <v>55</v>
      </c>
      <c r="C82" t="s">
        <v>9</v>
      </c>
      <c r="D82">
        <v>145.69999999999999</v>
      </c>
      <c r="E82">
        <v>144.80000000000001</v>
      </c>
      <c r="F82">
        <v>145.4</v>
      </c>
      <c r="N82">
        <v>2019</v>
      </c>
      <c r="O82" t="s">
        <v>15</v>
      </c>
      <c r="P82">
        <v>137.4</v>
      </c>
      <c r="Q82">
        <v>137.19999999999999</v>
      </c>
      <c r="R82">
        <v>137.30000000000001</v>
      </c>
      <c r="T82">
        <v>139.19999999999999</v>
      </c>
      <c r="U82">
        <v>141</v>
      </c>
      <c r="V82">
        <v>143</v>
      </c>
      <c r="W82">
        <v>144</v>
      </c>
      <c r="X82">
        <v>145.5</v>
      </c>
      <c r="Y82">
        <v>148.30000000000001</v>
      </c>
      <c r="Z82">
        <v>150.9</v>
      </c>
      <c r="AA82">
        <v>154.30000000000001</v>
      </c>
    </row>
    <row r="83" spans="1:27" x14ac:dyDescent="0.3">
      <c r="A83">
        <v>2013</v>
      </c>
      <c r="B83" t="s">
        <v>36</v>
      </c>
      <c r="C83" t="s">
        <v>3</v>
      </c>
      <c r="D83">
        <v>109.2</v>
      </c>
      <c r="E83">
        <v>112.9</v>
      </c>
      <c r="F83">
        <v>110.4</v>
      </c>
      <c r="N83">
        <v>2019</v>
      </c>
      <c r="O83" t="s">
        <v>8</v>
      </c>
      <c r="P83">
        <v>135.5</v>
      </c>
      <c r="Q83">
        <v>135.80000000000001</v>
      </c>
      <c r="R83">
        <v>136.1</v>
      </c>
      <c r="T83">
        <v>143.69999999999999</v>
      </c>
      <c r="U83">
        <v>143.30000000000001</v>
      </c>
      <c r="V83">
        <v>146.4</v>
      </c>
      <c r="W83">
        <v>145.5</v>
      </c>
      <c r="X83">
        <v>143.80000000000001</v>
      </c>
      <c r="Y83">
        <v>145.69999999999999</v>
      </c>
      <c r="Z83">
        <v>146.19999999999999</v>
      </c>
      <c r="AA83">
        <v>144.30000000000001</v>
      </c>
    </row>
    <row r="84" spans="1:27" x14ac:dyDescent="0.3">
      <c r="A84">
        <v>2013</v>
      </c>
      <c r="B84" t="s">
        <v>36</v>
      </c>
      <c r="C84" t="s">
        <v>17</v>
      </c>
      <c r="D84">
        <v>107.1</v>
      </c>
      <c r="E84">
        <v>106.6</v>
      </c>
      <c r="F84">
        <v>106.9</v>
      </c>
      <c r="N84">
        <v>2019</v>
      </c>
      <c r="O84" t="s">
        <v>4</v>
      </c>
      <c r="P84">
        <v>152.5</v>
      </c>
      <c r="Q84">
        <v>153</v>
      </c>
      <c r="R84">
        <v>154.1</v>
      </c>
      <c r="T84">
        <v>159.5</v>
      </c>
      <c r="U84">
        <v>163.5</v>
      </c>
      <c r="V84">
        <v>164</v>
      </c>
      <c r="W84">
        <v>161.9</v>
      </c>
      <c r="X84">
        <v>161.9</v>
      </c>
      <c r="Y84">
        <v>161.6</v>
      </c>
      <c r="Z84">
        <v>163.69999999999999</v>
      </c>
      <c r="AA84">
        <v>165.3</v>
      </c>
    </row>
    <row r="85" spans="1:27" x14ac:dyDescent="0.3">
      <c r="A85">
        <v>2013</v>
      </c>
      <c r="B85" t="s">
        <v>36</v>
      </c>
      <c r="C85" t="s">
        <v>19</v>
      </c>
      <c r="D85">
        <v>107</v>
      </c>
      <c r="E85">
        <v>106.4</v>
      </c>
      <c r="F85">
        <v>106.8</v>
      </c>
      <c r="N85">
        <v>2019</v>
      </c>
      <c r="O85" t="s">
        <v>6</v>
      </c>
      <c r="P85">
        <v>142.4</v>
      </c>
      <c r="Q85">
        <v>142.5</v>
      </c>
      <c r="R85">
        <v>142.5</v>
      </c>
      <c r="T85">
        <v>142.6</v>
      </c>
      <c r="U85">
        <v>143.19999999999999</v>
      </c>
      <c r="V85">
        <v>143.9</v>
      </c>
      <c r="W85">
        <v>144.6</v>
      </c>
      <c r="X85">
        <v>145.69999999999999</v>
      </c>
      <c r="Y85">
        <v>146.5</v>
      </c>
      <c r="Z85">
        <v>147.1</v>
      </c>
      <c r="AA85">
        <v>148.69999999999999</v>
      </c>
    </row>
    <row r="86" spans="1:27" x14ac:dyDescent="0.3">
      <c r="A86">
        <v>2013</v>
      </c>
      <c r="B86" t="s">
        <v>36</v>
      </c>
      <c r="C86" t="s">
        <v>26</v>
      </c>
      <c r="D86">
        <v>104.1</v>
      </c>
      <c r="E86">
        <v>103.7</v>
      </c>
      <c r="F86">
        <v>103.9</v>
      </c>
      <c r="N86">
        <v>2019</v>
      </c>
      <c r="O86" t="s">
        <v>13</v>
      </c>
      <c r="P86">
        <v>137</v>
      </c>
      <c r="Q86">
        <v>137.4</v>
      </c>
      <c r="R86">
        <v>137.4</v>
      </c>
      <c r="T86">
        <v>137.69999999999999</v>
      </c>
      <c r="U86">
        <v>138</v>
      </c>
      <c r="V86">
        <v>138.5</v>
      </c>
      <c r="W86">
        <v>138.5</v>
      </c>
      <c r="X86">
        <v>138.5</v>
      </c>
      <c r="Y86">
        <v>138.6</v>
      </c>
      <c r="Z86">
        <v>138.69999999999999</v>
      </c>
      <c r="AA86">
        <v>139.30000000000001</v>
      </c>
    </row>
    <row r="87" spans="1:27" x14ac:dyDescent="0.3">
      <c r="A87">
        <v>2013</v>
      </c>
      <c r="B87" t="s">
        <v>36</v>
      </c>
      <c r="C87" t="s">
        <v>5</v>
      </c>
      <c r="D87">
        <v>110.2</v>
      </c>
      <c r="E87">
        <v>116.9</v>
      </c>
      <c r="F87">
        <v>112.8</v>
      </c>
      <c r="N87">
        <v>2019</v>
      </c>
      <c r="O87" t="s">
        <v>7</v>
      </c>
      <c r="P87">
        <v>123.9</v>
      </c>
      <c r="Q87">
        <v>124.1</v>
      </c>
      <c r="R87">
        <v>124.1</v>
      </c>
      <c r="T87">
        <v>124</v>
      </c>
      <c r="U87">
        <v>124.3</v>
      </c>
      <c r="V87">
        <v>124.4</v>
      </c>
      <c r="W87">
        <v>124.7</v>
      </c>
      <c r="X87">
        <v>125.1</v>
      </c>
      <c r="Y87">
        <v>125.6</v>
      </c>
      <c r="Z87">
        <v>126</v>
      </c>
      <c r="AA87">
        <v>127.5</v>
      </c>
    </row>
    <row r="88" spans="1:27" x14ac:dyDescent="0.3">
      <c r="A88">
        <v>2013</v>
      </c>
      <c r="B88" t="s">
        <v>36</v>
      </c>
      <c r="C88" t="s">
        <v>15</v>
      </c>
      <c r="D88">
        <v>106.3</v>
      </c>
      <c r="E88">
        <v>107.2</v>
      </c>
      <c r="F88">
        <v>106.6</v>
      </c>
      <c r="N88">
        <v>2019</v>
      </c>
      <c r="O88" t="s">
        <v>14</v>
      </c>
      <c r="P88">
        <v>155.80000000000001</v>
      </c>
      <c r="Q88">
        <v>156.19999999999999</v>
      </c>
      <c r="R88">
        <v>156.4</v>
      </c>
      <c r="T88">
        <v>156.4</v>
      </c>
      <c r="U88">
        <v>156.6</v>
      </c>
      <c r="V88">
        <v>156.69999999999999</v>
      </c>
      <c r="W88">
        <v>156.9</v>
      </c>
      <c r="X88">
        <v>157.19999999999999</v>
      </c>
      <c r="Y88">
        <v>157.4</v>
      </c>
      <c r="Z88">
        <v>157.69999999999999</v>
      </c>
      <c r="AA88">
        <v>158.30000000000001</v>
      </c>
    </row>
    <row r="89" spans="1:27" x14ac:dyDescent="0.3">
      <c r="A89">
        <v>2013</v>
      </c>
      <c r="B89" t="s">
        <v>36</v>
      </c>
      <c r="C89" t="s">
        <v>18</v>
      </c>
      <c r="D89">
        <v>106.3</v>
      </c>
      <c r="E89">
        <v>105.5</v>
      </c>
      <c r="F89">
        <v>106</v>
      </c>
      <c r="N89">
        <v>2019</v>
      </c>
      <c r="O89" t="s">
        <v>10</v>
      </c>
      <c r="P89">
        <v>121.3</v>
      </c>
      <c r="Q89">
        <v>121.5</v>
      </c>
      <c r="R89">
        <v>122.3</v>
      </c>
      <c r="T89">
        <v>125.1</v>
      </c>
      <c r="U89">
        <v>128.69999999999999</v>
      </c>
      <c r="V89">
        <v>130.6</v>
      </c>
      <c r="W89">
        <v>131.5</v>
      </c>
      <c r="X89">
        <v>132.19999999999999</v>
      </c>
      <c r="Y89">
        <v>133.1</v>
      </c>
      <c r="Z89">
        <v>136.19999999999999</v>
      </c>
      <c r="AA89">
        <v>138.80000000000001</v>
      </c>
    </row>
    <row r="90" spans="1:27" x14ac:dyDescent="0.3">
      <c r="A90">
        <v>2013</v>
      </c>
      <c r="B90" t="s">
        <v>36</v>
      </c>
      <c r="C90" t="s">
        <v>8</v>
      </c>
      <c r="D90">
        <v>104</v>
      </c>
      <c r="E90">
        <v>103.1</v>
      </c>
      <c r="F90">
        <v>103.6</v>
      </c>
      <c r="N90">
        <v>2019</v>
      </c>
      <c r="O90" t="s">
        <v>12</v>
      </c>
      <c r="P90">
        <v>138.9</v>
      </c>
      <c r="Q90">
        <v>139.19999999999999</v>
      </c>
      <c r="R90">
        <v>138.9</v>
      </c>
      <c r="T90">
        <v>139.30000000000001</v>
      </c>
      <c r="U90">
        <v>140.4</v>
      </c>
      <c r="V90">
        <v>141.69999999999999</v>
      </c>
      <c r="W90">
        <v>142.69999999999999</v>
      </c>
      <c r="X90">
        <v>144.19999999999999</v>
      </c>
      <c r="Y90">
        <v>145.5</v>
      </c>
      <c r="Z90">
        <v>147.30000000000001</v>
      </c>
      <c r="AA90">
        <v>149.1</v>
      </c>
    </row>
    <row r="91" spans="1:27" x14ac:dyDescent="0.3">
      <c r="A91">
        <v>2013</v>
      </c>
      <c r="B91" t="s">
        <v>36</v>
      </c>
      <c r="C91" t="s">
        <v>21</v>
      </c>
      <c r="D91">
        <v>106.2</v>
      </c>
      <c r="E91">
        <v>105.7</v>
      </c>
      <c r="F91">
        <v>106</v>
      </c>
      <c r="N91">
        <v>2019</v>
      </c>
      <c r="O91" t="s">
        <v>11</v>
      </c>
      <c r="P91">
        <v>108.4</v>
      </c>
      <c r="Q91">
        <v>108.3</v>
      </c>
      <c r="R91">
        <v>108.3</v>
      </c>
      <c r="T91">
        <v>109.3</v>
      </c>
      <c r="U91">
        <v>110.6</v>
      </c>
      <c r="V91">
        <v>110.8</v>
      </c>
      <c r="W91">
        <v>111.7</v>
      </c>
      <c r="X91">
        <v>112.8</v>
      </c>
      <c r="Y91">
        <v>113.6</v>
      </c>
      <c r="Z91">
        <v>113.8</v>
      </c>
      <c r="AA91">
        <v>113.6</v>
      </c>
    </row>
    <row r="92" spans="1:27" x14ac:dyDescent="0.3">
      <c r="A92">
        <v>2013</v>
      </c>
      <c r="B92" t="s">
        <v>36</v>
      </c>
      <c r="C92" t="s">
        <v>29</v>
      </c>
      <c r="D92">
        <v>105.8</v>
      </c>
      <c r="E92">
        <v>104.7</v>
      </c>
      <c r="F92">
        <v>105.3</v>
      </c>
      <c r="N92">
        <v>2019</v>
      </c>
      <c r="O92" t="s">
        <v>9</v>
      </c>
      <c r="P92">
        <v>131.69999999999999</v>
      </c>
      <c r="Q92">
        <v>128.69999999999999</v>
      </c>
      <c r="R92">
        <v>128.19999999999999</v>
      </c>
      <c r="T92">
        <v>133.4</v>
      </c>
      <c r="U92">
        <v>140.6</v>
      </c>
      <c r="V92">
        <v>150.1</v>
      </c>
      <c r="W92">
        <v>156.19999999999999</v>
      </c>
      <c r="X92">
        <v>163.4</v>
      </c>
      <c r="Y92">
        <v>178.8</v>
      </c>
      <c r="Z92">
        <v>191.4</v>
      </c>
      <c r="AA92">
        <v>209.5</v>
      </c>
    </row>
    <row r="93" spans="1:27" x14ac:dyDescent="0.3">
      <c r="A93">
        <v>2013</v>
      </c>
      <c r="B93" t="s">
        <v>36</v>
      </c>
      <c r="C93" t="s">
        <v>23</v>
      </c>
      <c r="D93">
        <v>104.4</v>
      </c>
      <c r="E93">
        <v>104.7</v>
      </c>
      <c r="F93">
        <v>104.5</v>
      </c>
      <c r="N93">
        <v>2020</v>
      </c>
      <c r="O93" t="s">
        <v>3</v>
      </c>
      <c r="P93">
        <v>143.69999999999999</v>
      </c>
      <c r="Q93">
        <v>144.19999999999999</v>
      </c>
      <c r="R93">
        <v>144.4</v>
      </c>
      <c r="U93">
        <v>148.19999999999999</v>
      </c>
      <c r="V93">
        <v>148.19999999999999</v>
      </c>
      <c r="W93">
        <v>147.6</v>
      </c>
      <c r="X93">
        <v>146.9</v>
      </c>
      <c r="Y93">
        <v>146</v>
      </c>
      <c r="Z93">
        <v>145.4</v>
      </c>
      <c r="AA93">
        <v>144.6</v>
      </c>
    </row>
    <row r="94" spans="1:27" x14ac:dyDescent="0.3">
      <c r="A94">
        <v>2013</v>
      </c>
      <c r="B94" t="s">
        <v>36</v>
      </c>
      <c r="C94" t="s">
        <v>22</v>
      </c>
      <c r="D94">
        <v>105.2</v>
      </c>
      <c r="E94">
        <v>105.2</v>
      </c>
      <c r="F94">
        <v>105.2</v>
      </c>
      <c r="N94">
        <v>2020</v>
      </c>
      <c r="O94" t="s">
        <v>5</v>
      </c>
      <c r="P94">
        <v>153.5</v>
      </c>
      <c r="Q94">
        <v>150.9</v>
      </c>
      <c r="R94">
        <v>147.6</v>
      </c>
      <c r="U94">
        <v>149.4</v>
      </c>
      <c r="V94">
        <v>149.4</v>
      </c>
      <c r="W94">
        <v>148.4</v>
      </c>
      <c r="X94">
        <v>149.5</v>
      </c>
      <c r="Y94">
        <v>159.19999999999999</v>
      </c>
      <c r="Z94">
        <v>171.6</v>
      </c>
      <c r="AA94">
        <v>173.4</v>
      </c>
    </row>
    <row r="95" spans="1:27" x14ac:dyDescent="0.3">
      <c r="A95">
        <v>2013</v>
      </c>
      <c r="B95" t="s">
        <v>36</v>
      </c>
      <c r="C95" t="s">
        <v>20</v>
      </c>
      <c r="D95" t="s">
        <v>32</v>
      </c>
      <c r="E95">
        <v>100.4</v>
      </c>
      <c r="F95">
        <v>100.4</v>
      </c>
      <c r="N95">
        <v>2020</v>
      </c>
      <c r="O95" t="s">
        <v>15</v>
      </c>
      <c r="P95">
        <v>153</v>
      </c>
      <c r="Q95">
        <v>149.80000000000001</v>
      </c>
      <c r="R95">
        <v>148.19999999999999</v>
      </c>
      <c r="U95">
        <v>152.30000000000001</v>
      </c>
      <c r="V95">
        <v>152.30000000000001</v>
      </c>
      <c r="W95">
        <v>155.30000000000001</v>
      </c>
      <c r="X95">
        <v>156.1</v>
      </c>
      <c r="Y95">
        <v>159.6</v>
      </c>
      <c r="Z95">
        <v>163.4</v>
      </c>
      <c r="AA95">
        <v>164.5</v>
      </c>
    </row>
    <row r="96" spans="1:27" x14ac:dyDescent="0.3">
      <c r="A96">
        <v>2013</v>
      </c>
      <c r="B96" t="s">
        <v>36</v>
      </c>
      <c r="C96" t="s">
        <v>4</v>
      </c>
      <c r="D96">
        <v>108.7</v>
      </c>
      <c r="E96">
        <v>112.9</v>
      </c>
      <c r="F96">
        <v>110.2</v>
      </c>
      <c r="N96">
        <v>2020</v>
      </c>
      <c r="O96" t="s">
        <v>8</v>
      </c>
      <c r="P96">
        <v>142.19999999999999</v>
      </c>
      <c r="Q96">
        <v>140.69999999999999</v>
      </c>
      <c r="R96">
        <v>141.80000000000001</v>
      </c>
      <c r="U96">
        <v>143.19999999999999</v>
      </c>
      <c r="V96">
        <v>143.19999999999999</v>
      </c>
      <c r="W96">
        <v>146.9</v>
      </c>
      <c r="X96">
        <v>147</v>
      </c>
      <c r="Y96">
        <v>147.19999999999999</v>
      </c>
      <c r="Z96">
        <v>146.5</v>
      </c>
      <c r="AA96">
        <v>145.9</v>
      </c>
    </row>
    <row r="97" spans="1:27" x14ac:dyDescent="0.3">
      <c r="A97">
        <v>2013</v>
      </c>
      <c r="B97" t="s">
        <v>36</v>
      </c>
      <c r="C97" t="s">
        <v>6</v>
      </c>
      <c r="D97">
        <v>105.4</v>
      </c>
      <c r="E97">
        <v>104</v>
      </c>
      <c r="F97">
        <v>104.9</v>
      </c>
      <c r="N97">
        <v>2020</v>
      </c>
      <c r="O97" t="s">
        <v>4</v>
      </c>
      <c r="P97">
        <v>167.3</v>
      </c>
      <c r="Q97">
        <v>167.5</v>
      </c>
      <c r="R97">
        <v>166.8</v>
      </c>
      <c r="U97">
        <v>190.3</v>
      </c>
      <c r="V97">
        <v>190.3</v>
      </c>
      <c r="W97">
        <v>187.2</v>
      </c>
      <c r="X97">
        <v>183.9</v>
      </c>
      <c r="Y97">
        <v>186.3</v>
      </c>
      <c r="Z97">
        <v>188.6</v>
      </c>
      <c r="AA97">
        <v>188.5</v>
      </c>
    </row>
    <row r="98" spans="1:27" x14ac:dyDescent="0.3">
      <c r="A98">
        <v>2013</v>
      </c>
      <c r="B98" t="s">
        <v>36</v>
      </c>
      <c r="C98" t="s">
        <v>28</v>
      </c>
      <c r="D98">
        <v>104.4</v>
      </c>
      <c r="E98">
        <v>104.3</v>
      </c>
      <c r="F98">
        <v>104.4</v>
      </c>
      <c r="N98">
        <v>2020</v>
      </c>
      <c r="O98" t="s">
        <v>6</v>
      </c>
      <c r="P98">
        <v>150.5</v>
      </c>
      <c r="Q98">
        <v>150.9</v>
      </c>
      <c r="R98">
        <v>151.69999999999999</v>
      </c>
      <c r="U98">
        <v>153.30000000000001</v>
      </c>
      <c r="V98">
        <v>153.30000000000001</v>
      </c>
      <c r="W98">
        <v>153.30000000000001</v>
      </c>
      <c r="X98">
        <v>153.4</v>
      </c>
      <c r="Y98">
        <v>153.6</v>
      </c>
      <c r="Z98">
        <v>153.80000000000001</v>
      </c>
      <c r="AA98">
        <v>154</v>
      </c>
    </row>
    <row r="99" spans="1:27" x14ac:dyDescent="0.3">
      <c r="A99">
        <v>2013</v>
      </c>
      <c r="B99" t="s">
        <v>36</v>
      </c>
      <c r="C99" t="s">
        <v>13</v>
      </c>
      <c r="D99">
        <v>105.1</v>
      </c>
      <c r="E99">
        <v>106</v>
      </c>
      <c r="F99">
        <v>105.5</v>
      </c>
      <c r="N99">
        <v>2020</v>
      </c>
      <c r="O99" t="s">
        <v>13</v>
      </c>
      <c r="P99">
        <v>139.69999999999999</v>
      </c>
      <c r="Q99">
        <v>140.1</v>
      </c>
      <c r="R99">
        <v>140.1</v>
      </c>
      <c r="U99">
        <v>142.1</v>
      </c>
      <c r="V99">
        <v>142.1</v>
      </c>
      <c r="W99">
        <v>143.5</v>
      </c>
      <c r="X99">
        <v>145.4</v>
      </c>
      <c r="Y99">
        <v>147.4</v>
      </c>
      <c r="Z99">
        <v>150</v>
      </c>
      <c r="AA99">
        <v>153.4</v>
      </c>
    </row>
    <row r="100" spans="1:27" x14ac:dyDescent="0.3">
      <c r="A100">
        <v>2013</v>
      </c>
      <c r="B100" t="s">
        <v>36</v>
      </c>
      <c r="C100" t="s">
        <v>7</v>
      </c>
      <c r="D100">
        <v>106.7</v>
      </c>
      <c r="E100">
        <v>103.5</v>
      </c>
      <c r="F100">
        <v>105.5</v>
      </c>
      <c r="N100">
        <v>2020</v>
      </c>
      <c r="O100" t="s">
        <v>7</v>
      </c>
      <c r="P100">
        <v>132</v>
      </c>
      <c r="Q100">
        <v>133.69999999999999</v>
      </c>
      <c r="R100">
        <v>133.30000000000001</v>
      </c>
      <c r="U100">
        <v>138.19999999999999</v>
      </c>
      <c r="V100">
        <v>138.19999999999999</v>
      </c>
      <c r="W100">
        <v>139.80000000000001</v>
      </c>
      <c r="X100">
        <v>140.4</v>
      </c>
      <c r="Y100">
        <v>142.6</v>
      </c>
      <c r="Z100">
        <v>145.4</v>
      </c>
      <c r="AA100">
        <v>150</v>
      </c>
    </row>
    <row r="101" spans="1:27" x14ac:dyDescent="0.3">
      <c r="A101">
        <v>2013</v>
      </c>
      <c r="B101" t="s">
        <v>36</v>
      </c>
      <c r="C101" t="s">
        <v>16</v>
      </c>
      <c r="D101">
        <v>105.6</v>
      </c>
      <c r="E101">
        <v>106</v>
      </c>
      <c r="F101">
        <v>105.7</v>
      </c>
      <c r="N101">
        <v>2020</v>
      </c>
      <c r="O101" t="s">
        <v>14</v>
      </c>
      <c r="P101">
        <v>158.69999999999999</v>
      </c>
      <c r="Q101">
        <v>159.19999999999999</v>
      </c>
      <c r="R101">
        <v>160</v>
      </c>
      <c r="U101">
        <v>161.80000000000001</v>
      </c>
      <c r="V101">
        <v>161.80000000000001</v>
      </c>
      <c r="W101">
        <v>161.5</v>
      </c>
      <c r="X101">
        <v>161.6</v>
      </c>
      <c r="Y101">
        <v>161.9</v>
      </c>
      <c r="Z101">
        <v>162.69999999999999</v>
      </c>
      <c r="AA101">
        <v>163.6</v>
      </c>
    </row>
    <row r="102" spans="1:27" x14ac:dyDescent="0.3">
      <c r="A102">
        <v>2013</v>
      </c>
      <c r="B102" t="s">
        <v>36</v>
      </c>
      <c r="C102" t="s">
        <v>27</v>
      </c>
      <c r="D102">
        <v>104.6</v>
      </c>
      <c r="E102">
        <v>104.3</v>
      </c>
      <c r="F102">
        <v>104.5</v>
      </c>
      <c r="N102">
        <v>2020</v>
      </c>
      <c r="O102" t="s">
        <v>10</v>
      </c>
      <c r="P102">
        <v>141.1</v>
      </c>
      <c r="Q102">
        <v>141.80000000000001</v>
      </c>
      <c r="R102">
        <v>141.80000000000001</v>
      </c>
      <c r="U102">
        <v>150.30000000000001</v>
      </c>
      <c r="V102">
        <v>150.30000000000001</v>
      </c>
      <c r="W102">
        <v>149.9</v>
      </c>
      <c r="X102">
        <v>149.30000000000001</v>
      </c>
      <c r="Y102">
        <v>150.30000000000001</v>
      </c>
      <c r="Z102">
        <v>155.9</v>
      </c>
      <c r="AA102">
        <v>159.5</v>
      </c>
    </row>
    <row r="103" spans="1:27" x14ac:dyDescent="0.3">
      <c r="A103">
        <v>2013</v>
      </c>
      <c r="B103" t="s">
        <v>36</v>
      </c>
      <c r="C103" t="s">
        <v>14</v>
      </c>
      <c r="D103">
        <v>107.7</v>
      </c>
      <c r="E103">
        <v>109</v>
      </c>
      <c r="F103">
        <v>108.3</v>
      </c>
      <c r="N103">
        <v>2020</v>
      </c>
      <c r="O103" t="s">
        <v>12</v>
      </c>
      <c r="P103">
        <v>151.6</v>
      </c>
      <c r="Q103">
        <v>152.80000000000001</v>
      </c>
      <c r="R103">
        <v>154</v>
      </c>
      <c r="U103">
        <v>159.80000000000001</v>
      </c>
      <c r="V103">
        <v>159.80000000000001</v>
      </c>
      <c r="W103">
        <v>160</v>
      </c>
      <c r="X103">
        <v>160</v>
      </c>
      <c r="Y103">
        <v>160.9</v>
      </c>
      <c r="Z103">
        <v>162</v>
      </c>
      <c r="AA103">
        <v>163.5</v>
      </c>
    </row>
    <row r="104" spans="1:27" x14ac:dyDescent="0.3">
      <c r="A104">
        <v>2013</v>
      </c>
      <c r="B104" t="s">
        <v>36</v>
      </c>
      <c r="C104" t="s">
        <v>10</v>
      </c>
      <c r="D104">
        <v>105.9</v>
      </c>
      <c r="E104">
        <v>104.1</v>
      </c>
      <c r="F104">
        <v>105.3</v>
      </c>
      <c r="N104">
        <v>2020</v>
      </c>
      <c r="O104" t="s">
        <v>11</v>
      </c>
      <c r="P104">
        <v>113.8</v>
      </c>
      <c r="Q104">
        <v>113.1</v>
      </c>
      <c r="R104">
        <v>112.6</v>
      </c>
      <c r="U104">
        <v>113.2</v>
      </c>
      <c r="V104">
        <v>113.2</v>
      </c>
      <c r="W104">
        <v>114.2</v>
      </c>
      <c r="X104">
        <v>115.1</v>
      </c>
      <c r="Y104">
        <v>115.3</v>
      </c>
      <c r="Z104">
        <v>114.9</v>
      </c>
      <c r="AA104">
        <v>114.4</v>
      </c>
    </row>
    <row r="105" spans="1:27" x14ac:dyDescent="0.3">
      <c r="A105">
        <v>2013</v>
      </c>
      <c r="B105" t="s">
        <v>36</v>
      </c>
      <c r="C105" t="s">
        <v>25</v>
      </c>
      <c r="D105">
        <v>104</v>
      </c>
      <c r="E105">
        <v>103.3</v>
      </c>
      <c r="F105">
        <v>103.6</v>
      </c>
      <c r="N105">
        <v>2020</v>
      </c>
      <c r="O105" t="s">
        <v>9</v>
      </c>
      <c r="P105">
        <v>191.5</v>
      </c>
      <c r="Q105">
        <v>165.1</v>
      </c>
      <c r="R105">
        <v>152.30000000000001</v>
      </c>
      <c r="U105">
        <v>148.9</v>
      </c>
      <c r="V105">
        <v>148.9</v>
      </c>
      <c r="W105">
        <v>171</v>
      </c>
      <c r="X105">
        <v>178.8</v>
      </c>
      <c r="Y105">
        <v>200.6</v>
      </c>
      <c r="Z105">
        <v>222.2</v>
      </c>
      <c r="AA105">
        <v>225.2</v>
      </c>
    </row>
    <row r="106" spans="1:27" x14ac:dyDescent="0.3">
      <c r="A106">
        <v>2013</v>
      </c>
      <c r="B106" t="s">
        <v>36</v>
      </c>
      <c r="C106" t="s">
        <v>12</v>
      </c>
      <c r="D106">
        <v>103.1</v>
      </c>
      <c r="E106">
        <v>102.3</v>
      </c>
      <c r="F106">
        <v>102.8</v>
      </c>
      <c r="N106">
        <v>2021</v>
      </c>
      <c r="O106" t="s">
        <v>3</v>
      </c>
      <c r="P106">
        <v>143.4</v>
      </c>
      <c r="Q106">
        <v>142.80000000000001</v>
      </c>
      <c r="R106">
        <v>142.5</v>
      </c>
      <c r="S106">
        <v>142.69999999999999</v>
      </c>
      <c r="T106">
        <v>145.1</v>
      </c>
      <c r="U106">
        <v>145.6</v>
      </c>
      <c r="V106">
        <v>145.1</v>
      </c>
      <c r="W106">
        <v>144.9</v>
      </c>
      <c r="X106">
        <v>145.4</v>
      </c>
      <c r="Y106">
        <v>146.1</v>
      </c>
      <c r="Z106">
        <v>146.9</v>
      </c>
      <c r="AA106">
        <v>147.4</v>
      </c>
    </row>
    <row r="107" spans="1:27" x14ac:dyDescent="0.3">
      <c r="A107">
        <v>2013</v>
      </c>
      <c r="B107" t="s">
        <v>36</v>
      </c>
      <c r="C107" t="s">
        <v>11</v>
      </c>
      <c r="D107">
        <v>105.7</v>
      </c>
      <c r="E107">
        <v>103.8</v>
      </c>
      <c r="F107">
        <v>105.1</v>
      </c>
      <c r="N107">
        <v>2021</v>
      </c>
      <c r="O107" t="s">
        <v>5</v>
      </c>
      <c r="P107">
        <v>173.4</v>
      </c>
      <c r="Q107">
        <v>168</v>
      </c>
      <c r="R107">
        <v>163.19999999999999</v>
      </c>
      <c r="S107">
        <v>163.4</v>
      </c>
      <c r="T107">
        <v>168.6</v>
      </c>
      <c r="U107">
        <v>179.3</v>
      </c>
      <c r="V107">
        <v>180.4</v>
      </c>
      <c r="W107">
        <v>176.5</v>
      </c>
      <c r="X107">
        <v>172</v>
      </c>
      <c r="Y107">
        <v>170.1</v>
      </c>
      <c r="Z107">
        <v>171.5</v>
      </c>
      <c r="AA107">
        <v>176.5</v>
      </c>
    </row>
    <row r="108" spans="1:27" x14ac:dyDescent="0.3">
      <c r="A108">
        <v>2013</v>
      </c>
      <c r="B108" t="s">
        <v>36</v>
      </c>
      <c r="C108" t="s">
        <v>24</v>
      </c>
      <c r="D108">
        <v>103.9</v>
      </c>
      <c r="E108">
        <v>104.4</v>
      </c>
      <c r="F108">
        <v>104.2</v>
      </c>
      <c r="N108">
        <v>2021</v>
      </c>
      <c r="O108" t="s">
        <v>15</v>
      </c>
      <c r="P108">
        <v>159.6</v>
      </c>
      <c r="Q108">
        <v>154.69999999999999</v>
      </c>
      <c r="R108">
        <v>154.5</v>
      </c>
      <c r="S108">
        <v>155.6</v>
      </c>
      <c r="T108">
        <v>158.69999999999999</v>
      </c>
      <c r="U108">
        <v>160.5</v>
      </c>
      <c r="V108">
        <v>161.69999999999999</v>
      </c>
      <c r="W108">
        <v>161.80000000000001</v>
      </c>
      <c r="X108">
        <v>162.1</v>
      </c>
      <c r="Y108">
        <v>165.5</v>
      </c>
      <c r="Z108">
        <v>167.5</v>
      </c>
      <c r="AA108">
        <v>165.8</v>
      </c>
    </row>
    <row r="109" spans="1:27" x14ac:dyDescent="0.3">
      <c r="A109">
        <v>2013</v>
      </c>
      <c r="B109" t="s">
        <v>36</v>
      </c>
      <c r="C109" t="s">
        <v>9</v>
      </c>
      <c r="D109">
        <v>102.4</v>
      </c>
      <c r="E109">
        <v>104.9</v>
      </c>
      <c r="F109">
        <v>103.2</v>
      </c>
      <c r="N109">
        <v>2021</v>
      </c>
      <c r="O109" t="s">
        <v>8</v>
      </c>
      <c r="P109">
        <v>147</v>
      </c>
      <c r="Q109">
        <v>147.80000000000001</v>
      </c>
      <c r="R109">
        <v>150.5</v>
      </c>
      <c r="S109">
        <v>160.6</v>
      </c>
      <c r="T109">
        <v>162.30000000000001</v>
      </c>
      <c r="U109">
        <v>158.6</v>
      </c>
      <c r="V109">
        <v>157.69999999999999</v>
      </c>
      <c r="W109">
        <v>155.69999999999999</v>
      </c>
      <c r="X109">
        <v>152.69999999999999</v>
      </c>
      <c r="Y109">
        <v>152.6</v>
      </c>
      <c r="Z109">
        <v>153.19999999999999</v>
      </c>
      <c r="AA109">
        <v>152</v>
      </c>
    </row>
    <row r="110" spans="1:27" x14ac:dyDescent="0.3">
      <c r="A110">
        <v>2013</v>
      </c>
      <c r="B110" t="s">
        <v>31</v>
      </c>
      <c r="C110" t="s">
        <v>3</v>
      </c>
      <c r="D110">
        <v>107.5</v>
      </c>
      <c r="E110">
        <v>110.5</v>
      </c>
      <c r="F110">
        <v>108.4</v>
      </c>
      <c r="N110">
        <v>2021</v>
      </c>
      <c r="O110" t="s">
        <v>4</v>
      </c>
      <c r="P110">
        <v>187.5</v>
      </c>
      <c r="Q110">
        <v>184</v>
      </c>
      <c r="R110">
        <v>189.4</v>
      </c>
      <c r="S110">
        <v>195.5</v>
      </c>
      <c r="T110">
        <v>198.5</v>
      </c>
      <c r="U110">
        <v>200.1</v>
      </c>
      <c r="V110">
        <v>204.5</v>
      </c>
      <c r="W110">
        <v>202.3</v>
      </c>
      <c r="X110">
        <v>202.1</v>
      </c>
      <c r="Y110">
        <v>202.5</v>
      </c>
      <c r="Z110">
        <v>199.8</v>
      </c>
      <c r="AA110">
        <v>197</v>
      </c>
    </row>
    <row r="111" spans="1:27" x14ac:dyDescent="0.3">
      <c r="A111">
        <v>2013</v>
      </c>
      <c r="B111" t="s">
        <v>31</v>
      </c>
      <c r="C111" t="s">
        <v>17</v>
      </c>
      <c r="D111">
        <v>106.5</v>
      </c>
      <c r="E111">
        <v>105.9</v>
      </c>
      <c r="F111">
        <v>106.3</v>
      </c>
      <c r="N111">
        <v>2021</v>
      </c>
      <c r="O111" t="s">
        <v>6</v>
      </c>
      <c r="P111">
        <v>154</v>
      </c>
      <c r="Q111">
        <v>154.4</v>
      </c>
      <c r="R111">
        <v>154.5</v>
      </c>
      <c r="S111">
        <v>155</v>
      </c>
      <c r="T111">
        <v>155.80000000000001</v>
      </c>
      <c r="U111">
        <v>156.1</v>
      </c>
      <c r="V111">
        <v>157.1</v>
      </c>
      <c r="W111">
        <v>157.5</v>
      </c>
      <c r="X111">
        <v>158</v>
      </c>
      <c r="Y111">
        <v>158.4</v>
      </c>
      <c r="Z111">
        <v>159.1</v>
      </c>
      <c r="AA111">
        <v>159.80000000000001</v>
      </c>
    </row>
    <row r="112" spans="1:27" x14ac:dyDescent="0.3">
      <c r="A112">
        <v>2013</v>
      </c>
      <c r="B112" t="s">
        <v>31</v>
      </c>
      <c r="C112" t="s">
        <v>19</v>
      </c>
      <c r="D112">
        <v>106.4</v>
      </c>
      <c r="E112">
        <v>105.8</v>
      </c>
      <c r="F112">
        <v>106.2</v>
      </c>
      <c r="N112">
        <v>2021</v>
      </c>
      <c r="O112" t="s">
        <v>13</v>
      </c>
      <c r="P112">
        <v>156.1</v>
      </c>
      <c r="Q112">
        <v>160</v>
      </c>
      <c r="R112">
        <v>160.6</v>
      </c>
      <c r="S112">
        <v>161.9</v>
      </c>
      <c r="T112">
        <v>164.6</v>
      </c>
      <c r="U112">
        <v>165.5</v>
      </c>
      <c r="V112">
        <v>166.2</v>
      </c>
      <c r="W112">
        <v>167.6</v>
      </c>
      <c r="X112">
        <v>168.3</v>
      </c>
      <c r="Y112">
        <v>168.8</v>
      </c>
      <c r="Z112">
        <v>169.1</v>
      </c>
      <c r="AA112">
        <v>169.7</v>
      </c>
    </row>
    <row r="113" spans="1:27" x14ac:dyDescent="0.3">
      <c r="A113">
        <v>2013</v>
      </c>
      <c r="B113" t="s">
        <v>31</v>
      </c>
      <c r="C113" t="s">
        <v>26</v>
      </c>
      <c r="D113">
        <v>103.8</v>
      </c>
      <c r="E113">
        <v>103.5</v>
      </c>
      <c r="F113">
        <v>103.6</v>
      </c>
      <c r="N113">
        <v>2021</v>
      </c>
      <c r="O113" t="s">
        <v>7</v>
      </c>
      <c r="P113">
        <v>154.80000000000001</v>
      </c>
      <c r="Q113">
        <v>163</v>
      </c>
      <c r="R113">
        <v>168.2</v>
      </c>
      <c r="S113">
        <v>175.2</v>
      </c>
      <c r="T113">
        <v>184.4</v>
      </c>
      <c r="U113">
        <v>190.4</v>
      </c>
      <c r="V113">
        <v>188.7</v>
      </c>
      <c r="W113">
        <v>190.9</v>
      </c>
      <c r="X113">
        <v>195.5</v>
      </c>
      <c r="Y113">
        <v>198.8</v>
      </c>
      <c r="Z113">
        <v>198.4</v>
      </c>
      <c r="AA113">
        <v>195.8</v>
      </c>
    </row>
    <row r="114" spans="1:27" x14ac:dyDescent="0.3">
      <c r="A114">
        <v>2013</v>
      </c>
      <c r="B114" t="s">
        <v>31</v>
      </c>
      <c r="C114" t="s">
        <v>5</v>
      </c>
      <c r="D114">
        <v>108.1</v>
      </c>
      <c r="E114">
        <v>113</v>
      </c>
      <c r="F114">
        <v>110</v>
      </c>
      <c r="N114">
        <v>2021</v>
      </c>
      <c r="O114" t="s">
        <v>14</v>
      </c>
      <c r="P114">
        <v>164.3</v>
      </c>
      <c r="Q114">
        <v>165.8</v>
      </c>
      <c r="R114">
        <v>166.4</v>
      </c>
      <c r="S114">
        <v>166.8</v>
      </c>
      <c r="T114">
        <v>169.8</v>
      </c>
      <c r="U114">
        <v>171.7</v>
      </c>
      <c r="V114">
        <v>171</v>
      </c>
      <c r="W114">
        <v>171.9</v>
      </c>
      <c r="X114">
        <v>172.8</v>
      </c>
      <c r="Y114">
        <v>173.6</v>
      </c>
      <c r="Z114">
        <v>174.3</v>
      </c>
      <c r="AA114">
        <v>175.1</v>
      </c>
    </row>
    <row r="115" spans="1:27" x14ac:dyDescent="0.3">
      <c r="A115">
        <v>2013</v>
      </c>
      <c r="B115" t="s">
        <v>31</v>
      </c>
      <c r="C115" t="s">
        <v>15</v>
      </c>
      <c r="D115">
        <v>105.5</v>
      </c>
      <c r="E115">
        <v>105.9</v>
      </c>
      <c r="F115">
        <v>105.6</v>
      </c>
      <c r="N115">
        <v>2021</v>
      </c>
      <c r="O115" t="s">
        <v>10</v>
      </c>
      <c r="P115">
        <v>159.5</v>
      </c>
      <c r="Q115">
        <v>158.30000000000001</v>
      </c>
      <c r="R115">
        <v>159.19999999999999</v>
      </c>
      <c r="S115">
        <v>161.1</v>
      </c>
      <c r="T115">
        <v>165.1</v>
      </c>
      <c r="U115">
        <v>165.5</v>
      </c>
      <c r="V115">
        <v>163.6</v>
      </c>
      <c r="W115">
        <v>162.80000000000001</v>
      </c>
      <c r="X115">
        <v>163.9</v>
      </c>
      <c r="Y115">
        <v>165.2</v>
      </c>
      <c r="Z115">
        <v>165.4</v>
      </c>
      <c r="AA115">
        <v>164.5</v>
      </c>
    </row>
    <row r="116" spans="1:27" x14ac:dyDescent="0.3">
      <c r="A116">
        <v>2013</v>
      </c>
      <c r="B116" t="s">
        <v>31</v>
      </c>
      <c r="C116" t="s">
        <v>18</v>
      </c>
      <c r="D116">
        <v>105.8</v>
      </c>
      <c r="E116">
        <v>105</v>
      </c>
      <c r="F116">
        <v>105.5</v>
      </c>
      <c r="N116">
        <v>2021</v>
      </c>
      <c r="O116" t="s">
        <v>12</v>
      </c>
      <c r="P116">
        <v>164.5</v>
      </c>
      <c r="Q116">
        <v>165</v>
      </c>
      <c r="R116">
        <v>164</v>
      </c>
      <c r="S116">
        <v>164.4</v>
      </c>
      <c r="T116">
        <v>169.7</v>
      </c>
      <c r="U116">
        <v>170</v>
      </c>
      <c r="V116">
        <v>169.7</v>
      </c>
      <c r="W116">
        <v>169.8</v>
      </c>
      <c r="X116">
        <v>170.1</v>
      </c>
      <c r="Y116">
        <v>170.6</v>
      </c>
      <c r="Z116">
        <v>170.8</v>
      </c>
      <c r="AA116">
        <v>171.7</v>
      </c>
    </row>
    <row r="117" spans="1:27" x14ac:dyDescent="0.3">
      <c r="A117">
        <v>2013</v>
      </c>
      <c r="B117" t="s">
        <v>31</v>
      </c>
      <c r="C117" t="s">
        <v>8</v>
      </c>
      <c r="D117">
        <v>103.9</v>
      </c>
      <c r="E117">
        <v>102.3</v>
      </c>
      <c r="F117">
        <v>103.2</v>
      </c>
      <c r="N117">
        <v>2021</v>
      </c>
      <c r="O117" t="s">
        <v>11</v>
      </c>
      <c r="P117">
        <v>113.8</v>
      </c>
      <c r="Q117">
        <v>111.8</v>
      </c>
      <c r="R117">
        <v>111.7</v>
      </c>
      <c r="S117">
        <v>112.2</v>
      </c>
      <c r="T117">
        <v>114.3</v>
      </c>
      <c r="U117">
        <v>114.6</v>
      </c>
      <c r="V117">
        <v>113.9</v>
      </c>
      <c r="W117">
        <v>115.2</v>
      </c>
      <c r="X117">
        <v>119.3</v>
      </c>
      <c r="Y117">
        <v>121.6</v>
      </c>
      <c r="Z117">
        <v>122.1</v>
      </c>
      <c r="AA117">
        <v>120.6</v>
      </c>
    </row>
    <row r="118" spans="1:27" x14ac:dyDescent="0.3">
      <c r="A118">
        <v>2013</v>
      </c>
      <c r="B118" t="s">
        <v>31</v>
      </c>
      <c r="C118" t="s">
        <v>21</v>
      </c>
      <c r="D118">
        <v>105.5</v>
      </c>
      <c r="E118">
        <v>105.4</v>
      </c>
      <c r="F118">
        <v>105.5</v>
      </c>
      <c r="N118">
        <v>2021</v>
      </c>
      <c r="O118" t="s">
        <v>9</v>
      </c>
      <c r="P118">
        <v>187.8</v>
      </c>
      <c r="Q118">
        <v>149.69999999999999</v>
      </c>
      <c r="R118">
        <v>141</v>
      </c>
      <c r="S118">
        <v>135.1</v>
      </c>
      <c r="T118">
        <v>138.4</v>
      </c>
      <c r="U118">
        <v>144.69999999999999</v>
      </c>
      <c r="V118">
        <v>152.80000000000001</v>
      </c>
      <c r="W118">
        <v>153.9</v>
      </c>
      <c r="X118">
        <v>151.4</v>
      </c>
      <c r="Y118">
        <v>170.4</v>
      </c>
      <c r="Z118">
        <v>183.9</v>
      </c>
      <c r="AA118">
        <v>172.3</v>
      </c>
    </row>
    <row r="119" spans="1:27" x14ac:dyDescent="0.3">
      <c r="A119">
        <v>2013</v>
      </c>
      <c r="B119" t="s">
        <v>31</v>
      </c>
      <c r="C119" t="s">
        <v>29</v>
      </c>
      <c r="D119">
        <v>105.1</v>
      </c>
      <c r="E119">
        <v>104</v>
      </c>
      <c r="F119">
        <v>104.6</v>
      </c>
      <c r="N119">
        <v>2022</v>
      </c>
      <c r="O119" t="s">
        <v>3</v>
      </c>
      <c r="P119">
        <v>148.30000000000001</v>
      </c>
      <c r="Q119">
        <v>148.80000000000001</v>
      </c>
      <c r="R119">
        <v>150.19999999999999</v>
      </c>
      <c r="S119">
        <v>151.80000000000001</v>
      </c>
      <c r="T119">
        <v>152.9</v>
      </c>
      <c r="U119">
        <v>153.80000000000001</v>
      </c>
      <c r="V119">
        <v>155.19999999999999</v>
      </c>
      <c r="W119">
        <v>159.5</v>
      </c>
      <c r="X119">
        <v>162.9</v>
      </c>
      <c r="Y119">
        <v>164.7</v>
      </c>
      <c r="Z119">
        <v>166.9</v>
      </c>
      <c r="AA119">
        <v>168.8</v>
      </c>
    </row>
    <row r="120" spans="1:27" x14ac:dyDescent="0.3">
      <c r="A120">
        <v>2013</v>
      </c>
      <c r="B120" t="s">
        <v>31</v>
      </c>
      <c r="C120" t="s">
        <v>23</v>
      </c>
      <c r="D120">
        <v>104</v>
      </c>
      <c r="E120">
        <v>104.1</v>
      </c>
      <c r="F120">
        <v>104</v>
      </c>
      <c r="N120">
        <v>2022</v>
      </c>
      <c r="O120" t="s">
        <v>5</v>
      </c>
      <c r="P120">
        <v>178</v>
      </c>
      <c r="Q120">
        <v>175.5</v>
      </c>
      <c r="R120">
        <v>167.9</v>
      </c>
      <c r="S120">
        <v>164.5</v>
      </c>
      <c r="T120">
        <v>161.4</v>
      </c>
      <c r="U120">
        <v>169.6</v>
      </c>
      <c r="V120">
        <v>174.3</v>
      </c>
      <c r="W120">
        <v>168.3</v>
      </c>
      <c r="X120">
        <v>169</v>
      </c>
      <c r="Y120">
        <v>170.3</v>
      </c>
      <c r="Z120">
        <v>180.2</v>
      </c>
      <c r="AA120">
        <v>189.1</v>
      </c>
    </row>
    <row r="121" spans="1:27" x14ac:dyDescent="0.3">
      <c r="A121">
        <v>2013</v>
      </c>
      <c r="B121" t="s">
        <v>31</v>
      </c>
      <c r="C121" t="s">
        <v>22</v>
      </c>
      <c r="D121">
        <v>104.8</v>
      </c>
      <c r="E121">
        <v>104.8</v>
      </c>
      <c r="F121">
        <v>104.8</v>
      </c>
      <c r="N121">
        <v>2022</v>
      </c>
      <c r="O121" t="s">
        <v>15</v>
      </c>
      <c r="P121">
        <v>164.1</v>
      </c>
      <c r="Q121">
        <v>163.9</v>
      </c>
      <c r="R121">
        <v>166.6</v>
      </c>
      <c r="S121">
        <v>168.6</v>
      </c>
      <c r="T121">
        <v>170.8</v>
      </c>
      <c r="U121">
        <v>172.4</v>
      </c>
      <c r="V121">
        <v>172.5</v>
      </c>
      <c r="W121">
        <v>173.9</v>
      </c>
      <c r="X121">
        <v>175.5</v>
      </c>
      <c r="Y121">
        <v>177.4</v>
      </c>
      <c r="Z121">
        <v>176.6</v>
      </c>
      <c r="AA121">
        <v>174.4</v>
      </c>
    </row>
    <row r="122" spans="1:27" x14ac:dyDescent="0.3">
      <c r="A122">
        <v>2013</v>
      </c>
      <c r="B122" t="s">
        <v>31</v>
      </c>
      <c r="C122" t="s">
        <v>20</v>
      </c>
      <c r="D122" t="s">
        <v>32</v>
      </c>
      <c r="E122">
        <v>100.3</v>
      </c>
      <c r="F122">
        <v>100.3</v>
      </c>
      <c r="N122">
        <v>2022</v>
      </c>
      <c r="O122" t="s">
        <v>8</v>
      </c>
      <c r="P122">
        <v>151.19999999999999</v>
      </c>
      <c r="Q122">
        <v>151.4</v>
      </c>
      <c r="R122">
        <v>155.9</v>
      </c>
      <c r="S122">
        <v>169.7</v>
      </c>
      <c r="T122">
        <v>168</v>
      </c>
      <c r="U122">
        <v>165.8</v>
      </c>
      <c r="V122">
        <v>169.6</v>
      </c>
      <c r="W122">
        <v>169.2</v>
      </c>
      <c r="X122">
        <v>164.1</v>
      </c>
      <c r="Y122">
        <v>162.19999999999999</v>
      </c>
      <c r="Z122">
        <v>159.1</v>
      </c>
      <c r="AA122">
        <v>156.69999999999999</v>
      </c>
    </row>
    <row r="123" spans="1:27" x14ac:dyDescent="0.3">
      <c r="A123">
        <v>2013</v>
      </c>
      <c r="B123" t="s">
        <v>31</v>
      </c>
      <c r="C123" t="s">
        <v>4</v>
      </c>
      <c r="D123">
        <v>106.3</v>
      </c>
      <c r="E123">
        <v>109.1</v>
      </c>
      <c r="F123">
        <v>107.3</v>
      </c>
      <c r="N123">
        <v>2022</v>
      </c>
      <c r="O123" t="s">
        <v>4</v>
      </c>
      <c r="P123">
        <v>196.9</v>
      </c>
      <c r="Q123">
        <v>198.1</v>
      </c>
      <c r="R123">
        <v>208</v>
      </c>
      <c r="S123">
        <v>209.7</v>
      </c>
      <c r="T123">
        <v>214.7</v>
      </c>
      <c r="U123">
        <v>217.2</v>
      </c>
      <c r="V123">
        <v>210.8</v>
      </c>
      <c r="W123">
        <v>204.1</v>
      </c>
      <c r="X123">
        <v>206.7</v>
      </c>
      <c r="Y123">
        <v>208.8</v>
      </c>
      <c r="Z123">
        <v>207.2</v>
      </c>
      <c r="AA123">
        <v>206.9</v>
      </c>
    </row>
    <row r="124" spans="1:27" x14ac:dyDescent="0.3">
      <c r="A124">
        <v>2013</v>
      </c>
      <c r="B124" t="s">
        <v>31</v>
      </c>
      <c r="C124" t="s">
        <v>6</v>
      </c>
      <c r="D124">
        <v>104.9</v>
      </c>
      <c r="E124">
        <v>103.6</v>
      </c>
      <c r="F124">
        <v>104.4</v>
      </c>
      <c r="N124">
        <v>2022</v>
      </c>
      <c r="O124" t="s">
        <v>6</v>
      </c>
      <c r="P124">
        <v>160.5</v>
      </c>
      <c r="Q124">
        <v>160.69999999999999</v>
      </c>
      <c r="R124">
        <v>162</v>
      </c>
      <c r="S124">
        <v>163.80000000000001</v>
      </c>
      <c r="T124">
        <v>164.6</v>
      </c>
      <c r="U124">
        <v>165.4</v>
      </c>
      <c r="V124">
        <v>166.3</v>
      </c>
      <c r="W124">
        <v>167.9</v>
      </c>
      <c r="X124">
        <v>169.5</v>
      </c>
      <c r="Y124">
        <v>170.9</v>
      </c>
      <c r="Z124">
        <v>172.3</v>
      </c>
      <c r="AA124">
        <v>173.4</v>
      </c>
    </row>
    <row r="125" spans="1:27" x14ac:dyDescent="0.3">
      <c r="A125">
        <v>2013</v>
      </c>
      <c r="B125" t="s">
        <v>31</v>
      </c>
      <c r="C125" t="s">
        <v>28</v>
      </c>
      <c r="D125">
        <v>104</v>
      </c>
      <c r="E125">
        <v>103.7</v>
      </c>
      <c r="F125">
        <v>103.9</v>
      </c>
      <c r="N125">
        <v>2022</v>
      </c>
      <c r="O125" t="s">
        <v>13</v>
      </c>
      <c r="P125">
        <v>169.8</v>
      </c>
      <c r="Q125">
        <v>170.5</v>
      </c>
      <c r="R125">
        <v>171.2</v>
      </c>
      <c r="S125">
        <v>172.4</v>
      </c>
      <c r="T125">
        <v>173.2</v>
      </c>
      <c r="U125">
        <v>174.2</v>
      </c>
      <c r="V125">
        <v>174.5</v>
      </c>
      <c r="W125">
        <v>174.8</v>
      </c>
      <c r="X125">
        <v>175.4</v>
      </c>
      <c r="Y125">
        <v>175.8</v>
      </c>
      <c r="Z125">
        <v>176.4</v>
      </c>
      <c r="AA125">
        <v>176.8</v>
      </c>
    </row>
    <row r="126" spans="1:27" x14ac:dyDescent="0.3">
      <c r="A126">
        <v>2013</v>
      </c>
      <c r="B126" t="s">
        <v>31</v>
      </c>
      <c r="C126" t="s">
        <v>13</v>
      </c>
      <c r="D126">
        <v>104.8</v>
      </c>
      <c r="E126">
        <v>105.1</v>
      </c>
      <c r="F126">
        <v>104.9</v>
      </c>
      <c r="N126">
        <v>2022</v>
      </c>
      <c r="O126" t="s">
        <v>7</v>
      </c>
      <c r="P126">
        <v>192.6</v>
      </c>
      <c r="Q126">
        <v>192.6</v>
      </c>
      <c r="R126">
        <v>203.1</v>
      </c>
      <c r="S126">
        <v>207.4</v>
      </c>
      <c r="T126">
        <v>209.9</v>
      </c>
      <c r="U126">
        <v>208.1</v>
      </c>
      <c r="V126">
        <v>202.2</v>
      </c>
      <c r="W126">
        <v>198.1</v>
      </c>
      <c r="X126">
        <v>194.1</v>
      </c>
      <c r="Y126">
        <v>191.6</v>
      </c>
      <c r="Z126">
        <v>194</v>
      </c>
      <c r="AA126">
        <v>193.9</v>
      </c>
    </row>
    <row r="127" spans="1:27" x14ac:dyDescent="0.3">
      <c r="A127">
        <v>2013</v>
      </c>
      <c r="B127" t="s">
        <v>31</v>
      </c>
      <c r="C127" t="s">
        <v>7</v>
      </c>
      <c r="D127">
        <v>106.1</v>
      </c>
      <c r="E127">
        <v>103.4</v>
      </c>
      <c r="F127">
        <v>105.1</v>
      </c>
      <c r="N127">
        <v>2022</v>
      </c>
      <c r="O127" t="s">
        <v>14</v>
      </c>
      <c r="P127">
        <v>175.8</v>
      </c>
      <c r="Q127">
        <v>176.3</v>
      </c>
      <c r="R127">
        <v>177.4</v>
      </c>
      <c r="S127">
        <v>178.9</v>
      </c>
      <c r="T127">
        <v>180.4</v>
      </c>
      <c r="U127">
        <v>181.9</v>
      </c>
      <c r="V127">
        <v>183.1</v>
      </c>
      <c r="W127">
        <v>184</v>
      </c>
      <c r="X127">
        <v>184.8</v>
      </c>
      <c r="Y127">
        <v>185.6</v>
      </c>
      <c r="Z127">
        <v>186.9</v>
      </c>
      <c r="AA127">
        <v>187.7</v>
      </c>
    </row>
    <row r="128" spans="1:27" x14ac:dyDescent="0.3">
      <c r="A128">
        <v>2013</v>
      </c>
      <c r="B128" t="s">
        <v>31</v>
      </c>
      <c r="C128" t="s">
        <v>16</v>
      </c>
      <c r="D128">
        <v>105.1</v>
      </c>
      <c r="E128">
        <v>105.2</v>
      </c>
      <c r="F128">
        <v>105.1</v>
      </c>
      <c r="N128">
        <v>2022</v>
      </c>
      <c r="O128" t="s">
        <v>10</v>
      </c>
      <c r="P128">
        <v>164</v>
      </c>
      <c r="Q128">
        <v>163.9</v>
      </c>
      <c r="R128">
        <v>164.2</v>
      </c>
      <c r="S128">
        <v>165.1</v>
      </c>
      <c r="T128">
        <v>165</v>
      </c>
      <c r="U128">
        <v>164.6</v>
      </c>
      <c r="V128">
        <v>164.4</v>
      </c>
      <c r="W128">
        <v>167.1</v>
      </c>
      <c r="X128">
        <v>169</v>
      </c>
      <c r="Y128">
        <v>169.7</v>
      </c>
      <c r="Z128">
        <v>170.2</v>
      </c>
      <c r="AA128">
        <v>170.5</v>
      </c>
    </row>
    <row r="129" spans="1:27" x14ac:dyDescent="0.3">
      <c r="A129">
        <v>2013</v>
      </c>
      <c r="B129" t="s">
        <v>31</v>
      </c>
      <c r="C129" t="s">
        <v>27</v>
      </c>
      <c r="D129">
        <v>104.7</v>
      </c>
      <c r="E129">
        <v>104.3</v>
      </c>
      <c r="F129">
        <v>104.5</v>
      </c>
      <c r="N129">
        <v>2022</v>
      </c>
      <c r="O129" t="s">
        <v>12</v>
      </c>
      <c r="P129">
        <v>173.3</v>
      </c>
      <c r="Q129">
        <v>175.4</v>
      </c>
      <c r="R129">
        <v>178.7</v>
      </c>
      <c r="S129">
        <v>182.9</v>
      </c>
      <c r="T129">
        <v>186.6</v>
      </c>
      <c r="U129">
        <v>188.9</v>
      </c>
      <c r="V129">
        <v>191.8</v>
      </c>
      <c r="W129">
        <v>195.6</v>
      </c>
      <c r="X129">
        <v>199.1</v>
      </c>
      <c r="Y129">
        <v>201.6</v>
      </c>
      <c r="Z129">
        <v>204.8</v>
      </c>
      <c r="AA129">
        <v>207.5</v>
      </c>
    </row>
    <row r="130" spans="1:27" x14ac:dyDescent="0.3">
      <c r="A130">
        <v>2013</v>
      </c>
      <c r="B130" t="s">
        <v>31</v>
      </c>
      <c r="C130" t="s">
        <v>14</v>
      </c>
      <c r="D130">
        <v>106.7</v>
      </c>
      <c r="E130">
        <v>107.9</v>
      </c>
      <c r="F130">
        <v>107.3</v>
      </c>
      <c r="N130">
        <v>2022</v>
      </c>
      <c r="O130" t="s">
        <v>11</v>
      </c>
      <c r="P130">
        <v>119.3</v>
      </c>
      <c r="Q130">
        <v>118.1</v>
      </c>
      <c r="R130">
        <v>118.1</v>
      </c>
      <c r="S130">
        <v>118.2</v>
      </c>
      <c r="T130">
        <v>118.9</v>
      </c>
      <c r="U130">
        <v>119.1</v>
      </c>
      <c r="V130">
        <v>119.2</v>
      </c>
      <c r="W130">
        <v>120.2</v>
      </c>
      <c r="X130">
        <v>120.8</v>
      </c>
      <c r="Y130">
        <v>121.1</v>
      </c>
      <c r="Z130">
        <v>121.5</v>
      </c>
      <c r="AA130">
        <v>121.2</v>
      </c>
    </row>
    <row r="131" spans="1:27" x14ac:dyDescent="0.3">
      <c r="A131">
        <v>2013</v>
      </c>
      <c r="B131" t="s">
        <v>31</v>
      </c>
      <c r="C131" t="s">
        <v>10</v>
      </c>
      <c r="D131">
        <v>106.1</v>
      </c>
      <c r="E131">
        <v>105.8</v>
      </c>
      <c r="F131">
        <v>106</v>
      </c>
      <c r="N131">
        <v>2022</v>
      </c>
      <c r="O131" t="s">
        <v>9</v>
      </c>
      <c r="P131">
        <v>159.19999999999999</v>
      </c>
      <c r="Q131">
        <v>155.19999999999999</v>
      </c>
      <c r="R131">
        <v>155.80000000000001</v>
      </c>
      <c r="S131">
        <v>153.6</v>
      </c>
      <c r="T131">
        <v>160.4</v>
      </c>
      <c r="U131">
        <v>167.3</v>
      </c>
      <c r="V131">
        <v>168.6</v>
      </c>
      <c r="W131">
        <v>173.1</v>
      </c>
      <c r="X131">
        <v>176.9</v>
      </c>
      <c r="Y131">
        <v>184.8</v>
      </c>
      <c r="Z131">
        <v>171.6</v>
      </c>
      <c r="AA131">
        <v>150.19999999999999</v>
      </c>
    </row>
    <row r="132" spans="1:27" x14ac:dyDescent="0.3">
      <c r="A132">
        <v>2013</v>
      </c>
      <c r="B132" t="s">
        <v>31</v>
      </c>
      <c r="C132" t="s">
        <v>25</v>
      </c>
      <c r="D132">
        <v>103.4</v>
      </c>
      <c r="E132">
        <v>102.9</v>
      </c>
      <c r="F132">
        <v>103.1</v>
      </c>
      <c r="N132">
        <v>2023</v>
      </c>
      <c r="O132" t="s">
        <v>3</v>
      </c>
      <c r="P132">
        <v>174</v>
      </c>
      <c r="Q132">
        <v>174.2</v>
      </c>
      <c r="R132">
        <v>174.3</v>
      </c>
      <c r="S132">
        <v>173.3</v>
      </c>
      <c r="T132">
        <v>173.2</v>
      </c>
    </row>
    <row r="133" spans="1:27" x14ac:dyDescent="0.3">
      <c r="A133">
        <v>2013</v>
      </c>
      <c r="B133" t="s">
        <v>31</v>
      </c>
      <c r="C133" t="s">
        <v>12</v>
      </c>
      <c r="D133">
        <v>103.1</v>
      </c>
      <c r="E133">
        <v>101.8</v>
      </c>
      <c r="F133">
        <v>102.7</v>
      </c>
      <c r="N133">
        <v>2023</v>
      </c>
      <c r="O133" t="s">
        <v>5</v>
      </c>
      <c r="P133">
        <v>192.9</v>
      </c>
      <c r="Q133">
        <v>173.9</v>
      </c>
      <c r="R133">
        <v>173.9</v>
      </c>
      <c r="S133">
        <v>167.9</v>
      </c>
      <c r="T133">
        <v>171</v>
      </c>
    </row>
    <row r="134" spans="1:27" x14ac:dyDescent="0.3">
      <c r="A134">
        <v>2013</v>
      </c>
      <c r="B134" t="s">
        <v>31</v>
      </c>
      <c r="C134" t="s">
        <v>11</v>
      </c>
      <c r="D134">
        <v>106.8</v>
      </c>
      <c r="E134">
        <v>105.1</v>
      </c>
      <c r="F134">
        <v>106.2</v>
      </c>
      <c r="N134">
        <v>2023</v>
      </c>
      <c r="O134" t="s">
        <v>15</v>
      </c>
      <c r="P134">
        <v>175</v>
      </c>
      <c r="Q134">
        <v>174.8</v>
      </c>
      <c r="R134">
        <v>174.8</v>
      </c>
      <c r="S134">
        <v>175.5</v>
      </c>
      <c r="T134">
        <v>176.8</v>
      </c>
    </row>
    <row r="135" spans="1:27" x14ac:dyDescent="0.3">
      <c r="A135">
        <v>2013</v>
      </c>
      <c r="B135" t="s">
        <v>31</v>
      </c>
      <c r="C135" t="s">
        <v>24</v>
      </c>
      <c r="D135">
        <v>103.3</v>
      </c>
      <c r="E135">
        <v>103.2</v>
      </c>
      <c r="F135">
        <v>103.2</v>
      </c>
      <c r="N135">
        <v>2023</v>
      </c>
      <c r="O135" t="s">
        <v>8</v>
      </c>
      <c r="P135">
        <v>156.30000000000001</v>
      </c>
      <c r="Q135">
        <v>167.2</v>
      </c>
      <c r="R135">
        <v>167.2</v>
      </c>
      <c r="S135">
        <v>173.7</v>
      </c>
      <c r="T135">
        <v>169</v>
      </c>
    </row>
    <row r="136" spans="1:27" x14ac:dyDescent="0.3">
      <c r="A136">
        <v>2013</v>
      </c>
      <c r="B136" t="s">
        <v>31</v>
      </c>
      <c r="C136" t="s">
        <v>9</v>
      </c>
      <c r="D136">
        <v>101.9</v>
      </c>
      <c r="E136">
        <v>102.9</v>
      </c>
      <c r="F136">
        <v>102.2</v>
      </c>
      <c r="N136">
        <v>2023</v>
      </c>
      <c r="O136" t="s">
        <v>4</v>
      </c>
      <c r="P136">
        <v>208.3</v>
      </c>
      <c r="Q136">
        <v>205.2</v>
      </c>
      <c r="R136">
        <v>205.2</v>
      </c>
      <c r="S136">
        <v>206.9</v>
      </c>
      <c r="T136">
        <v>211.5</v>
      </c>
    </row>
    <row r="137" spans="1:27" x14ac:dyDescent="0.3">
      <c r="A137">
        <v>2013</v>
      </c>
      <c r="B137" t="s">
        <v>44</v>
      </c>
      <c r="C137" t="s">
        <v>3</v>
      </c>
      <c r="D137">
        <v>113.4</v>
      </c>
      <c r="E137">
        <v>117.8</v>
      </c>
      <c r="F137">
        <v>114.8</v>
      </c>
      <c r="N137">
        <v>2023</v>
      </c>
      <c r="O137" t="s">
        <v>6</v>
      </c>
      <c r="P137">
        <v>174.3</v>
      </c>
      <c r="Q137">
        <v>177</v>
      </c>
      <c r="R137">
        <v>177</v>
      </c>
      <c r="S137">
        <v>178.2</v>
      </c>
      <c r="T137">
        <v>179.6</v>
      </c>
    </row>
    <row r="138" spans="1:27" x14ac:dyDescent="0.3">
      <c r="A138">
        <v>2013</v>
      </c>
      <c r="B138" t="s">
        <v>44</v>
      </c>
      <c r="C138" t="s">
        <v>17</v>
      </c>
      <c r="D138">
        <v>110.5</v>
      </c>
      <c r="E138">
        <v>109.8</v>
      </c>
      <c r="F138">
        <v>110.2</v>
      </c>
      <c r="N138">
        <v>2023</v>
      </c>
      <c r="O138" t="s">
        <v>13</v>
      </c>
      <c r="P138">
        <v>176.9</v>
      </c>
      <c r="Q138">
        <v>177.6</v>
      </c>
      <c r="R138">
        <v>177.6</v>
      </c>
      <c r="S138">
        <v>178.2</v>
      </c>
      <c r="T138">
        <v>178.7</v>
      </c>
    </row>
    <row r="139" spans="1:27" x14ac:dyDescent="0.3">
      <c r="A139">
        <v>2013</v>
      </c>
      <c r="B139" t="s">
        <v>44</v>
      </c>
      <c r="C139" t="s">
        <v>19</v>
      </c>
      <c r="D139">
        <v>110.3</v>
      </c>
      <c r="E139">
        <v>109.5</v>
      </c>
      <c r="F139">
        <v>110</v>
      </c>
      <c r="N139">
        <v>2023</v>
      </c>
      <c r="O139" t="s">
        <v>7</v>
      </c>
      <c r="P139">
        <v>192.6</v>
      </c>
      <c r="Q139">
        <v>183.4</v>
      </c>
      <c r="R139">
        <v>183.3</v>
      </c>
      <c r="S139">
        <v>178.5</v>
      </c>
      <c r="T139">
        <v>173.3</v>
      </c>
    </row>
    <row r="140" spans="1:27" x14ac:dyDescent="0.3">
      <c r="A140">
        <v>2013</v>
      </c>
      <c r="B140" t="s">
        <v>44</v>
      </c>
      <c r="C140" t="s">
        <v>26</v>
      </c>
      <c r="D140">
        <v>107.8</v>
      </c>
      <c r="E140">
        <v>110.1</v>
      </c>
      <c r="F140">
        <v>109.1</v>
      </c>
      <c r="N140">
        <v>2023</v>
      </c>
      <c r="O140" t="s">
        <v>14</v>
      </c>
      <c r="P140">
        <v>188.5</v>
      </c>
      <c r="Q140">
        <v>189.9</v>
      </c>
      <c r="R140">
        <v>189.9</v>
      </c>
      <c r="S140">
        <v>190.5</v>
      </c>
      <c r="T140">
        <v>191.1</v>
      </c>
    </row>
    <row r="141" spans="1:27" x14ac:dyDescent="0.3">
      <c r="A141">
        <v>2013</v>
      </c>
      <c r="B141" t="s">
        <v>44</v>
      </c>
      <c r="C141" t="s">
        <v>5</v>
      </c>
      <c r="D141">
        <v>110.5</v>
      </c>
      <c r="E141">
        <v>114</v>
      </c>
      <c r="F141">
        <v>111.9</v>
      </c>
      <c r="N141">
        <v>2023</v>
      </c>
      <c r="O141" t="s">
        <v>10</v>
      </c>
      <c r="P141">
        <v>170.7</v>
      </c>
      <c r="Q141">
        <v>170.4</v>
      </c>
      <c r="R141">
        <v>170.5</v>
      </c>
      <c r="S141">
        <v>172.8</v>
      </c>
      <c r="T141">
        <v>174.9</v>
      </c>
    </row>
    <row r="142" spans="1:27" x14ac:dyDescent="0.3">
      <c r="A142">
        <v>2013</v>
      </c>
      <c r="B142" t="s">
        <v>44</v>
      </c>
      <c r="C142" t="s">
        <v>15</v>
      </c>
      <c r="D142">
        <v>113.1</v>
      </c>
      <c r="E142">
        <v>117.5</v>
      </c>
      <c r="F142">
        <v>114.7</v>
      </c>
      <c r="N142">
        <v>2023</v>
      </c>
      <c r="O142" t="s">
        <v>12</v>
      </c>
      <c r="P142">
        <v>210.5</v>
      </c>
      <c r="Q142">
        <v>212.1</v>
      </c>
      <c r="R142">
        <v>212.1</v>
      </c>
      <c r="S142">
        <v>215.5</v>
      </c>
      <c r="T142">
        <v>221</v>
      </c>
    </row>
    <row r="143" spans="1:27" x14ac:dyDescent="0.3">
      <c r="A143">
        <v>2013</v>
      </c>
      <c r="B143" t="s">
        <v>44</v>
      </c>
      <c r="C143" t="s">
        <v>18</v>
      </c>
      <c r="D143">
        <v>109.5</v>
      </c>
      <c r="E143">
        <v>107.8</v>
      </c>
      <c r="F143">
        <v>108.8</v>
      </c>
      <c r="N143">
        <v>2023</v>
      </c>
      <c r="O143" t="s">
        <v>11</v>
      </c>
      <c r="P143">
        <v>120.3</v>
      </c>
      <c r="Q143">
        <v>119.1</v>
      </c>
      <c r="R143">
        <v>119.1</v>
      </c>
      <c r="S143">
        <v>120.4</v>
      </c>
      <c r="T143">
        <v>121.9</v>
      </c>
    </row>
    <row r="144" spans="1:27" x14ac:dyDescent="0.3">
      <c r="A144">
        <v>2013</v>
      </c>
      <c r="B144" t="s">
        <v>44</v>
      </c>
      <c r="C144" t="s">
        <v>8</v>
      </c>
      <c r="D144">
        <v>110.3</v>
      </c>
      <c r="E144">
        <v>113.2</v>
      </c>
      <c r="F144">
        <v>111.7</v>
      </c>
      <c r="N144">
        <v>2023</v>
      </c>
      <c r="O144" t="s">
        <v>9</v>
      </c>
      <c r="P144">
        <v>142.9</v>
      </c>
      <c r="Q144">
        <v>140.9</v>
      </c>
      <c r="R144">
        <v>140.9</v>
      </c>
      <c r="S144">
        <v>142.80000000000001</v>
      </c>
      <c r="T144">
        <v>148.69999999999999</v>
      </c>
    </row>
    <row r="145" spans="1:6" x14ac:dyDescent="0.3">
      <c r="A145">
        <v>2013</v>
      </c>
      <c r="B145" t="s">
        <v>44</v>
      </c>
      <c r="C145" t="s">
        <v>21</v>
      </c>
      <c r="D145">
        <v>109.5</v>
      </c>
      <c r="E145">
        <v>108.6</v>
      </c>
      <c r="F145">
        <v>109.2</v>
      </c>
    </row>
    <row r="146" spans="1:6" x14ac:dyDescent="0.3">
      <c r="A146">
        <v>2013</v>
      </c>
      <c r="B146" t="s">
        <v>44</v>
      </c>
      <c r="C146" t="s">
        <v>29</v>
      </c>
      <c r="D146">
        <v>110.7</v>
      </c>
      <c r="E146">
        <v>111.4</v>
      </c>
      <c r="F146">
        <v>111</v>
      </c>
    </row>
    <row r="147" spans="1:6" x14ac:dyDescent="0.3">
      <c r="A147">
        <v>2013</v>
      </c>
      <c r="B147" t="s">
        <v>44</v>
      </c>
      <c r="C147" t="s">
        <v>23</v>
      </c>
      <c r="D147">
        <v>106.9</v>
      </c>
      <c r="E147">
        <v>107.1</v>
      </c>
      <c r="F147">
        <v>107</v>
      </c>
    </row>
    <row r="148" spans="1:6" x14ac:dyDescent="0.3">
      <c r="A148">
        <v>2013</v>
      </c>
      <c r="B148" t="s">
        <v>44</v>
      </c>
      <c r="C148" t="s">
        <v>22</v>
      </c>
      <c r="D148">
        <v>108.3</v>
      </c>
      <c r="E148">
        <v>108.1</v>
      </c>
      <c r="F148">
        <v>108.2</v>
      </c>
    </row>
    <row r="149" spans="1:6" x14ac:dyDescent="0.3">
      <c r="A149">
        <v>2013</v>
      </c>
      <c r="B149" t="s">
        <v>44</v>
      </c>
      <c r="C149" t="s">
        <v>20</v>
      </c>
      <c r="D149" t="s">
        <v>32</v>
      </c>
      <c r="E149">
        <v>107.7</v>
      </c>
      <c r="F149">
        <v>107.7</v>
      </c>
    </row>
    <row r="150" spans="1:6" x14ac:dyDescent="0.3">
      <c r="A150">
        <v>2013</v>
      </c>
      <c r="B150" t="s">
        <v>44</v>
      </c>
      <c r="C150" t="s">
        <v>4</v>
      </c>
      <c r="D150">
        <v>114.9</v>
      </c>
      <c r="E150">
        <v>119.2</v>
      </c>
      <c r="F150">
        <v>116.4</v>
      </c>
    </row>
    <row r="151" spans="1:6" x14ac:dyDescent="0.3">
      <c r="A151">
        <v>2013</v>
      </c>
      <c r="B151" t="s">
        <v>44</v>
      </c>
      <c r="C151" t="s">
        <v>6</v>
      </c>
      <c r="D151">
        <v>109.3</v>
      </c>
      <c r="E151">
        <v>108.3</v>
      </c>
      <c r="F151">
        <v>108.9</v>
      </c>
    </row>
    <row r="152" spans="1:6" x14ac:dyDescent="0.3">
      <c r="A152">
        <v>2013</v>
      </c>
      <c r="B152" t="s">
        <v>44</v>
      </c>
      <c r="C152" t="s">
        <v>28</v>
      </c>
      <c r="D152">
        <v>106.5</v>
      </c>
      <c r="E152">
        <v>107.3</v>
      </c>
      <c r="F152">
        <v>106.9</v>
      </c>
    </row>
    <row r="153" spans="1:6" x14ac:dyDescent="0.3">
      <c r="A153">
        <v>2013</v>
      </c>
      <c r="B153" t="s">
        <v>44</v>
      </c>
      <c r="C153" t="s">
        <v>13</v>
      </c>
      <c r="D153">
        <v>109.1</v>
      </c>
      <c r="E153">
        <v>110.4</v>
      </c>
      <c r="F153">
        <v>109.6</v>
      </c>
    </row>
    <row r="154" spans="1:6" x14ac:dyDescent="0.3">
      <c r="A154">
        <v>2013</v>
      </c>
      <c r="B154" t="s">
        <v>44</v>
      </c>
      <c r="C154" t="s">
        <v>7</v>
      </c>
      <c r="D154">
        <v>106.2</v>
      </c>
      <c r="E154">
        <v>101.1</v>
      </c>
      <c r="F154">
        <v>104.3</v>
      </c>
    </row>
    <row r="155" spans="1:6" x14ac:dyDescent="0.3">
      <c r="A155">
        <v>2013</v>
      </c>
      <c r="B155" t="s">
        <v>44</v>
      </c>
      <c r="C155" t="s">
        <v>16</v>
      </c>
      <c r="D155">
        <v>109.8</v>
      </c>
      <c r="E155">
        <v>111.7</v>
      </c>
      <c r="F155">
        <v>110.3</v>
      </c>
    </row>
    <row r="156" spans="1:6" x14ac:dyDescent="0.3">
      <c r="A156">
        <v>2013</v>
      </c>
      <c r="B156" t="s">
        <v>44</v>
      </c>
      <c r="C156" t="s">
        <v>27</v>
      </c>
      <c r="D156">
        <v>102.5</v>
      </c>
      <c r="E156">
        <v>103.2</v>
      </c>
      <c r="F156">
        <v>102.8</v>
      </c>
    </row>
    <row r="157" spans="1:6" x14ac:dyDescent="0.3">
      <c r="A157">
        <v>2013</v>
      </c>
      <c r="B157" t="s">
        <v>44</v>
      </c>
      <c r="C157" t="s">
        <v>14</v>
      </c>
      <c r="D157">
        <v>112.1</v>
      </c>
      <c r="E157">
        <v>113.1</v>
      </c>
      <c r="F157">
        <v>112.6</v>
      </c>
    </row>
    <row r="158" spans="1:6" x14ac:dyDescent="0.3">
      <c r="A158">
        <v>2013</v>
      </c>
      <c r="B158" t="s">
        <v>44</v>
      </c>
      <c r="C158" t="s">
        <v>10</v>
      </c>
      <c r="D158">
        <v>107.1</v>
      </c>
      <c r="E158">
        <v>105.1</v>
      </c>
      <c r="F158">
        <v>106.4</v>
      </c>
    </row>
    <row r="159" spans="1:6" x14ac:dyDescent="0.3">
      <c r="A159">
        <v>2013</v>
      </c>
      <c r="B159" t="s">
        <v>44</v>
      </c>
      <c r="C159" t="s">
        <v>25</v>
      </c>
      <c r="D159">
        <v>106.4</v>
      </c>
      <c r="E159">
        <v>105.9</v>
      </c>
      <c r="F159">
        <v>106.1</v>
      </c>
    </row>
    <row r="160" spans="1:6" x14ac:dyDescent="0.3">
      <c r="A160">
        <v>2013</v>
      </c>
      <c r="B160" t="s">
        <v>44</v>
      </c>
      <c r="C160" t="s">
        <v>12</v>
      </c>
      <c r="D160">
        <v>106.4</v>
      </c>
      <c r="E160">
        <v>107.5</v>
      </c>
      <c r="F160">
        <v>106.8</v>
      </c>
    </row>
    <row r="161" spans="1:6" x14ac:dyDescent="0.3">
      <c r="A161">
        <v>2013</v>
      </c>
      <c r="B161" t="s">
        <v>44</v>
      </c>
      <c r="C161" t="s">
        <v>11</v>
      </c>
      <c r="D161">
        <v>104.3</v>
      </c>
      <c r="E161">
        <v>101.3</v>
      </c>
      <c r="F161">
        <v>103.3</v>
      </c>
    </row>
    <row r="162" spans="1:6" x14ac:dyDescent="0.3">
      <c r="A162">
        <v>2013</v>
      </c>
      <c r="B162" t="s">
        <v>44</v>
      </c>
      <c r="C162" t="s">
        <v>24</v>
      </c>
      <c r="D162">
        <v>106.8</v>
      </c>
      <c r="E162">
        <v>107.3</v>
      </c>
      <c r="F162">
        <v>107.1</v>
      </c>
    </row>
    <row r="163" spans="1:6" x14ac:dyDescent="0.3">
      <c r="A163">
        <v>2013</v>
      </c>
      <c r="B163" t="s">
        <v>44</v>
      </c>
      <c r="C163" t="s">
        <v>9</v>
      </c>
      <c r="D163">
        <v>129.19999999999999</v>
      </c>
      <c r="E163">
        <v>160.9</v>
      </c>
      <c r="F163">
        <v>140</v>
      </c>
    </row>
    <row r="164" spans="1:6" x14ac:dyDescent="0.3">
      <c r="A164">
        <v>2013</v>
      </c>
      <c r="B164" t="s">
        <v>42</v>
      </c>
      <c r="C164" t="s">
        <v>3</v>
      </c>
      <c r="D164">
        <v>112.3</v>
      </c>
      <c r="E164">
        <v>117</v>
      </c>
      <c r="F164">
        <v>113.8</v>
      </c>
    </row>
    <row r="165" spans="1:6" x14ac:dyDescent="0.3">
      <c r="A165">
        <v>2013</v>
      </c>
      <c r="B165" t="s">
        <v>42</v>
      </c>
      <c r="C165" t="s">
        <v>17</v>
      </c>
      <c r="D165">
        <v>109.7</v>
      </c>
      <c r="E165">
        <v>109.2</v>
      </c>
      <c r="F165">
        <v>109.5</v>
      </c>
    </row>
    <row r="166" spans="1:6" x14ac:dyDescent="0.3">
      <c r="A166">
        <v>2013</v>
      </c>
      <c r="B166" t="s">
        <v>42</v>
      </c>
      <c r="C166" t="s">
        <v>19</v>
      </c>
      <c r="D166">
        <v>109.5</v>
      </c>
      <c r="E166">
        <v>108.9</v>
      </c>
      <c r="F166">
        <v>109.3</v>
      </c>
    </row>
    <row r="167" spans="1:6" x14ac:dyDescent="0.3">
      <c r="A167">
        <v>2013</v>
      </c>
      <c r="B167" t="s">
        <v>42</v>
      </c>
      <c r="C167" t="s">
        <v>26</v>
      </c>
      <c r="D167">
        <v>106.5</v>
      </c>
      <c r="E167">
        <v>108.1</v>
      </c>
      <c r="F167">
        <v>107.4</v>
      </c>
    </row>
    <row r="168" spans="1:6" x14ac:dyDescent="0.3">
      <c r="A168">
        <v>2013</v>
      </c>
      <c r="B168" t="s">
        <v>42</v>
      </c>
      <c r="C168" t="s">
        <v>5</v>
      </c>
      <c r="D168">
        <v>108.1</v>
      </c>
      <c r="E168">
        <v>112.5</v>
      </c>
      <c r="F168">
        <v>109.8</v>
      </c>
    </row>
    <row r="169" spans="1:6" x14ac:dyDescent="0.3">
      <c r="A169">
        <v>2013</v>
      </c>
      <c r="B169" t="s">
        <v>42</v>
      </c>
      <c r="C169" t="s">
        <v>15</v>
      </c>
      <c r="D169">
        <v>110.6</v>
      </c>
      <c r="E169">
        <v>115</v>
      </c>
      <c r="F169">
        <v>112.2</v>
      </c>
    </row>
    <row r="170" spans="1:6" x14ac:dyDescent="0.3">
      <c r="A170">
        <v>2013</v>
      </c>
      <c r="B170" t="s">
        <v>42</v>
      </c>
      <c r="C170" t="s">
        <v>18</v>
      </c>
      <c r="D170">
        <v>108.8</v>
      </c>
      <c r="E170">
        <v>107.2</v>
      </c>
      <c r="F170">
        <v>108.1</v>
      </c>
    </row>
    <row r="171" spans="1:6" x14ac:dyDescent="0.3">
      <c r="A171">
        <v>2013</v>
      </c>
      <c r="B171" t="s">
        <v>42</v>
      </c>
      <c r="C171" t="s">
        <v>8</v>
      </c>
      <c r="D171">
        <v>109.2</v>
      </c>
      <c r="E171">
        <v>112.4</v>
      </c>
      <c r="F171">
        <v>110.7</v>
      </c>
    </row>
    <row r="172" spans="1:6" x14ac:dyDescent="0.3">
      <c r="A172">
        <v>2013</v>
      </c>
      <c r="B172" t="s">
        <v>42</v>
      </c>
      <c r="C172" t="s">
        <v>21</v>
      </c>
      <c r="D172">
        <v>108.5</v>
      </c>
      <c r="E172">
        <v>108</v>
      </c>
      <c r="F172">
        <v>108.3</v>
      </c>
    </row>
    <row r="173" spans="1:6" x14ac:dyDescent="0.3">
      <c r="A173">
        <v>2013</v>
      </c>
      <c r="B173" t="s">
        <v>42</v>
      </c>
      <c r="C173" t="s">
        <v>29</v>
      </c>
      <c r="D173">
        <v>108.9</v>
      </c>
      <c r="E173">
        <v>109.7</v>
      </c>
      <c r="F173">
        <v>109.3</v>
      </c>
    </row>
    <row r="174" spans="1:6" x14ac:dyDescent="0.3">
      <c r="A174">
        <v>2013</v>
      </c>
      <c r="B174" t="s">
        <v>42</v>
      </c>
      <c r="C174" t="s">
        <v>23</v>
      </c>
      <c r="D174">
        <v>106.3</v>
      </c>
      <c r="E174">
        <v>106.5</v>
      </c>
      <c r="F174">
        <v>106.4</v>
      </c>
    </row>
    <row r="175" spans="1:6" x14ac:dyDescent="0.3">
      <c r="A175">
        <v>2013</v>
      </c>
      <c r="B175" t="s">
        <v>42</v>
      </c>
      <c r="C175" t="s">
        <v>22</v>
      </c>
      <c r="D175">
        <v>107.5</v>
      </c>
      <c r="E175">
        <v>107.7</v>
      </c>
      <c r="F175">
        <v>107.6</v>
      </c>
    </row>
    <row r="176" spans="1:6" x14ac:dyDescent="0.3">
      <c r="A176">
        <v>2013</v>
      </c>
      <c r="B176" t="s">
        <v>42</v>
      </c>
      <c r="C176" t="s">
        <v>20</v>
      </c>
      <c r="D176" t="s">
        <v>32</v>
      </c>
      <c r="E176">
        <v>106.6</v>
      </c>
      <c r="F176">
        <v>106.6</v>
      </c>
    </row>
    <row r="177" spans="1:6" x14ac:dyDescent="0.3">
      <c r="A177">
        <v>2013</v>
      </c>
      <c r="B177" t="s">
        <v>42</v>
      </c>
      <c r="C177" t="s">
        <v>4</v>
      </c>
      <c r="D177">
        <v>112.1</v>
      </c>
      <c r="E177">
        <v>120.1</v>
      </c>
      <c r="F177">
        <v>114.9</v>
      </c>
    </row>
    <row r="178" spans="1:6" x14ac:dyDescent="0.3">
      <c r="A178">
        <v>2013</v>
      </c>
      <c r="B178" t="s">
        <v>42</v>
      </c>
      <c r="C178" t="s">
        <v>6</v>
      </c>
      <c r="D178">
        <v>108.3</v>
      </c>
      <c r="E178">
        <v>107.3</v>
      </c>
      <c r="F178">
        <v>107.9</v>
      </c>
    </row>
    <row r="179" spans="1:6" x14ac:dyDescent="0.3">
      <c r="A179">
        <v>2013</v>
      </c>
      <c r="B179" t="s">
        <v>42</v>
      </c>
      <c r="C179" t="s">
        <v>28</v>
      </c>
      <c r="D179">
        <v>105.5</v>
      </c>
      <c r="E179">
        <v>106.1</v>
      </c>
      <c r="F179">
        <v>105.8</v>
      </c>
    </row>
    <row r="180" spans="1:6" x14ac:dyDescent="0.3">
      <c r="A180">
        <v>2013</v>
      </c>
      <c r="B180" t="s">
        <v>42</v>
      </c>
      <c r="C180" t="s">
        <v>13</v>
      </c>
      <c r="D180">
        <v>108.2</v>
      </c>
      <c r="E180">
        <v>110</v>
      </c>
      <c r="F180">
        <v>109</v>
      </c>
    </row>
    <row r="181" spans="1:6" x14ac:dyDescent="0.3">
      <c r="A181">
        <v>2013</v>
      </c>
      <c r="B181" t="s">
        <v>42</v>
      </c>
      <c r="C181" t="s">
        <v>7</v>
      </c>
      <c r="D181">
        <v>105.9</v>
      </c>
      <c r="E181">
        <v>101.3</v>
      </c>
      <c r="F181">
        <v>104.2</v>
      </c>
    </row>
    <row r="182" spans="1:6" x14ac:dyDescent="0.3">
      <c r="A182">
        <v>2013</v>
      </c>
      <c r="B182" t="s">
        <v>42</v>
      </c>
      <c r="C182" t="s">
        <v>16</v>
      </c>
      <c r="D182">
        <v>109</v>
      </c>
      <c r="E182">
        <v>110.9</v>
      </c>
      <c r="F182">
        <v>109.5</v>
      </c>
    </row>
    <row r="183" spans="1:6" x14ac:dyDescent="0.3">
      <c r="A183">
        <v>2013</v>
      </c>
      <c r="B183" t="s">
        <v>42</v>
      </c>
      <c r="C183" t="s">
        <v>27</v>
      </c>
      <c r="D183">
        <v>102.5</v>
      </c>
      <c r="E183">
        <v>103.3</v>
      </c>
      <c r="F183">
        <v>102.8</v>
      </c>
    </row>
    <row r="184" spans="1:6" x14ac:dyDescent="0.3">
      <c r="A184">
        <v>2013</v>
      </c>
      <c r="B184" t="s">
        <v>42</v>
      </c>
      <c r="C184" t="s">
        <v>14</v>
      </c>
      <c r="D184">
        <v>111</v>
      </c>
      <c r="E184">
        <v>112.2</v>
      </c>
      <c r="F184">
        <v>111.6</v>
      </c>
    </row>
    <row r="185" spans="1:6" x14ac:dyDescent="0.3">
      <c r="A185">
        <v>2013</v>
      </c>
      <c r="B185" t="s">
        <v>42</v>
      </c>
      <c r="C185" t="s">
        <v>10</v>
      </c>
      <c r="D185">
        <v>106.8</v>
      </c>
      <c r="E185">
        <v>105.4</v>
      </c>
      <c r="F185">
        <v>106.3</v>
      </c>
    </row>
    <row r="186" spans="1:6" x14ac:dyDescent="0.3">
      <c r="A186">
        <v>2013</v>
      </c>
      <c r="B186" t="s">
        <v>42</v>
      </c>
      <c r="C186" t="s">
        <v>25</v>
      </c>
      <c r="D186">
        <v>105.6</v>
      </c>
      <c r="E186">
        <v>105.2</v>
      </c>
      <c r="F186">
        <v>105.4</v>
      </c>
    </row>
    <row r="187" spans="1:6" x14ac:dyDescent="0.3">
      <c r="A187">
        <v>2013</v>
      </c>
      <c r="B187" t="s">
        <v>42</v>
      </c>
      <c r="C187" t="s">
        <v>12</v>
      </c>
      <c r="D187">
        <v>105.4</v>
      </c>
      <c r="E187">
        <v>106.4</v>
      </c>
      <c r="F187">
        <v>105.7</v>
      </c>
    </row>
    <row r="188" spans="1:6" x14ac:dyDescent="0.3">
      <c r="A188">
        <v>2013</v>
      </c>
      <c r="B188" t="s">
        <v>42</v>
      </c>
      <c r="C188" t="s">
        <v>11</v>
      </c>
      <c r="D188">
        <v>104.1</v>
      </c>
      <c r="E188">
        <v>101.4</v>
      </c>
      <c r="F188">
        <v>103.2</v>
      </c>
    </row>
    <row r="189" spans="1:6" x14ac:dyDescent="0.3">
      <c r="A189">
        <v>2013</v>
      </c>
      <c r="B189" t="s">
        <v>42</v>
      </c>
      <c r="C189" t="s">
        <v>24</v>
      </c>
      <c r="D189">
        <v>105</v>
      </c>
      <c r="E189">
        <v>105.2</v>
      </c>
      <c r="F189">
        <v>105.1</v>
      </c>
    </row>
    <row r="190" spans="1:6" x14ac:dyDescent="0.3">
      <c r="A190">
        <v>2013</v>
      </c>
      <c r="B190" t="s">
        <v>42</v>
      </c>
      <c r="C190" t="s">
        <v>9</v>
      </c>
      <c r="D190">
        <v>118</v>
      </c>
      <c r="E190">
        <v>143.6</v>
      </c>
      <c r="F190">
        <v>126.7</v>
      </c>
    </row>
    <row r="191" spans="1:6" x14ac:dyDescent="0.3">
      <c r="A191">
        <v>2013</v>
      </c>
      <c r="B191" t="s">
        <v>38</v>
      </c>
      <c r="C191" t="s">
        <v>3</v>
      </c>
      <c r="D191">
        <v>110.2</v>
      </c>
      <c r="E191">
        <v>113.9</v>
      </c>
      <c r="F191">
        <v>111.4</v>
      </c>
    </row>
    <row r="192" spans="1:6" x14ac:dyDescent="0.3">
      <c r="A192">
        <v>2013</v>
      </c>
      <c r="B192" t="s">
        <v>38</v>
      </c>
      <c r="C192" t="s">
        <v>17</v>
      </c>
      <c r="D192">
        <v>107.6</v>
      </c>
      <c r="E192">
        <v>107.2</v>
      </c>
      <c r="F192">
        <v>107.4</v>
      </c>
    </row>
    <row r="193" spans="1:6" x14ac:dyDescent="0.3">
      <c r="A193">
        <v>2013</v>
      </c>
      <c r="B193" t="s">
        <v>38</v>
      </c>
      <c r="C193" t="s">
        <v>19</v>
      </c>
      <c r="D193">
        <v>107.5</v>
      </c>
      <c r="E193">
        <v>107</v>
      </c>
      <c r="F193">
        <v>107.3</v>
      </c>
    </row>
    <row r="194" spans="1:6" x14ac:dyDescent="0.3">
      <c r="A194">
        <v>2013</v>
      </c>
      <c r="B194" t="s">
        <v>38</v>
      </c>
      <c r="C194" t="s">
        <v>26</v>
      </c>
      <c r="D194">
        <v>104.3</v>
      </c>
      <c r="E194">
        <v>103.8</v>
      </c>
      <c r="F194">
        <v>104</v>
      </c>
    </row>
    <row r="195" spans="1:6" x14ac:dyDescent="0.3">
      <c r="A195">
        <v>2013</v>
      </c>
      <c r="B195" t="s">
        <v>38</v>
      </c>
      <c r="C195" t="s">
        <v>5</v>
      </c>
      <c r="D195">
        <v>109.9</v>
      </c>
      <c r="E195">
        <v>113.2</v>
      </c>
      <c r="F195">
        <v>111.2</v>
      </c>
    </row>
    <row r="196" spans="1:6" x14ac:dyDescent="0.3">
      <c r="A196">
        <v>2013</v>
      </c>
      <c r="B196" t="s">
        <v>38</v>
      </c>
      <c r="C196" t="s">
        <v>15</v>
      </c>
      <c r="D196">
        <v>106.6</v>
      </c>
      <c r="E196">
        <v>107.3</v>
      </c>
      <c r="F196">
        <v>106.9</v>
      </c>
    </row>
    <row r="197" spans="1:6" x14ac:dyDescent="0.3">
      <c r="A197">
        <v>2013</v>
      </c>
      <c r="B197" t="s">
        <v>38</v>
      </c>
      <c r="C197" t="s">
        <v>18</v>
      </c>
      <c r="D197">
        <v>106.8</v>
      </c>
      <c r="E197">
        <v>106</v>
      </c>
      <c r="F197">
        <v>106.5</v>
      </c>
    </row>
    <row r="198" spans="1:6" x14ac:dyDescent="0.3">
      <c r="A198">
        <v>2013</v>
      </c>
      <c r="B198" t="s">
        <v>38</v>
      </c>
      <c r="C198" t="s">
        <v>8</v>
      </c>
      <c r="D198">
        <v>105.7</v>
      </c>
      <c r="E198">
        <v>104.9</v>
      </c>
      <c r="F198">
        <v>105.3</v>
      </c>
    </row>
    <row r="199" spans="1:6" x14ac:dyDescent="0.3">
      <c r="A199">
        <v>2013</v>
      </c>
      <c r="B199" t="s">
        <v>38</v>
      </c>
      <c r="C199" t="s">
        <v>21</v>
      </c>
      <c r="D199">
        <v>106.1</v>
      </c>
      <c r="E199">
        <v>106</v>
      </c>
      <c r="F199">
        <v>106.1</v>
      </c>
    </row>
    <row r="200" spans="1:6" x14ac:dyDescent="0.3">
      <c r="A200">
        <v>2013</v>
      </c>
      <c r="B200" t="s">
        <v>38</v>
      </c>
      <c r="C200" t="s">
        <v>29</v>
      </c>
      <c r="D200">
        <v>106</v>
      </c>
      <c r="E200">
        <v>105</v>
      </c>
      <c r="F200">
        <v>105.5</v>
      </c>
    </row>
    <row r="201" spans="1:6" x14ac:dyDescent="0.3">
      <c r="A201">
        <v>2013</v>
      </c>
      <c r="B201" t="s">
        <v>38</v>
      </c>
      <c r="C201" t="s">
        <v>23</v>
      </c>
      <c r="D201">
        <v>104.7</v>
      </c>
      <c r="E201">
        <v>105.2</v>
      </c>
      <c r="F201">
        <v>104.9</v>
      </c>
    </row>
    <row r="202" spans="1:6" x14ac:dyDescent="0.3">
      <c r="A202">
        <v>2013</v>
      </c>
      <c r="B202" t="s">
        <v>38</v>
      </c>
      <c r="C202" t="s">
        <v>22</v>
      </c>
      <c r="D202">
        <v>105.6</v>
      </c>
      <c r="E202">
        <v>105.7</v>
      </c>
      <c r="F202">
        <v>105.6</v>
      </c>
    </row>
    <row r="203" spans="1:6" x14ac:dyDescent="0.3">
      <c r="A203">
        <v>2013</v>
      </c>
      <c r="B203" t="s">
        <v>38</v>
      </c>
      <c r="C203" t="s">
        <v>20</v>
      </c>
      <c r="D203" t="s">
        <v>32</v>
      </c>
      <c r="E203">
        <v>100.4</v>
      </c>
      <c r="F203">
        <v>100.4</v>
      </c>
    </row>
    <row r="204" spans="1:6" x14ac:dyDescent="0.3">
      <c r="A204">
        <v>2013</v>
      </c>
      <c r="B204" t="s">
        <v>38</v>
      </c>
      <c r="C204" t="s">
        <v>4</v>
      </c>
      <c r="D204">
        <v>108.8</v>
      </c>
      <c r="E204">
        <v>111.4</v>
      </c>
      <c r="F204">
        <v>109.7</v>
      </c>
    </row>
    <row r="205" spans="1:6" x14ac:dyDescent="0.3">
      <c r="A205">
        <v>2013</v>
      </c>
      <c r="B205" t="s">
        <v>38</v>
      </c>
      <c r="C205" t="s">
        <v>6</v>
      </c>
      <c r="D205">
        <v>105.6</v>
      </c>
      <c r="E205">
        <v>104.3</v>
      </c>
      <c r="F205">
        <v>105.1</v>
      </c>
    </row>
    <row r="206" spans="1:6" x14ac:dyDescent="0.3">
      <c r="A206">
        <v>2013</v>
      </c>
      <c r="B206" t="s">
        <v>38</v>
      </c>
      <c r="C206" t="s">
        <v>28</v>
      </c>
      <c r="D206">
        <v>104.6</v>
      </c>
      <c r="E206">
        <v>104.9</v>
      </c>
      <c r="F206">
        <v>104.7</v>
      </c>
    </row>
    <row r="207" spans="1:6" x14ac:dyDescent="0.3">
      <c r="A207">
        <v>2013</v>
      </c>
      <c r="B207" t="s">
        <v>38</v>
      </c>
      <c r="C207" t="s">
        <v>13</v>
      </c>
      <c r="D207">
        <v>105.6</v>
      </c>
      <c r="E207">
        <v>107</v>
      </c>
      <c r="F207">
        <v>106.2</v>
      </c>
    </row>
    <row r="208" spans="1:6" x14ac:dyDescent="0.3">
      <c r="A208">
        <v>2013</v>
      </c>
      <c r="B208" t="s">
        <v>38</v>
      </c>
      <c r="C208" t="s">
        <v>7</v>
      </c>
      <c r="D208">
        <v>106.2</v>
      </c>
      <c r="E208">
        <v>102.7</v>
      </c>
      <c r="F208">
        <v>104.9</v>
      </c>
    </row>
    <row r="209" spans="1:6" x14ac:dyDescent="0.3">
      <c r="A209">
        <v>2013</v>
      </c>
      <c r="B209" t="s">
        <v>38</v>
      </c>
      <c r="C209" t="s">
        <v>16</v>
      </c>
      <c r="D209">
        <v>106.5</v>
      </c>
      <c r="E209">
        <v>106.8</v>
      </c>
      <c r="F209">
        <v>106.6</v>
      </c>
    </row>
    <row r="210" spans="1:6" x14ac:dyDescent="0.3">
      <c r="A210">
        <v>2013</v>
      </c>
      <c r="B210" t="s">
        <v>38</v>
      </c>
      <c r="C210" t="s">
        <v>27</v>
      </c>
      <c r="D210">
        <v>104.3</v>
      </c>
      <c r="E210">
        <v>104.2</v>
      </c>
      <c r="F210">
        <v>104.3</v>
      </c>
    </row>
    <row r="211" spans="1:6" x14ac:dyDescent="0.3">
      <c r="A211">
        <v>2013</v>
      </c>
      <c r="B211" t="s">
        <v>38</v>
      </c>
      <c r="C211" t="s">
        <v>14</v>
      </c>
      <c r="D211">
        <v>108.2</v>
      </c>
      <c r="E211">
        <v>109.8</v>
      </c>
      <c r="F211">
        <v>108.9</v>
      </c>
    </row>
    <row r="212" spans="1:6" x14ac:dyDescent="0.3">
      <c r="A212">
        <v>2013</v>
      </c>
      <c r="B212" t="s">
        <v>38</v>
      </c>
      <c r="C212" t="s">
        <v>10</v>
      </c>
      <c r="D212">
        <v>105.7</v>
      </c>
      <c r="E212">
        <v>103.5</v>
      </c>
      <c r="F212">
        <v>105</v>
      </c>
    </row>
    <row r="213" spans="1:6" x14ac:dyDescent="0.3">
      <c r="A213">
        <v>2013</v>
      </c>
      <c r="B213" t="s">
        <v>38</v>
      </c>
      <c r="C213" t="s">
        <v>25</v>
      </c>
      <c r="D213">
        <v>104</v>
      </c>
      <c r="E213">
        <v>103.5</v>
      </c>
      <c r="F213">
        <v>103.7</v>
      </c>
    </row>
    <row r="214" spans="1:6" x14ac:dyDescent="0.3">
      <c r="A214">
        <v>2013</v>
      </c>
      <c r="B214" t="s">
        <v>38</v>
      </c>
      <c r="C214" t="s">
        <v>12</v>
      </c>
      <c r="D214">
        <v>103.3</v>
      </c>
      <c r="E214">
        <v>102.4</v>
      </c>
      <c r="F214">
        <v>103</v>
      </c>
    </row>
    <row r="215" spans="1:6" x14ac:dyDescent="0.3">
      <c r="A215">
        <v>2013</v>
      </c>
      <c r="B215" t="s">
        <v>38</v>
      </c>
      <c r="C215" t="s">
        <v>11</v>
      </c>
      <c r="D215">
        <v>105</v>
      </c>
      <c r="E215">
        <v>102.6</v>
      </c>
      <c r="F215">
        <v>104.2</v>
      </c>
    </row>
    <row r="216" spans="1:6" x14ac:dyDescent="0.3">
      <c r="A216">
        <v>2013</v>
      </c>
      <c r="B216" t="s">
        <v>38</v>
      </c>
      <c r="C216" t="s">
        <v>24</v>
      </c>
      <c r="D216">
        <v>104.6</v>
      </c>
      <c r="E216">
        <v>105.5</v>
      </c>
      <c r="F216">
        <v>105.1</v>
      </c>
    </row>
    <row r="217" spans="1:6" x14ac:dyDescent="0.3">
      <c r="A217">
        <v>2013</v>
      </c>
      <c r="B217" t="s">
        <v>38</v>
      </c>
      <c r="C217" t="s">
        <v>9</v>
      </c>
      <c r="D217">
        <v>101.4</v>
      </c>
      <c r="E217">
        <v>103.8</v>
      </c>
      <c r="F217">
        <v>102.2</v>
      </c>
    </row>
    <row r="218" spans="1:6" x14ac:dyDescent="0.3">
      <c r="A218">
        <v>2013</v>
      </c>
      <c r="B218" t="s">
        <v>41</v>
      </c>
      <c r="C218" t="s">
        <v>3</v>
      </c>
      <c r="D218">
        <v>110.9</v>
      </c>
      <c r="E218">
        <v>115.4</v>
      </c>
      <c r="F218">
        <v>112.3</v>
      </c>
    </row>
    <row r="219" spans="1:6" x14ac:dyDescent="0.3">
      <c r="A219">
        <v>2013</v>
      </c>
      <c r="B219" t="s">
        <v>41</v>
      </c>
      <c r="C219" t="s">
        <v>17</v>
      </c>
      <c r="D219">
        <v>108.8</v>
      </c>
      <c r="E219">
        <v>108.5</v>
      </c>
      <c r="F219">
        <v>108.7</v>
      </c>
    </row>
    <row r="220" spans="1:6" x14ac:dyDescent="0.3">
      <c r="A220">
        <v>2013</v>
      </c>
      <c r="B220" t="s">
        <v>41</v>
      </c>
      <c r="C220" t="s">
        <v>19</v>
      </c>
      <c r="D220">
        <v>108.6</v>
      </c>
      <c r="E220">
        <v>108.3</v>
      </c>
      <c r="F220">
        <v>108.5</v>
      </c>
    </row>
    <row r="221" spans="1:6" x14ac:dyDescent="0.3">
      <c r="A221">
        <v>2013</v>
      </c>
      <c r="B221" t="s">
        <v>41</v>
      </c>
      <c r="C221" t="s">
        <v>26</v>
      </c>
      <c r="D221">
        <v>105.5</v>
      </c>
      <c r="E221">
        <v>105.7</v>
      </c>
      <c r="F221">
        <v>105.6</v>
      </c>
    </row>
    <row r="222" spans="1:6" x14ac:dyDescent="0.3">
      <c r="A222">
        <v>2013</v>
      </c>
      <c r="B222" t="s">
        <v>41</v>
      </c>
      <c r="C222" t="s">
        <v>5</v>
      </c>
      <c r="D222">
        <v>105.9</v>
      </c>
      <c r="E222">
        <v>102.7</v>
      </c>
      <c r="F222">
        <v>104.7</v>
      </c>
    </row>
    <row r="223" spans="1:6" x14ac:dyDescent="0.3">
      <c r="A223">
        <v>2013</v>
      </c>
      <c r="B223" t="s">
        <v>41</v>
      </c>
      <c r="C223" t="s">
        <v>15</v>
      </c>
      <c r="D223">
        <v>108.1</v>
      </c>
      <c r="E223">
        <v>111.1</v>
      </c>
      <c r="F223">
        <v>109.2</v>
      </c>
    </row>
    <row r="224" spans="1:6" x14ac:dyDescent="0.3">
      <c r="A224">
        <v>2013</v>
      </c>
      <c r="B224" t="s">
        <v>41</v>
      </c>
      <c r="C224" t="s">
        <v>18</v>
      </c>
      <c r="D224">
        <v>107.9</v>
      </c>
      <c r="E224">
        <v>106.7</v>
      </c>
      <c r="F224">
        <v>107.4</v>
      </c>
    </row>
    <row r="225" spans="1:6" x14ac:dyDescent="0.3">
      <c r="A225">
        <v>2013</v>
      </c>
      <c r="B225" t="s">
        <v>41</v>
      </c>
      <c r="C225" t="s">
        <v>8</v>
      </c>
      <c r="D225">
        <v>108.1</v>
      </c>
      <c r="E225">
        <v>110.6</v>
      </c>
      <c r="F225">
        <v>109.3</v>
      </c>
    </row>
    <row r="226" spans="1:6" x14ac:dyDescent="0.3">
      <c r="A226">
        <v>2013</v>
      </c>
      <c r="B226" t="s">
        <v>41</v>
      </c>
      <c r="C226" t="s">
        <v>21</v>
      </c>
      <c r="D226">
        <v>107.5</v>
      </c>
      <c r="E226">
        <v>107.2</v>
      </c>
      <c r="F226">
        <v>107.4</v>
      </c>
    </row>
    <row r="227" spans="1:6" x14ac:dyDescent="0.3">
      <c r="A227">
        <v>2013</v>
      </c>
      <c r="B227" t="s">
        <v>41</v>
      </c>
      <c r="C227" t="s">
        <v>29</v>
      </c>
      <c r="D227">
        <v>107.2</v>
      </c>
      <c r="E227">
        <v>106.6</v>
      </c>
      <c r="F227">
        <v>106.9</v>
      </c>
    </row>
    <row r="228" spans="1:6" x14ac:dyDescent="0.3">
      <c r="A228">
        <v>2013</v>
      </c>
      <c r="B228" t="s">
        <v>41</v>
      </c>
      <c r="C228" t="s">
        <v>23</v>
      </c>
      <c r="D228">
        <v>105.7</v>
      </c>
      <c r="E228">
        <v>106.2</v>
      </c>
      <c r="F228">
        <v>105.9</v>
      </c>
    </row>
    <row r="229" spans="1:6" x14ac:dyDescent="0.3">
      <c r="A229">
        <v>2013</v>
      </c>
      <c r="B229" t="s">
        <v>41</v>
      </c>
      <c r="C229" t="s">
        <v>22</v>
      </c>
      <c r="D229">
        <v>106.8</v>
      </c>
      <c r="E229">
        <v>107.1</v>
      </c>
      <c r="F229">
        <v>106.9</v>
      </c>
    </row>
    <row r="230" spans="1:6" x14ac:dyDescent="0.3">
      <c r="A230">
        <v>2013</v>
      </c>
      <c r="B230" t="s">
        <v>41</v>
      </c>
      <c r="C230" t="s">
        <v>20</v>
      </c>
      <c r="D230" t="s">
        <v>32</v>
      </c>
      <c r="E230">
        <v>100.5</v>
      </c>
      <c r="F230">
        <v>100.5</v>
      </c>
    </row>
    <row r="231" spans="1:6" x14ac:dyDescent="0.3">
      <c r="A231">
        <v>2013</v>
      </c>
      <c r="B231" t="s">
        <v>41</v>
      </c>
      <c r="C231" t="s">
        <v>4</v>
      </c>
      <c r="D231">
        <v>109.8</v>
      </c>
      <c r="E231">
        <v>114.2</v>
      </c>
      <c r="F231">
        <v>111.3</v>
      </c>
    </row>
    <row r="232" spans="1:6" x14ac:dyDescent="0.3">
      <c r="A232">
        <v>2013</v>
      </c>
      <c r="B232" t="s">
        <v>41</v>
      </c>
      <c r="C232" t="s">
        <v>6</v>
      </c>
      <c r="D232">
        <v>107.5</v>
      </c>
      <c r="E232">
        <v>105.5</v>
      </c>
      <c r="F232">
        <v>106.8</v>
      </c>
    </row>
    <row r="233" spans="1:6" x14ac:dyDescent="0.3">
      <c r="A233">
        <v>2013</v>
      </c>
      <c r="B233" t="s">
        <v>41</v>
      </c>
      <c r="C233" t="s">
        <v>28</v>
      </c>
      <c r="D233">
        <v>104.8</v>
      </c>
      <c r="E233">
        <v>104.9</v>
      </c>
      <c r="F233">
        <v>104.8</v>
      </c>
    </row>
    <row r="234" spans="1:6" x14ac:dyDescent="0.3">
      <c r="A234">
        <v>2013</v>
      </c>
      <c r="B234" t="s">
        <v>41</v>
      </c>
      <c r="C234" t="s">
        <v>13</v>
      </c>
      <c r="D234">
        <v>107.4</v>
      </c>
      <c r="E234">
        <v>109.1</v>
      </c>
      <c r="F234">
        <v>108.1</v>
      </c>
    </row>
    <row r="235" spans="1:6" x14ac:dyDescent="0.3">
      <c r="A235">
        <v>2013</v>
      </c>
      <c r="B235" t="s">
        <v>41</v>
      </c>
      <c r="C235" t="s">
        <v>7</v>
      </c>
      <c r="D235">
        <v>105.3</v>
      </c>
      <c r="E235">
        <v>101.5</v>
      </c>
      <c r="F235">
        <v>103.9</v>
      </c>
    </row>
    <row r="236" spans="1:6" x14ac:dyDescent="0.3">
      <c r="A236">
        <v>2013</v>
      </c>
      <c r="B236" t="s">
        <v>41</v>
      </c>
      <c r="C236" t="s">
        <v>16</v>
      </c>
      <c r="D236">
        <v>108.1</v>
      </c>
      <c r="E236">
        <v>109.8</v>
      </c>
      <c r="F236">
        <v>108.6</v>
      </c>
    </row>
    <row r="237" spans="1:6" x14ac:dyDescent="0.3">
      <c r="A237">
        <v>2013</v>
      </c>
      <c r="B237" t="s">
        <v>41</v>
      </c>
      <c r="C237" t="s">
        <v>27</v>
      </c>
      <c r="D237">
        <v>102.1</v>
      </c>
      <c r="E237">
        <v>102.6</v>
      </c>
      <c r="F237">
        <v>102.3</v>
      </c>
    </row>
    <row r="238" spans="1:6" x14ac:dyDescent="0.3">
      <c r="A238">
        <v>2013</v>
      </c>
      <c r="B238" t="s">
        <v>41</v>
      </c>
      <c r="C238" t="s">
        <v>14</v>
      </c>
      <c r="D238">
        <v>109.9</v>
      </c>
      <c r="E238">
        <v>111.3</v>
      </c>
      <c r="F238">
        <v>110.5</v>
      </c>
    </row>
    <row r="239" spans="1:6" x14ac:dyDescent="0.3">
      <c r="A239">
        <v>2013</v>
      </c>
      <c r="B239" t="s">
        <v>41</v>
      </c>
      <c r="C239" t="s">
        <v>10</v>
      </c>
      <c r="D239">
        <v>106.1</v>
      </c>
      <c r="E239">
        <v>105.2</v>
      </c>
      <c r="F239">
        <v>105.8</v>
      </c>
    </row>
    <row r="240" spans="1:6" x14ac:dyDescent="0.3">
      <c r="A240">
        <v>2013</v>
      </c>
      <c r="B240" t="s">
        <v>41</v>
      </c>
      <c r="C240" t="s">
        <v>25</v>
      </c>
      <c r="D240">
        <v>105</v>
      </c>
      <c r="E240">
        <v>104.6</v>
      </c>
      <c r="F240">
        <v>104.8</v>
      </c>
    </row>
    <row r="241" spans="1:6" x14ac:dyDescent="0.3">
      <c r="A241">
        <v>2013</v>
      </c>
      <c r="B241" t="s">
        <v>41</v>
      </c>
      <c r="C241" t="s">
        <v>12</v>
      </c>
      <c r="D241">
        <v>104</v>
      </c>
      <c r="E241">
        <v>105</v>
      </c>
      <c r="F241">
        <v>104.3</v>
      </c>
    </row>
    <row r="242" spans="1:6" x14ac:dyDescent="0.3">
      <c r="A242">
        <v>2013</v>
      </c>
      <c r="B242" t="s">
        <v>41</v>
      </c>
      <c r="C242" t="s">
        <v>11</v>
      </c>
      <c r="D242">
        <v>103.7</v>
      </c>
      <c r="E242">
        <v>101.9</v>
      </c>
      <c r="F242">
        <v>103.1</v>
      </c>
    </row>
    <row r="243" spans="1:6" x14ac:dyDescent="0.3">
      <c r="A243">
        <v>2013</v>
      </c>
      <c r="B243" t="s">
        <v>41</v>
      </c>
      <c r="C243" t="s">
        <v>24</v>
      </c>
      <c r="D243">
        <v>104.1</v>
      </c>
      <c r="E243">
        <v>103.9</v>
      </c>
      <c r="F243">
        <v>104</v>
      </c>
    </row>
    <row r="244" spans="1:6" x14ac:dyDescent="0.3">
      <c r="A244">
        <v>2013</v>
      </c>
      <c r="B244" t="s">
        <v>41</v>
      </c>
      <c r="C244" t="s">
        <v>9</v>
      </c>
      <c r="D244">
        <v>107.3</v>
      </c>
      <c r="E244">
        <v>123.7</v>
      </c>
      <c r="F244">
        <v>112.9</v>
      </c>
    </row>
    <row r="245" spans="1:6" x14ac:dyDescent="0.3">
      <c r="A245">
        <v>2013</v>
      </c>
      <c r="B245" t="s">
        <v>53</v>
      </c>
      <c r="C245" t="s">
        <v>3</v>
      </c>
      <c r="E245">
        <v>119.8</v>
      </c>
      <c r="F245">
        <v>118.1</v>
      </c>
    </row>
    <row r="246" spans="1:6" x14ac:dyDescent="0.3">
      <c r="A246">
        <v>2013</v>
      </c>
      <c r="B246" t="s">
        <v>53</v>
      </c>
      <c r="C246" t="s">
        <v>17</v>
      </c>
      <c r="E246">
        <v>113.5</v>
      </c>
      <c r="F246">
        <v>114.2</v>
      </c>
    </row>
    <row r="247" spans="1:6" x14ac:dyDescent="0.3">
      <c r="A247">
        <v>2013</v>
      </c>
      <c r="B247" t="s">
        <v>53</v>
      </c>
      <c r="C247" t="s">
        <v>19</v>
      </c>
      <c r="E247">
        <v>113</v>
      </c>
      <c r="F247">
        <v>113.8</v>
      </c>
    </row>
    <row r="248" spans="1:6" x14ac:dyDescent="0.3">
      <c r="A248">
        <v>2013</v>
      </c>
      <c r="B248" t="s">
        <v>53</v>
      </c>
      <c r="C248" t="s">
        <v>26</v>
      </c>
      <c r="E248">
        <v>111.3</v>
      </c>
      <c r="F248">
        <v>111.2</v>
      </c>
    </row>
    <row r="249" spans="1:6" x14ac:dyDescent="0.3">
      <c r="A249">
        <v>2013</v>
      </c>
      <c r="B249" t="s">
        <v>53</v>
      </c>
      <c r="C249" t="s">
        <v>5</v>
      </c>
      <c r="E249">
        <v>122.6</v>
      </c>
      <c r="F249">
        <v>118.7</v>
      </c>
    </row>
    <row r="250" spans="1:6" x14ac:dyDescent="0.3">
      <c r="A250">
        <v>2013</v>
      </c>
      <c r="B250" t="s">
        <v>53</v>
      </c>
      <c r="C250" t="s">
        <v>15</v>
      </c>
      <c r="E250">
        <v>122.9</v>
      </c>
      <c r="F250">
        <v>122.6</v>
      </c>
    </row>
    <row r="251" spans="1:6" x14ac:dyDescent="0.3">
      <c r="A251">
        <v>2013</v>
      </c>
      <c r="B251" t="s">
        <v>53</v>
      </c>
      <c r="C251" t="s">
        <v>18</v>
      </c>
      <c r="E251">
        <v>110.3</v>
      </c>
      <c r="F251">
        <v>111.9</v>
      </c>
    </row>
    <row r="252" spans="1:6" x14ac:dyDescent="0.3">
      <c r="A252">
        <v>2013</v>
      </c>
      <c r="B252" t="s">
        <v>53</v>
      </c>
      <c r="C252" t="s">
        <v>8</v>
      </c>
      <c r="E252">
        <v>110</v>
      </c>
      <c r="F252">
        <v>113.5</v>
      </c>
    </row>
    <row r="253" spans="1:6" x14ac:dyDescent="0.3">
      <c r="A253">
        <v>2013</v>
      </c>
      <c r="B253" t="s">
        <v>53</v>
      </c>
      <c r="C253" t="s">
        <v>21</v>
      </c>
      <c r="E253">
        <v>110</v>
      </c>
      <c r="F253">
        <v>111.6</v>
      </c>
    </row>
    <row r="254" spans="1:6" x14ac:dyDescent="0.3">
      <c r="A254">
        <v>2013</v>
      </c>
      <c r="B254" t="s">
        <v>53</v>
      </c>
      <c r="C254" t="s">
        <v>29</v>
      </c>
      <c r="E254">
        <v>115</v>
      </c>
      <c r="F254">
        <v>116.3</v>
      </c>
    </row>
    <row r="255" spans="1:6" x14ac:dyDescent="0.3">
      <c r="A255">
        <v>2013</v>
      </c>
      <c r="B255" t="s">
        <v>53</v>
      </c>
      <c r="C255" t="s">
        <v>23</v>
      </c>
      <c r="E255">
        <v>108.6</v>
      </c>
      <c r="F255">
        <v>109.3</v>
      </c>
    </row>
    <row r="256" spans="1:6" x14ac:dyDescent="0.3">
      <c r="A256">
        <v>2013</v>
      </c>
      <c r="B256" t="s">
        <v>53</v>
      </c>
      <c r="C256" t="s">
        <v>22</v>
      </c>
      <c r="E256">
        <v>110.9</v>
      </c>
      <c r="F256">
        <v>111.1</v>
      </c>
    </row>
    <row r="257" spans="1:6" x14ac:dyDescent="0.3">
      <c r="A257">
        <v>2013</v>
      </c>
      <c r="B257" t="s">
        <v>53</v>
      </c>
      <c r="C257" t="s">
        <v>20</v>
      </c>
      <c r="E257">
        <v>111.1</v>
      </c>
      <c r="F257">
        <v>111.1</v>
      </c>
    </row>
    <row r="258" spans="1:6" x14ac:dyDescent="0.3">
      <c r="A258">
        <v>2013</v>
      </c>
      <c r="B258" t="s">
        <v>53</v>
      </c>
      <c r="C258" t="s">
        <v>4</v>
      </c>
      <c r="E258">
        <v>116.3</v>
      </c>
      <c r="F258">
        <v>115.4</v>
      </c>
    </row>
    <row r="259" spans="1:6" x14ac:dyDescent="0.3">
      <c r="A259">
        <v>2013</v>
      </c>
      <c r="B259" t="s">
        <v>53</v>
      </c>
      <c r="C259" t="s">
        <v>6</v>
      </c>
      <c r="E259">
        <v>112</v>
      </c>
      <c r="F259">
        <v>112.5</v>
      </c>
    </row>
    <row r="260" spans="1:6" x14ac:dyDescent="0.3">
      <c r="A260">
        <v>2013</v>
      </c>
      <c r="B260" t="s">
        <v>53</v>
      </c>
      <c r="C260" t="s">
        <v>28</v>
      </c>
      <c r="E260">
        <v>109.6</v>
      </c>
      <c r="F260">
        <v>109.7</v>
      </c>
    </row>
    <row r="261" spans="1:6" x14ac:dyDescent="0.3">
      <c r="A261">
        <v>2013</v>
      </c>
      <c r="B261" t="s">
        <v>53</v>
      </c>
      <c r="C261" t="s">
        <v>13</v>
      </c>
      <c r="E261">
        <v>111.8</v>
      </c>
      <c r="F261">
        <v>111.8</v>
      </c>
    </row>
    <row r="262" spans="1:6" x14ac:dyDescent="0.3">
      <c r="A262">
        <v>2013</v>
      </c>
      <c r="B262" t="s">
        <v>53</v>
      </c>
      <c r="C262" t="s">
        <v>7</v>
      </c>
      <c r="E262">
        <v>103.2</v>
      </c>
      <c r="F262">
        <v>106.8</v>
      </c>
    </row>
    <row r="263" spans="1:6" x14ac:dyDescent="0.3">
      <c r="A263">
        <v>2013</v>
      </c>
      <c r="B263" t="s">
        <v>53</v>
      </c>
      <c r="C263" t="s">
        <v>16</v>
      </c>
      <c r="E263">
        <v>114.1</v>
      </c>
      <c r="F263">
        <v>113.1</v>
      </c>
    </row>
    <row r="264" spans="1:6" x14ac:dyDescent="0.3">
      <c r="A264">
        <v>2013</v>
      </c>
      <c r="B264" t="s">
        <v>53</v>
      </c>
      <c r="C264" t="s">
        <v>27</v>
      </c>
      <c r="E264">
        <v>107.9</v>
      </c>
      <c r="F264">
        <v>108.1</v>
      </c>
    </row>
    <row r="265" spans="1:6" x14ac:dyDescent="0.3">
      <c r="A265">
        <v>2013</v>
      </c>
      <c r="B265" t="s">
        <v>53</v>
      </c>
      <c r="C265" t="s">
        <v>14</v>
      </c>
      <c r="E265">
        <v>117.1</v>
      </c>
      <c r="F265">
        <v>116.5</v>
      </c>
    </row>
    <row r="266" spans="1:6" x14ac:dyDescent="0.3">
      <c r="A266">
        <v>2013</v>
      </c>
      <c r="B266" t="s">
        <v>53</v>
      </c>
      <c r="C266" t="s">
        <v>10</v>
      </c>
      <c r="E266">
        <v>106.3</v>
      </c>
      <c r="F266">
        <v>108.2</v>
      </c>
    </row>
    <row r="267" spans="1:6" x14ac:dyDescent="0.3">
      <c r="A267">
        <v>2013</v>
      </c>
      <c r="B267" t="s">
        <v>53</v>
      </c>
      <c r="C267" t="s">
        <v>25</v>
      </c>
      <c r="E267">
        <v>108.5</v>
      </c>
      <c r="F267">
        <v>108.6</v>
      </c>
    </row>
    <row r="268" spans="1:6" x14ac:dyDescent="0.3">
      <c r="A268">
        <v>2013</v>
      </c>
      <c r="B268" t="s">
        <v>53</v>
      </c>
      <c r="C268" t="s">
        <v>12</v>
      </c>
      <c r="E268">
        <v>110.3</v>
      </c>
      <c r="F268">
        <v>109.4</v>
      </c>
    </row>
    <row r="269" spans="1:6" x14ac:dyDescent="0.3">
      <c r="A269">
        <v>2013</v>
      </c>
      <c r="B269" t="s">
        <v>53</v>
      </c>
      <c r="C269" t="s">
        <v>11</v>
      </c>
      <c r="E269">
        <v>99.5</v>
      </c>
      <c r="F269">
        <v>102.2</v>
      </c>
    </row>
    <row r="270" spans="1:6" x14ac:dyDescent="0.3">
      <c r="A270">
        <v>2013</v>
      </c>
      <c r="B270" t="s">
        <v>53</v>
      </c>
      <c r="C270" t="s">
        <v>24</v>
      </c>
      <c r="E270">
        <v>109.5</v>
      </c>
      <c r="F270">
        <v>109.5</v>
      </c>
    </row>
    <row r="271" spans="1:6" x14ac:dyDescent="0.3">
      <c r="A271">
        <v>2013</v>
      </c>
      <c r="B271" t="s">
        <v>53</v>
      </c>
      <c r="C271" t="s">
        <v>9</v>
      </c>
      <c r="E271">
        <v>192.8</v>
      </c>
      <c r="F271">
        <v>183.1</v>
      </c>
    </row>
    <row r="272" spans="1:6" x14ac:dyDescent="0.3">
      <c r="A272">
        <v>2013</v>
      </c>
      <c r="B272" t="s">
        <v>52</v>
      </c>
      <c r="C272" t="s">
        <v>3</v>
      </c>
      <c r="D272">
        <v>117.3</v>
      </c>
    </row>
    <row r="273" spans="1:4" x14ac:dyDescent="0.3">
      <c r="A273">
        <v>2013</v>
      </c>
      <c r="B273" t="s">
        <v>52</v>
      </c>
      <c r="C273" t="s">
        <v>17</v>
      </c>
      <c r="D273">
        <v>114.6</v>
      </c>
    </row>
    <row r="274" spans="1:4" x14ac:dyDescent="0.3">
      <c r="A274">
        <v>2013</v>
      </c>
      <c r="B274" t="s">
        <v>52</v>
      </c>
      <c r="C274" t="s">
        <v>19</v>
      </c>
      <c r="D274">
        <v>114.4</v>
      </c>
    </row>
    <row r="275" spans="1:4" x14ac:dyDescent="0.3">
      <c r="A275">
        <v>2013</v>
      </c>
      <c r="B275" t="s">
        <v>52</v>
      </c>
      <c r="C275" t="s">
        <v>26</v>
      </c>
      <c r="D275">
        <v>111</v>
      </c>
    </row>
    <row r="276" spans="1:4" x14ac:dyDescent="0.3">
      <c r="A276">
        <v>2013</v>
      </c>
      <c r="B276" t="s">
        <v>52</v>
      </c>
      <c r="C276" t="s">
        <v>5</v>
      </c>
      <c r="D276">
        <v>116.2</v>
      </c>
    </row>
    <row r="277" spans="1:4" x14ac:dyDescent="0.3">
      <c r="A277">
        <v>2013</v>
      </c>
      <c r="B277" t="s">
        <v>52</v>
      </c>
      <c r="C277" t="s">
        <v>15</v>
      </c>
      <c r="D277">
        <v>122.5</v>
      </c>
    </row>
    <row r="278" spans="1:4" x14ac:dyDescent="0.3">
      <c r="A278">
        <v>2013</v>
      </c>
      <c r="B278" t="s">
        <v>52</v>
      </c>
      <c r="C278" t="s">
        <v>18</v>
      </c>
      <c r="D278">
        <v>113.1</v>
      </c>
    </row>
    <row r="279" spans="1:4" x14ac:dyDescent="0.3">
      <c r="A279">
        <v>2013</v>
      </c>
      <c r="B279" t="s">
        <v>52</v>
      </c>
      <c r="C279" t="s">
        <v>8</v>
      </c>
      <c r="D279">
        <v>116.6</v>
      </c>
    </row>
    <row r="280" spans="1:4" x14ac:dyDescent="0.3">
      <c r="A280">
        <v>2013</v>
      </c>
      <c r="B280" t="s">
        <v>52</v>
      </c>
      <c r="C280" t="s">
        <v>21</v>
      </c>
      <c r="D280">
        <v>112.6</v>
      </c>
    </row>
    <row r="281" spans="1:4" x14ac:dyDescent="0.3">
      <c r="A281">
        <v>2013</v>
      </c>
      <c r="B281" t="s">
        <v>52</v>
      </c>
      <c r="C281" t="s">
        <v>29</v>
      </c>
      <c r="D281">
        <v>117.4</v>
      </c>
    </row>
    <row r="282" spans="1:4" x14ac:dyDescent="0.3">
      <c r="A282">
        <v>2013</v>
      </c>
      <c r="B282" t="s">
        <v>52</v>
      </c>
      <c r="C282" t="s">
        <v>23</v>
      </c>
      <c r="D282">
        <v>109.7</v>
      </c>
    </row>
    <row r="283" spans="1:4" x14ac:dyDescent="0.3">
      <c r="A283">
        <v>2013</v>
      </c>
      <c r="B283" t="s">
        <v>52</v>
      </c>
      <c r="C283" t="s">
        <v>22</v>
      </c>
      <c r="D283">
        <v>111.3</v>
      </c>
    </row>
    <row r="284" spans="1:4" x14ac:dyDescent="0.3">
      <c r="A284">
        <v>2013</v>
      </c>
      <c r="B284" t="s">
        <v>52</v>
      </c>
      <c r="C284" t="s">
        <v>20</v>
      </c>
      <c r="D284" t="s">
        <v>32</v>
      </c>
    </row>
    <row r="285" spans="1:4" x14ac:dyDescent="0.3">
      <c r="A285">
        <v>2013</v>
      </c>
      <c r="B285" t="s">
        <v>52</v>
      </c>
      <c r="C285" t="s">
        <v>4</v>
      </c>
      <c r="D285">
        <v>114.9</v>
      </c>
    </row>
    <row r="286" spans="1:4" x14ac:dyDescent="0.3">
      <c r="A286">
        <v>2013</v>
      </c>
      <c r="B286" t="s">
        <v>52</v>
      </c>
      <c r="C286" t="s">
        <v>6</v>
      </c>
      <c r="D286">
        <v>112.8</v>
      </c>
    </row>
    <row r="287" spans="1:4" x14ac:dyDescent="0.3">
      <c r="A287">
        <v>2013</v>
      </c>
      <c r="B287" t="s">
        <v>52</v>
      </c>
      <c r="C287" t="s">
        <v>28</v>
      </c>
      <c r="D287">
        <v>109.8</v>
      </c>
    </row>
    <row r="288" spans="1:4" x14ac:dyDescent="0.3">
      <c r="A288">
        <v>2013</v>
      </c>
      <c r="B288" t="s">
        <v>52</v>
      </c>
      <c r="C288" t="s">
        <v>13</v>
      </c>
      <c r="D288">
        <v>111.8</v>
      </c>
    </row>
    <row r="289" spans="1:6" x14ac:dyDescent="0.3">
      <c r="A289">
        <v>2013</v>
      </c>
      <c r="B289" t="s">
        <v>52</v>
      </c>
      <c r="C289" t="s">
        <v>7</v>
      </c>
      <c r="D289">
        <v>108.9</v>
      </c>
    </row>
    <row r="290" spans="1:6" x14ac:dyDescent="0.3">
      <c r="A290">
        <v>2013</v>
      </c>
      <c r="B290" t="s">
        <v>52</v>
      </c>
      <c r="C290" t="s">
        <v>16</v>
      </c>
      <c r="D290">
        <v>112.8</v>
      </c>
    </row>
    <row r="291" spans="1:6" x14ac:dyDescent="0.3">
      <c r="A291">
        <v>2013</v>
      </c>
      <c r="B291" t="s">
        <v>52</v>
      </c>
      <c r="C291" t="s">
        <v>27</v>
      </c>
      <c r="D291">
        <v>108.2</v>
      </c>
    </row>
    <row r="292" spans="1:6" x14ac:dyDescent="0.3">
      <c r="A292">
        <v>2013</v>
      </c>
      <c r="B292" t="s">
        <v>52</v>
      </c>
      <c r="C292" t="s">
        <v>14</v>
      </c>
      <c r="D292">
        <v>116</v>
      </c>
    </row>
    <row r="293" spans="1:6" x14ac:dyDescent="0.3">
      <c r="A293">
        <v>2013</v>
      </c>
      <c r="B293" t="s">
        <v>52</v>
      </c>
      <c r="C293" t="s">
        <v>10</v>
      </c>
      <c r="D293">
        <v>109.1</v>
      </c>
    </row>
    <row r="294" spans="1:6" x14ac:dyDescent="0.3">
      <c r="A294">
        <v>2013</v>
      </c>
      <c r="B294" t="s">
        <v>52</v>
      </c>
      <c r="C294" t="s">
        <v>25</v>
      </c>
      <c r="D294">
        <v>108.7</v>
      </c>
    </row>
    <row r="295" spans="1:6" x14ac:dyDescent="0.3">
      <c r="A295">
        <v>2013</v>
      </c>
      <c r="B295" t="s">
        <v>52</v>
      </c>
      <c r="C295" t="s">
        <v>12</v>
      </c>
      <c r="D295">
        <v>109</v>
      </c>
    </row>
    <row r="296" spans="1:6" x14ac:dyDescent="0.3">
      <c r="A296">
        <v>2013</v>
      </c>
      <c r="B296" t="s">
        <v>52</v>
      </c>
      <c r="C296" t="s">
        <v>11</v>
      </c>
      <c r="D296">
        <v>103.6</v>
      </c>
    </row>
    <row r="297" spans="1:6" x14ac:dyDescent="0.3">
      <c r="A297">
        <v>2013</v>
      </c>
      <c r="B297" t="s">
        <v>52</v>
      </c>
      <c r="C297" t="s">
        <v>24</v>
      </c>
      <c r="D297">
        <v>109.6</v>
      </c>
    </row>
    <row r="298" spans="1:6" x14ac:dyDescent="0.3">
      <c r="A298">
        <v>2013</v>
      </c>
      <c r="B298" t="s">
        <v>52</v>
      </c>
      <c r="C298" t="s">
        <v>9</v>
      </c>
      <c r="D298">
        <v>178.1</v>
      </c>
    </row>
    <row r="299" spans="1:6" x14ac:dyDescent="0.3">
      <c r="A299">
        <v>2013</v>
      </c>
      <c r="B299" t="s">
        <v>50</v>
      </c>
      <c r="C299" t="s">
        <v>3</v>
      </c>
      <c r="D299">
        <v>116.3</v>
      </c>
      <c r="E299">
        <v>118.9</v>
      </c>
      <c r="F299">
        <v>117.1</v>
      </c>
    </row>
    <row r="300" spans="1:6" x14ac:dyDescent="0.3">
      <c r="A300">
        <v>2013</v>
      </c>
      <c r="B300" t="s">
        <v>50</v>
      </c>
      <c r="C300" t="s">
        <v>17</v>
      </c>
      <c r="D300">
        <v>113.6</v>
      </c>
      <c r="E300">
        <v>112.5</v>
      </c>
      <c r="F300">
        <v>113.2</v>
      </c>
    </row>
    <row r="301" spans="1:6" x14ac:dyDescent="0.3">
      <c r="A301">
        <v>2013</v>
      </c>
      <c r="B301" t="s">
        <v>50</v>
      </c>
      <c r="C301" t="s">
        <v>19</v>
      </c>
      <c r="D301">
        <v>113.4</v>
      </c>
      <c r="E301">
        <v>112</v>
      </c>
      <c r="F301">
        <v>112.8</v>
      </c>
    </row>
    <row r="302" spans="1:6" x14ac:dyDescent="0.3">
      <c r="A302">
        <v>2013</v>
      </c>
      <c r="B302" t="s">
        <v>50</v>
      </c>
      <c r="C302" t="s">
        <v>26</v>
      </c>
      <c r="D302">
        <v>110.2</v>
      </c>
      <c r="E302">
        <v>111.3</v>
      </c>
      <c r="F302">
        <v>110.8</v>
      </c>
    </row>
    <row r="303" spans="1:6" x14ac:dyDescent="0.3">
      <c r="A303">
        <v>2013</v>
      </c>
      <c r="B303" t="s">
        <v>50</v>
      </c>
      <c r="C303" t="s">
        <v>5</v>
      </c>
      <c r="D303">
        <v>112.6</v>
      </c>
      <c r="E303">
        <v>114.5</v>
      </c>
      <c r="F303">
        <v>113.3</v>
      </c>
    </row>
    <row r="304" spans="1:6" x14ac:dyDescent="0.3">
      <c r="A304">
        <v>2013</v>
      </c>
      <c r="B304" t="s">
        <v>50</v>
      </c>
      <c r="C304" t="s">
        <v>15</v>
      </c>
      <c r="D304">
        <v>119.8</v>
      </c>
      <c r="E304">
        <v>120.8</v>
      </c>
      <c r="F304">
        <v>120.2</v>
      </c>
    </row>
    <row r="305" spans="1:6" x14ac:dyDescent="0.3">
      <c r="A305">
        <v>2013</v>
      </c>
      <c r="B305" t="s">
        <v>50</v>
      </c>
      <c r="C305" t="s">
        <v>18</v>
      </c>
      <c r="D305">
        <v>112.3</v>
      </c>
      <c r="E305">
        <v>109.7</v>
      </c>
      <c r="F305">
        <v>111.2</v>
      </c>
    </row>
    <row r="306" spans="1:6" x14ac:dyDescent="0.3">
      <c r="A306">
        <v>2013</v>
      </c>
      <c r="B306" t="s">
        <v>50</v>
      </c>
      <c r="C306" t="s">
        <v>8</v>
      </c>
      <c r="D306">
        <v>113.2</v>
      </c>
      <c r="E306">
        <v>106.2</v>
      </c>
      <c r="F306">
        <v>109.9</v>
      </c>
    </row>
    <row r="307" spans="1:6" x14ac:dyDescent="0.3">
      <c r="A307">
        <v>2013</v>
      </c>
      <c r="B307" t="s">
        <v>50</v>
      </c>
      <c r="C307" t="s">
        <v>21</v>
      </c>
      <c r="D307">
        <v>111.6</v>
      </c>
      <c r="E307">
        <v>109.7</v>
      </c>
      <c r="F307">
        <v>110.9</v>
      </c>
    </row>
    <row r="308" spans="1:6" x14ac:dyDescent="0.3">
      <c r="A308">
        <v>2013</v>
      </c>
      <c r="B308" t="s">
        <v>50</v>
      </c>
      <c r="C308" t="s">
        <v>29</v>
      </c>
      <c r="D308">
        <v>115.5</v>
      </c>
      <c r="E308">
        <v>114</v>
      </c>
      <c r="F308">
        <v>114.8</v>
      </c>
    </row>
    <row r="309" spans="1:6" x14ac:dyDescent="0.3">
      <c r="A309">
        <v>2013</v>
      </c>
      <c r="B309" t="s">
        <v>50</v>
      </c>
      <c r="C309" t="s">
        <v>23</v>
      </c>
      <c r="D309">
        <v>108.9</v>
      </c>
      <c r="E309">
        <v>108.2</v>
      </c>
      <c r="F309">
        <v>108.6</v>
      </c>
    </row>
    <row r="310" spans="1:6" x14ac:dyDescent="0.3">
      <c r="A310">
        <v>2013</v>
      </c>
      <c r="B310" t="s">
        <v>50</v>
      </c>
      <c r="C310" t="s">
        <v>22</v>
      </c>
      <c r="D310">
        <v>110.4</v>
      </c>
      <c r="E310">
        <v>110.2</v>
      </c>
      <c r="F310">
        <v>110.3</v>
      </c>
    </row>
    <row r="311" spans="1:6" x14ac:dyDescent="0.3">
      <c r="A311">
        <v>2013</v>
      </c>
      <c r="B311" t="s">
        <v>50</v>
      </c>
      <c r="C311" t="s">
        <v>20</v>
      </c>
      <c r="D311" t="s">
        <v>32</v>
      </c>
      <c r="E311">
        <v>110.5</v>
      </c>
      <c r="F311">
        <v>110.5</v>
      </c>
    </row>
    <row r="312" spans="1:6" x14ac:dyDescent="0.3">
      <c r="A312">
        <v>2013</v>
      </c>
      <c r="B312" t="s">
        <v>50</v>
      </c>
      <c r="C312" t="s">
        <v>4</v>
      </c>
      <c r="D312">
        <v>115.4</v>
      </c>
      <c r="E312">
        <v>118.1</v>
      </c>
      <c r="F312">
        <v>116.3</v>
      </c>
    </row>
    <row r="313" spans="1:6" x14ac:dyDescent="0.3">
      <c r="A313">
        <v>2013</v>
      </c>
      <c r="B313" t="s">
        <v>50</v>
      </c>
      <c r="C313" t="s">
        <v>6</v>
      </c>
      <c r="D313">
        <v>111.7</v>
      </c>
      <c r="E313">
        <v>110.4</v>
      </c>
      <c r="F313">
        <v>111.2</v>
      </c>
    </row>
    <row r="314" spans="1:6" x14ac:dyDescent="0.3">
      <c r="A314">
        <v>2013</v>
      </c>
      <c r="B314" t="s">
        <v>50</v>
      </c>
      <c r="C314" t="s">
        <v>28</v>
      </c>
      <c r="D314">
        <v>109.1</v>
      </c>
      <c r="E314">
        <v>109.4</v>
      </c>
      <c r="F314">
        <v>109.2</v>
      </c>
    </row>
    <row r="315" spans="1:6" x14ac:dyDescent="0.3">
      <c r="A315">
        <v>2013</v>
      </c>
      <c r="B315" t="s">
        <v>50</v>
      </c>
      <c r="C315" t="s">
        <v>13</v>
      </c>
      <c r="D315">
        <v>111.1</v>
      </c>
      <c r="E315">
        <v>111.4</v>
      </c>
      <c r="F315">
        <v>111.2</v>
      </c>
    </row>
    <row r="316" spans="1:6" x14ac:dyDescent="0.3">
      <c r="A316">
        <v>2013</v>
      </c>
      <c r="B316" t="s">
        <v>50</v>
      </c>
      <c r="C316" t="s">
        <v>7</v>
      </c>
      <c r="D316">
        <v>107.7</v>
      </c>
      <c r="E316">
        <v>102.3</v>
      </c>
      <c r="F316">
        <v>105.7</v>
      </c>
    </row>
    <row r="317" spans="1:6" x14ac:dyDescent="0.3">
      <c r="A317">
        <v>2013</v>
      </c>
      <c r="B317" t="s">
        <v>50</v>
      </c>
      <c r="C317" t="s">
        <v>16</v>
      </c>
      <c r="D317">
        <v>112.2</v>
      </c>
      <c r="E317">
        <v>113.5</v>
      </c>
      <c r="F317">
        <v>112.5</v>
      </c>
    </row>
    <row r="318" spans="1:6" x14ac:dyDescent="0.3">
      <c r="A318">
        <v>2013</v>
      </c>
      <c r="B318" t="s">
        <v>50</v>
      </c>
      <c r="C318" t="s">
        <v>27</v>
      </c>
      <c r="D318">
        <v>107.5</v>
      </c>
      <c r="E318">
        <v>107.3</v>
      </c>
      <c r="F318">
        <v>107.4</v>
      </c>
    </row>
    <row r="319" spans="1:6" x14ac:dyDescent="0.3">
      <c r="A319">
        <v>2013</v>
      </c>
      <c r="B319" t="s">
        <v>50</v>
      </c>
      <c r="C319" t="s">
        <v>14</v>
      </c>
      <c r="D319">
        <v>114.9</v>
      </c>
      <c r="E319">
        <v>116</v>
      </c>
      <c r="F319">
        <v>115.4</v>
      </c>
    </row>
    <row r="320" spans="1:6" x14ac:dyDescent="0.3">
      <c r="A320">
        <v>2013</v>
      </c>
      <c r="B320" t="s">
        <v>50</v>
      </c>
      <c r="C320" t="s">
        <v>10</v>
      </c>
      <c r="D320">
        <v>108.3</v>
      </c>
      <c r="E320">
        <v>105.3</v>
      </c>
      <c r="F320">
        <v>107.3</v>
      </c>
    </row>
    <row r="321" spans="1:6" x14ac:dyDescent="0.3">
      <c r="A321">
        <v>2013</v>
      </c>
      <c r="B321" t="s">
        <v>50</v>
      </c>
      <c r="C321" t="s">
        <v>25</v>
      </c>
      <c r="D321">
        <v>108.3</v>
      </c>
      <c r="E321">
        <v>108</v>
      </c>
      <c r="F321">
        <v>108.1</v>
      </c>
    </row>
    <row r="322" spans="1:6" x14ac:dyDescent="0.3">
      <c r="A322">
        <v>2013</v>
      </c>
      <c r="B322" t="s">
        <v>50</v>
      </c>
      <c r="C322" t="s">
        <v>12</v>
      </c>
      <c r="D322">
        <v>108.2</v>
      </c>
      <c r="E322">
        <v>109.6</v>
      </c>
      <c r="F322">
        <v>108.7</v>
      </c>
    </row>
    <row r="323" spans="1:6" x14ac:dyDescent="0.3">
      <c r="A323">
        <v>2013</v>
      </c>
      <c r="B323" t="s">
        <v>50</v>
      </c>
      <c r="C323" t="s">
        <v>11</v>
      </c>
      <c r="D323">
        <v>103.9</v>
      </c>
      <c r="E323">
        <v>100.2</v>
      </c>
      <c r="F323">
        <v>102.7</v>
      </c>
    </row>
    <row r="324" spans="1:6" x14ac:dyDescent="0.3">
      <c r="A324">
        <v>2013</v>
      </c>
      <c r="B324" t="s">
        <v>50</v>
      </c>
      <c r="C324" t="s">
        <v>24</v>
      </c>
      <c r="D324">
        <v>109.3</v>
      </c>
      <c r="E324">
        <v>109.7</v>
      </c>
      <c r="F324">
        <v>109.5</v>
      </c>
    </row>
    <row r="325" spans="1:6" x14ac:dyDescent="0.3">
      <c r="A325">
        <v>2013</v>
      </c>
      <c r="B325" t="s">
        <v>50</v>
      </c>
      <c r="C325" t="s">
        <v>9</v>
      </c>
      <c r="D325">
        <v>164.9</v>
      </c>
      <c r="E325">
        <v>183.5</v>
      </c>
      <c r="F325">
        <v>171.2</v>
      </c>
    </row>
    <row r="326" spans="1:6" x14ac:dyDescent="0.3">
      <c r="A326">
        <v>2013</v>
      </c>
      <c r="B326" t="s">
        <v>48</v>
      </c>
      <c r="C326" t="s">
        <v>3</v>
      </c>
      <c r="D326">
        <v>115.4</v>
      </c>
      <c r="E326">
        <v>118.6</v>
      </c>
      <c r="F326">
        <v>116.4</v>
      </c>
    </row>
    <row r="327" spans="1:6" x14ac:dyDescent="0.3">
      <c r="A327">
        <v>2013</v>
      </c>
      <c r="B327" t="s">
        <v>48</v>
      </c>
      <c r="C327" t="s">
        <v>17</v>
      </c>
      <c r="D327">
        <v>112.7</v>
      </c>
      <c r="E327">
        <v>111.4</v>
      </c>
      <c r="F327">
        <v>112.2</v>
      </c>
    </row>
    <row r="328" spans="1:6" x14ac:dyDescent="0.3">
      <c r="A328">
        <v>2013</v>
      </c>
      <c r="B328" t="s">
        <v>48</v>
      </c>
      <c r="C328" t="s">
        <v>19</v>
      </c>
      <c r="D328">
        <v>112.5</v>
      </c>
      <c r="E328">
        <v>111.1</v>
      </c>
      <c r="F328">
        <v>111.9</v>
      </c>
    </row>
    <row r="329" spans="1:6" x14ac:dyDescent="0.3">
      <c r="A329">
        <v>2013</v>
      </c>
      <c r="B329" t="s">
        <v>48</v>
      </c>
      <c r="C329" t="s">
        <v>26</v>
      </c>
      <c r="D329">
        <v>109.8</v>
      </c>
      <c r="E329">
        <v>111.2</v>
      </c>
      <c r="F329">
        <v>110.6</v>
      </c>
    </row>
    <row r="330" spans="1:6" x14ac:dyDescent="0.3">
      <c r="A330">
        <v>2013</v>
      </c>
      <c r="B330" t="s">
        <v>48</v>
      </c>
      <c r="C330" t="s">
        <v>5</v>
      </c>
      <c r="D330">
        <v>111.7</v>
      </c>
      <c r="E330">
        <v>113.2</v>
      </c>
      <c r="F330">
        <v>112.3</v>
      </c>
    </row>
    <row r="331" spans="1:6" x14ac:dyDescent="0.3">
      <c r="A331">
        <v>2013</v>
      </c>
      <c r="B331" t="s">
        <v>48</v>
      </c>
      <c r="C331" t="s">
        <v>15</v>
      </c>
      <c r="D331">
        <v>117.8</v>
      </c>
      <c r="E331">
        <v>119.2</v>
      </c>
      <c r="F331">
        <v>118.3</v>
      </c>
    </row>
    <row r="332" spans="1:6" x14ac:dyDescent="0.3">
      <c r="A332">
        <v>2013</v>
      </c>
      <c r="B332" t="s">
        <v>48</v>
      </c>
      <c r="C332" t="s">
        <v>18</v>
      </c>
      <c r="D332">
        <v>111.4</v>
      </c>
      <c r="E332">
        <v>109</v>
      </c>
      <c r="F332">
        <v>110.4</v>
      </c>
    </row>
    <row r="333" spans="1:6" x14ac:dyDescent="0.3">
      <c r="A333">
        <v>2013</v>
      </c>
      <c r="B333" t="s">
        <v>48</v>
      </c>
      <c r="C333" t="s">
        <v>8</v>
      </c>
      <c r="D333">
        <v>110.9</v>
      </c>
      <c r="E333">
        <v>103.2</v>
      </c>
      <c r="F333">
        <v>107.3</v>
      </c>
    </row>
    <row r="334" spans="1:6" x14ac:dyDescent="0.3">
      <c r="A334">
        <v>2013</v>
      </c>
      <c r="B334" t="s">
        <v>48</v>
      </c>
      <c r="C334" t="s">
        <v>21</v>
      </c>
      <c r="D334">
        <v>111.1</v>
      </c>
      <c r="E334">
        <v>109.5</v>
      </c>
      <c r="F334">
        <v>110.5</v>
      </c>
    </row>
    <row r="335" spans="1:6" x14ac:dyDescent="0.3">
      <c r="A335">
        <v>2013</v>
      </c>
      <c r="B335" t="s">
        <v>48</v>
      </c>
      <c r="C335" t="s">
        <v>29</v>
      </c>
      <c r="D335">
        <v>114.2</v>
      </c>
      <c r="E335">
        <v>113.2</v>
      </c>
      <c r="F335">
        <v>113.7</v>
      </c>
    </row>
    <row r="336" spans="1:6" x14ac:dyDescent="0.3">
      <c r="A336">
        <v>2013</v>
      </c>
      <c r="B336" t="s">
        <v>48</v>
      </c>
      <c r="C336" t="s">
        <v>23</v>
      </c>
      <c r="D336">
        <v>108.3</v>
      </c>
      <c r="E336">
        <v>107.9</v>
      </c>
      <c r="F336">
        <v>108.1</v>
      </c>
    </row>
    <row r="337" spans="1:6" x14ac:dyDescent="0.3">
      <c r="A337">
        <v>2013</v>
      </c>
      <c r="B337" t="s">
        <v>48</v>
      </c>
      <c r="C337" t="s">
        <v>22</v>
      </c>
      <c r="D337">
        <v>109.6</v>
      </c>
      <c r="E337">
        <v>109.6</v>
      </c>
      <c r="F337">
        <v>109.6</v>
      </c>
    </row>
    <row r="338" spans="1:6" x14ac:dyDescent="0.3">
      <c r="A338">
        <v>2013</v>
      </c>
      <c r="B338" t="s">
        <v>48</v>
      </c>
      <c r="C338" t="s">
        <v>20</v>
      </c>
      <c r="D338" t="s">
        <v>32</v>
      </c>
      <c r="E338">
        <v>109.7</v>
      </c>
      <c r="F338">
        <v>109.7</v>
      </c>
    </row>
    <row r="339" spans="1:6" x14ac:dyDescent="0.3">
      <c r="A339">
        <v>2013</v>
      </c>
      <c r="B339" t="s">
        <v>48</v>
      </c>
      <c r="C339" t="s">
        <v>4</v>
      </c>
      <c r="D339">
        <v>115.7</v>
      </c>
      <c r="E339">
        <v>119.1</v>
      </c>
      <c r="F339">
        <v>116.9</v>
      </c>
    </row>
    <row r="340" spans="1:6" x14ac:dyDescent="0.3">
      <c r="A340">
        <v>2013</v>
      </c>
      <c r="B340" t="s">
        <v>48</v>
      </c>
      <c r="C340" t="s">
        <v>6</v>
      </c>
      <c r="D340">
        <v>111</v>
      </c>
      <c r="E340">
        <v>109.6</v>
      </c>
      <c r="F340">
        <v>110.5</v>
      </c>
    </row>
    <row r="341" spans="1:6" x14ac:dyDescent="0.3">
      <c r="A341">
        <v>2013</v>
      </c>
      <c r="B341" t="s">
        <v>48</v>
      </c>
      <c r="C341" t="s">
        <v>28</v>
      </c>
      <c r="D341">
        <v>108.7</v>
      </c>
      <c r="E341">
        <v>109.4</v>
      </c>
      <c r="F341">
        <v>109</v>
      </c>
    </row>
    <row r="342" spans="1:6" x14ac:dyDescent="0.3">
      <c r="A342">
        <v>2013</v>
      </c>
      <c r="B342" t="s">
        <v>48</v>
      </c>
      <c r="C342" t="s">
        <v>13</v>
      </c>
      <c r="D342">
        <v>110.4</v>
      </c>
      <c r="E342">
        <v>111.1</v>
      </c>
      <c r="F342">
        <v>110.7</v>
      </c>
    </row>
    <row r="343" spans="1:6" x14ac:dyDescent="0.3">
      <c r="A343">
        <v>2013</v>
      </c>
      <c r="B343" t="s">
        <v>48</v>
      </c>
      <c r="C343" t="s">
        <v>7</v>
      </c>
      <c r="D343">
        <v>107.4</v>
      </c>
      <c r="E343">
        <v>101.7</v>
      </c>
      <c r="F343">
        <v>105.3</v>
      </c>
    </row>
    <row r="344" spans="1:6" x14ac:dyDescent="0.3">
      <c r="A344">
        <v>2013</v>
      </c>
      <c r="B344" t="s">
        <v>48</v>
      </c>
      <c r="C344" t="s">
        <v>16</v>
      </c>
      <c r="D344">
        <v>111.7</v>
      </c>
      <c r="E344">
        <v>112.9</v>
      </c>
      <c r="F344">
        <v>112</v>
      </c>
    </row>
    <row r="345" spans="1:6" x14ac:dyDescent="0.3">
      <c r="A345">
        <v>2013</v>
      </c>
      <c r="B345" t="s">
        <v>48</v>
      </c>
      <c r="C345" t="s">
        <v>27</v>
      </c>
      <c r="D345">
        <v>106.7</v>
      </c>
      <c r="E345">
        <v>106.9</v>
      </c>
      <c r="F345">
        <v>106.8</v>
      </c>
    </row>
    <row r="346" spans="1:6" x14ac:dyDescent="0.3">
      <c r="A346">
        <v>2013</v>
      </c>
      <c r="B346" t="s">
        <v>48</v>
      </c>
      <c r="C346" t="s">
        <v>14</v>
      </c>
      <c r="D346">
        <v>114</v>
      </c>
      <c r="E346">
        <v>115.4</v>
      </c>
      <c r="F346">
        <v>114.6</v>
      </c>
    </row>
    <row r="347" spans="1:6" x14ac:dyDescent="0.3">
      <c r="A347">
        <v>2013</v>
      </c>
      <c r="B347" t="s">
        <v>48</v>
      </c>
      <c r="C347" t="s">
        <v>10</v>
      </c>
      <c r="D347">
        <v>108.1</v>
      </c>
      <c r="E347">
        <v>105.1</v>
      </c>
      <c r="F347">
        <v>107.1</v>
      </c>
    </row>
    <row r="348" spans="1:6" x14ac:dyDescent="0.3">
      <c r="A348">
        <v>2013</v>
      </c>
      <c r="B348" t="s">
        <v>48</v>
      </c>
      <c r="C348" t="s">
        <v>25</v>
      </c>
      <c r="D348">
        <v>107.7</v>
      </c>
      <c r="E348">
        <v>107.4</v>
      </c>
      <c r="F348">
        <v>107.5</v>
      </c>
    </row>
    <row r="349" spans="1:6" x14ac:dyDescent="0.3">
      <c r="A349">
        <v>2013</v>
      </c>
      <c r="B349" t="s">
        <v>48</v>
      </c>
      <c r="C349" t="s">
        <v>12</v>
      </c>
      <c r="D349">
        <v>107.9</v>
      </c>
      <c r="E349">
        <v>109.1</v>
      </c>
      <c r="F349">
        <v>108.3</v>
      </c>
    </row>
    <row r="350" spans="1:6" x14ac:dyDescent="0.3">
      <c r="A350">
        <v>2013</v>
      </c>
      <c r="B350" t="s">
        <v>48</v>
      </c>
      <c r="C350" t="s">
        <v>11</v>
      </c>
      <c r="D350">
        <v>104.2</v>
      </c>
      <c r="E350">
        <v>100.8</v>
      </c>
      <c r="F350">
        <v>103.1</v>
      </c>
    </row>
    <row r="351" spans="1:6" x14ac:dyDescent="0.3">
      <c r="A351">
        <v>2013</v>
      </c>
      <c r="B351" t="s">
        <v>48</v>
      </c>
      <c r="C351" t="s">
        <v>24</v>
      </c>
      <c r="D351">
        <v>109.3</v>
      </c>
      <c r="E351">
        <v>110.4</v>
      </c>
      <c r="F351">
        <v>109.9</v>
      </c>
    </row>
    <row r="352" spans="1:6" x14ac:dyDescent="0.3">
      <c r="A352">
        <v>2013</v>
      </c>
      <c r="B352" t="s">
        <v>48</v>
      </c>
      <c r="C352" t="s">
        <v>9</v>
      </c>
      <c r="D352">
        <v>154</v>
      </c>
      <c r="E352">
        <v>174.3</v>
      </c>
      <c r="F352">
        <v>160.9</v>
      </c>
    </row>
    <row r="353" spans="1:6" x14ac:dyDescent="0.3">
      <c r="A353">
        <v>2014</v>
      </c>
      <c r="B353" t="s">
        <v>39</v>
      </c>
      <c r="C353" t="s">
        <v>3</v>
      </c>
      <c r="D353">
        <v>120.2</v>
      </c>
      <c r="E353">
        <v>122.5</v>
      </c>
      <c r="F353">
        <v>120.9</v>
      </c>
    </row>
    <row r="354" spans="1:6" x14ac:dyDescent="0.3">
      <c r="A354">
        <v>2014</v>
      </c>
      <c r="B354" t="s">
        <v>39</v>
      </c>
      <c r="C354" t="s">
        <v>17</v>
      </c>
      <c r="D354">
        <v>118.1</v>
      </c>
      <c r="E354">
        <v>116.3</v>
      </c>
      <c r="F354">
        <v>117.4</v>
      </c>
    </row>
    <row r="355" spans="1:6" x14ac:dyDescent="0.3">
      <c r="A355">
        <v>2014</v>
      </c>
      <c r="B355" t="s">
        <v>39</v>
      </c>
      <c r="C355" t="s">
        <v>19</v>
      </c>
      <c r="D355">
        <v>117.8</v>
      </c>
      <c r="E355">
        <v>115.7</v>
      </c>
      <c r="F355">
        <v>117</v>
      </c>
    </row>
    <row r="356" spans="1:6" x14ac:dyDescent="0.3">
      <c r="A356">
        <v>2014</v>
      </c>
      <c r="B356" t="s">
        <v>39</v>
      </c>
      <c r="C356" t="s">
        <v>26</v>
      </c>
      <c r="D356">
        <v>113</v>
      </c>
      <c r="E356">
        <v>112.5</v>
      </c>
      <c r="F356">
        <v>112.7</v>
      </c>
    </row>
    <row r="357" spans="1:6" x14ac:dyDescent="0.3">
      <c r="A357">
        <v>2014</v>
      </c>
      <c r="B357" t="s">
        <v>39</v>
      </c>
      <c r="C357" t="s">
        <v>5</v>
      </c>
      <c r="D357">
        <v>118.1</v>
      </c>
      <c r="E357">
        <v>113.3</v>
      </c>
      <c r="F357">
        <v>116.2</v>
      </c>
    </row>
    <row r="358" spans="1:6" x14ac:dyDescent="0.3">
      <c r="A358">
        <v>2014</v>
      </c>
      <c r="B358" t="s">
        <v>39</v>
      </c>
      <c r="C358" t="s">
        <v>15</v>
      </c>
      <c r="D358">
        <v>117.2</v>
      </c>
      <c r="E358">
        <v>118.2</v>
      </c>
      <c r="F358">
        <v>117.6</v>
      </c>
    </row>
    <row r="359" spans="1:6" x14ac:dyDescent="0.3">
      <c r="A359">
        <v>2014</v>
      </c>
      <c r="B359" t="s">
        <v>39</v>
      </c>
      <c r="C359" t="s">
        <v>18</v>
      </c>
      <c r="D359">
        <v>116.1</v>
      </c>
      <c r="E359">
        <v>112.5</v>
      </c>
      <c r="F359">
        <v>114.6</v>
      </c>
    </row>
    <row r="360" spans="1:6" x14ac:dyDescent="0.3">
      <c r="A360">
        <v>2014</v>
      </c>
      <c r="B360" t="s">
        <v>39</v>
      </c>
      <c r="C360" t="s">
        <v>8</v>
      </c>
      <c r="D360">
        <v>125.5</v>
      </c>
      <c r="E360">
        <v>126.7</v>
      </c>
      <c r="F360">
        <v>126.1</v>
      </c>
    </row>
    <row r="361" spans="1:6" x14ac:dyDescent="0.3">
      <c r="A361">
        <v>2014</v>
      </c>
      <c r="B361" t="s">
        <v>39</v>
      </c>
      <c r="C361" t="s">
        <v>21</v>
      </c>
      <c r="D361">
        <v>113.4</v>
      </c>
      <c r="E361">
        <v>110.9</v>
      </c>
      <c r="F361">
        <v>112.5</v>
      </c>
    </row>
    <row r="362" spans="1:6" x14ac:dyDescent="0.3">
      <c r="A362">
        <v>2014</v>
      </c>
      <c r="B362" t="s">
        <v>39</v>
      </c>
      <c r="C362" t="s">
        <v>29</v>
      </c>
      <c r="D362">
        <v>115.4</v>
      </c>
      <c r="E362">
        <v>114.7</v>
      </c>
      <c r="F362">
        <v>115.1</v>
      </c>
    </row>
    <row r="363" spans="1:6" x14ac:dyDescent="0.3">
      <c r="A363">
        <v>2014</v>
      </c>
      <c r="B363" t="s">
        <v>39</v>
      </c>
      <c r="C363" t="s">
        <v>23</v>
      </c>
      <c r="D363">
        <v>111.8</v>
      </c>
      <c r="E363">
        <v>111</v>
      </c>
      <c r="F363">
        <v>111.5</v>
      </c>
    </row>
    <row r="364" spans="1:6" x14ac:dyDescent="0.3">
      <c r="A364">
        <v>2014</v>
      </c>
      <c r="B364" t="s">
        <v>39</v>
      </c>
      <c r="C364" t="s">
        <v>22</v>
      </c>
      <c r="D364">
        <v>113.7</v>
      </c>
      <c r="E364">
        <v>113.4</v>
      </c>
      <c r="F364">
        <v>113.6</v>
      </c>
    </row>
    <row r="365" spans="1:6" x14ac:dyDescent="0.3">
      <c r="A365">
        <v>2014</v>
      </c>
      <c r="B365" t="s">
        <v>39</v>
      </c>
      <c r="C365" t="s">
        <v>20</v>
      </c>
      <c r="D365" t="s">
        <v>32</v>
      </c>
      <c r="E365">
        <v>113.9</v>
      </c>
      <c r="F365">
        <v>113.9</v>
      </c>
    </row>
    <row r="366" spans="1:6" x14ac:dyDescent="0.3">
      <c r="A366">
        <v>2014</v>
      </c>
      <c r="B366" t="s">
        <v>39</v>
      </c>
      <c r="C366" t="s">
        <v>4</v>
      </c>
      <c r="D366">
        <v>118.9</v>
      </c>
      <c r="E366">
        <v>121.7</v>
      </c>
      <c r="F366">
        <v>119.9</v>
      </c>
    </row>
    <row r="367" spans="1:6" x14ac:dyDescent="0.3">
      <c r="A367">
        <v>2014</v>
      </c>
      <c r="B367" t="s">
        <v>39</v>
      </c>
      <c r="C367" t="s">
        <v>6</v>
      </c>
      <c r="D367">
        <v>117</v>
      </c>
      <c r="E367">
        <v>117</v>
      </c>
      <c r="F367">
        <v>117</v>
      </c>
    </row>
    <row r="368" spans="1:6" x14ac:dyDescent="0.3">
      <c r="A368">
        <v>2014</v>
      </c>
      <c r="B368" t="s">
        <v>39</v>
      </c>
      <c r="C368" t="s">
        <v>28</v>
      </c>
      <c r="D368">
        <v>111.5</v>
      </c>
      <c r="E368">
        <v>111.4</v>
      </c>
      <c r="F368">
        <v>111.5</v>
      </c>
    </row>
    <row r="369" spans="1:6" x14ac:dyDescent="0.3">
      <c r="A369">
        <v>2014</v>
      </c>
      <c r="B369" t="s">
        <v>39</v>
      </c>
      <c r="C369" t="s">
        <v>13</v>
      </c>
      <c r="D369">
        <v>113.5</v>
      </c>
      <c r="E369">
        <v>112.7</v>
      </c>
      <c r="F369">
        <v>113.2</v>
      </c>
    </row>
    <row r="370" spans="1:6" x14ac:dyDescent="0.3">
      <c r="A370">
        <v>2014</v>
      </c>
      <c r="B370" t="s">
        <v>39</v>
      </c>
      <c r="C370" t="s">
        <v>7</v>
      </c>
      <c r="D370">
        <v>109.7</v>
      </c>
      <c r="E370">
        <v>103.1</v>
      </c>
      <c r="F370">
        <v>107.3</v>
      </c>
    </row>
    <row r="371" spans="1:6" x14ac:dyDescent="0.3">
      <c r="A371">
        <v>2014</v>
      </c>
      <c r="B371" t="s">
        <v>39</v>
      </c>
      <c r="C371" t="s">
        <v>16</v>
      </c>
      <c r="D371">
        <v>115.4</v>
      </c>
      <c r="E371">
        <v>117.6</v>
      </c>
      <c r="F371">
        <v>116</v>
      </c>
    </row>
    <row r="372" spans="1:6" x14ac:dyDescent="0.3">
      <c r="A372">
        <v>2014</v>
      </c>
      <c r="B372" t="s">
        <v>39</v>
      </c>
      <c r="C372" t="s">
        <v>27</v>
      </c>
      <c r="D372">
        <v>108.9</v>
      </c>
      <c r="E372">
        <v>109.1</v>
      </c>
      <c r="F372">
        <v>109</v>
      </c>
    </row>
    <row r="373" spans="1:6" x14ac:dyDescent="0.3">
      <c r="A373">
        <v>2014</v>
      </c>
      <c r="B373" t="s">
        <v>39</v>
      </c>
      <c r="C373" t="s">
        <v>14</v>
      </c>
      <c r="D373">
        <v>118.7</v>
      </c>
      <c r="E373">
        <v>121</v>
      </c>
      <c r="F373">
        <v>119.8</v>
      </c>
    </row>
    <row r="374" spans="1:6" x14ac:dyDescent="0.3">
      <c r="A374">
        <v>2014</v>
      </c>
      <c r="B374" t="s">
        <v>39</v>
      </c>
      <c r="C374" t="s">
        <v>10</v>
      </c>
      <c r="D374">
        <v>111</v>
      </c>
      <c r="E374">
        <v>111</v>
      </c>
      <c r="F374">
        <v>111</v>
      </c>
    </row>
    <row r="375" spans="1:6" x14ac:dyDescent="0.3">
      <c r="A375">
        <v>2014</v>
      </c>
      <c r="B375" t="s">
        <v>39</v>
      </c>
      <c r="C375" t="s">
        <v>25</v>
      </c>
      <c r="D375">
        <v>110.5</v>
      </c>
      <c r="E375">
        <v>111.2</v>
      </c>
      <c r="F375">
        <v>110.9</v>
      </c>
    </row>
    <row r="376" spans="1:6" x14ac:dyDescent="0.3">
      <c r="A376">
        <v>2014</v>
      </c>
      <c r="B376" t="s">
        <v>39</v>
      </c>
      <c r="C376" t="s">
        <v>12</v>
      </c>
      <c r="D376">
        <v>111.2</v>
      </c>
      <c r="E376">
        <v>115.3</v>
      </c>
      <c r="F376">
        <v>112.6</v>
      </c>
    </row>
    <row r="377" spans="1:6" x14ac:dyDescent="0.3">
      <c r="A377">
        <v>2014</v>
      </c>
      <c r="B377" t="s">
        <v>39</v>
      </c>
      <c r="C377" t="s">
        <v>11</v>
      </c>
      <c r="D377">
        <v>102.6</v>
      </c>
      <c r="E377">
        <v>100.3</v>
      </c>
      <c r="F377">
        <v>101.8</v>
      </c>
    </row>
    <row r="378" spans="1:6" x14ac:dyDescent="0.3">
      <c r="A378">
        <v>2014</v>
      </c>
      <c r="B378" t="s">
        <v>39</v>
      </c>
      <c r="C378" t="s">
        <v>24</v>
      </c>
      <c r="D378">
        <v>111.2</v>
      </c>
      <c r="E378">
        <v>111.2</v>
      </c>
      <c r="F378">
        <v>111.2</v>
      </c>
    </row>
    <row r="379" spans="1:6" x14ac:dyDescent="0.3">
      <c r="A379">
        <v>2014</v>
      </c>
      <c r="B379" t="s">
        <v>39</v>
      </c>
      <c r="C379" t="s">
        <v>9</v>
      </c>
      <c r="D379">
        <v>120.5</v>
      </c>
      <c r="E379">
        <v>121.2</v>
      </c>
      <c r="F379">
        <v>120.7</v>
      </c>
    </row>
    <row r="380" spans="1:6" x14ac:dyDescent="0.3">
      <c r="A380">
        <v>2014</v>
      </c>
      <c r="B380" t="s">
        <v>46</v>
      </c>
      <c r="C380" t="s">
        <v>3</v>
      </c>
      <c r="D380">
        <v>121.8</v>
      </c>
      <c r="E380">
        <v>124.8</v>
      </c>
      <c r="F380">
        <v>122.7</v>
      </c>
    </row>
    <row r="381" spans="1:6" x14ac:dyDescent="0.3">
      <c r="A381">
        <v>2014</v>
      </c>
      <c r="B381" t="s">
        <v>46</v>
      </c>
      <c r="C381" t="s">
        <v>17</v>
      </c>
      <c r="D381">
        <v>120.9</v>
      </c>
      <c r="E381">
        <v>118.6</v>
      </c>
      <c r="F381">
        <v>120</v>
      </c>
    </row>
    <row r="382" spans="1:6" x14ac:dyDescent="0.3">
      <c r="A382">
        <v>2014</v>
      </c>
      <c r="B382" t="s">
        <v>46</v>
      </c>
      <c r="C382" t="s">
        <v>19</v>
      </c>
      <c r="D382">
        <v>120.7</v>
      </c>
      <c r="E382">
        <v>117.9</v>
      </c>
      <c r="F382">
        <v>119.6</v>
      </c>
    </row>
    <row r="383" spans="1:6" x14ac:dyDescent="0.3">
      <c r="A383">
        <v>2014</v>
      </c>
      <c r="B383" t="s">
        <v>46</v>
      </c>
      <c r="C383" t="s">
        <v>26</v>
      </c>
      <c r="D383">
        <v>116.2</v>
      </c>
      <c r="E383">
        <v>119.2</v>
      </c>
      <c r="F383">
        <v>118</v>
      </c>
    </row>
    <row r="384" spans="1:6" x14ac:dyDescent="0.3">
      <c r="A384">
        <v>2014</v>
      </c>
      <c r="B384" t="s">
        <v>46</v>
      </c>
      <c r="C384" t="s">
        <v>5</v>
      </c>
      <c r="D384">
        <v>117.8</v>
      </c>
      <c r="E384">
        <v>116.5</v>
      </c>
      <c r="F384">
        <v>117.3</v>
      </c>
    </row>
    <row r="385" spans="1:6" x14ac:dyDescent="0.3">
      <c r="A385">
        <v>2014</v>
      </c>
      <c r="B385" t="s">
        <v>46</v>
      </c>
      <c r="C385" t="s">
        <v>15</v>
      </c>
      <c r="D385">
        <v>125.3</v>
      </c>
      <c r="E385">
        <v>128.9</v>
      </c>
      <c r="F385">
        <v>126.6</v>
      </c>
    </row>
    <row r="386" spans="1:6" x14ac:dyDescent="0.3">
      <c r="A386">
        <v>2014</v>
      </c>
      <c r="B386" t="s">
        <v>46</v>
      </c>
      <c r="C386" t="s">
        <v>18</v>
      </c>
      <c r="D386">
        <v>118.8</v>
      </c>
      <c r="E386">
        <v>114.1</v>
      </c>
      <c r="F386">
        <v>116.8</v>
      </c>
    </row>
    <row r="387" spans="1:6" x14ac:dyDescent="0.3">
      <c r="A387">
        <v>2014</v>
      </c>
      <c r="B387" t="s">
        <v>46</v>
      </c>
      <c r="C387" t="s">
        <v>8</v>
      </c>
      <c r="D387">
        <v>129.69999999999999</v>
      </c>
      <c r="E387">
        <v>132.69999999999999</v>
      </c>
      <c r="F387">
        <v>131.1</v>
      </c>
    </row>
    <row r="388" spans="1:6" x14ac:dyDescent="0.3">
      <c r="A388">
        <v>2014</v>
      </c>
      <c r="B388" t="s">
        <v>46</v>
      </c>
      <c r="C388" t="s">
        <v>21</v>
      </c>
      <c r="D388">
        <v>115.4</v>
      </c>
      <c r="E388">
        <v>111.8</v>
      </c>
      <c r="F388">
        <v>114</v>
      </c>
    </row>
    <row r="389" spans="1:6" x14ac:dyDescent="0.3">
      <c r="A389">
        <v>2014</v>
      </c>
      <c r="B389" t="s">
        <v>46</v>
      </c>
      <c r="C389" t="s">
        <v>29</v>
      </c>
      <c r="D389">
        <v>120.7</v>
      </c>
      <c r="E389">
        <v>119.9</v>
      </c>
      <c r="F389">
        <v>120.3</v>
      </c>
    </row>
    <row r="390" spans="1:6" x14ac:dyDescent="0.3">
      <c r="A390">
        <v>2014</v>
      </c>
      <c r="B390" t="s">
        <v>46</v>
      </c>
      <c r="C390" t="s">
        <v>23</v>
      </c>
      <c r="D390">
        <v>114</v>
      </c>
      <c r="E390">
        <v>112.2</v>
      </c>
      <c r="F390">
        <v>113.3</v>
      </c>
    </row>
    <row r="391" spans="1:6" x14ac:dyDescent="0.3">
      <c r="A391">
        <v>2014</v>
      </c>
      <c r="B391" t="s">
        <v>46</v>
      </c>
      <c r="C391" t="s">
        <v>22</v>
      </c>
      <c r="D391">
        <v>115.9</v>
      </c>
      <c r="E391">
        <v>115.3</v>
      </c>
      <c r="F391">
        <v>115.6</v>
      </c>
    </row>
    <row r="392" spans="1:6" x14ac:dyDescent="0.3">
      <c r="A392">
        <v>2014</v>
      </c>
      <c r="B392" t="s">
        <v>46</v>
      </c>
      <c r="C392" t="s">
        <v>20</v>
      </c>
      <c r="D392" t="s">
        <v>32</v>
      </c>
      <c r="E392">
        <v>115.5</v>
      </c>
      <c r="F392">
        <v>115.5</v>
      </c>
    </row>
    <row r="393" spans="1:6" x14ac:dyDescent="0.3">
      <c r="A393">
        <v>2014</v>
      </c>
      <c r="B393" t="s">
        <v>46</v>
      </c>
      <c r="C393" t="s">
        <v>4</v>
      </c>
      <c r="D393">
        <v>122.8</v>
      </c>
      <c r="E393">
        <v>127.3</v>
      </c>
      <c r="F393">
        <v>124.4</v>
      </c>
    </row>
    <row r="394" spans="1:6" x14ac:dyDescent="0.3">
      <c r="A394">
        <v>2014</v>
      </c>
      <c r="B394" t="s">
        <v>46</v>
      </c>
      <c r="C394" t="s">
        <v>6</v>
      </c>
      <c r="D394">
        <v>121.9</v>
      </c>
      <c r="E394">
        <v>122.2</v>
      </c>
      <c r="F394">
        <v>122</v>
      </c>
    </row>
    <row r="395" spans="1:6" x14ac:dyDescent="0.3">
      <c r="A395">
        <v>2014</v>
      </c>
      <c r="B395" t="s">
        <v>46</v>
      </c>
      <c r="C395" t="s">
        <v>28</v>
      </c>
      <c r="D395">
        <v>113.5</v>
      </c>
      <c r="E395">
        <v>113.9</v>
      </c>
      <c r="F395">
        <v>113.7</v>
      </c>
    </row>
    <row r="396" spans="1:6" x14ac:dyDescent="0.3">
      <c r="A396">
        <v>2014</v>
      </c>
      <c r="B396" t="s">
        <v>46</v>
      </c>
      <c r="C396" t="s">
        <v>13</v>
      </c>
      <c r="D396">
        <v>115.8</v>
      </c>
      <c r="E396">
        <v>114.4</v>
      </c>
      <c r="F396">
        <v>115.2</v>
      </c>
    </row>
    <row r="397" spans="1:6" x14ac:dyDescent="0.3">
      <c r="A397">
        <v>2014</v>
      </c>
      <c r="B397" t="s">
        <v>46</v>
      </c>
      <c r="C397" t="s">
        <v>7</v>
      </c>
      <c r="D397">
        <v>110.6</v>
      </c>
      <c r="E397">
        <v>103.6</v>
      </c>
      <c r="F397">
        <v>108</v>
      </c>
    </row>
    <row r="398" spans="1:6" x14ac:dyDescent="0.3">
      <c r="A398">
        <v>2014</v>
      </c>
      <c r="B398" t="s">
        <v>46</v>
      </c>
      <c r="C398" t="s">
        <v>16</v>
      </c>
      <c r="D398">
        <v>118.8</v>
      </c>
      <c r="E398">
        <v>123</v>
      </c>
      <c r="F398">
        <v>119.9</v>
      </c>
    </row>
    <row r="399" spans="1:6" x14ac:dyDescent="0.3">
      <c r="A399">
        <v>2014</v>
      </c>
      <c r="B399" t="s">
        <v>46</v>
      </c>
      <c r="C399" t="s">
        <v>27</v>
      </c>
      <c r="D399">
        <v>109.4</v>
      </c>
      <c r="E399">
        <v>110.5</v>
      </c>
      <c r="F399">
        <v>109.9</v>
      </c>
    </row>
    <row r="400" spans="1:6" x14ac:dyDescent="0.3">
      <c r="A400">
        <v>2014</v>
      </c>
      <c r="B400" t="s">
        <v>46</v>
      </c>
      <c r="C400" t="s">
        <v>14</v>
      </c>
      <c r="D400">
        <v>121.7</v>
      </c>
      <c r="E400">
        <v>124.7</v>
      </c>
      <c r="F400">
        <v>123.1</v>
      </c>
    </row>
    <row r="401" spans="1:6" x14ac:dyDescent="0.3">
      <c r="A401">
        <v>2014</v>
      </c>
      <c r="B401" t="s">
        <v>46</v>
      </c>
      <c r="C401" t="s">
        <v>10</v>
      </c>
      <c r="D401">
        <v>114.1</v>
      </c>
      <c r="E401">
        <v>115.2</v>
      </c>
      <c r="F401">
        <v>114.5</v>
      </c>
    </row>
    <row r="402" spans="1:6" x14ac:dyDescent="0.3">
      <c r="A402">
        <v>2014</v>
      </c>
      <c r="B402" t="s">
        <v>46</v>
      </c>
      <c r="C402" t="s">
        <v>25</v>
      </c>
      <c r="D402">
        <v>112.2</v>
      </c>
      <c r="E402">
        <v>112.9</v>
      </c>
      <c r="F402">
        <v>112.6</v>
      </c>
    </row>
    <row r="403" spans="1:6" x14ac:dyDescent="0.3">
      <c r="A403">
        <v>2014</v>
      </c>
      <c r="B403" t="s">
        <v>46</v>
      </c>
      <c r="C403" t="s">
        <v>12</v>
      </c>
      <c r="D403">
        <v>114.6</v>
      </c>
      <c r="E403">
        <v>122.1</v>
      </c>
      <c r="F403">
        <v>117.1</v>
      </c>
    </row>
    <row r="404" spans="1:6" x14ac:dyDescent="0.3">
      <c r="A404">
        <v>2014</v>
      </c>
      <c r="B404" t="s">
        <v>46</v>
      </c>
      <c r="C404" t="s">
        <v>11</v>
      </c>
      <c r="D404">
        <v>105.1</v>
      </c>
      <c r="E404">
        <v>102.7</v>
      </c>
      <c r="F404">
        <v>104.3</v>
      </c>
    </row>
    <row r="405" spans="1:6" x14ac:dyDescent="0.3">
      <c r="A405">
        <v>2014</v>
      </c>
      <c r="B405" t="s">
        <v>46</v>
      </c>
      <c r="C405" t="s">
        <v>24</v>
      </c>
      <c r="D405">
        <v>113.2</v>
      </c>
      <c r="E405">
        <v>112.5</v>
      </c>
      <c r="F405">
        <v>112.8</v>
      </c>
    </row>
    <row r="406" spans="1:6" x14ac:dyDescent="0.3">
      <c r="A406">
        <v>2014</v>
      </c>
      <c r="B406" t="s">
        <v>46</v>
      </c>
      <c r="C406" t="s">
        <v>9</v>
      </c>
      <c r="D406">
        <v>161.1</v>
      </c>
      <c r="E406">
        <v>181.9</v>
      </c>
      <c r="F406">
        <v>168.2</v>
      </c>
    </row>
    <row r="407" spans="1:6" x14ac:dyDescent="0.3">
      <c r="A407">
        <v>2014</v>
      </c>
      <c r="B407" t="s">
        <v>55</v>
      </c>
      <c r="C407" t="s">
        <v>3</v>
      </c>
      <c r="D407">
        <v>122.4</v>
      </c>
      <c r="E407">
        <v>124</v>
      </c>
      <c r="F407">
        <v>122.9</v>
      </c>
    </row>
    <row r="408" spans="1:6" x14ac:dyDescent="0.3">
      <c r="A408">
        <v>2014</v>
      </c>
      <c r="B408" t="s">
        <v>55</v>
      </c>
      <c r="C408" t="s">
        <v>17</v>
      </c>
      <c r="D408">
        <v>123.8</v>
      </c>
      <c r="E408">
        <v>120.7</v>
      </c>
      <c r="F408">
        <v>122.6</v>
      </c>
    </row>
    <row r="409" spans="1:6" x14ac:dyDescent="0.3">
      <c r="A409">
        <v>2014</v>
      </c>
      <c r="B409" t="s">
        <v>55</v>
      </c>
      <c r="C409" t="s">
        <v>19</v>
      </c>
      <c r="D409">
        <v>123.3</v>
      </c>
      <c r="E409">
        <v>120</v>
      </c>
      <c r="F409">
        <v>122</v>
      </c>
    </row>
    <row r="410" spans="1:6" x14ac:dyDescent="0.3">
      <c r="A410">
        <v>2014</v>
      </c>
      <c r="B410" t="s">
        <v>55</v>
      </c>
      <c r="C410" t="s">
        <v>26</v>
      </c>
      <c r="D410">
        <v>117.7</v>
      </c>
      <c r="E410">
        <v>120.7</v>
      </c>
      <c r="F410">
        <v>119.5</v>
      </c>
    </row>
    <row r="411" spans="1:6" x14ac:dyDescent="0.3">
      <c r="A411">
        <v>2014</v>
      </c>
      <c r="B411" t="s">
        <v>55</v>
      </c>
      <c r="C411" t="s">
        <v>5</v>
      </c>
      <c r="D411">
        <v>121.8</v>
      </c>
      <c r="E411">
        <v>126.3</v>
      </c>
      <c r="F411">
        <v>123.5</v>
      </c>
    </row>
    <row r="412" spans="1:6" x14ac:dyDescent="0.3">
      <c r="A412">
        <v>2014</v>
      </c>
      <c r="B412" t="s">
        <v>55</v>
      </c>
      <c r="C412" t="s">
        <v>15</v>
      </c>
      <c r="D412">
        <v>123.3</v>
      </c>
      <c r="E412">
        <v>124</v>
      </c>
      <c r="F412">
        <v>123.6</v>
      </c>
    </row>
    <row r="413" spans="1:6" x14ac:dyDescent="0.3">
      <c r="A413">
        <v>2014</v>
      </c>
      <c r="B413" t="s">
        <v>55</v>
      </c>
      <c r="C413" t="s">
        <v>18</v>
      </c>
      <c r="D413">
        <v>120.6</v>
      </c>
      <c r="E413">
        <v>115.8</v>
      </c>
      <c r="F413">
        <v>118.6</v>
      </c>
    </row>
    <row r="414" spans="1:6" x14ac:dyDescent="0.3">
      <c r="A414">
        <v>2014</v>
      </c>
      <c r="B414" t="s">
        <v>55</v>
      </c>
      <c r="C414" t="s">
        <v>8</v>
      </c>
      <c r="D414">
        <v>128.6</v>
      </c>
      <c r="E414">
        <v>122.3</v>
      </c>
      <c r="F414">
        <v>125.7</v>
      </c>
    </row>
    <row r="415" spans="1:6" x14ac:dyDescent="0.3">
      <c r="A415">
        <v>2014</v>
      </c>
      <c r="B415" t="s">
        <v>55</v>
      </c>
      <c r="C415" t="s">
        <v>21</v>
      </c>
      <c r="D415">
        <v>117.4</v>
      </c>
      <c r="E415">
        <v>113</v>
      </c>
      <c r="F415">
        <v>115.7</v>
      </c>
    </row>
    <row r="416" spans="1:6" x14ac:dyDescent="0.3">
      <c r="A416">
        <v>2014</v>
      </c>
      <c r="B416" t="s">
        <v>55</v>
      </c>
      <c r="C416" t="s">
        <v>29</v>
      </c>
      <c r="D416">
        <v>120.3</v>
      </c>
      <c r="E416">
        <v>118.4</v>
      </c>
      <c r="F416">
        <v>119.4</v>
      </c>
    </row>
    <row r="417" spans="1:6" x14ac:dyDescent="0.3">
      <c r="A417">
        <v>2014</v>
      </c>
      <c r="B417" t="s">
        <v>55</v>
      </c>
      <c r="C417" t="s">
        <v>23</v>
      </c>
      <c r="D417">
        <v>116.2</v>
      </c>
      <c r="E417">
        <v>113.2</v>
      </c>
      <c r="F417">
        <v>115.1</v>
      </c>
    </row>
    <row r="418" spans="1:6" x14ac:dyDescent="0.3">
      <c r="A418">
        <v>2014</v>
      </c>
      <c r="B418" t="s">
        <v>55</v>
      </c>
      <c r="C418" t="s">
        <v>22</v>
      </c>
      <c r="D418">
        <v>118.2</v>
      </c>
      <c r="E418">
        <v>116.8</v>
      </c>
      <c r="F418">
        <v>117.5</v>
      </c>
    </row>
    <row r="419" spans="1:6" x14ac:dyDescent="0.3">
      <c r="A419">
        <v>2014</v>
      </c>
      <c r="B419" t="s">
        <v>55</v>
      </c>
      <c r="C419" t="s">
        <v>20</v>
      </c>
      <c r="D419" t="s">
        <v>32</v>
      </c>
      <c r="E419">
        <v>116.5</v>
      </c>
      <c r="F419">
        <v>116.5</v>
      </c>
    </row>
    <row r="420" spans="1:6" x14ac:dyDescent="0.3">
      <c r="A420">
        <v>2014</v>
      </c>
      <c r="B420" t="s">
        <v>55</v>
      </c>
      <c r="C420" t="s">
        <v>4</v>
      </c>
      <c r="D420">
        <v>122.4</v>
      </c>
      <c r="E420">
        <v>124.7</v>
      </c>
      <c r="F420">
        <v>123.2</v>
      </c>
    </row>
    <row r="421" spans="1:6" x14ac:dyDescent="0.3">
      <c r="A421">
        <v>2014</v>
      </c>
      <c r="B421" t="s">
        <v>55</v>
      </c>
      <c r="C421" t="s">
        <v>6</v>
      </c>
      <c r="D421">
        <v>124.2</v>
      </c>
      <c r="E421">
        <v>124.9</v>
      </c>
      <c r="F421">
        <v>124.5</v>
      </c>
    </row>
    <row r="422" spans="1:6" x14ac:dyDescent="0.3">
      <c r="A422">
        <v>2014</v>
      </c>
      <c r="B422" t="s">
        <v>55</v>
      </c>
      <c r="C422" t="s">
        <v>28</v>
      </c>
      <c r="D422">
        <v>114.2</v>
      </c>
      <c r="E422">
        <v>113.4</v>
      </c>
      <c r="F422">
        <v>113.8</v>
      </c>
    </row>
    <row r="423" spans="1:6" x14ac:dyDescent="0.3">
      <c r="A423">
        <v>2014</v>
      </c>
      <c r="B423" t="s">
        <v>55</v>
      </c>
      <c r="C423" t="s">
        <v>13</v>
      </c>
      <c r="D423">
        <v>117.3</v>
      </c>
      <c r="E423">
        <v>116.1</v>
      </c>
      <c r="F423">
        <v>116.8</v>
      </c>
    </row>
    <row r="424" spans="1:6" x14ac:dyDescent="0.3">
      <c r="A424">
        <v>2014</v>
      </c>
      <c r="B424" t="s">
        <v>55</v>
      </c>
      <c r="C424" t="s">
        <v>7</v>
      </c>
      <c r="D424">
        <v>110.2</v>
      </c>
      <c r="E424">
        <v>103</v>
      </c>
      <c r="F424">
        <v>107.6</v>
      </c>
    </row>
    <row r="425" spans="1:6" x14ac:dyDescent="0.3">
      <c r="A425">
        <v>2014</v>
      </c>
      <c r="B425" t="s">
        <v>55</v>
      </c>
      <c r="C425" t="s">
        <v>16</v>
      </c>
      <c r="D425">
        <v>121.7</v>
      </c>
      <c r="E425">
        <v>126.4</v>
      </c>
      <c r="F425">
        <v>123</v>
      </c>
    </row>
    <row r="426" spans="1:6" x14ac:dyDescent="0.3">
      <c r="A426">
        <v>2014</v>
      </c>
      <c r="B426" t="s">
        <v>55</v>
      </c>
      <c r="C426" t="s">
        <v>27</v>
      </c>
      <c r="D426">
        <v>109.4</v>
      </c>
      <c r="E426">
        <v>110.4</v>
      </c>
      <c r="F426">
        <v>109.8</v>
      </c>
    </row>
    <row r="427" spans="1:6" x14ac:dyDescent="0.3">
      <c r="A427">
        <v>2014</v>
      </c>
      <c r="B427" t="s">
        <v>55</v>
      </c>
      <c r="C427" t="s">
        <v>14</v>
      </c>
      <c r="D427">
        <v>124.8</v>
      </c>
      <c r="E427">
        <v>127.6</v>
      </c>
      <c r="F427">
        <v>126.1</v>
      </c>
    </row>
    <row r="428" spans="1:6" x14ac:dyDescent="0.3">
      <c r="A428">
        <v>2014</v>
      </c>
      <c r="B428" t="s">
        <v>55</v>
      </c>
      <c r="C428" t="s">
        <v>10</v>
      </c>
      <c r="D428">
        <v>116.3</v>
      </c>
      <c r="E428">
        <v>120.1</v>
      </c>
      <c r="F428">
        <v>117.6</v>
      </c>
    </row>
    <row r="429" spans="1:6" x14ac:dyDescent="0.3">
      <c r="A429">
        <v>2014</v>
      </c>
      <c r="B429" t="s">
        <v>55</v>
      </c>
      <c r="C429" t="s">
        <v>25</v>
      </c>
      <c r="D429">
        <v>113.3</v>
      </c>
      <c r="E429">
        <v>114.3</v>
      </c>
      <c r="F429">
        <v>113.9</v>
      </c>
    </row>
    <row r="430" spans="1:6" x14ac:dyDescent="0.3">
      <c r="A430">
        <v>2014</v>
      </c>
      <c r="B430" t="s">
        <v>55</v>
      </c>
      <c r="C430" t="s">
        <v>12</v>
      </c>
      <c r="D430">
        <v>116</v>
      </c>
      <c r="E430">
        <v>125.4</v>
      </c>
      <c r="F430">
        <v>119.1</v>
      </c>
    </row>
    <row r="431" spans="1:6" x14ac:dyDescent="0.3">
      <c r="A431">
        <v>2014</v>
      </c>
      <c r="B431" t="s">
        <v>55</v>
      </c>
      <c r="C431" t="s">
        <v>11</v>
      </c>
      <c r="D431">
        <v>102</v>
      </c>
      <c r="E431">
        <v>97.8</v>
      </c>
      <c r="F431">
        <v>100.6</v>
      </c>
    </row>
    <row r="432" spans="1:6" x14ac:dyDescent="0.3">
      <c r="A432">
        <v>2014</v>
      </c>
      <c r="B432" t="s">
        <v>55</v>
      </c>
      <c r="C432" t="s">
        <v>24</v>
      </c>
      <c r="D432">
        <v>111.5</v>
      </c>
      <c r="E432">
        <v>108.8</v>
      </c>
      <c r="F432">
        <v>110.1</v>
      </c>
    </row>
    <row r="433" spans="1:6" x14ac:dyDescent="0.3">
      <c r="A433">
        <v>2014</v>
      </c>
      <c r="B433" t="s">
        <v>55</v>
      </c>
      <c r="C433" t="s">
        <v>9</v>
      </c>
      <c r="D433">
        <v>140.30000000000001</v>
      </c>
      <c r="E433">
        <v>141</v>
      </c>
      <c r="F433">
        <v>140.5</v>
      </c>
    </row>
    <row r="434" spans="1:6" x14ac:dyDescent="0.3">
      <c r="A434">
        <v>2014</v>
      </c>
      <c r="B434" t="s">
        <v>36</v>
      </c>
      <c r="C434" t="s">
        <v>3</v>
      </c>
      <c r="D434">
        <v>119.4</v>
      </c>
      <c r="E434">
        <v>121.9</v>
      </c>
      <c r="F434">
        <v>120.2</v>
      </c>
    </row>
    <row r="435" spans="1:6" x14ac:dyDescent="0.3">
      <c r="A435">
        <v>2014</v>
      </c>
      <c r="B435" t="s">
        <v>36</v>
      </c>
      <c r="C435" t="s">
        <v>17</v>
      </c>
      <c r="D435">
        <v>117.1</v>
      </c>
      <c r="E435">
        <v>115.3</v>
      </c>
      <c r="F435">
        <v>116.4</v>
      </c>
    </row>
    <row r="436" spans="1:6" x14ac:dyDescent="0.3">
      <c r="A436">
        <v>2014</v>
      </c>
      <c r="B436" t="s">
        <v>36</v>
      </c>
      <c r="C436" t="s">
        <v>19</v>
      </c>
      <c r="D436">
        <v>116.7</v>
      </c>
      <c r="E436">
        <v>114.7</v>
      </c>
      <c r="F436">
        <v>115.9</v>
      </c>
    </row>
    <row r="437" spans="1:6" x14ac:dyDescent="0.3">
      <c r="A437">
        <v>2014</v>
      </c>
      <c r="B437" t="s">
        <v>36</v>
      </c>
      <c r="C437" t="s">
        <v>26</v>
      </c>
      <c r="D437">
        <v>112</v>
      </c>
      <c r="E437">
        <v>111.6</v>
      </c>
      <c r="F437">
        <v>111.8</v>
      </c>
    </row>
    <row r="438" spans="1:6" x14ac:dyDescent="0.3">
      <c r="A438">
        <v>2014</v>
      </c>
      <c r="B438" t="s">
        <v>36</v>
      </c>
      <c r="C438" t="s">
        <v>5</v>
      </c>
      <c r="D438">
        <v>121.2</v>
      </c>
      <c r="E438">
        <v>124.5</v>
      </c>
      <c r="F438">
        <v>122.5</v>
      </c>
    </row>
    <row r="439" spans="1:6" x14ac:dyDescent="0.3">
      <c r="A439">
        <v>2014</v>
      </c>
      <c r="B439" t="s">
        <v>36</v>
      </c>
      <c r="C439" t="s">
        <v>15</v>
      </c>
      <c r="D439">
        <v>115.3</v>
      </c>
      <c r="E439">
        <v>115.2</v>
      </c>
      <c r="F439">
        <v>115.3</v>
      </c>
    </row>
    <row r="440" spans="1:6" x14ac:dyDescent="0.3">
      <c r="A440">
        <v>2014</v>
      </c>
      <c r="B440" t="s">
        <v>36</v>
      </c>
      <c r="C440" t="s">
        <v>18</v>
      </c>
      <c r="D440">
        <v>114.5</v>
      </c>
      <c r="E440">
        <v>111.7</v>
      </c>
      <c r="F440">
        <v>113.3</v>
      </c>
    </row>
    <row r="441" spans="1:6" x14ac:dyDescent="0.3">
      <c r="A441">
        <v>2014</v>
      </c>
      <c r="B441" t="s">
        <v>36</v>
      </c>
      <c r="C441" t="s">
        <v>8</v>
      </c>
      <c r="D441">
        <v>116.6</v>
      </c>
      <c r="E441">
        <v>114.1</v>
      </c>
      <c r="F441">
        <v>115.4</v>
      </c>
    </row>
    <row r="442" spans="1:6" x14ac:dyDescent="0.3">
      <c r="A442">
        <v>2014</v>
      </c>
      <c r="B442" t="s">
        <v>36</v>
      </c>
      <c r="C442" t="s">
        <v>21</v>
      </c>
      <c r="D442">
        <v>113.2</v>
      </c>
      <c r="E442">
        <v>111.1</v>
      </c>
      <c r="F442">
        <v>112.4</v>
      </c>
    </row>
    <row r="443" spans="1:6" x14ac:dyDescent="0.3">
      <c r="A443">
        <v>2014</v>
      </c>
      <c r="B443" t="s">
        <v>36</v>
      </c>
      <c r="C443" t="s">
        <v>29</v>
      </c>
      <c r="D443">
        <v>114</v>
      </c>
      <c r="E443">
        <v>113.1</v>
      </c>
      <c r="F443">
        <v>113.6</v>
      </c>
    </row>
    <row r="444" spans="1:6" x14ac:dyDescent="0.3">
      <c r="A444">
        <v>2014</v>
      </c>
      <c r="B444" t="s">
        <v>36</v>
      </c>
      <c r="C444" t="s">
        <v>23</v>
      </c>
      <c r="D444">
        <v>110.9</v>
      </c>
      <c r="E444">
        <v>110.4</v>
      </c>
      <c r="F444">
        <v>110.7</v>
      </c>
    </row>
    <row r="445" spans="1:6" x14ac:dyDescent="0.3">
      <c r="A445">
        <v>2014</v>
      </c>
      <c r="B445" t="s">
        <v>36</v>
      </c>
      <c r="C445" t="s">
        <v>22</v>
      </c>
      <c r="D445">
        <v>112.9</v>
      </c>
      <c r="E445">
        <v>112.6</v>
      </c>
      <c r="F445">
        <v>112.8</v>
      </c>
    </row>
    <row r="446" spans="1:6" x14ac:dyDescent="0.3">
      <c r="A446">
        <v>2014</v>
      </c>
      <c r="B446" t="s">
        <v>36</v>
      </c>
      <c r="C446" t="s">
        <v>20</v>
      </c>
      <c r="D446" t="s">
        <v>32</v>
      </c>
      <c r="E446">
        <v>112.5</v>
      </c>
      <c r="F446">
        <v>112.5</v>
      </c>
    </row>
    <row r="447" spans="1:6" x14ac:dyDescent="0.3">
      <c r="A447">
        <v>2014</v>
      </c>
      <c r="B447" t="s">
        <v>36</v>
      </c>
      <c r="C447" t="s">
        <v>4</v>
      </c>
      <c r="D447">
        <v>117.7</v>
      </c>
      <c r="E447">
        <v>122</v>
      </c>
      <c r="F447">
        <v>119.2</v>
      </c>
    </row>
    <row r="448" spans="1:6" x14ac:dyDescent="0.3">
      <c r="A448">
        <v>2014</v>
      </c>
      <c r="B448" t="s">
        <v>36</v>
      </c>
      <c r="C448" t="s">
        <v>6</v>
      </c>
      <c r="D448">
        <v>115</v>
      </c>
      <c r="E448">
        <v>115.2</v>
      </c>
      <c r="F448">
        <v>115.1</v>
      </c>
    </row>
    <row r="449" spans="1:6" x14ac:dyDescent="0.3">
      <c r="A449">
        <v>2014</v>
      </c>
      <c r="B449" t="s">
        <v>36</v>
      </c>
      <c r="C449" t="s">
        <v>28</v>
      </c>
      <c r="D449">
        <v>110.9</v>
      </c>
      <c r="E449">
        <v>111</v>
      </c>
      <c r="F449">
        <v>110.9</v>
      </c>
    </row>
    <row r="450" spans="1:6" x14ac:dyDescent="0.3">
      <c r="A450">
        <v>2014</v>
      </c>
      <c r="B450" t="s">
        <v>36</v>
      </c>
      <c r="C450" t="s">
        <v>13</v>
      </c>
      <c r="D450">
        <v>112.9</v>
      </c>
      <c r="E450">
        <v>112.1</v>
      </c>
      <c r="F450">
        <v>112.6</v>
      </c>
    </row>
    <row r="451" spans="1:6" x14ac:dyDescent="0.3">
      <c r="A451">
        <v>2014</v>
      </c>
      <c r="B451" t="s">
        <v>36</v>
      </c>
      <c r="C451" t="s">
        <v>7</v>
      </c>
      <c r="D451">
        <v>109</v>
      </c>
      <c r="E451">
        <v>102.5</v>
      </c>
      <c r="F451">
        <v>106.6</v>
      </c>
    </row>
    <row r="452" spans="1:6" x14ac:dyDescent="0.3">
      <c r="A452">
        <v>2014</v>
      </c>
      <c r="B452" t="s">
        <v>36</v>
      </c>
      <c r="C452" t="s">
        <v>16</v>
      </c>
      <c r="D452">
        <v>114.2</v>
      </c>
      <c r="E452">
        <v>116.2</v>
      </c>
      <c r="F452">
        <v>114.7</v>
      </c>
    </row>
    <row r="453" spans="1:6" x14ac:dyDescent="0.3">
      <c r="A453">
        <v>2014</v>
      </c>
      <c r="B453" t="s">
        <v>36</v>
      </c>
      <c r="C453" t="s">
        <v>27</v>
      </c>
      <c r="D453">
        <v>108.7</v>
      </c>
      <c r="E453">
        <v>108.7</v>
      </c>
      <c r="F453">
        <v>108.7</v>
      </c>
    </row>
    <row r="454" spans="1:6" x14ac:dyDescent="0.3">
      <c r="A454">
        <v>2014</v>
      </c>
      <c r="B454" t="s">
        <v>36</v>
      </c>
      <c r="C454" t="s">
        <v>14</v>
      </c>
      <c r="D454">
        <v>117.8</v>
      </c>
      <c r="E454">
        <v>119.9</v>
      </c>
      <c r="F454">
        <v>118.8</v>
      </c>
    </row>
    <row r="455" spans="1:6" x14ac:dyDescent="0.3">
      <c r="A455">
        <v>2014</v>
      </c>
      <c r="B455" t="s">
        <v>36</v>
      </c>
      <c r="C455" t="s">
        <v>10</v>
      </c>
      <c r="D455">
        <v>109.8</v>
      </c>
      <c r="E455">
        <v>108.2</v>
      </c>
      <c r="F455">
        <v>109.3</v>
      </c>
    </row>
    <row r="456" spans="1:6" x14ac:dyDescent="0.3">
      <c r="A456">
        <v>2014</v>
      </c>
      <c r="B456" t="s">
        <v>36</v>
      </c>
      <c r="C456" t="s">
        <v>25</v>
      </c>
      <c r="D456">
        <v>109.9</v>
      </c>
      <c r="E456">
        <v>110.3</v>
      </c>
      <c r="F456">
        <v>110.1</v>
      </c>
    </row>
    <row r="457" spans="1:6" x14ac:dyDescent="0.3">
      <c r="A457">
        <v>2014</v>
      </c>
      <c r="B457" t="s">
        <v>36</v>
      </c>
      <c r="C457" t="s">
        <v>12</v>
      </c>
      <c r="D457">
        <v>110.4</v>
      </c>
      <c r="E457">
        <v>113.5</v>
      </c>
      <c r="F457">
        <v>111.4</v>
      </c>
    </row>
    <row r="458" spans="1:6" x14ac:dyDescent="0.3">
      <c r="A458">
        <v>2014</v>
      </c>
      <c r="B458" t="s">
        <v>36</v>
      </c>
      <c r="C458" t="s">
        <v>11</v>
      </c>
      <c r="D458">
        <v>101.1</v>
      </c>
      <c r="E458">
        <v>95.4</v>
      </c>
      <c r="F458">
        <v>99.2</v>
      </c>
    </row>
    <row r="459" spans="1:6" x14ac:dyDescent="0.3">
      <c r="A459">
        <v>2014</v>
      </c>
      <c r="B459" t="s">
        <v>36</v>
      </c>
      <c r="C459" t="s">
        <v>24</v>
      </c>
      <c r="D459">
        <v>110.8</v>
      </c>
      <c r="E459">
        <v>111.3</v>
      </c>
      <c r="F459">
        <v>111.1</v>
      </c>
    </row>
    <row r="460" spans="1:6" x14ac:dyDescent="0.3">
      <c r="A460">
        <v>2014</v>
      </c>
      <c r="B460" t="s">
        <v>36</v>
      </c>
      <c r="C460" t="s">
        <v>9</v>
      </c>
      <c r="D460">
        <v>116</v>
      </c>
      <c r="E460">
        <v>111.5</v>
      </c>
      <c r="F460">
        <v>114.5</v>
      </c>
    </row>
    <row r="461" spans="1:6" x14ac:dyDescent="0.3">
      <c r="A461">
        <v>2014</v>
      </c>
      <c r="B461" t="s">
        <v>31</v>
      </c>
      <c r="C461" t="s">
        <v>3</v>
      </c>
      <c r="D461">
        <v>118.9</v>
      </c>
      <c r="E461">
        <v>121.2</v>
      </c>
      <c r="F461">
        <v>119.6</v>
      </c>
    </row>
    <row r="462" spans="1:6" x14ac:dyDescent="0.3">
      <c r="A462">
        <v>2014</v>
      </c>
      <c r="B462" t="s">
        <v>31</v>
      </c>
      <c r="C462" t="s">
        <v>17</v>
      </c>
      <c r="D462">
        <v>116.5</v>
      </c>
      <c r="E462">
        <v>114.8</v>
      </c>
      <c r="F462">
        <v>115.8</v>
      </c>
    </row>
    <row r="463" spans="1:6" x14ac:dyDescent="0.3">
      <c r="A463">
        <v>2014</v>
      </c>
      <c r="B463" t="s">
        <v>31</v>
      </c>
      <c r="C463" t="s">
        <v>19</v>
      </c>
      <c r="D463">
        <v>116.2</v>
      </c>
      <c r="E463">
        <v>114.3</v>
      </c>
      <c r="F463">
        <v>115.4</v>
      </c>
    </row>
    <row r="464" spans="1:6" x14ac:dyDescent="0.3">
      <c r="A464">
        <v>2014</v>
      </c>
      <c r="B464" t="s">
        <v>31</v>
      </c>
      <c r="C464" t="s">
        <v>26</v>
      </c>
      <c r="D464">
        <v>111.8</v>
      </c>
      <c r="E464">
        <v>111.5</v>
      </c>
      <c r="F464">
        <v>111.6</v>
      </c>
    </row>
    <row r="465" spans="1:6" x14ac:dyDescent="0.3">
      <c r="A465">
        <v>2014</v>
      </c>
      <c r="B465" t="s">
        <v>31</v>
      </c>
      <c r="C465" t="s">
        <v>5</v>
      </c>
      <c r="D465">
        <v>120.5</v>
      </c>
      <c r="E465">
        <v>129.9</v>
      </c>
      <c r="F465">
        <v>124.1</v>
      </c>
    </row>
    <row r="466" spans="1:6" x14ac:dyDescent="0.3">
      <c r="A466">
        <v>2014</v>
      </c>
      <c r="B466" t="s">
        <v>31</v>
      </c>
      <c r="C466" t="s">
        <v>15</v>
      </c>
      <c r="D466">
        <v>116</v>
      </c>
      <c r="E466">
        <v>115.5</v>
      </c>
      <c r="F466">
        <v>115.8</v>
      </c>
    </row>
    <row r="467" spans="1:6" x14ac:dyDescent="0.3">
      <c r="A467">
        <v>2014</v>
      </c>
      <c r="B467" t="s">
        <v>31</v>
      </c>
      <c r="C467" t="s">
        <v>18</v>
      </c>
      <c r="D467">
        <v>114.5</v>
      </c>
      <c r="E467">
        <v>111.3</v>
      </c>
      <c r="F467">
        <v>113.2</v>
      </c>
    </row>
    <row r="468" spans="1:6" x14ac:dyDescent="0.3">
      <c r="A468">
        <v>2014</v>
      </c>
      <c r="B468" t="s">
        <v>31</v>
      </c>
      <c r="C468" t="s">
        <v>8</v>
      </c>
      <c r="D468">
        <v>115.5</v>
      </c>
      <c r="E468">
        <v>112.1</v>
      </c>
      <c r="F468">
        <v>113.9</v>
      </c>
    </row>
    <row r="469" spans="1:6" x14ac:dyDescent="0.3">
      <c r="A469">
        <v>2014</v>
      </c>
      <c r="B469" t="s">
        <v>31</v>
      </c>
      <c r="C469" t="s">
        <v>21</v>
      </c>
      <c r="D469">
        <v>113</v>
      </c>
      <c r="E469">
        <v>111</v>
      </c>
      <c r="F469">
        <v>112.2</v>
      </c>
    </row>
    <row r="470" spans="1:6" x14ac:dyDescent="0.3">
      <c r="A470">
        <v>2014</v>
      </c>
      <c r="B470" t="s">
        <v>31</v>
      </c>
      <c r="C470" t="s">
        <v>29</v>
      </c>
      <c r="D470">
        <v>114.2</v>
      </c>
      <c r="E470">
        <v>112.9</v>
      </c>
      <c r="F470">
        <v>113.6</v>
      </c>
    </row>
    <row r="471" spans="1:6" x14ac:dyDescent="0.3">
      <c r="A471">
        <v>2014</v>
      </c>
      <c r="B471" t="s">
        <v>31</v>
      </c>
      <c r="C471" t="s">
        <v>23</v>
      </c>
      <c r="D471">
        <v>110.6</v>
      </c>
      <c r="E471">
        <v>109.7</v>
      </c>
      <c r="F471">
        <v>110.3</v>
      </c>
    </row>
    <row r="472" spans="1:6" x14ac:dyDescent="0.3">
      <c r="A472">
        <v>2014</v>
      </c>
      <c r="B472" t="s">
        <v>31</v>
      </c>
      <c r="C472" t="s">
        <v>22</v>
      </c>
      <c r="D472">
        <v>112.6</v>
      </c>
      <c r="E472">
        <v>111.9</v>
      </c>
      <c r="F472">
        <v>112.3</v>
      </c>
    </row>
    <row r="473" spans="1:6" x14ac:dyDescent="0.3">
      <c r="A473">
        <v>2014</v>
      </c>
      <c r="B473" t="s">
        <v>31</v>
      </c>
      <c r="C473" t="s">
        <v>20</v>
      </c>
      <c r="D473" t="s">
        <v>32</v>
      </c>
      <c r="E473">
        <v>111.6</v>
      </c>
      <c r="F473">
        <v>111.6</v>
      </c>
    </row>
    <row r="474" spans="1:6" x14ac:dyDescent="0.3">
      <c r="A474">
        <v>2014</v>
      </c>
      <c r="B474" t="s">
        <v>31</v>
      </c>
      <c r="C474" t="s">
        <v>4</v>
      </c>
      <c r="D474">
        <v>117.1</v>
      </c>
      <c r="E474">
        <v>122</v>
      </c>
      <c r="F474">
        <v>118.8</v>
      </c>
    </row>
    <row r="475" spans="1:6" x14ac:dyDescent="0.3">
      <c r="A475">
        <v>2014</v>
      </c>
      <c r="B475" t="s">
        <v>31</v>
      </c>
      <c r="C475" t="s">
        <v>6</v>
      </c>
      <c r="D475">
        <v>114.4</v>
      </c>
      <c r="E475">
        <v>113.6</v>
      </c>
      <c r="F475">
        <v>114.1</v>
      </c>
    </row>
    <row r="476" spans="1:6" x14ac:dyDescent="0.3">
      <c r="A476">
        <v>2014</v>
      </c>
      <c r="B476" t="s">
        <v>31</v>
      </c>
      <c r="C476" t="s">
        <v>28</v>
      </c>
      <c r="D476">
        <v>110.6</v>
      </c>
      <c r="E476">
        <v>110.5</v>
      </c>
      <c r="F476">
        <v>110.6</v>
      </c>
    </row>
    <row r="477" spans="1:6" x14ac:dyDescent="0.3">
      <c r="A477">
        <v>2014</v>
      </c>
      <c r="B477" t="s">
        <v>31</v>
      </c>
      <c r="C477" t="s">
        <v>13</v>
      </c>
      <c r="D477">
        <v>112.4</v>
      </c>
      <c r="E477">
        <v>112.1</v>
      </c>
      <c r="F477">
        <v>112.3</v>
      </c>
    </row>
    <row r="478" spans="1:6" x14ac:dyDescent="0.3">
      <c r="A478">
        <v>2014</v>
      </c>
      <c r="B478" t="s">
        <v>31</v>
      </c>
      <c r="C478" t="s">
        <v>7</v>
      </c>
      <c r="D478">
        <v>109</v>
      </c>
      <c r="E478">
        <v>102.9</v>
      </c>
      <c r="F478">
        <v>106.8</v>
      </c>
    </row>
    <row r="479" spans="1:6" x14ac:dyDescent="0.3">
      <c r="A479">
        <v>2014</v>
      </c>
      <c r="B479" t="s">
        <v>31</v>
      </c>
      <c r="C479" t="s">
        <v>16</v>
      </c>
      <c r="D479">
        <v>114</v>
      </c>
      <c r="E479">
        <v>115.7</v>
      </c>
      <c r="F479">
        <v>114.5</v>
      </c>
    </row>
    <row r="480" spans="1:6" x14ac:dyDescent="0.3">
      <c r="A480">
        <v>2014</v>
      </c>
      <c r="B480" t="s">
        <v>31</v>
      </c>
      <c r="C480" t="s">
        <v>27</v>
      </c>
      <c r="D480">
        <v>108.3</v>
      </c>
      <c r="E480">
        <v>108</v>
      </c>
      <c r="F480">
        <v>108.2</v>
      </c>
    </row>
    <row r="481" spans="1:6" x14ac:dyDescent="0.3">
      <c r="A481">
        <v>2014</v>
      </c>
      <c r="B481" t="s">
        <v>31</v>
      </c>
      <c r="C481" t="s">
        <v>14</v>
      </c>
      <c r="D481">
        <v>117.3</v>
      </c>
      <c r="E481">
        <v>119</v>
      </c>
      <c r="F481">
        <v>118.1</v>
      </c>
    </row>
    <row r="482" spans="1:6" x14ac:dyDescent="0.3">
      <c r="A482">
        <v>2014</v>
      </c>
      <c r="B482" t="s">
        <v>31</v>
      </c>
      <c r="C482" t="s">
        <v>10</v>
      </c>
      <c r="D482">
        <v>109.6</v>
      </c>
      <c r="E482">
        <v>107.5</v>
      </c>
      <c r="F482">
        <v>108.9</v>
      </c>
    </row>
    <row r="483" spans="1:6" x14ac:dyDescent="0.3">
      <c r="A483">
        <v>2014</v>
      </c>
      <c r="B483" t="s">
        <v>31</v>
      </c>
      <c r="C483" t="s">
        <v>25</v>
      </c>
      <c r="D483">
        <v>109.6</v>
      </c>
      <c r="E483">
        <v>109.8</v>
      </c>
      <c r="F483">
        <v>109.7</v>
      </c>
    </row>
    <row r="484" spans="1:6" x14ac:dyDescent="0.3">
      <c r="A484">
        <v>2014</v>
      </c>
      <c r="B484" t="s">
        <v>31</v>
      </c>
      <c r="C484" t="s">
        <v>12</v>
      </c>
      <c r="D484">
        <v>110.2</v>
      </c>
      <c r="E484">
        <v>112.7</v>
      </c>
      <c r="F484">
        <v>111</v>
      </c>
    </row>
    <row r="485" spans="1:6" x14ac:dyDescent="0.3">
      <c r="A485">
        <v>2014</v>
      </c>
      <c r="B485" t="s">
        <v>31</v>
      </c>
      <c r="C485" t="s">
        <v>11</v>
      </c>
      <c r="D485">
        <v>101.8</v>
      </c>
      <c r="E485">
        <v>96.9</v>
      </c>
      <c r="F485">
        <v>100.2</v>
      </c>
    </row>
    <row r="486" spans="1:6" x14ac:dyDescent="0.3">
      <c r="A486">
        <v>2014</v>
      </c>
      <c r="B486" t="s">
        <v>31</v>
      </c>
      <c r="C486" t="s">
        <v>24</v>
      </c>
      <c r="D486">
        <v>110.5</v>
      </c>
      <c r="E486">
        <v>110.8</v>
      </c>
      <c r="F486">
        <v>110.7</v>
      </c>
    </row>
    <row r="487" spans="1:6" x14ac:dyDescent="0.3">
      <c r="A487">
        <v>2014</v>
      </c>
      <c r="B487" t="s">
        <v>31</v>
      </c>
      <c r="C487" t="s">
        <v>9</v>
      </c>
      <c r="D487">
        <v>123.9</v>
      </c>
      <c r="E487">
        <v>118.9</v>
      </c>
      <c r="F487">
        <v>122.2</v>
      </c>
    </row>
    <row r="488" spans="1:6" x14ac:dyDescent="0.3">
      <c r="A488">
        <v>2014</v>
      </c>
      <c r="B488" t="s">
        <v>44</v>
      </c>
      <c r="C488" t="s">
        <v>3</v>
      </c>
      <c r="D488">
        <v>121.7</v>
      </c>
      <c r="E488">
        <v>123.8</v>
      </c>
      <c r="F488">
        <v>122.4</v>
      </c>
    </row>
    <row r="489" spans="1:6" x14ac:dyDescent="0.3">
      <c r="A489">
        <v>2014</v>
      </c>
      <c r="B489" t="s">
        <v>44</v>
      </c>
      <c r="C489" t="s">
        <v>17</v>
      </c>
      <c r="D489">
        <v>120.7</v>
      </c>
      <c r="E489">
        <v>118</v>
      </c>
      <c r="F489">
        <v>119.6</v>
      </c>
    </row>
    <row r="490" spans="1:6" x14ac:dyDescent="0.3">
      <c r="A490">
        <v>2014</v>
      </c>
      <c r="B490" t="s">
        <v>44</v>
      </c>
      <c r="C490" t="s">
        <v>19</v>
      </c>
      <c r="D490">
        <v>120.3</v>
      </c>
      <c r="E490">
        <v>117.4</v>
      </c>
      <c r="F490">
        <v>119.1</v>
      </c>
    </row>
    <row r="491" spans="1:6" x14ac:dyDescent="0.3">
      <c r="A491">
        <v>2014</v>
      </c>
      <c r="B491" t="s">
        <v>44</v>
      </c>
      <c r="C491" t="s">
        <v>26</v>
      </c>
      <c r="D491">
        <v>115.5</v>
      </c>
      <c r="E491">
        <v>117.8</v>
      </c>
      <c r="F491">
        <v>116.8</v>
      </c>
    </row>
    <row r="492" spans="1:6" x14ac:dyDescent="0.3">
      <c r="A492">
        <v>2014</v>
      </c>
      <c r="B492" t="s">
        <v>44</v>
      </c>
      <c r="C492" t="s">
        <v>5</v>
      </c>
      <c r="D492">
        <v>117.7</v>
      </c>
      <c r="E492">
        <v>118</v>
      </c>
      <c r="F492">
        <v>117.8</v>
      </c>
    </row>
    <row r="493" spans="1:6" x14ac:dyDescent="0.3">
      <c r="A493">
        <v>2014</v>
      </c>
      <c r="B493" t="s">
        <v>44</v>
      </c>
      <c r="C493" t="s">
        <v>15</v>
      </c>
      <c r="D493">
        <v>123.3</v>
      </c>
      <c r="E493">
        <v>127.1</v>
      </c>
      <c r="F493">
        <v>124.7</v>
      </c>
    </row>
    <row r="494" spans="1:6" x14ac:dyDescent="0.3">
      <c r="A494">
        <v>2014</v>
      </c>
      <c r="B494" t="s">
        <v>44</v>
      </c>
      <c r="C494" t="s">
        <v>18</v>
      </c>
      <c r="D494">
        <v>118.3</v>
      </c>
      <c r="E494">
        <v>113.6</v>
      </c>
      <c r="F494">
        <v>116.3</v>
      </c>
    </row>
    <row r="495" spans="1:6" x14ac:dyDescent="0.3">
      <c r="A495">
        <v>2014</v>
      </c>
      <c r="B495" t="s">
        <v>44</v>
      </c>
      <c r="C495" t="s">
        <v>8</v>
      </c>
      <c r="D495">
        <v>129.1</v>
      </c>
      <c r="E495">
        <v>133.69999999999999</v>
      </c>
      <c r="F495">
        <v>131.19999999999999</v>
      </c>
    </row>
    <row r="496" spans="1:6" x14ac:dyDescent="0.3">
      <c r="A496">
        <v>2014</v>
      </c>
      <c r="B496" t="s">
        <v>44</v>
      </c>
      <c r="C496" t="s">
        <v>21</v>
      </c>
      <c r="D496">
        <v>115.3</v>
      </c>
      <c r="E496">
        <v>111.6</v>
      </c>
      <c r="F496">
        <v>113.9</v>
      </c>
    </row>
    <row r="497" spans="1:6" x14ac:dyDescent="0.3">
      <c r="A497">
        <v>2014</v>
      </c>
      <c r="B497" t="s">
        <v>44</v>
      </c>
      <c r="C497" t="s">
        <v>29</v>
      </c>
      <c r="D497">
        <v>119.5</v>
      </c>
      <c r="E497">
        <v>118.9</v>
      </c>
      <c r="F497">
        <v>119.2</v>
      </c>
    </row>
    <row r="498" spans="1:6" x14ac:dyDescent="0.3">
      <c r="A498">
        <v>2014</v>
      </c>
      <c r="B498" t="s">
        <v>44</v>
      </c>
      <c r="C498" t="s">
        <v>23</v>
      </c>
      <c r="D498">
        <v>113.4</v>
      </c>
      <c r="E498">
        <v>111.5</v>
      </c>
      <c r="F498">
        <v>112.7</v>
      </c>
    </row>
    <row r="499" spans="1:6" x14ac:dyDescent="0.3">
      <c r="A499">
        <v>2014</v>
      </c>
      <c r="B499" t="s">
        <v>44</v>
      </c>
      <c r="C499" t="s">
        <v>22</v>
      </c>
      <c r="D499">
        <v>115.4</v>
      </c>
      <c r="E499">
        <v>114.9</v>
      </c>
      <c r="F499">
        <v>115.2</v>
      </c>
    </row>
    <row r="500" spans="1:6" x14ac:dyDescent="0.3">
      <c r="A500">
        <v>2014</v>
      </c>
      <c r="B500" t="s">
        <v>44</v>
      </c>
      <c r="C500" t="s">
        <v>20</v>
      </c>
      <c r="D500" t="s">
        <v>32</v>
      </c>
      <c r="E500">
        <v>114.8</v>
      </c>
      <c r="F500">
        <v>114.8</v>
      </c>
    </row>
    <row r="501" spans="1:6" x14ac:dyDescent="0.3">
      <c r="A501">
        <v>2014</v>
      </c>
      <c r="B501" t="s">
        <v>44</v>
      </c>
      <c r="C501" t="s">
        <v>4</v>
      </c>
      <c r="D501">
        <v>122.5</v>
      </c>
      <c r="E501">
        <v>126.4</v>
      </c>
      <c r="F501">
        <v>123.9</v>
      </c>
    </row>
    <row r="502" spans="1:6" x14ac:dyDescent="0.3">
      <c r="A502">
        <v>2014</v>
      </c>
      <c r="B502" t="s">
        <v>44</v>
      </c>
      <c r="C502" t="s">
        <v>6</v>
      </c>
      <c r="D502">
        <v>120.6</v>
      </c>
      <c r="E502">
        <v>121.6</v>
      </c>
      <c r="F502">
        <v>121</v>
      </c>
    </row>
    <row r="503" spans="1:6" x14ac:dyDescent="0.3">
      <c r="A503">
        <v>2014</v>
      </c>
      <c r="B503" t="s">
        <v>44</v>
      </c>
      <c r="C503" t="s">
        <v>28</v>
      </c>
      <c r="D503">
        <v>113.1</v>
      </c>
      <c r="E503">
        <v>113.5</v>
      </c>
      <c r="F503">
        <v>113.3</v>
      </c>
    </row>
    <row r="504" spans="1:6" x14ac:dyDescent="0.3">
      <c r="A504">
        <v>2014</v>
      </c>
      <c r="B504" t="s">
        <v>44</v>
      </c>
      <c r="C504" t="s">
        <v>13</v>
      </c>
      <c r="D504">
        <v>115.6</v>
      </c>
      <c r="E504">
        <v>113.8</v>
      </c>
      <c r="F504">
        <v>114.8</v>
      </c>
    </row>
    <row r="505" spans="1:6" x14ac:dyDescent="0.3">
      <c r="A505">
        <v>2014</v>
      </c>
      <c r="B505" t="s">
        <v>44</v>
      </c>
      <c r="C505" t="s">
        <v>7</v>
      </c>
      <c r="D505">
        <v>110.4</v>
      </c>
      <c r="E505">
        <v>103.5</v>
      </c>
      <c r="F505">
        <v>107.9</v>
      </c>
    </row>
    <row r="506" spans="1:6" x14ac:dyDescent="0.3">
      <c r="A506">
        <v>2014</v>
      </c>
      <c r="B506" t="s">
        <v>44</v>
      </c>
      <c r="C506" t="s">
        <v>16</v>
      </c>
      <c r="D506">
        <v>118</v>
      </c>
      <c r="E506">
        <v>121</v>
      </c>
      <c r="F506">
        <v>118.8</v>
      </c>
    </row>
    <row r="507" spans="1:6" x14ac:dyDescent="0.3">
      <c r="A507">
        <v>2014</v>
      </c>
      <c r="B507" t="s">
        <v>44</v>
      </c>
      <c r="C507" t="s">
        <v>27</v>
      </c>
      <c r="D507">
        <v>108.8</v>
      </c>
      <c r="E507">
        <v>109.7</v>
      </c>
      <c r="F507">
        <v>109.2</v>
      </c>
    </row>
    <row r="508" spans="1:6" x14ac:dyDescent="0.3">
      <c r="A508">
        <v>2014</v>
      </c>
      <c r="B508" t="s">
        <v>44</v>
      </c>
      <c r="C508" t="s">
        <v>14</v>
      </c>
      <c r="D508">
        <v>120.9</v>
      </c>
      <c r="E508">
        <v>123.4</v>
      </c>
      <c r="F508">
        <v>122.1</v>
      </c>
    </row>
    <row r="509" spans="1:6" x14ac:dyDescent="0.3">
      <c r="A509">
        <v>2014</v>
      </c>
      <c r="B509" t="s">
        <v>44</v>
      </c>
      <c r="C509" t="s">
        <v>10</v>
      </c>
      <c r="D509">
        <v>113.2</v>
      </c>
      <c r="E509">
        <v>113.1</v>
      </c>
      <c r="F509">
        <v>113.2</v>
      </c>
    </row>
    <row r="510" spans="1:6" x14ac:dyDescent="0.3">
      <c r="A510">
        <v>2014</v>
      </c>
      <c r="B510" t="s">
        <v>44</v>
      </c>
      <c r="C510" t="s">
        <v>25</v>
      </c>
      <c r="D510">
        <v>111.8</v>
      </c>
      <c r="E510">
        <v>112.4</v>
      </c>
      <c r="F510">
        <v>112.1</v>
      </c>
    </row>
    <row r="511" spans="1:6" x14ac:dyDescent="0.3">
      <c r="A511">
        <v>2014</v>
      </c>
      <c r="B511" t="s">
        <v>44</v>
      </c>
      <c r="C511" t="s">
        <v>12</v>
      </c>
      <c r="D511">
        <v>113.3</v>
      </c>
      <c r="E511">
        <v>120</v>
      </c>
      <c r="F511">
        <v>115.5</v>
      </c>
    </row>
    <row r="512" spans="1:6" x14ac:dyDescent="0.3">
      <c r="A512">
        <v>2014</v>
      </c>
      <c r="B512" t="s">
        <v>44</v>
      </c>
      <c r="C512" t="s">
        <v>11</v>
      </c>
      <c r="D512">
        <v>104.8</v>
      </c>
      <c r="E512">
        <v>102.7</v>
      </c>
      <c r="F512">
        <v>104.1</v>
      </c>
    </row>
    <row r="513" spans="1:6" x14ac:dyDescent="0.3">
      <c r="A513">
        <v>2014</v>
      </c>
      <c r="B513" t="s">
        <v>44</v>
      </c>
      <c r="C513" t="s">
        <v>24</v>
      </c>
      <c r="D513">
        <v>113.2</v>
      </c>
      <c r="E513">
        <v>113</v>
      </c>
      <c r="F513">
        <v>113.1</v>
      </c>
    </row>
    <row r="514" spans="1:6" x14ac:dyDescent="0.3">
      <c r="A514">
        <v>2014</v>
      </c>
      <c r="B514" t="s">
        <v>44</v>
      </c>
      <c r="C514" t="s">
        <v>9</v>
      </c>
      <c r="D514">
        <v>150.1</v>
      </c>
      <c r="E514">
        <v>172.4</v>
      </c>
      <c r="F514">
        <v>157.69999999999999</v>
      </c>
    </row>
    <row r="515" spans="1:6" x14ac:dyDescent="0.3">
      <c r="A515">
        <v>2014</v>
      </c>
      <c r="B515" t="s">
        <v>42</v>
      </c>
      <c r="C515" t="s">
        <v>3</v>
      </c>
      <c r="D515">
        <v>120.7</v>
      </c>
      <c r="E515">
        <v>123.1</v>
      </c>
      <c r="F515">
        <v>121.5</v>
      </c>
    </row>
    <row r="516" spans="1:6" x14ac:dyDescent="0.3">
      <c r="A516">
        <v>2014</v>
      </c>
      <c r="B516" t="s">
        <v>42</v>
      </c>
      <c r="C516" t="s">
        <v>17</v>
      </c>
      <c r="D516">
        <v>119.7</v>
      </c>
      <c r="E516">
        <v>117.4</v>
      </c>
      <c r="F516">
        <v>118.8</v>
      </c>
    </row>
    <row r="517" spans="1:6" x14ac:dyDescent="0.3">
      <c r="A517">
        <v>2014</v>
      </c>
      <c r="B517" t="s">
        <v>42</v>
      </c>
      <c r="C517" t="s">
        <v>19</v>
      </c>
      <c r="D517">
        <v>119.3</v>
      </c>
      <c r="E517">
        <v>116.7</v>
      </c>
      <c r="F517">
        <v>118.3</v>
      </c>
    </row>
    <row r="518" spans="1:6" x14ac:dyDescent="0.3">
      <c r="A518">
        <v>2014</v>
      </c>
      <c r="B518" t="s">
        <v>42</v>
      </c>
      <c r="C518" t="s">
        <v>26</v>
      </c>
      <c r="D518">
        <v>114.3</v>
      </c>
      <c r="E518">
        <v>115.1</v>
      </c>
      <c r="F518">
        <v>114.8</v>
      </c>
    </row>
    <row r="519" spans="1:6" x14ac:dyDescent="0.3">
      <c r="A519">
        <v>2014</v>
      </c>
      <c r="B519" t="s">
        <v>42</v>
      </c>
      <c r="C519" t="s">
        <v>5</v>
      </c>
      <c r="D519">
        <v>116.1</v>
      </c>
      <c r="E519">
        <v>115.4</v>
      </c>
      <c r="F519">
        <v>115.8</v>
      </c>
    </row>
    <row r="520" spans="1:6" x14ac:dyDescent="0.3">
      <c r="A520">
        <v>2014</v>
      </c>
      <c r="B520" t="s">
        <v>42</v>
      </c>
      <c r="C520" t="s">
        <v>15</v>
      </c>
      <c r="D520">
        <v>119.5</v>
      </c>
      <c r="E520">
        <v>122</v>
      </c>
      <c r="F520">
        <v>120.4</v>
      </c>
    </row>
    <row r="521" spans="1:6" x14ac:dyDescent="0.3">
      <c r="A521">
        <v>2014</v>
      </c>
      <c r="B521" t="s">
        <v>42</v>
      </c>
      <c r="C521" t="s">
        <v>18</v>
      </c>
      <c r="D521">
        <v>117.3</v>
      </c>
      <c r="E521">
        <v>113.2</v>
      </c>
      <c r="F521">
        <v>115.6</v>
      </c>
    </row>
    <row r="522" spans="1:6" x14ac:dyDescent="0.3">
      <c r="A522">
        <v>2014</v>
      </c>
      <c r="B522" t="s">
        <v>42</v>
      </c>
      <c r="C522" t="s">
        <v>8</v>
      </c>
      <c r="D522">
        <v>125.8</v>
      </c>
      <c r="E522">
        <v>131.19999999999999</v>
      </c>
      <c r="F522">
        <v>128.30000000000001</v>
      </c>
    </row>
    <row r="523" spans="1:6" x14ac:dyDescent="0.3">
      <c r="A523">
        <v>2014</v>
      </c>
      <c r="B523" t="s">
        <v>42</v>
      </c>
      <c r="C523" t="s">
        <v>21</v>
      </c>
      <c r="D523">
        <v>114.4</v>
      </c>
      <c r="E523">
        <v>111.2</v>
      </c>
      <c r="F523">
        <v>113.2</v>
      </c>
    </row>
    <row r="524" spans="1:6" x14ac:dyDescent="0.3">
      <c r="A524">
        <v>2014</v>
      </c>
      <c r="B524" t="s">
        <v>42</v>
      </c>
      <c r="C524" t="s">
        <v>29</v>
      </c>
      <c r="D524">
        <v>117</v>
      </c>
      <c r="E524">
        <v>116.4</v>
      </c>
      <c r="F524">
        <v>116.7</v>
      </c>
    </row>
    <row r="525" spans="1:6" x14ac:dyDescent="0.3">
      <c r="A525">
        <v>2014</v>
      </c>
      <c r="B525" t="s">
        <v>42</v>
      </c>
      <c r="C525" t="s">
        <v>23</v>
      </c>
      <c r="D525">
        <v>112.8</v>
      </c>
      <c r="E525">
        <v>111.4</v>
      </c>
      <c r="F525">
        <v>112.3</v>
      </c>
    </row>
    <row r="526" spans="1:6" x14ac:dyDescent="0.3">
      <c r="A526">
        <v>2014</v>
      </c>
      <c r="B526" t="s">
        <v>42</v>
      </c>
      <c r="C526" t="s">
        <v>22</v>
      </c>
      <c r="D526">
        <v>114.9</v>
      </c>
      <c r="E526">
        <v>114.3</v>
      </c>
      <c r="F526">
        <v>114.6</v>
      </c>
    </row>
    <row r="527" spans="1:6" x14ac:dyDescent="0.3">
      <c r="A527">
        <v>2014</v>
      </c>
      <c r="B527" t="s">
        <v>42</v>
      </c>
      <c r="C527" t="s">
        <v>20</v>
      </c>
      <c r="D527" t="s">
        <v>32</v>
      </c>
      <c r="E527">
        <v>113.9</v>
      </c>
      <c r="F527">
        <v>113.9</v>
      </c>
    </row>
    <row r="528" spans="1:6" x14ac:dyDescent="0.3">
      <c r="A528">
        <v>2014</v>
      </c>
      <c r="B528" t="s">
        <v>42</v>
      </c>
      <c r="C528" t="s">
        <v>4</v>
      </c>
      <c r="D528">
        <v>121.6</v>
      </c>
      <c r="E528">
        <v>125.9</v>
      </c>
      <c r="F528">
        <v>123.1</v>
      </c>
    </row>
    <row r="529" spans="1:6" x14ac:dyDescent="0.3">
      <c r="A529">
        <v>2014</v>
      </c>
      <c r="B529" t="s">
        <v>42</v>
      </c>
      <c r="C529" t="s">
        <v>6</v>
      </c>
      <c r="D529">
        <v>119.3</v>
      </c>
      <c r="E529">
        <v>120.4</v>
      </c>
      <c r="F529">
        <v>119.7</v>
      </c>
    </row>
    <row r="530" spans="1:6" x14ac:dyDescent="0.3">
      <c r="A530">
        <v>2014</v>
      </c>
      <c r="B530" t="s">
        <v>42</v>
      </c>
      <c r="C530" t="s">
        <v>28</v>
      </c>
      <c r="D530">
        <v>112.3</v>
      </c>
      <c r="E530">
        <v>112.2</v>
      </c>
      <c r="F530">
        <v>112.3</v>
      </c>
    </row>
    <row r="531" spans="1:6" x14ac:dyDescent="0.3">
      <c r="A531">
        <v>2014</v>
      </c>
      <c r="B531" t="s">
        <v>42</v>
      </c>
      <c r="C531" t="s">
        <v>13</v>
      </c>
      <c r="D531">
        <v>114.9</v>
      </c>
      <c r="E531">
        <v>113.2</v>
      </c>
      <c r="F531">
        <v>114.2</v>
      </c>
    </row>
    <row r="532" spans="1:6" x14ac:dyDescent="0.3">
      <c r="A532">
        <v>2014</v>
      </c>
      <c r="B532" t="s">
        <v>42</v>
      </c>
      <c r="C532" t="s">
        <v>7</v>
      </c>
      <c r="D532">
        <v>110.3</v>
      </c>
      <c r="E532">
        <v>103.4</v>
      </c>
      <c r="F532">
        <v>107.8</v>
      </c>
    </row>
    <row r="533" spans="1:6" x14ac:dyDescent="0.3">
      <c r="A533">
        <v>2014</v>
      </c>
      <c r="B533" t="s">
        <v>42</v>
      </c>
      <c r="C533" t="s">
        <v>16</v>
      </c>
      <c r="D533">
        <v>117.3</v>
      </c>
      <c r="E533">
        <v>119</v>
      </c>
      <c r="F533">
        <v>117.8</v>
      </c>
    </row>
    <row r="534" spans="1:6" x14ac:dyDescent="0.3">
      <c r="A534">
        <v>2014</v>
      </c>
      <c r="B534" t="s">
        <v>42</v>
      </c>
      <c r="C534" t="s">
        <v>27</v>
      </c>
      <c r="D534">
        <v>108</v>
      </c>
      <c r="E534">
        <v>108.7</v>
      </c>
      <c r="F534">
        <v>108.3</v>
      </c>
    </row>
    <row r="535" spans="1:6" x14ac:dyDescent="0.3">
      <c r="A535">
        <v>2014</v>
      </c>
      <c r="B535" t="s">
        <v>42</v>
      </c>
      <c r="C535" t="s">
        <v>14</v>
      </c>
      <c r="D535">
        <v>120.1</v>
      </c>
      <c r="E535">
        <v>122.4</v>
      </c>
      <c r="F535">
        <v>121.2</v>
      </c>
    </row>
    <row r="536" spans="1:6" x14ac:dyDescent="0.3">
      <c r="A536">
        <v>2014</v>
      </c>
      <c r="B536" t="s">
        <v>42</v>
      </c>
      <c r="C536" t="s">
        <v>10</v>
      </c>
      <c r="D536">
        <v>112.2</v>
      </c>
      <c r="E536">
        <v>112.8</v>
      </c>
      <c r="F536">
        <v>112.4</v>
      </c>
    </row>
    <row r="537" spans="1:6" x14ac:dyDescent="0.3">
      <c r="A537">
        <v>2014</v>
      </c>
      <c r="B537" t="s">
        <v>42</v>
      </c>
      <c r="C537" t="s">
        <v>25</v>
      </c>
      <c r="D537">
        <v>111.4</v>
      </c>
      <c r="E537">
        <v>111.8</v>
      </c>
      <c r="F537">
        <v>111.6</v>
      </c>
    </row>
    <row r="538" spans="1:6" x14ac:dyDescent="0.3">
      <c r="A538">
        <v>2014</v>
      </c>
      <c r="B538" t="s">
        <v>42</v>
      </c>
      <c r="C538" t="s">
        <v>12</v>
      </c>
      <c r="D538">
        <v>112.3</v>
      </c>
      <c r="E538">
        <v>118.3</v>
      </c>
      <c r="F538">
        <v>114.3</v>
      </c>
    </row>
    <row r="539" spans="1:6" x14ac:dyDescent="0.3">
      <c r="A539">
        <v>2014</v>
      </c>
      <c r="B539" t="s">
        <v>42</v>
      </c>
      <c r="C539" t="s">
        <v>11</v>
      </c>
      <c r="D539">
        <v>103.6</v>
      </c>
      <c r="E539">
        <v>101.4</v>
      </c>
      <c r="F539">
        <v>102.9</v>
      </c>
    </row>
    <row r="540" spans="1:6" x14ac:dyDescent="0.3">
      <c r="A540">
        <v>2014</v>
      </c>
      <c r="B540" t="s">
        <v>42</v>
      </c>
      <c r="C540" t="s">
        <v>24</v>
      </c>
      <c r="D540">
        <v>112.2</v>
      </c>
      <c r="E540">
        <v>111.5</v>
      </c>
      <c r="F540">
        <v>111.8</v>
      </c>
    </row>
    <row r="541" spans="1:6" x14ac:dyDescent="0.3">
      <c r="A541">
        <v>2014</v>
      </c>
      <c r="B541" t="s">
        <v>42</v>
      </c>
      <c r="C541" t="s">
        <v>9</v>
      </c>
      <c r="D541">
        <v>129.30000000000001</v>
      </c>
      <c r="E541">
        <v>137.5</v>
      </c>
      <c r="F541">
        <v>132.1</v>
      </c>
    </row>
    <row r="542" spans="1:6" x14ac:dyDescent="0.3">
      <c r="A542">
        <v>2014</v>
      </c>
      <c r="B542" t="s">
        <v>38</v>
      </c>
      <c r="C542" t="s">
        <v>3</v>
      </c>
      <c r="D542">
        <v>120.1</v>
      </c>
      <c r="E542">
        <v>122.1</v>
      </c>
    </row>
    <row r="543" spans="1:6" x14ac:dyDescent="0.3">
      <c r="A543">
        <v>2014</v>
      </c>
      <c r="B543" t="s">
        <v>38</v>
      </c>
      <c r="C543" t="s">
        <v>17</v>
      </c>
      <c r="D543">
        <v>117.5</v>
      </c>
      <c r="E543">
        <v>115.8</v>
      </c>
    </row>
    <row r="544" spans="1:6" x14ac:dyDescent="0.3">
      <c r="A544">
        <v>2014</v>
      </c>
      <c r="B544" t="s">
        <v>38</v>
      </c>
      <c r="C544" t="s">
        <v>19</v>
      </c>
      <c r="D544">
        <v>117.2</v>
      </c>
      <c r="E544">
        <v>115.2</v>
      </c>
    </row>
    <row r="545" spans="1:5" x14ac:dyDescent="0.3">
      <c r="A545">
        <v>2014</v>
      </c>
      <c r="B545" t="s">
        <v>38</v>
      </c>
      <c r="C545" t="s">
        <v>26</v>
      </c>
      <c r="D545">
        <v>112.4</v>
      </c>
      <c r="E545">
        <v>111.8</v>
      </c>
    </row>
    <row r="546" spans="1:5" x14ac:dyDescent="0.3">
      <c r="A546">
        <v>2014</v>
      </c>
      <c r="B546" t="s">
        <v>38</v>
      </c>
      <c r="C546" t="s">
        <v>5</v>
      </c>
      <c r="D546">
        <v>120.7</v>
      </c>
      <c r="E546">
        <v>121.5</v>
      </c>
    </row>
    <row r="547" spans="1:5" x14ac:dyDescent="0.3">
      <c r="A547">
        <v>2014</v>
      </c>
      <c r="B547" t="s">
        <v>38</v>
      </c>
      <c r="C547" t="s">
        <v>15</v>
      </c>
      <c r="D547">
        <v>116.2</v>
      </c>
      <c r="E547">
        <v>116</v>
      </c>
    </row>
    <row r="548" spans="1:5" x14ac:dyDescent="0.3">
      <c r="A548">
        <v>2014</v>
      </c>
      <c r="B548" t="s">
        <v>38</v>
      </c>
      <c r="C548" t="s">
        <v>18</v>
      </c>
      <c r="D548">
        <v>114.9</v>
      </c>
      <c r="E548">
        <v>112.1</v>
      </c>
    </row>
    <row r="549" spans="1:5" x14ac:dyDescent="0.3">
      <c r="A549">
        <v>2014</v>
      </c>
      <c r="B549" t="s">
        <v>38</v>
      </c>
      <c r="C549" t="s">
        <v>8</v>
      </c>
      <c r="D549">
        <v>119.6</v>
      </c>
      <c r="E549">
        <v>117.7</v>
      </c>
    </row>
    <row r="550" spans="1:5" x14ac:dyDescent="0.3">
      <c r="A550">
        <v>2014</v>
      </c>
      <c r="B550" t="s">
        <v>38</v>
      </c>
      <c r="C550" t="s">
        <v>21</v>
      </c>
      <c r="D550">
        <v>113.4</v>
      </c>
      <c r="E550">
        <v>110.9</v>
      </c>
    </row>
    <row r="551" spans="1:5" x14ac:dyDescent="0.3">
      <c r="A551">
        <v>2014</v>
      </c>
      <c r="B551" t="s">
        <v>38</v>
      </c>
      <c r="C551" t="s">
        <v>29</v>
      </c>
      <c r="D551">
        <v>114.6</v>
      </c>
      <c r="E551">
        <v>113.7</v>
      </c>
    </row>
    <row r="552" spans="1:5" x14ac:dyDescent="0.3">
      <c r="A552">
        <v>2014</v>
      </c>
      <c r="B552" t="s">
        <v>38</v>
      </c>
      <c r="C552" t="s">
        <v>23</v>
      </c>
      <c r="D552">
        <v>111.4</v>
      </c>
      <c r="E552">
        <v>110.8</v>
      </c>
    </row>
    <row r="553" spans="1:5" x14ac:dyDescent="0.3">
      <c r="A553">
        <v>2014</v>
      </c>
      <c r="B553" t="s">
        <v>38</v>
      </c>
      <c r="C553" t="s">
        <v>22</v>
      </c>
      <c r="D553">
        <v>113.4</v>
      </c>
      <c r="E553">
        <v>113</v>
      </c>
    </row>
    <row r="554" spans="1:5" x14ac:dyDescent="0.3">
      <c r="A554">
        <v>2014</v>
      </c>
      <c r="B554" t="s">
        <v>38</v>
      </c>
      <c r="C554" t="s">
        <v>20</v>
      </c>
      <c r="D554" t="s">
        <v>32</v>
      </c>
      <c r="E554">
        <v>113.2</v>
      </c>
    </row>
    <row r="555" spans="1:5" x14ac:dyDescent="0.3">
      <c r="A555">
        <v>2014</v>
      </c>
      <c r="B555" t="s">
        <v>38</v>
      </c>
      <c r="C555" t="s">
        <v>4</v>
      </c>
      <c r="D555">
        <v>118.1</v>
      </c>
      <c r="E555">
        <v>121.4</v>
      </c>
    </row>
    <row r="556" spans="1:5" x14ac:dyDescent="0.3">
      <c r="A556">
        <v>2014</v>
      </c>
      <c r="B556" t="s">
        <v>38</v>
      </c>
      <c r="C556" t="s">
        <v>6</v>
      </c>
      <c r="D556">
        <v>116.1</v>
      </c>
      <c r="E556">
        <v>116.2</v>
      </c>
    </row>
    <row r="557" spans="1:5" x14ac:dyDescent="0.3">
      <c r="A557">
        <v>2014</v>
      </c>
      <c r="B557" t="s">
        <v>38</v>
      </c>
      <c r="C557" t="s">
        <v>28</v>
      </c>
      <c r="D557">
        <v>111.3</v>
      </c>
      <c r="E557">
        <v>111.4</v>
      </c>
    </row>
    <row r="558" spans="1:5" x14ac:dyDescent="0.3">
      <c r="A558">
        <v>2014</v>
      </c>
      <c r="B558" t="s">
        <v>38</v>
      </c>
      <c r="C558" t="s">
        <v>13</v>
      </c>
      <c r="D558">
        <v>113</v>
      </c>
      <c r="E558">
        <v>112.2</v>
      </c>
    </row>
    <row r="559" spans="1:5" x14ac:dyDescent="0.3">
      <c r="A559">
        <v>2014</v>
      </c>
      <c r="B559" t="s">
        <v>38</v>
      </c>
      <c r="C559" t="s">
        <v>7</v>
      </c>
      <c r="D559">
        <v>109.3</v>
      </c>
      <c r="E559">
        <v>102.8</v>
      </c>
    </row>
    <row r="560" spans="1:5" x14ac:dyDescent="0.3">
      <c r="A560">
        <v>2014</v>
      </c>
      <c r="B560" t="s">
        <v>38</v>
      </c>
      <c r="C560" t="s">
        <v>16</v>
      </c>
      <c r="D560">
        <v>114.6</v>
      </c>
      <c r="E560">
        <v>116.7</v>
      </c>
    </row>
    <row r="561" spans="1:6" x14ac:dyDescent="0.3">
      <c r="A561">
        <v>2014</v>
      </c>
      <c r="B561" t="s">
        <v>38</v>
      </c>
      <c r="C561" t="s">
        <v>27</v>
      </c>
      <c r="D561">
        <v>108.9</v>
      </c>
      <c r="E561">
        <v>109.2</v>
      </c>
    </row>
    <row r="562" spans="1:6" x14ac:dyDescent="0.3">
      <c r="A562">
        <v>2014</v>
      </c>
      <c r="B562" t="s">
        <v>38</v>
      </c>
      <c r="C562" t="s">
        <v>14</v>
      </c>
      <c r="D562">
        <v>118.3</v>
      </c>
      <c r="E562">
        <v>120.5</v>
      </c>
    </row>
    <row r="563" spans="1:6" x14ac:dyDescent="0.3">
      <c r="A563">
        <v>2014</v>
      </c>
      <c r="B563" t="s">
        <v>38</v>
      </c>
      <c r="C563" t="s">
        <v>10</v>
      </c>
      <c r="D563">
        <v>110.2</v>
      </c>
      <c r="E563">
        <v>108.9</v>
      </c>
    </row>
    <row r="564" spans="1:6" x14ac:dyDescent="0.3">
      <c r="A564">
        <v>2014</v>
      </c>
      <c r="B564" t="s">
        <v>38</v>
      </c>
      <c r="C564" t="s">
        <v>25</v>
      </c>
      <c r="D564">
        <v>110.2</v>
      </c>
      <c r="E564">
        <v>110.9</v>
      </c>
    </row>
    <row r="565" spans="1:6" x14ac:dyDescent="0.3">
      <c r="A565">
        <v>2014</v>
      </c>
      <c r="B565" t="s">
        <v>38</v>
      </c>
      <c r="C565" t="s">
        <v>12</v>
      </c>
      <c r="D565">
        <v>110.7</v>
      </c>
      <c r="E565">
        <v>114.1</v>
      </c>
    </row>
    <row r="566" spans="1:6" x14ac:dyDescent="0.3">
      <c r="A566">
        <v>2014</v>
      </c>
      <c r="B566" t="s">
        <v>38</v>
      </c>
      <c r="C566" t="s">
        <v>11</v>
      </c>
      <c r="D566">
        <v>101.2</v>
      </c>
      <c r="E566">
        <v>96.3</v>
      </c>
    </row>
    <row r="567" spans="1:6" x14ac:dyDescent="0.3">
      <c r="A567">
        <v>2014</v>
      </c>
      <c r="B567" t="s">
        <v>38</v>
      </c>
      <c r="C567" t="s">
        <v>24</v>
      </c>
      <c r="D567">
        <v>111.2</v>
      </c>
      <c r="E567">
        <v>111.6</v>
      </c>
    </row>
    <row r="568" spans="1:6" x14ac:dyDescent="0.3">
      <c r="A568">
        <v>2014</v>
      </c>
      <c r="B568" t="s">
        <v>38</v>
      </c>
      <c r="C568" t="s">
        <v>9</v>
      </c>
      <c r="D568">
        <v>117.9</v>
      </c>
      <c r="E568">
        <v>113.3</v>
      </c>
    </row>
    <row r="569" spans="1:6" x14ac:dyDescent="0.3">
      <c r="A569">
        <v>2014</v>
      </c>
      <c r="B569" t="s">
        <v>38</v>
      </c>
      <c r="C569" t="s">
        <v>3</v>
      </c>
      <c r="F569">
        <v>120.7</v>
      </c>
    </row>
    <row r="570" spans="1:6" x14ac:dyDescent="0.3">
      <c r="A570">
        <v>2014</v>
      </c>
      <c r="B570" t="s">
        <v>38</v>
      </c>
      <c r="C570" t="s">
        <v>17</v>
      </c>
      <c r="F570">
        <v>116.8</v>
      </c>
    </row>
    <row r="571" spans="1:6" x14ac:dyDescent="0.3">
      <c r="A571">
        <v>2014</v>
      </c>
      <c r="B571" t="s">
        <v>38</v>
      </c>
      <c r="C571" t="s">
        <v>19</v>
      </c>
      <c r="F571">
        <v>116.4</v>
      </c>
    </row>
    <row r="572" spans="1:6" x14ac:dyDescent="0.3">
      <c r="A572">
        <v>2014</v>
      </c>
      <c r="B572" t="s">
        <v>38</v>
      </c>
      <c r="C572" t="s">
        <v>26</v>
      </c>
      <c r="F572">
        <v>112</v>
      </c>
    </row>
    <row r="573" spans="1:6" x14ac:dyDescent="0.3">
      <c r="A573">
        <v>2014</v>
      </c>
      <c r="B573" t="s">
        <v>38</v>
      </c>
      <c r="C573" t="s">
        <v>5</v>
      </c>
      <c r="F573">
        <v>121</v>
      </c>
    </row>
    <row r="574" spans="1:6" x14ac:dyDescent="0.3">
      <c r="A574">
        <v>2014</v>
      </c>
      <c r="B574" t="s">
        <v>38</v>
      </c>
      <c r="C574" t="s">
        <v>15</v>
      </c>
      <c r="F574">
        <v>116.1</v>
      </c>
    </row>
    <row r="575" spans="1:6" x14ac:dyDescent="0.3">
      <c r="A575">
        <v>2014</v>
      </c>
      <c r="B575" t="s">
        <v>38</v>
      </c>
      <c r="C575" t="s">
        <v>18</v>
      </c>
      <c r="F575">
        <v>113.7</v>
      </c>
    </row>
    <row r="576" spans="1:6" x14ac:dyDescent="0.3">
      <c r="A576">
        <v>2014</v>
      </c>
      <c r="B576" t="s">
        <v>38</v>
      </c>
      <c r="C576" t="s">
        <v>8</v>
      </c>
      <c r="F576">
        <v>118.7</v>
      </c>
    </row>
    <row r="577" spans="1:6" x14ac:dyDescent="0.3">
      <c r="A577">
        <v>2014</v>
      </c>
      <c r="B577" t="s">
        <v>38</v>
      </c>
      <c r="C577" t="s">
        <v>21</v>
      </c>
      <c r="F577">
        <v>112.5</v>
      </c>
    </row>
    <row r="578" spans="1:6" x14ac:dyDescent="0.3">
      <c r="A578">
        <v>2014</v>
      </c>
      <c r="B578" t="s">
        <v>38</v>
      </c>
      <c r="C578" t="s">
        <v>29</v>
      </c>
      <c r="F578">
        <v>114.2</v>
      </c>
    </row>
    <row r="579" spans="1:6" x14ac:dyDescent="0.3">
      <c r="A579">
        <v>2014</v>
      </c>
      <c r="B579" t="s">
        <v>38</v>
      </c>
      <c r="C579" t="s">
        <v>23</v>
      </c>
      <c r="F579">
        <v>111.2</v>
      </c>
    </row>
    <row r="580" spans="1:6" x14ac:dyDescent="0.3">
      <c r="A580">
        <v>2014</v>
      </c>
      <c r="B580" t="s">
        <v>38</v>
      </c>
      <c r="C580" t="s">
        <v>22</v>
      </c>
      <c r="F580">
        <v>113.2</v>
      </c>
    </row>
    <row r="581" spans="1:6" x14ac:dyDescent="0.3">
      <c r="A581">
        <v>2014</v>
      </c>
      <c r="B581" t="s">
        <v>38</v>
      </c>
      <c r="C581" t="s">
        <v>20</v>
      </c>
      <c r="F581">
        <v>113.2</v>
      </c>
    </row>
    <row r="582" spans="1:6" x14ac:dyDescent="0.3">
      <c r="A582">
        <v>2014</v>
      </c>
      <c r="B582" t="s">
        <v>38</v>
      </c>
      <c r="C582" t="s">
        <v>4</v>
      </c>
      <c r="F582">
        <v>119.3</v>
      </c>
    </row>
    <row r="583" spans="1:6" x14ac:dyDescent="0.3">
      <c r="A583">
        <v>2014</v>
      </c>
      <c r="B583" t="s">
        <v>38</v>
      </c>
      <c r="C583" t="s">
        <v>6</v>
      </c>
      <c r="F583">
        <v>116.1</v>
      </c>
    </row>
    <row r="584" spans="1:6" x14ac:dyDescent="0.3">
      <c r="A584">
        <v>2014</v>
      </c>
      <c r="B584" t="s">
        <v>38</v>
      </c>
      <c r="C584" t="s">
        <v>28</v>
      </c>
      <c r="F584">
        <v>111.3</v>
      </c>
    </row>
    <row r="585" spans="1:6" x14ac:dyDescent="0.3">
      <c r="A585">
        <v>2014</v>
      </c>
      <c r="B585" t="s">
        <v>38</v>
      </c>
      <c r="C585" t="s">
        <v>13</v>
      </c>
      <c r="F585">
        <v>112.7</v>
      </c>
    </row>
    <row r="586" spans="1:6" x14ac:dyDescent="0.3">
      <c r="A586">
        <v>2014</v>
      </c>
      <c r="B586" t="s">
        <v>38</v>
      </c>
      <c r="C586" t="s">
        <v>7</v>
      </c>
      <c r="F586">
        <v>106.9</v>
      </c>
    </row>
    <row r="587" spans="1:6" x14ac:dyDescent="0.3">
      <c r="A587">
        <v>2014</v>
      </c>
      <c r="B587" t="s">
        <v>38</v>
      </c>
      <c r="C587" t="s">
        <v>16</v>
      </c>
      <c r="F587">
        <v>115.2</v>
      </c>
    </row>
    <row r="588" spans="1:6" x14ac:dyDescent="0.3">
      <c r="A588">
        <v>2014</v>
      </c>
      <c r="B588" t="s">
        <v>38</v>
      </c>
      <c r="C588" t="s">
        <v>27</v>
      </c>
      <c r="F588">
        <v>109</v>
      </c>
    </row>
    <row r="589" spans="1:6" x14ac:dyDescent="0.3">
      <c r="A589">
        <v>2014</v>
      </c>
      <c r="B589" t="s">
        <v>38</v>
      </c>
      <c r="C589" t="s">
        <v>14</v>
      </c>
      <c r="F589">
        <v>119.3</v>
      </c>
    </row>
    <row r="590" spans="1:6" x14ac:dyDescent="0.3">
      <c r="A590">
        <v>2014</v>
      </c>
      <c r="B590" t="s">
        <v>38</v>
      </c>
      <c r="C590" t="s">
        <v>10</v>
      </c>
      <c r="F590">
        <v>109.8</v>
      </c>
    </row>
    <row r="591" spans="1:6" x14ac:dyDescent="0.3">
      <c r="A591">
        <v>2014</v>
      </c>
      <c r="B591" t="s">
        <v>38</v>
      </c>
      <c r="C591" t="s">
        <v>25</v>
      </c>
      <c r="F591">
        <v>110.6</v>
      </c>
    </row>
    <row r="592" spans="1:6" x14ac:dyDescent="0.3">
      <c r="A592">
        <v>2014</v>
      </c>
      <c r="B592" t="s">
        <v>38</v>
      </c>
      <c r="C592" t="s">
        <v>12</v>
      </c>
      <c r="F592">
        <v>111.8</v>
      </c>
    </row>
    <row r="593" spans="1:6" x14ac:dyDescent="0.3">
      <c r="A593">
        <v>2014</v>
      </c>
      <c r="B593" t="s">
        <v>38</v>
      </c>
      <c r="C593" t="s">
        <v>11</v>
      </c>
      <c r="F593">
        <v>99.6</v>
      </c>
    </row>
    <row r="594" spans="1:6" x14ac:dyDescent="0.3">
      <c r="A594">
        <v>2014</v>
      </c>
      <c r="B594" t="s">
        <v>38</v>
      </c>
      <c r="C594" t="s">
        <v>24</v>
      </c>
      <c r="F594">
        <v>111.4</v>
      </c>
    </row>
    <row r="595" spans="1:6" x14ac:dyDescent="0.3">
      <c r="A595">
        <v>2014</v>
      </c>
      <c r="B595" t="s">
        <v>38</v>
      </c>
      <c r="C595" t="s">
        <v>9</v>
      </c>
      <c r="F595">
        <v>116.3</v>
      </c>
    </row>
    <row r="596" spans="1:6" x14ac:dyDescent="0.3">
      <c r="A596">
        <v>2014</v>
      </c>
      <c r="B596" t="s">
        <v>41</v>
      </c>
      <c r="C596" t="s">
        <v>3</v>
      </c>
      <c r="D596">
        <v>120.3</v>
      </c>
      <c r="E596">
        <v>122.7</v>
      </c>
      <c r="F596">
        <v>121.1</v>
      </c>
    </row>
    <row r="597" spans="1:6" x14ac:dyDescent="0.3">
      <c r="A597">
        <v>2014</v>
      </c>
      <c r="B597" t="s">
        <v>41</v>
      </c>
      <c r="C597" t="s">
        <v>17</v>
      </c>
      <c r="D597">
        <v>118.7</v>
      </c>
      <c r="E597">
        <v>116.8</v>
      </c>
      <c r="F597">
        <v>118</v>
      </c>
    </row>
    <row r="598" spans="1:6" x14ac:dyDescent="0.3">
      <c r="A598">
        <v>2014</v>
      </c>
      <c r="B598" t="s">
        <v>41</v>
      </c>
      <c r="C598" t="s">
        <v>19</v>
      </c>
      <c r="D598">
        <v>118.5</v>
      </c>
      <c r="E598">
        <v>116.2</v>
      </c>
      <c r="F598">
        <v>117.6</v>
      </c>
    </row>
    <row r="599" spans="1:6" x14ac:dyDescent="0.3">
      <c r="A599">
        <v>2014</v>
      </c>
      <c r="B599" t="s">
        <v>41</v>
      </c>
      <c r="C599" t="s">
        <v>26</v>
      </c>
      <c r="D599">
        <v>113.1</v>
      </c>
      <c r="E599">
        <v>112.9</v>
      </c>
      <c r="F599">
        <v>113</v>
      </c>
    </row>
    <row r="600" spans="1:6" x14ac:dyDescent="0.3">
      <c r="A600">
        <v>2014</v>
      </c>
      <c r="B600" t="s">
        <v>41</v>
      </c>
      <c r="C600" t="s">
        <v>5</v>
      </c>
      <c r="D600">
        <v>116.9</v>
      </c>
      <c r="E600">
        <v>114.2</v>
      </c>
      <c r="F600">
        <v>115.9</v>
      </c>
    </row>
    <row r="601" spans="1:6" x14ac:dyDescent="0.3">
      <c r="A601">
        <v>2014</v>
      </c>
      <c r="B601" t="s">
        <v>41</v>
      </c>
      <c r="C601" t="s">
        <v>15</v>
      </c>
      <c r="D601">
        <v>118.2</v>
      </c>
      <c r="E601">
        <v>120</v>
      </c>
      <c r="F601">
        <v>118.9</v>
      </c>
    </row>
    <row r="602" spans="1:6" x14ac:dyDescent="0.3">
      <c r="A602">
        <v>2014</v>
      </c>
      <c r="B602" t="s">
        <v>41</v>
      </c>
      <c r="C602" t="s">
        <v>18</v>
      </c>
      <c r="D602">
        <v>116.8</v>
      </c>
      <c r="E602">
        <v>112.9</v>
      </c>
      <c r="F602">
        <v>115.2</v>
      </c>
    </row>
    <row r="603" spans="1:6" x14ac:dyDescent="0.3">
      <c r="A603">
        <v>2014</v>
      </c>
      <c r="B603" t="s">
        <v>41</v>
      </c>
      <c r="C603" t="s">
        <v>8</v>
      </c>
      <c r="D603">
        <v>126.3</v>
      </c>
      <c r="E603">
        <v>129.19999999999999</v>
      </c>
      <c r="F603">
        <v>127.7</v>
      </c>
    </row>
    <row r="604" spans="1:6" x14ac:dyDescent="0.3">
      <c r="A604">
        <v>2014</v>
      </c>
      <c r="B604" t="s">
        <v>41</v>
      </c>
      <c r="C604" t="s">
        <v>21</v>
      </c>
      <c r="D604">
        <v>113.4</v>
      </c>
      <c r="E604">
        <v>111.1</v>
      </c>
      <c r="F604">
        <v>112.5</v>
      </c>
    </row>
    <row r="605" spans="1:6" x14ac:dyDescent="0.3">
      <c r="A605">
        <v>2014</v>
      </c>
      <c r="B605" t="s">
        <v>41</v>
      </c>
      <c r="C605" t="s">
        <v>29</v>
      </c>
      <c r="D605">
        <v>116</v>
      </c>
      <c r="E605">
        <v>115.6</v>
      </c>
      <c r="F605">
        <v>115.8</v>
      </c>
    </row>
    <row r="606" spans="1:6" x14ac:dyDescent="0.3">
      <c r="A606">
        <v>2014</v>
      </c>
      <c r="B606" t="s">
        <v>41</v>
      </c>
      <c r="C606" t="s">
        <v>23</v>
      </c>
      <c r="D606">
        <v>112.1</v>
      </c>
      <c r="E606">
        <v>111.2</v>
      </c>
      <c r="F606">
        <v>111.8</v>
      </c>
    </row>
    <row r="607" spans="1:6" x14ac:dyDescent="0.3">
      <c r="A607">
        <v>2014</v>
      </c>
      <c r="B607" t="s">
        <v>41</v>
      </c>
      <c r="C607" t="s">
        <v>22</v>
      </c>
      <c r="D607">
        <v>114.1</v>
      </c>
      <c r="E607">
        <v>114.1</v>
      </c>
      <c r="F607">
        <v>114.1</v>
      </c>
    </row>
    <row r="608" spans="1:6" x14ac:dyDescent="0.3">
      <c r="A608">
        <v>2014</v>
      </c>
      <c r="B608" t="s">
        <v>41</v>
      </c>
      <c r="C608" t="s">
        <v>20</v>
      </c>
      <c r="D608" t="s">
        <v>32</v>
      </c>
      <c r="E608">
        <v>114.3</v>
      </c>
      <c r="F608">
        <v>114.3</v>
      </c>
    </row>
    <row r="609" spans="1:6" x14ac:dyDescent="0.3">
      <c r="A609">
        <v>2014</v>
      </c>
      <c r="B609" t="s">
        <v>41</v>
      </c>
      <c r="C609" t="s">
        <v>4</v>
      </c>
      <c r="D609">
        <v>120.2</v>
      </c>
      <c r="E609">
        <v>124.1</v>
      </c>
      <c r="F609">
        <v>121.6</v>
      </c>
    </row>
    <row r="610" spans="1:6" x14ac:dyDescent="0.3">
      <c r="A610">
        <v>2014</v>
      </c>
      <c r="B610" t="s">
        <v>41</v>
      </c>
      <c r="C610" t="s">
        <v>6</v>
      </c>
      <c r="D610">
        <v>118</v>
      </c>
      <c r="E610">
        <v>119.1</v>
      </c>
      <c r="F610">
        <v>118.4</v>
      </c>
    </row>
    <row r="611" spans="1:6" x14ac:dyDescent="0.3">
      <c r="A611">
        <v>2014</v>
      </c>
      <c r="B611" t="s">
        <v>41</v>
      </c>
      <c r="C611" t="s">
        <v>28</v>
      </c>
      <c r="D611">
        <v>111.8</v>
      </c>
      <c r="E611">
        <v>111.7</v>
      </c>
      <c r="F611">
        <v>111.8</v>
      </c>
    </row>
    <row r="612" spans="1:6" x14ac:dyDescent="0.3">
      <c r="A612">
        <v>2014</v>
      </c>
      <c r="B612" t="s">
        <v>41</v>
      </c>
      <c r="C612" t="s">
        <v>13</v>
      </c>
      <c r="D612">
        <v>114.2</v>
      </c>
      <c r="E612">
        <v>112.9</v>
      </c>
      <c r="F612">
        <v>113.7</v>
      </c>
    </row>
    <row r="613" spans="1:6" x14ac:dyDescent="0.3">
      <c r="A613">
        <v>2014</v>
      </c>
      <c r="B613" t="s">
        <v>41</v>
      </c>
      <c r="C613" t="s">
        <v>7</v>
      </c>
      <c r="D613">
        <v>110.1</v>
      </c>
      <c r="E613">
        <v>103.5</v>
      </c>
      <c r="F613">
        <v>107.7</v>
      </c>
    </row>
    <row r="614" spans="1:6" x14ac:dyDescent="0.3">
      <c r="A614">
        <v>2014</v>
      </c>
      <c r="B614" t="s">
        <v>41</v>
      </c>
      <c r="C614" t="s">
        <v>16</v>
      </c>
      <c r="D614">
        <v>116.3</v>
      </c>
      <c r="E614">
        <v>118.3</v>
      </c>
      <c r="F614">
        <v>116.8</v>
      </c>
    </row>
    <row r="615" spans="1:6" x14ac:dyDescent="0.3">
      <c r="A615">
        <v>2014</v>
      </c>
      <c r="B615" t="s">
        <v>41</v>
      </c>
      <c r="C615" t="s">
        <v>27</v>
      </c>
      <c r="D615">
        <v>108.9</v>
      </c>
      <c r="E615">
        <v>109.3</v>
      </c>
      <c r="F615">
        <v>109.1</v>
      </c>
    </row>
    <row r="616" spans="1:6" x14ac:dyDescent="0.3">
      <c r="A616">
        <v>2014</v>
      </c>
      <c r="B616" t="s">
        <v>41</v>
      </c>
      <c r="C616" t="s">
        <v>14</v>
      </c>
      <c r="D616">
        <v>119.2</v>
      </c>
      <c r="E616">
        <v>121.7</v>
      </c>
      <c r="F616">
        <v>120.4</v>
      </c>
    </row>
    <row r="617" spans="1:6" x14ac:dyDescent="0.3">
      <c r="A617">
        <v>2014</v>
      </c>
      <c r="B617" t="s">
        <v>41</v>
      </c>
      <c r="C617" t="s">
        <v>10</v>
      </c>
      <c r="D617">
        <v>111.5</v>
      </c>
      <c r="E617">
        <v>112.6</v>
      </c>
      <c r="F617">
        <v>111.9</v>
      </c>
    </row>
    <row r="618" spans="1:6" x14ac:dyDescent="0.3">
      <c r="A618">
        <v>2014</v>
      </c>
      <c r="B618" t="s">
        <v>41</v>
      </c>
      <c r="C618" t="s">
        <v>25</v>
      </c>
      <c r="D618">
        <v>110.9</v>
      </c>
      <c r="E618">
        <v>111.5</v>
      </c>
      <c r="F618">
        <v>111.2</v>
      </c>
    </row>
    <row r="619" spans="1:6" x14ac:dyDescent="0.3">
      <c r="A619">
        <v>2014</v>
      </c>
      <c r="B619" t="s">
        <v>41</v>
      </c>
      <c r="C619" t="s">
        <v>12</v>
      </c>
      <c r="D619">
        <v>111.6</v>
      </c>
      <c r="E619">
        <v>117</v>
      </c>
      <c r="F619">
        <v>113.4</v>
      </c>
    </row>
    <row r="620" spans="1:6" x14ac:dyDescent="0.3">
      <c r="A620">
        <v>2014</v>
      </c>
      <c r="B620" t="s">
        <v>41</v>
      </c>
      <c r="C620" t="s">
        <v>11</v>
      </c>
      <c r="D620">
        <v>103.5</v>
      </c>
      <c r="E620">
        <v>101.3</v>
      </c>
      <c r="F620">
        <v>102.8</v>
      </c>
    </row>
    <row r="621" spans="1:6" x14ac:dyDescent="0.3">
      <c r="A621">
        <v>2014</v>
      </c>
      <c r="B621" t="s">
        <v>41</v>
      </c>
      <c r="C621" t="s">
        <v>24</v>
      </c>
      <c r="D621">
        <v>111.4</v>
      </c>
      <c r="E621">
        <v>111.3</v>
      </c>
      <c r="F621">
        <v>111.3</v>
      </c>
    </row>
    <row r="622" spans="1:6" x14ac:dyDescent="0.3">
      <c r="A622">
        <v>2014</v>
      </c>
      <c r="B622" t="s">
        <v>41</v>
      </c>
      <c r="C622" t="s">
        <v>9</v>
      </c>
      <c r="D622">
        <v>123.9</v>
      </c>
      <c r="E622">
        <v>127</v>
      </c>
      <c r="F622">
        <v>125</v>
      </c>
    </row>
    <row r="623" spans="1:6" x14ac:dyDescent="0.3">
      <c r="A623">
        <v>2014</v>
      </c>
      <c r="B623" t="s">
        <v>53</v>
      </c>
      <c r="C623" t="s">
        <v>3</v>
      </c>
      <c r="D623">
        <v>122.7</v>
      </c>
      <c r="E623">
        <v>124.5</v>
      </c>
      <c r="F623">
        <v>123.3</v>
      </c>
    </row>
    <row r="624" spans="1:6" x14ac:dyDescent="0.3">
      <c r="A624">
        <v>2014</v>
      </c>
      <c r="B624" t="s">
        <v>53</v>
      </c>
      <c r="C624" t="s">
        <v>17</v>
      </c>
      <c r="D624">
        <v>123.3</v>
      </c>
      <c r="E624">
        <v>120.3</v>
      </c>
      <c r="F624">
        <v>122.1</v>
      </c>
    </row>
    <row r="625" spans="1:6" x14ac:dyDescent="0.3">
      <c r="A625">
        <v>2014</v>
      </c>
      <c r="B625" t="s">
        <v>53</v>
      </c>
      <c r="C625" t="s">
        <v>19</v>
      </c>
      <c r="D625">
        <v>122.9</v>
      </c>
      <c r="E625">
        <v>119.5</v>
      </c>
      <c r="F625">
        <v>121.6</v>
      </c>
    </row>
    <row r="626" spans="1:6" x14ac:dyDescent="0.3">
      <c r="A626">
        <v>2014</v>
      </c>
      <c r="B626" t="s">
        <v>53</v>
      </c>
      <c r="C626" t="s">
        <v>26</v>
      </c>
      <c r="D626">
        <v>117.2</v>
      </c>
      <c r="E626">
        <v>120.3</v>
      </c>
      <c r="F626">
        <v>119</v>
      </c>
    </row>
    <row r="627" spans="1:6" x14ac:dyDescent="0.3">
      <c r="A627">
        <v>2014</v>
      </c>
      <c r="B627" t="s">
        <v>53</v>
      </c>
      <c r="C627" t="s">
        <v>5</v>
      </c>
      <c r="D627">
        <v>119.9</v>
      </c>
      <c r="E627">
        <v>122.7</v>
      </c>
      <c r="F627">
        <v>121</v>
      </c>
    </row>
    <row r="628" spans="1:6" x14ac:dyDescent="0.3">
      <c r="A628">
        <v>2014</v>
      </c>
      <c r="B628" t="s">
        <v>53</v>
      </c>
      <c r="C628" t="s">
        <v>15</v>
      </c>
      <c r="D628">
        <v>124.9</v>
      </c>
      <c r="E628">
        <v>125.4</v>
      </c>
      <c r="F628">
        <v>125.1</v>
      </c>
    </row>
    <row r="629" spans="1:6" x14ac:dyDescent="0.3">
      <c r="A629">
        <v>2014</v>
      </c>
      <c r="B629" t="s">
        <v>53</v>
      </c>
      <c r="C629" t="s">
        <v>18</v>
      </c>
      <c r="D629">
        <v>120.5</v>
      </c>
      <c r="E629">
        <v>115.4</v>
      </c>
      <c r="F629">
        <v>118.4</v>
      </c>
    </row>
    <row r="630" spans="1:6" x14ac:dyDescent="0.3">
      <c r="A630">
        <v>2014</v>
      </c>
      <c r="B630" t="s">
        <v>53</v>
      </c>
      <c r="C630" t="s">
        <v>8</v>
      </c>
      <c r="D630">
        <v>128.80000000000001</v>
      </c>
      <c r="E630">
        <v>122.2</v>
      </c>
      <c r="F630">
        <v>125.7</v>
      </c>
    </row>
    <row r="631" spans="1:6" x14ac:dyDescent="0.3">
      <c r="A631">
        <v>2014</v>
      </c>
      <c r="B631" t="s">
        <v>53</v>
      </c>
      <c r="C631" t="s">
        <v>21</v>
      </c>
      <c r="D631">
        <v>117.3</v>
      </c>
      <c r="E631">
        <v>112.6</v>
      </c>
      <c r="F631">
        <v>115.5</v>
      </c>
    </row>
    <row r="632" spans="1:6" x14ac:dyDescent="0.3">
      <c r="A632">
        <v>2014</v>
      </c>
      <c r="B632" t="s">
        <v>53</v>
      </c>
      <c r="C632" t="s">
        <v>29</v>
      </c>
      <c r="D632">
        <v>121.1</v>
      </c>
      <c r="E632">
        <v>119</v>
      </c>
      <c r="F632">
        <v>120.1</v>
      </c>
    </row>
    <row r="633" spans="1:6" x14ac:dyDescent="0.3">
      <c r="A633">
        <v>2014</v>
      </c>
      <c r="B633" t="s">
        <v>53</v>
      </c>
      <c r="C633" t="s">
        <v>23</v>
      </c>
      <c r="D633">
        <v>115.9</v>
      </c>
      <c r="E633">
        <v>113</v>
      </c>
      <c r="F633">
        <v>114.8</v>
      </c>
    </row>
    <row r="634" spans="1:6" x14ac:dyDescent="0.3">
      <c r="A634">
        <v>2014</v>
      </c>
      <c r="B634" t="s">
        <v>53</v>
      </c>
      <c r="C634" t="s">
        <v>22</v>
      </c>
      <c r="D634">
        <v>118.1</v>
      </c>
      <c r="E634">
        <v>116.4</v>
      </c>
      <c r="F634">
        <v>117.3</v>
      </c>
    </row>
    <row r="635" spans="1:6" x14ac:dyDescent="0.3">
      <c r="A635">
        <v>2014</v>
      </c>
      <c r="B635" t="s">
        <v>53</v>
      </c>
      <c r="C635" t="s">
        <v>20</v>
      </c>
      <c r="D635" t="s">
        <v>32</v>
      </c>
      <c r="E635">
        <v>117.1</v>
      </c>
      <c r="F635">
        <v>117.1</v>
      </c>
    </row>
    <row r="636" spans="1:6" x14ac:dyDescent="0.3">
      <c r="A636">
        <v>2014</v>
      </c>
      <c r="B636" t="s">
        <v>53</v>
      </c>
      <c r="C636" t="s">
        <v>4</v>
      </c>
      <c r="D636">
        <v>122.6</v>
      </c>
      <c r="E636">
        <v>125.6</v>
      </c>
      <c r="F636">
        <v>123.7</v>
      </c>
    </row>
    <row r="637" spans="1:6" x14ac:dyDescent="0.3">
      <c r="A637">
        <v>2014</v>
      </c>
      <c r="B637" t="s">
        <v>53</v>
      </c>
      <c r="C637" t="s">
        <v>6</v>
      </c>
      <c r="D637">
        <v>124</v>
      </c>
      <c r="E637">
        <v>124.6</v>
      </c>
      <c r="F637">
        <v>124.2</v>
      </c>
    </row>
    <row r="638" spans="1:6" x14ac:dyDescent="0.3">
      <c r="A638">
        <v>2014</v>
      </c>
      <c r="B638" t="s">
        <v>53</v>
      </c>
      <c r="C638" t="s">
        <v>28</v>
      </c>
      <c r="D638">
        <v>114.1</v>
      </c>
      <c r="E638">
        <v>113.4</v>
      </c>
      <c r="F638">
        <v>113.8</v>
      </c>
    </row>
    <row r="639" spans="1:6" x14ac:dyDescent="0.3">
      <c r="A639">
        <v>2014</v>
      </c>
      <c r="B639" t="s">
        <v>53</v>
      </c>
      <c r="C639" t="s">
        <v>13</v>
      </c>
      <c r="D639">
        <v>116.8</v>
      </c>
      <c r="E639">
        <v>115.8</v>
      </c>
      <c r="F639">
        <v>116.4</v>
      </c>
    </row>
    <row r="640" spans="1:6" x14ac:dyDescent="0.3">
      <c r="A640">
        <v>2014</v>
      </c>
      <c r="B640" t="s">
        <v>53</v>
      </c>
      <c r="C640" t="s">
        <v>7</v>
      </c>
      <c r="D640">
        <v>110.5</v>
      </c>
      <c r="E640">
        <v>103.2</v>
      </c>
      <c r="F640">
        <v>107.8</v>
      </c>
    </row>
    <row r="641" spans="1:6" x14ac:dyDescent="0.3">
      <c r="A641">
        <v>2014</v>
      </c>
      <c r="B641" t="s">
        <v>53</v>
      </c>
      <c r="C641" t="s">
        <v>16</v>
      </c>
      <c r="D641">
        <v>120.8</v>
      </c>
      <c r="E641">
        <v>125.8</v>
      </c>
      <c r="F641">
        <v>122.1</v>
      </c>
    </row>
    <row r="642" spans="1:6" x14ac:dyDescent="0.3">
      <c r="A642">
        <v>2014</v>
      </c>
      <c r="B642" t="s">
        <v>53</v>
      </c>
      <c r="C642" t="s">
        <v>27</v>
      </c>
      <c r="D642">
        <v>108.8</v>
      </c>
      <c r="E642">
        <v>109.6</v>
      </c>
      <c r="F642">
        <v>109.1</v>
      </c>
    </row>
    <row r="643" spans="1:6" x14ac:dyDescent="0.3">
      <c r="A643">
        <v>2014</v>
      </c>
      <c r="B643" t="s">
        <v>53</v>
      </c>
      <c r="C643" t="s">
        <v>14</v>
      </c>
      <c r="D643">
        <v>124.5</v>
      </c>
      <c r="E643">
        <v>126.9</v>
      </c>
      <c r="F643">
        <v>125.6</v>
      </c>
    </row>
    <row r="644" spans="1:6" x14ac:dyDescent="0.3">
      <c r="A644">
        <v>2014</v>
      </c>
      <c r="B644" t="s">
        <v>53</v>
      </c>
      <c r="C644" t="s">
        <v>10</v>
      </c>
      <c r="D644">
        <v>116.2</v>
      </c>
      <c r="E644">
        <v>119.3</v>
      </c>
      <c r="F644">
        <v>117.2</v>
      </c>
    </row>
    <row r="645" spans="1:6" x14ac:dyDescent="0.3">
      <c r="A645">
        <v>2014</v>
      </c>
      <c r="B645" t="s">
        <v>53</v>
      </c>
      <c r="C645" t="s">
        <v>25</v>
      </c>
      <c r="D645">
        <v>113.3</v>
      </c>
      <c r="E645">
        <v>114</v>
      </c>
      <c r="F645">
        <v>113.7</v>
      </c>
    </row>
    <row r="646" spans="1:6" x14ac:dyDescent="0.3">
      <c r="A646">
        <v>2014</v>
      </c>
      <c r="B646" t="s">
        <v>53</v>
      </c>
      <c r="C646" t="s">
        <v>12</v>
      </c>
      <c r="D646">
        <v>115.8</v>
      </c>
      <c r="E646">
        <v>124.6</v>
      </c>
      <c r="F646">
        <v>118.7</v>
      </c>
    </row>
    <row r="647" spans="1:6" x14ac:dyDescent="0.3">
      <c r="A647">
        <v>2014</v>
      </c>
      <c r="B647" t="s">
        <v>53</v>
      </c>
      <c r="C647" t="s">
        <v>11</v>
      </c>
      <c r="D647">
        <v>103.3</v>
      </c>
      <c r="E647">
        <v>99.8</v>
      </c>
      <c r="F647">
        <v>102.1</v>
      </c>
    </row>
    <row r="648" spans="1:6" x14ac:dyDescent="0.3">
      <c r="A648">
        <v>2014</v>
      </c>
      <c r="B648" t="s">
        <v>53</v>
      </c>
      <c r="C648" t="s">
        <v>24</v>
      </c>
      <c r="D648">
        <v>112</v>
      </c>
      <c r="E648">
        <v>109.7</v>
      </c>
      <c r="F648">
        <v>110.8</v>
      </c>
    </row>
    <row r="649" spans="1:6" x14ac:dyDescent="0.3">
      <c r="A649">
        <v>2014</v>
      </c>
      <c r="B649" t="s">
        <v>53</v>
      </c>
      <c r="C649" t="s">
        <v>9</v>
      </c>
      <c r="D649">
        <v>152</v>
      </c>
      <c r="E649">
        <v>153.19999999999999</v>
      </c>
      <c r="F649">
        <v>152.4</v>
      </c>
    </row>
    <row r="650" spans="1:6" x14ac:dyDescent="0.3">
      <c r="A650">
        <v>2014</v>
      </c>
      <c r="B650" t="s">
        <v>50</v>
      </c>
      <c r="C650" t="s">
        <v>3</v>
      </c>
      <c r="D650">
        <v>122.6</v>
      </c>
      <c r="E650">
        <v>124.6</v>
      </c>
      <c r="F650">
        <v>123.2</v>
      </c>
    </row>
    <row r="651" spans="1:6" x14ac:dyDescent="0.3">
      <c r="A651">
        <v>2014</v>
      </c>
      <c r="B651" t="s">
        <v>50</v>
      </c>
      <c r="C651" t="s">
        <v>17</v>
      </c>
      <c r="D651">
        <v>122.7</v>
      </c>
      <c r="E651">
        <v>119.6</v>
      </c>
      <c r="F651">
        <v>121.5</v>
      </c>
    </row>
    <row r="652" spans="1:6" x14ac:dyDescent="0.3">
      <c r="A652">
        <v>2014</v>
      </c>
      <c r="B652" t="s">
        <v>50</v>
      </c>
      <c r="C652" t="s">
        <v>19</v>
      </c>
      <c r="D652">
        <v>122.3</v>
      </c>
      <c r="E652">
        <v>118.9</v>
      </c>
      <c r="F652">
        <v>121</v>
      </c>
    </row>
    <row r="653" spans="1:6" x14ac:dyDescent="0.3">
      <c r="A653">
        <v>2014</v>
      </c>
      <c r="B653" t="s">
        <v>50</v>
      </c>
      <c r="C653" t="s">
        <v>26</v>
      </c>
      <c r="D653">
        <v>116.9</v>
      </c>
      <c r="E653">
        <v>120.2</v>
      </c>
      <c r="F653">
        <v>118.8</v>
      </c>
    </row>
    <row r="654" spans="1:6" x14ac:dyDescent="0.3">
      <c r="A654">
        <v>2014</v>
      </c>
      <c r="B654" t="s">
        <v>50</v>
      </c>
      <c r="C654" t="s">
        <v>5</v>
      </c>
      <c r="D654">
        <v>118.3</v>
      </c>
      <c r="E654">
        <v>117.8</v>
      </c>
      <c r="F654">
        <v>118.1</v>
      </c>
    </row>
    <row r="655" spans="1:6" x14ac:dyDescent="0.3">
      <c r="A655">
        <v>2014</v>
      </c>
      <c r="B655" t="s">
        <v>50</v>
      </c>
      <c r="C655" t="s">
        <v>15</v>
      </c>
      <c r="D655">
        <v>125.1</v>
      </c>
      <c r="E655">
        <v>125.8</v>
      </c>
      <c r="F655">
        <v>125.4</v>
      </c>
    </row>
    <row r="656" spans="1:6" x14ac:dyDescent="0.3">
      <c r="A656">
        <v>2014</v>
      </c>
      <c r="B656" t="s">
        <v>50</v>
      </c>
      <c r="C656" t="s">
        <v>18</v>
      </c>
      <c r="D656">
        <v>120.3</v>
      </c>
      <c r="E656">
        <v>114.9</v>
      </c>
      <c r="F656">
        <v>118.1</v>
      </c>
    </row>
    <row r="657" spans="1:6" x14ac:dyDescent="0.3">
      <c r="A657">
        <v>2014</v>
      </c>
      <c r="B657" t="s">
        <v>50</v>
      </c>
      <c r="C657" t="s">
        <v>8</v>
      </c>
      <c r="D657">
        <v>128.9</v>
      </c>
      <c r="E657">
        <v>123.5</v>
      </c>
      <c r="F657">
        <v>126.4</v>
      </c>
    </row>
    <row r="658" spans="1:6" x14ac:dyDescent="0.3">
      <c r="A658">
        <v>2014</v>
      </c>
      <c r="B658" t="s">
        <v>50</v>
      </c>
      <c r="C658" t="s">
        <v>21</v>
      </c>
      <c r="D658">
        <v>116.4</v>
      </c>
      <c r="E658">
        <v>112</v>
      </c>
      <c r="F658">
        <v>114.7</v>
      </c>
    </row>
    <row r="659" spans="1:6" x14ac:dyDescent="0.3">
      <c r="A659">
        <v>2014</v>
      </c>
      <c r="B659" t="s">
        <v>50</v>
      </c>
      <c r="C659" t="s">
        <v>29</v>
      </c>
      <c r="D659">
        <v>121</v>
      </c>
      <c r="E659">
        <v>119.1</v>
      </c>
      <c r="F659">
        <v>120.1</v>
      </c>
    </row>
    <row r="660" spans="1:6" x14ac:dyDescent="0.3">
      <c r="A660">
        <v>2014</v>
      </c>
      <c r="B660" t="s">
        <v>50</v>
      </c>
      <c r="C660" t="s">
        <v>23</v>
      </c>
      <c r="D660">
        <v>115.3</v>
      </c>
      <c r="E660">
        <v>112.6</v>
      </c>
      <c r="F660">
        <v>114.3</v>
      </c>
    </row>
    <row r="661" spans="1:6" x14ac:dyDescent="0.3">
      <c r="A661">
        <v>2014</v>
      </c>
      <c r="B661" t="s">
        <v>50</v>
      </c>
      <c r="C661" t="s">
        <v>22</v>
      </c>
      <c r="D661">
        <v>117.5</v>
      </c>
      <c r="E661">
        <v>115.8</v>
      </c>
      <c r="F661">
        <v>116.7</v>
      </c>
    </row>
    <row r="662" spans="1:6" x14ac:dyDescent="0.3">
      <c r="A662">
        <v>2014</v>
      </c>
      <c r="B662" t="s">
        <v>50</v>
      </c>
      <c r="C662" t="s">
        <v>20</v>
      </c>
      <c r="D662" t="s">
        <v>32</v>
      </c>
      <c r="E662">
        <v>116.7</v>
      </c>
      <c r="F662">
        <v>116.7</v>
      </c>
    </row>
    <row r="663" spans="1:6" x14ac:dyDescent="0.3">
      <c r="A663">
        <v>2014</v>
      </c>
      <c r="B663" t="s">
        <v>50</v>
      </c>
      <c r="C663" t="s">
        <v>4</v>
      </c>
      <c r="D663">
        <v>122.5</v>
      </c>
      <c r="E663">
        <v>126.1</v>
      </c>
      <c r="F663">
        <v>123.8</v>
      </c>
    </row>
    <row r="664" spans="1:6" x14ac:dyDescent="0.3">
      <c r="A664">
        <v>2014</v>
      </c>
      <c r="B664" t="s">
        <v>50</v>
      </c>
      <c r="C664" t="s">
        <v>6</v>
      </c>
      <c r="D664">
        <v>123.2</v>
      </c>
      <c r="E664">
        <v>123.1</v>
      </c>
      <c r="F664">
        <v>123.2</v>
      </c>
    </row>
    <row r="665" spans="1:6" x14ac:dyDescent="0.3">
      <c r="A665">
        <v>2014</v>
      </c>
      <c r="B665" t="s">
        <v>50</v>
      </c>
      <c r="C665" t="s">
        <v>28</v>
      </c>
      <c r="D665">
        <v>114</v>
      </c>
      <c r="E665">
        <v>113.7</v>
      </c>
      <c r="F665">
        <v>113.9</v>
      </c>
    </row>
    <row r="666" spans="1:6" x14ac:dyDescent="0.3">
      <c r="A666">
        <v>2014</v>
      </c>
      <c r="B666" t="s">
        <v>50</v>
      </c>
      <c r="C666" t="s">
        <v>13</v>
      </c>
      <c r="D666">
        <v>116.8</v>
      </c>
      <c r="E666">
        <v>115.2</v>
      </c>
      <c r="F666">
        <v>116.1</v>
      </c>
    </row>
    <row r="667" spans="1:6" x14ac:dyDescent="0.3">
      <c r="A667">
        <v>2014</v>
      </c>
      <c r="B667" t="s">
        <v>50</v>
      </c>
      <c r="C667" t="s">
        <v>7</v>
      </c>
      <c r="D667">
        <v>110.5</v>
      </c>
      <c r="E667">
        <v>103.5</v>
      </c>
      <c r="F667">
        <v>107.9</v>
      </c>
    </row>
    <row r="668" spans="1:6" x14ac:dyDescent="0.3">
      <c r="A668">
        <v>2014</v>
      </c>
      <c r="B668" t="s">
        <v>50</v>
      </c>
      <c r="C668" t="s">
        <v>16</v>
      </c>
      <c r="D668">
        <v>120</v>
      </c>
      <c r="E668">
        <v>124.3</v>
      </c>
      <c r="F668">
        <v>121.1</v>
      </c>
    </row>
    <row r="669" spans="1:6" x14ac:dyDescent="0.3">
      <c r="A669">
        <v>2014</v>
      </c>
      <c r="B669" t="s">
        <v>50</v>
      </c>
      <c r="C669" t="s">
        <v>27</v>
      </c>
      <c r="D669">
        <v>109.3</v>
      </c>
      <c r="E669">
        <v>110.1</v>
      </c>
      <c r="F669">
        <v>109.6</v>
      </c>
    </row>
    <row r="670" spans="1:6" x14ac:dyDescent="0.3">
      <c r="A670">
        <v>2014</v>
      </c>
      <c r="B670" t="s">
        <v>50</v>
      </c>
      <c r="C670" t="s">
        <v>14</v>
      </c>
      <c r="D670">
        <v>123.2</v>
      </c>
      <c r="E670">
        <v>125.9</v>
      </c>
      <c r="F670">
        <v>124.5</v>
      </c>
    </row>
    <row r="671" spans="1:6" x14ac:dyDescent="0.3">
      <c r="A671">
        <v>2014</v>
      </c>
      <c r="B671" t="s">
        <v>50</v>
      </c>
      <c r="C671" t="s">
        <v>10</v>
      </c>
      <c r="D671">
        <v>115.5</v>
      </c>
      <c r="E671">
        <v>117.4</v>
      </c>
      <c r="F671">
        <v>116.1</v>
      </c>
    </row>
    <row r="672" spans="1:6" x14ac:dyDescent="0.3">
      <c r="A672">
        <v>2014</v>
      </c>
      <c r="B672" t="s">
        <v>50</v>
      </c>
      <c r="C672" t="s">
        <v>25</v>
      </c>
      <c r="D672">
        <v>113</v>
      </c>
      <c r="E672">
        <v>113.6</v>
      </c>
      <c r="F672">
        <v>113.3</v>
      </c>
    </row>
    <row r="673" spans="1:6" x14ac:dyDescent="0.3">
      <c r="A673">
        <v>2014</v>
      </c>
      <c r="B673" t="s">
        <v>50</v>
      </c>
      <c r="C673" t="s">
        <v>12</v>
      </c>
      <c r="D673">
        <v>115.3</v>
      </c>
      <c r="E673">
        <v>123.8</v>
      </c>
      <c r="F673">
        <v>118.1</v>
      </c>
    </row>
    <row r="674" spans="1:6" x14ac:dyDescent="0.3">
      <c r="A674">
        <v>2014</v>
      </c>
      <c r="B674" t="s">
        <v>50</v>
      </c>
      <c r="C674" t="s">
        <v>11</v>
      </c>
      <c r="D674">
        <v>104</v>
      </c>
      <c r="E674">
        <v>101.2</v>
      </c>
      <c r="F674">
        <v>103.1</v>
      </c>
    </row>
    <row r="675" spans="1:6" x14ac:dyDescent="0.3">
      <c r="A675">
        <v>2014</v>
      </c>
      <c r="B675" t="s">
        <v>50</v>
      </c>
      <c r="C675" t="s">
        <v>24</v>
      </c>
      <c r="D675">
        <v>112.6</v>
      </c>
      <c r="E675">
        <v>111</v>
      </c>
      <c r="F675">
        <v>111.8</v>
      </c>
    </row>
    <row r="676" spans="1:6" x14ac:dyDescent="0.3">
      <c r="A676">
        <v>2014</v>
      </c>
      <c r="B676" t="s">
        <v>50</v>
      </c>
      <c r="C676" t="s">
        <v>9</v>
      </c>
      <c r="D676">
        <v>155.30000000000001</v>
      </c>
      <c r="E676">
        <v>159.6</v>
      </c>
      <c r="F676">
        <v>156.80000000000001</v>
      </c>
    </row>
    <row r="677" spans="1:6" x14ac:dyDescent="0.3">
      <c r="A677">
        <v>2014</v>
      </c>
      <c r="B677" t="s">
        <v>48</v>
      </c>
      <c r="C677" t="s">
        <v>3</v>
      </c>
      <c r="D677">
        <v>122.3</v>
      </c>
      <c r="E677">
        <v>124.2</v>
      </c>
      <c r="F677">
        <v>122.9</v>
      </c>
    </row>
    <row r="678" spans="1:6" x14ac:dyDescent="0.3">
      <c r="A678">
        <v>2014</v>
      </c>
      <c r="B678" t="s">
        <v>48</v>
      </c>
      <c r="C678" t="s">
        <v>17</v>
      </c>
      <c r="D678">
        <v>121.7</v>
      </c>
      <c r="E678">
        <v>119.2</v>
      </c>
      <c r="F678">
        <v>120.7</v>
      </c>
    </row>
    <row r="679" spans="1:6" x14ac:dyDescent="0.3">
      <c r="A679">
        <v>2014</v>
      </c>
      <c r="B679" t="s">
        <v>48</v>
      </c>
      <c r="C679" t="s">
        <v>19</v>
      </c>
      <c r="D679">
        <v>121.3</v>
      </c>
      <c r="E679">
        <v>118.4</v>
      </c>
      <c r="F679">
        <v>120.1</v>
      </c>
    </row>
    <row r="680" spans="1:6" x14ac:dyDescent="0.3">
      <c r="A680">
        <v>2014</v>
      </c>
      <c r="B680" t="s">
        <v>48</v>
      </c>
      <c r="C680" t="s">
        <v>26</v>
      </c>
      <c r="D680">
        <v>116.6</v>
      </c>
      <c r="E680">
        <v>120</v>
      </c>
      <c r="F680">
        <v>118.6</v>
      </c>
    </row>
    <row r="681" spans="1:6" x14ac:dyDescent="0.3">
      <c r="A681">
        <v>2014</v>
      </c>
      <c r="B681" t="s">
        <v>48</v>
      </c>
      <c r="C681" t="s">
        <v>5</v>
      </c>
      <c r="D681">
        <v>117.8</v>
      </c>
      <c r="E681">
        <v>116.4</v>
      </c>
      <c r="F681">
        <v>117.3</v>
      </c>
    </row>
    <row r="682" spans="1:6" x14ac:dyDescent="0.3">
      <c r="A682">
        <v>2014</v>
      </c>
      <c r="B682" t="s">
        <v>48</v>
      </c>
      <c r="C682" t="s">
        <v>15</v>
      </c>
      <c r="D682">
        <v>125.3</v>
      </c>
      <c r="E682">
        <v>126.7</v>
      </c>
      <c r="F682">
        <v>125.8</v>
      </c>
    </row>
    <row r="683" spans="1:6" x14ac:dyDescent="0.3">
      <c r="A683">
        <v>2014</v>
      </c>
      <c r="B683" t="s">
        <v>48</v>
      </c>
      <c r="C683" t="s">
        <v>18</v>
      </c>
      <c r="D683">
        <v>119.2</v>
      </c>
      <c r="E683">
        <v>114.5</v>
      </c>
      <c r="F683">
        <v>117.2</v>
      </c>
    </row>
    <row r="684" spans="1:6" x14ac:dyDescent="0.3">
      <c r="A684">
        <v>2014</v>
      </c>
      <c r="B684" t="s">
        <v>48</v>
      </c>
      <c r="C684" t="s">
        <v>8</v>
      </c>
      <c r="D684">
        <v>129.80000000000001</v>
      </c>
      <c r="E684">
        <v>124.5</v>
      </c>
      <c r="F684">
        <v>127.3</v>
      </c>
    </row>
    <row r="685" spans="1:6" x14ac:dyDescent="0.3">
      <c r="A685">
        <v>2014</v>
      </c>
      <c r="B685" t="s">
        <v>48</v>
      </c>
      <c r="C685" t="s">
        <v>21</v>
      </c>
      <c r="D685">
        <v>115.8</v>
      </c>
      <c r="E685">
        <v>111.8</v>
      </c>
      <c r="F685">
        <v>114.3</v>
      </c>
    </row>
    <row r="686" spans="1:6" x14ac:dyDescent="0.3">
      <c r="A686">
        <v>2014</v>
      </c>
      <c r="B686" t="s">
        <v>48</v>
      </c>
      <c r="C686" t="s">
        <v>29</v>
      </c>
      <c r="D686">
        <v>120.9</v>
      </c>
      <c r="E686">
        <v>119.2</v>
      </c>
      <c r="F686">
        <v>120.1</v>
      </c>
    </row>
    <row r="687" spans="1:6" x14ac:dyDescent="0.3">
      <c r="A687">
        <v>2014</v>
      </c>
      <c r="B687" t="s">
        <v>48</v>
      </c>
      <c r="C687" t="s">
        <v>23</v>
      </c>
      <c r="D687">
        <v>114.5</v>
      </c>
      <c r="E687">
        <v>112.3</v>
      </c>
      <c r="F687">
        <v>113.7</v>
      </c>
    </row>
    <row r="688" spans="1:6" x14ac:dyDescent="0.3">
      <c r="A688">
        <v>2014</v>
      </c>
      <c r="B688" t="s">
        <v>48</v>
      </c>
      <c r="C688" t="s">
        <v>22</v>
      </c>
      <c r="D688">
        <v>116.7</v>
      </c>
      <c r="E688">
        <v>115.5</v>
      </c>
      <c r="F688">
        <v>116.1</v>
      </c>
    </row>
    <row r="689" spans="1:6" x14ac:dyDescent="0.3">
      <c r="A689">
        <v>2014</v>
      </c>
      <c r="B689" t="s">
        <v>48</v>
      </c>
      <c r="C689" t="s">
        <v>20</v>
      </c>
      <c r="D689" t="s">
        <v>32</v>
      </c>
      <c r="E689">
        <v>116.1</v>
      </c>
      <c r="F689">
        <v>116.1</v>
      </c>
    </row>
    <row r="690" spans="1:6" x14ac:dyDescent="0.3">
      <c r="A690">
        <v>2014</v>
      </c>
      <c r="B690" t="s">
        <v>48</v>
      </c>
      <c r="C690" t="s">
        <v>4</v>
      </c>
      <c r="D690">
        <v>122.4</v>
      </c>
      <c r="E690">
        <v>125.4</v>
      </c>
      <c r="F690">
        <v>123.5</v>
      </c>
    </row>
    <row r="691" spans="1:6" x14ac:dyDescent="0.3">
      <c r="A691">
        <v>2014</v>
      </c>
      <c r="B691" t="s">
        <v>48</v>
      </c>
      <c r="C691" t="s">
        <v>6</v>
      </c>
      <c r="D691">
        <v>122.7</v>
      </c>
      <c r="E691">
        <v>122.7</v>
      </c>
      <c r="F691">
        <v>122.7</v>
      </c>
    </row>
    <row r="692" spans="1:6" x14ac:dyDescent="0.3">
      <c r="A692">
        <v>2014</v>
      </c>
      <c r="B692" t="s">
        <v>48</v>
      </c>
      <c r="C692" t="s">
        <v>28</v>
      </c>
      <c r="D692">
        <v>113.7</v>
      </c>
      <c r="E692">
        <v>113.6</v>
      </c>
      <c r="F692">
        <v>113.7</v>
      </c>
    </row>
    <row r="693" spans="1:6" x14ac:dyDescent="0.3">
      <c r="A693">
        <v>2014</v>
      </c>
      <c r="B693" t="s">
        <v>48</v>
      </c>
      <c r="C693" t="s">
        <v>13</v>
      </c>
      <c r="D693">
        <v>116.5</v>
      </c>
      <c r="E693">
        <v>114.8</v>
      </c>
      <c r="F693">
        <v>115.8</v>
      </c>
    </row>
    <row r="694" spans="1:6" x14ac:dyDescent="0.3">
      <c r="A694">
        <v>2014</v>
      </c>
      <c r="B694" t="s">
        <v>48</v>
      </c>
      <c r="C694" t="s">
        <v>7</v>
      </c>
      <c r="D694">
        <v>110.4</v>
      </c>
      <c r="E694">
        <v>103.5</v>
      </c>
      <c r="F694">
        <v>107.9</v>
      </c>
    </row>
    <row r="695" spans="1:6" x14ac:dyDescent="0.3">
      <c r="A695">
        <v>2014</v>
      </c>
      <c r="B695" t="s">
        <v>48</v>
      </c>
      <c r="C695" t="s">
        <v>16</v>
      </c>
      <c r="D695">
        <v>119.5</v>
      </c>
      <c r="E695">
        <v>124.3</v>
      </c>
      <c r="F695">
        <v>120.8</v>
      </c>
    </row>
    <row r="696" spans="1:6" x14ac:dyDescent="0.3">
      <c r="A696">
        <v>2014</v>
      </c>
      <c r="B696" t="s">
        <v>48</v>
      </c>
      <c r="C696" t="s">
        <v>27</v>
      </c>
      <c r="D696">
        <v>109.1</v>
      </c>
      <c r="E696">
        <v>110</v>
      </c>
      <c r="F696">
        <v>109.5</v>
      </c>
    </row>
    <row r="697" spans="1:6" x14ac:dyDescent="0.3">
      <c r="A697">
        <v>2014</v>
      </c>
      <c r="B697" t="s">
        <v>48</v>
      </c>
      <c r="C697" t="s">
        <v>14</v>
      </c>
      <c r="D697">
        <v>122.6</v>
      </c>
      <c r="E697">
        <v>125.2</v>
      </c>
      <c r="F697">
        <v>123.8</v>
      </c>
    </row>
    <row r="698" spans="1:6" x14ac:dyDescent="0.3">
      <c r="A698">
        <v>2014</v>
      </c>
      <c r="B698" t="s">
        <v>48</v>
      </c>
      <c r="C698" t="s">
        <v>10</v>
      </c>
      <c r="D698">
        <v>115</v>
      </c>
      <c r="E698">
        <v>116.9</v>
      </c>
      <c r="F698">
        <v>115.6</v>
      </c>
    </row>
    <row r="699" spans="1:6" x14ac:dyDescent="0.3">
      <c r="A699">
        <v>2014</v>
      </c>
      <c r="B699" t="s">
        <v>48</v>
      </c>
      <c r="C699" t="s">
        <v>25</v>
      </c>
      <c r="D699">
        <v>112.6</v>
      </c>
      <c r="E699">
        <v>113.4</v>
      </c>
      <c r="F699">
        <v>113.1</v>
      </c>
    </row>
    <row r="700" spans="1:6" x14ac:dyDescent="0.3">
      <c r="A700">
        <v>2014</v>
      </c>
      <c r="B700" t="s">
        <v>48</v>
      </c>
      <c r="C700" t="s">
        <v>12</v>
      </c>
      <c r="D700">
        <v>114.9</v>
      </c>
      <c r="E700">
        <v>122.9</v>
      </c>
      <c r="F700">
        <v>117.6</v>
      </c>
    </row>
    <row r="701" spans="1:6" x14ac:dyDescent="0.3">
      <c r="A701">
        <v>2014</v>
      </c>
      <c r="B701" t="s">
        <v>48</v>
      </c>
      <c r="C701" t="s">
        <v>11</v>
      </c>
      <c r="D701">
        <v>104.7</v>
      </c>
      <c r="E701">
        <v>101.9</v>
      </c>
      <c r="F701">
        <v>103.8</v>
      </c>
    </row>
    <row r="702" spans="1:6" x14ac:dyDescent="0.3">
      <c r="A702">
        <v>2014</v>
      </c>
      <c r="B702" t="s">
        <v>48</v>
      </c>
      <c r="C702" t="s">
        <v>24</v>
      </c>
      <c r="D702">
        <v>112.8</v>
      </c>
      <c r="E702">
        <v>111.2</v>
      </c>
      <c r="F702">
        <v>112</v>
      </c>
    </row>
    <row r="703" spans="1:6" x14ac:dyDescent="0.3">
      <c r="A703">
        <v>2014</v>
      </c>
      <c r="B703" t="s">
        <v>48</v>
      </c>
      <c r="C703" t="s">
        <v>9</v>
      </c>
      <c r="D703">
        <v>158.80000000000001</v>
      </c>
      <c r="E703">
        <v>168.6</v>
      </c>
      <c r="F703">
        <v>162.1</v>
      </c>
    </row>
    <row r="704" spans="1:6" x14ac:dyDescent="0.3">
      <c r="A704">
        <v>2015</v>
      </c>
      <c r="B704" t="s">
        <v>39</v>
      </c>
      <c r="C704" t="s">
        <v>3</v>
      </c>
      <c r="D704">
        <v>123.3</v>
      </c>
      <c r="E704">
        <v>123.8</v>
      </c>
      <c r="F704">
        <v>123.5</v>
      </c>
    </row>
    <row r="705" spans="1:6" x14ac:dyDescent="0.3">
      <c r="A705">
        <v>2015</v>
      </c>
      <c r="B705" t="s">
        <v>39</v>
      </c>
      <c r="C705" t="s">
        <v>17</v>
      </c>
      <c r="D705">
        <v>126.4</v>
      </c>
      <c r="E705">
        <v>122.1</v>
      </c>
      <c r="F705">
        <v>124.7</v>
      </c>
    </row>
    <row r="706" spans="1:6" x14ac:dyDescent="0.3">
      <c r="A706">
        <v>2015</v>
      </c>
      <c r="B706" t="s">
        <v>39</v>
      </c>
      <c r="C706" t="s">
        <v>19</v>
      </c>
      <c r="D706">
        <v>126</v>
      </c>
      <c r="E706">
        <v>121.3</v>
      </c>
      <c r="F706">
        <v>124.1</v>
      </c>
    </row>
    <row r="707" spans="1:6" x14ac:dyDescent="0.3">
      <c r="A707">
        <v>2015</v>
      </c>
      <c r="B707" t="s">
        <v>39</v>
      </c>
      <c r="C707" t="s">
        <v>26</v>
      </c>
      <c r="D707">
        <v>119.9</v>
      </c>
      <c r="E707">
        <v>121.7</v>
      </c>
      <c r="F707">
        <v>121</v>
      </c>
    </row>
    <row r="708" spans="1:6" x14ac:dyDescent="0.3">
      <c r="A708">
        <v>2015</v>
      </c>
      <c r="B708" t="s">
        <v>39</v>
      </c>
      <c r="C708" t="s">
        <v>5</v>
      </c>
      <c r="D708">
        <v>117.2</v>
      </c>
      <c r="E708">
        <v>110</v>
      </c>
      <c r="F708">
        <v>114.4</v>
      </c>
    </row>
    <row r="709" spans="1:6" x14ac:dyDescent="0.3">
      <c r="A709">
        <v>2015</v>
      </c>
      <c r="B709" t="s">
        <v>39</v>
      </c>
      <c r="C709" t="s">
        <v>15</v>
      </c>
      <c r="D709">
        <v>123.6</v>
      </c>
      <c r="E709">
        <v>124.6</v>
      </c>
      <c r="F709">
        <v>124</v>
      </c>
    </row>
    <row r="710" spans="1:6" x14ac:dyDescent="0.3">
      <c r="A710">
        <v>2015</v>
      </c>
      <c r="B710" t="s">
        <v>39</v>
      </c>
      <c r="C710" t="s">
        <v>18</v>
      </c>
      <c r="D710">
        <v>123.3</v>
      </c>
      <c r="E710">
        <v>117.2</v>
      </c>
      <c r="F710">
        <v>120.8</v>
      </c>
    </row>
    <row r="711" spans="1:6" x14ac:dyDescent="0.3">
      <c r="A711">
        <v>2015</v>
      </c>
      <c r="B711" t="s">
        <v>39</v>
      </c>
      <c r="C711" t="s">
        <v>8</v>
      </c>
      <c r="D711">
        <v>134.19999999999999</v>
      </c>
      <c r="E711">
        <v>130.6</v>
      </c>
      <c r="F711">
        <v>132.5</v>
      </c>
    </row>
    <row r="712" spans="1:6" x14ac:dyDescent="0.3">
      <c r="A712">
        <v>2015</v>
      </c>
      <c r="B712" t="s">
        <v>39</v>
      </c>
      <c r="C712" t="s">
        <v>21</v>
      </c>
      <c r="D712">
        <v>121.2</v>
      </c>
      <c r="E712">
        <v>114.7</v>
      </c>
      <c r="F712">
        <v>118.7</v>
      </c>
    </row>
    <row r="713" spans="1:6" x14ac:dyDescent="0.3">
      <c r="A713">
        <v>2015</v>
      </c>
      <c r="B713" t="s">
        <v>39</v>
      </c>
      <c r="C713" t="s">
        <v>29</v>
      </c>
      <c r="D713">
        <v>121.5</v>
      </c>
      <c r="E713">
        <v>119.7</v>
      </c>
      <c r="F713">
        <v>120.7</v>
      </c>
    </row>
    <row r="714" spans="1:6" x14ac:dyDescent="0.3">
      <c r="A714">
        <v>2015</v>
      </c>
      <c r="B714" t="s">
        <v>39</v>
      </c>
      <c r="C714" t="s">
        <v>23</v>
      </c>
      <c r="D714">
        <v>118.6</v>
      </c>
      <c r="E714">
        <v>114.6</v>
      </c>
      <c r="F714">
        <v>117.1</v>
      </c>
    </row>
    <row r="715" spans="1:6" x14ac:dyDescent="0.3">
      <c r="A715">
        <v>2015</v>
      </c>
      <c r="B715" t="s">
        <v>39</v>
      </c>
      <c r="C715" t="s">
        <v>22</v>
      </c>
      <c r="D715">
        <v>120.9</v>
      </c>
      <c r="E715">
        <v>118.4</v>
      </c>
      <c r="F715">
        <v>119.7</v>
      </c>
    </row>
    <row r="716" spans="1:6" x14ac:dyDescent="0.3">
      <c r="A716">
        <v>2015</v>
      </c>
      <c r="B716" t="s">
        <v>39</v>
      </c>
      <c r="C716" t="s">
        <v>20</v>
      </c>
      <c r="D716" t="s">
        <v>32</v>
      </c>
      <c r="E716">
        <v>119.2</v>
      </c>
      <c r="F716">
        <v>119.2</v>
      </c>
    </row>
    <row r="717" spans="1:6" x14ac:dyDescent="0.3">
      <c r="A717">
        <v>2015</v>
      </c>
      <c r="B717" t="s">
        <v>39</v>
      </c>
      <c r="C717" t="s">
        <v>4</v>
      </c>
      <c r="D717">
        <v>125.5</v>
      </c>
      <c r="E717">
        <v>128.19999999999999</v>
      </c>
      <c r="F717">
        <v>126.4</v>
      </c>
    </row>
    <row r="718" spans="1:6" x14ac:dyDescent="0.3">
      <c r="A718">
        <v>2015</v>
      </c>
      <c r="B718" t="s">
        <v>39</v>
      </c>
      <c r="C718" t="s">
        <v>6</v>
      </c>
      <c r="D718">
        <v>126.8</v>
      </c>
      <c r="E718">
        <v>126.3</v>
      </c>
      <c r="F718">
        <v>126.6</v>
      </c>
    </row>
    <row r="719" spans="1:6" x14ac:dyDescent="0.3">
      <c r="A719">
        <v>2015</v>
      </c>
      <c r="B719" t="s">
        <v>39</v>
      </c>
      <c r="C719" t="s">
        <v>28</v>
      </c>
      <c r="D719">
        <v>116</v>
      </c>
      <c r="E719">
        <v>114.2</v>
      </c>
      <c r="F719">
        <v>115.1</v>
      </c>
    </row>
    <row r="720" spans="1:6" x14ac:dyDescent="0.3">
      <c r="A720">
        <v>2015</v>
      </c>
      <c r="B720" t="s">
        <v>39</v>
      </c>
      <c r="C720" t="s">
        <v>13</v>
      </c>
      <c r="D720">
        <v>119.4</v>
      </c>
      <c r="E720">
        <v>117.2</v>
      </c>
      <c r="F720">
        <v>118.5</v>
      </c>
    </row>
    <row r="721" spans="1:6" x14ac:dyDescent="0.3">
      <c r="A721">
        <v>2015</v>
      </c>
      <c r="B721" t="s">
        <v>39</v>
      </c>
      <c r="C721" t="s">
        <v>7</v>
      </c>
      <c r="D721">
        <v>111.9</v>
      </c>
      <c r="E721">
        <v>104.5</v>
      </c>
      <c r="F721">
        <v>109.2</v>
      </c>
    </row>
    <row r="722" spans="1:6" x14ac:dyDescent="0.3">
      <c r="A722">
        <v>2015</v>
      </c>
      <c r="B722" t="s">
        <v>39</v>
      </c>
      <c r="C722" t="s">
        <v>16</v>
      </c>
      <c r="D722">
        <v>125.7</v>
      </c>
      <c r="E722">
        <v>130.1</v>
      </c>
      <c r="F722">
        <v>126.9</v>
      </c>
    </row>
    <row r="723" spans="1:6" x14ac:dyDescent="0.3">
      <c r="A723">
        <v>2015</v>
      </c>
      <c r="B723" t="s">
        <v>39</v>
      </c>
      <c r="C723" t="s">
        <v>27</v>
      </c>
      <c r="D723">
        <v>111.6</v>
      </c>
      <c r="E723">
        <v>111.8</v>
      </c>
      <c r="F723">
        <v>111.7</v>
      </c>
    </row>
    <row r="724" spans="1:6" x14ac:dyDescent="0.3">
      <c r="A724">
        <v>2015</v>
      </c>
      <c r="B724" t="s">
        <v>39</v>
      </c>
      <c r="C724" t="s">
        <v>14</v>
      </c>
      <c r="D724">
        <v>128.69999999999999</v>
      </c>
      <c r="E724">
        <v>129.5</v>
      </c>
      <c r="F724">
        <v>129.1</v>
      </c>
    </row>
    <row r="725" spans="1:6" x14ac:dyDescent="0.3">
      <c r="A725">
        <v>2015</v>
      </c>
      <c r="B725" t="s">
        <v>39</v>
      </c>
      <c r="C725" t="s">
        <v>10</v>
      </c>
      <c r="D725">
        <v>121.5</v>
      </c>
      <c r="E725">
        <v>131.30000000000001</v>
      </c>
      <c r="F725">
        <v>124.8</v>
      </c>
    </row>
    <row r="726" spans="1:6" x14ac:dyDescent="0.3">
      <c r="A726">
        <v>2015</v>
      </c>
      <c r="B726" t="s">
        <v>39</v>
      </c>
      <c r="C726" t="s">
        <v>25</v>
      </c>
      <c r="D726">
        <v>116.2</v>
      </c>
      <c r="E726">
        <v>115.6</v>
      </c>
      <c r="F726">
        <v>115.9</v>
      </c>
    </row>
    <row r="727" spans="1:6" x14ac:dyDescent="0.3">
      <c r="A727">
        <v>2015</v>
      </c>
      <c r="B727" t="s">
        <v>39</v>
      </c>
      <c r="C727" t="s">
        <v>12</v>
      </c>
      <c r="D727">
        <v>119.8</v>
      </c>
      <c r="E727">
        <v>127.7</v>
      </c>
      <c r="F727">
        <v>122.4</v>
      </c>
    </row>
    <row r="728" spans="1:6" x14ac:dyDescent="0.3">
      <c r="A728">
        <v>2015</v>
      </c>
      <c r="B728" t="s">
        <v>39</v>
      </c>
      <c r="C728" t="s">
        <v>11</v>
      </c>
      <c r="D728">
        <v>97.8</v>
      </c>
      <c r="E728">
        <v>91.6</v>
      </c>
      <c r="F728">
        <v>95.7</v>
      </c>
    </row>
    <row r="729" spans="1:6" x14ac:dyDescent="0.3">
      <c r="A729">
        <v>2015</v>
      </c>
      <c r="B729" t="s">
        <v>39</v>
      </c>
      <c r="C729" t="s">
        <v>24</v>
      </c>
      <c r="D729">
        <v>111.9</v>
      </c>
      <c r="E729">
        <v>108.4</v>
      </c>
      <c r="F729">
        <v>110.1</v>
      </c>
    </row>
    <row r="730" spans="1:6" x14ac:dyDescent="0.3">
      <c r="A730">
        <v>2015</v>
      </c>
      <c r="B730" t="s">
        <v>39</v>
      </c>
      <c r="C730" t="s">
        <v>9</v>
      </c>
      <c r="D730">
        <v>127.5</v>
      </c>
      <c r="E730">
        <v>130.80000000000001</v>
      </c>
      <c r="F730">
        <v>128.6</v>
      </c>
    </row>
    <row r="731" spans="1:6" x14ac:dyDescent="0.3">
      <c r="A731">
        <v>2015</v>
      </c>
      <c r="B731" t="s">
        <v>46</v>
      </c>
      <c r="C731" t="s">
        <v>3</v>
      </c>
      <c r="D731">
        <v>124.7</v>
      </c>
      <c r="E731">
        <v>123.1</v>
      </c>
      <c r="F731">
        <v>124.2</v>
      </c>
    </row>
    <row r="732" spans="1:6" x14ac:dyDescent="0.3">
      <c r="A732">
        <v>2015</v>
      </c>
      <c r="B732" t="s">
        <v>46</v>
      </c>
      <c r="C732" t="s">
        <v>17</v>
      </c>
      <c r="D732">
        <v>129.5</v>
      </c>
      <c r="E732">
        <v>123.7</v>
      </c>
      <c r="F732">
        <v>127.2</v>
      </c>
    </row>
    <row r="733" spans="1:6" x14ac:dyDescent="0.3">
      <c r="A733">
        <v>2015</v>
      </c>
      <c r="B733" t="s">
        <v>46</v>
      </c>
      <c r="C733" t="s">
        <v>19</v>
      </c>
      <c r="D733">
        <v>129</v>
      </c>
      <c r="E733">
        <v>122.9</v>
      </c>
      <c r="F733">
        <v>126.6</v>
      </c>
    </row>
    <row r="734" spans="1:6" x14ac:dyDescent="0.3">
      <c r="A734">
        <v>2015</v>
      </c>
      <c r="B734" t="s">
        <v>46</v>
      </c>
      <c r="C734" t="s">
        <v>26</v>
      </c>
      <c r="D734">
        <v>123.6</v>
      </c>
      <c r="E734">
        <v>126.2</v>
      </c>
      <c r="F734">
        <v>125.1</v>
      </c>
    </row>
    <row r="735" spans="1:6" x14ac:dyDescent="0.3">
      <c r="A735">
        <v>2015</v>
      </c>
      <c r="B735" t="s">
        <v>46</v>
      </c>
      <c r="C735" t="s">
        <v>5</v>
      </c>
      <c r="D735">
        <v>121.3</v>
      </c>
      <c r="E735">
        <v>118.1</v>
      </c>
      <c r="F735">
        <v>120.1</v>
      </c>
    </row>
    <row r="736" spans="1:6" x14ac:dyDescent="0.3">
      <c r="A736">
        <v>2015</v>
      </c>
      <c r="B736" t="s">
        <v>46</v>
      </c>
      <c r="C736" t="s">
        <v>15</v>
      </c>
      <c r="D736">
        <v>129.80000000000001</v>
      </c>
      <c r="E736">
        <v>131.1</v>
      </c>
      <c r="F736">
        <v>130.30000000000001</v>
      </c>
    </row>
    <row r="737" spans="1:6" x14ac:dyDescent="0.3">
      <c r="A737">
        <v>2015</v>
      </c>
      <c r="B737" t="s">
        <v>46</v>
      </c>
      <c r="C737" t="s">
        <v>18</v>
      </c>
      <c r="D737">
        <v>126.3</v>
      </c>
      <c r="E737">
        <v>118.2</v>
      </c>
      <c r="F737">
        <v>122.9</v>
      </c>
    </row>
    <row r="738" spans="1:6" x14ac:dyDescent="0.3">
      <c r="A738">
        <v>2015</v>
      </c>
      <c r="B738" t="s">
        <v>46</v>
      </c>
      <c r="C738" t="s">
        <v>8</v>
      </c>
      <c r="D738">
        <v>134.19999999999999</v>
      </c>
      <c r="E738">
        <v>130.1</v>
      </c>
      <c r="F738">
        <v>132.30000000000001</v>
      </c>
    </row>
    <row r="739" spans="1:6" x14ac:dyDescent="0.3">
      <c r="A739">
        <v>2015</v>
      </c>
      <c r="B739" t="s">
        <v>46</v>
      </c>
      <c r="C739" t="s">
        <v>21</v>
      </c>
      <c r="D739">
        <v>123.8</v>
      </c>
      <c r="E739">
        <v>115.3</v>
      </c>
      <c r="F739">
        <v>120.6</v>
      </c>
    </row>
    <row r="740" spans="1:6" x14ac:dyDescent="0.3">
      <c r="A740">
        <v>2015</v>
      </c>
      <c r="B740" t="s">
        <v>46</v>
      </c>
      <c r="C740" t="s">
        <v>29</v>
      </c>
      <c r="D740">
        <v>126.1</v>
      </c>
      <c r="E740">
        <v>123.2</v>
      </c>
      <c r="F740">
        <v>124.8</v>
      </c>
    </row>
    <row r="741" spans="1:6" x14ac:dyDescent="0.3">
      <c r="A741">
        <v>2015</v>
      </c>
      <c r="B741" t="s">
        <v>46</v>
      </c>
      <c r="C741" t="s">
        <v>23</v>
      </c>
      <c r="D741">
        <v>121.1</v>
      </c>
      <c r="E741">
        <v>116.6</v>
      </c>
      <c r="F741">
        <v>119.4</v>
      </c>
    </row>
    <row r="742" spans="1:6" x14ac:dyDescent="0.3">
      <c r="A742">
        <v>2015</v>
      </c>
      <c r="B742" t="s">
        <v>46</v>
      </c>
      <c r="C742" t="s">
        <v>22</v>
      </c>
      <c r="D742">
        <v>123.7</v>
      </c>
      <c r="E742">
        <v>120</v>
      </c>
      <c r="F742">
        <v>122</v>
      </c>
    </row>
    <row r="743" spans="1:6" x14ac:dyDescent="0.3">
      <c r="A743">
        <v>2015</v>
      </c>
      <c r="B743" t="s">
        <v>46</v>
      </c>
      <c r="C743" t="s">
        <v>20</v>
      </c>
      <c r="D743" t="s">
        <v>32</v>
      </c>
      <c r="E743">
        <v>120.9</v>
      </c>
      <c r="F743">
        <v>120.9</v>
      </c>
    </row>
    <row r="744" spans="1:6" x14ac:dyDescent="0.3">
      <c r="A744">
        <v>2015</v>
      </c>
      <c r="B744" t="s">
        <v>46</v>
      </c>
      <c r="C744" t="s">
        <v>4</v>
      </c>
      <c r="D744">
        <v>131.30000000000001</v>
      </c>
      <c r="E744">
        <v>131.69999999999999</v>
      </c>
      <c r="F744">
        <v>131.4</v>
      </c>
    </row>
    <row r="745" spans="1:6" x14ac:dyDescent="0.3">
      <c r="A745">
        <v>2015</v>
      </c>
      <c r="B745" t="s">
        <v>46</v>
      </c>
      <c r="C745" t="s">
        <v>6</v>
      </c>
      <c r="D745">
        <v>128.80000000000001</v>
      </c>
      <c r="E745">
        <v>128</v>
      </c>
      <c r="F745">
        <v>128.5</v>
      </c>
    </row>
    <row r="746" spans="1:6" x14ac:dyDescent="0.3">
      <c r="A746">
        <v>2015</v>
      </c>
      <c r="B746" t="s">
        <v>46</v>
      </c>
      <c r="C746" t="s">
        <v>28</v>
      </c>
      <c r="D746">
        <v>118.2</v>
      </c>
      <c r="E746">
        <v>116.2</v>
      </c>
      <c r="F746">
        <v>117.2</v>
      </c>
    </row>
    <row r="747" spans="1:6" x14ac:dyDescent="0.3">
      <c r="A747">
        <v>2015</v>
      </c>
      <c r="B747" t="s">
        <v>46</v>
      </c>
      <c r="C747" t="s">
        <v>13</v>
      </c>
      <c r="D747">
        <v>121.5</v>
      </c>
      <c r="E747">
        <v>118.8</v>
      </c>
      <c r="F747">
        <v>120.4</v>
      </c>
    </row>
    <row r="748" spans="1:6" x14ac:dyDescent="0.3">
      <c r="A748">
        <v>2015</v>
      </c>
      <c r="B748" t="s">
        <v>46</v>
      </c>
      <c r="C748" t="s">
        <v>7</v>
      </c>
      <c r="D748">
        <v>114</v>
      </c>
      <c r="E748">
        <v>106.8</v>
      </c>
      <c r="F748">
        <v>111.4</v>
      </c>
    </row>
    <row r="749" spans="1:6" x14ac:dyDescent="0.3">
      <c r="A749">
        <v>2015</v>
      </c>
      <c r="B749" t="s">
        <v>46</v>
      </c>
      <c r="C749" t="s">
        <v>16</v>
      </c>
      <c r="D749">
        <v>130.1</v>
      </c>
      <c r="E749">
        <v>134.19999999999999</v>
      </c>
      <c r="F749">
        <v>131.19999999999999</v>
      </c>
    </row>
    <row r="750" spans="1:6" x14ac:dyDescent="0.3">
      <c r="A750">
        <v>2015</v>
      </c>
      <c r="B750" t="s">
        <v>46</v>
      </c>
      <c r="C750" t="s">
        <v>27</v>
      </c>
      <c r="D750">
        <v>112.5</v>
      </c>
      <c r="E750">
        <v>112</v>
      </c>
      <c r="F750">
        <v>112.3</v>
      </c>
    </row>
    <row r="751" spans="1:6" x14ac:dyDescent="0.3">
      <c r="A751">
        <v>2015</v>
      </c>
      <c r="B751" t="s">
        <v>46</v>
      </c>
      <c r="C751" t="s">
        <v>14</v>
      </c>
      <c r="D751">
        <v>132.5</v>
      </c>
      <c r="E751">
        <v>131.69999999999999</v>
      </c>
      <c r="F751">
        <v>132.1</v>
      </c>
    </row>
    <row r="752" spans="1:6" x14ac:dyDescent="0.3">
      <c r="A752">
        <v>2015</v>
      </c>
      <c r="B752" t="s">
        <v>46</v>
      </c>
      <c r="C752" t="s">
        <v>10</v>
      </c>
      <c r="D752">
        <v>137.9</v>
      </c>
      <c r="E752">
        <v>156</v>
      </c>
      <c r="F752">
        <v>144</v>
      </c>
    </row>
    <row r="753" spans="1:6" x14ac:dyDescent="0.3">
      <c r="A753">
        <v>2015</v>
      </c>
      <c r="B753" t="s">
        <v>46</v>
      </c>
      <c r="C753" t="s">
        <v>25</v>
      </c>
      <c r="D753">
        <v>118.5</v>
      </c>
      <c r="E753">
        <v>117.2</v>
      </c>
      <c r="F753">
        <v>117.8</v>
      </c>
    </row>
    <row r="754" spans="1:6" x14ac:dyDescent="0.3">
      <c r="A754">
        <v>2015</v>
      </c>
      <c r="B754" t="s">
        <v>46</v>
      </c>
      <c r="C754" t="s">
        <v>12</v>
      </c>
      <c r="D754">
        <v>123.9</v>
      </c>
      <c r="E754">
        <v>132.69999999999999</v>
      </c>
      <c r="F754">
        <v>126.8</v>
      </c>
    </row>
    <row r="755" spans="1:6" x14ac:dyDescent="0.3">
      <c r="A755">
        <v>2015</v>
      </c>
      <c r="B755" t="s">
        <v>46</v>
      </c>
      <c r="C755" t="s">
        <v>11</v>
      </c>
      <c r="D755">
        <v>93.1</v>
      </c>
      <c r="E755">
        <v>85.3</v>
      </c>
      <c r="F755">
        <v>90.5</v>
      </c>
    </row>
    <row r="756" spans="1:6" x14ac:dyDescent="0.3">
      <c r="A756">
        <v>2015</v>
      </c>
      <c r="B756" t="s">
        <v>46</v>
      </c>
      <c r="C756" t="s">
        <v>24</v>
      </c>
      <c r="D756">
        <v>113.6</v>
      </c>
      <c r="E756">
        <v>109.9</v>
      </c>
      <c r="F756">
        <v>111.7</v>
      </c>
    </row>
    <row r="757" spans="1:6" x14ac:dyDescent="0.3">
      <c r="A757">
        <v>2015</v>
      </c>
      <c r="B757" t="s">
        <v>46</v>
      </c>
      <c r="C757" t="s">
        <v>9</v>
      </c>
      <c r="D757">
        <v>153.6</v>
      </c>
      <c r="E757">
        <v>165.5</v>
      </c>
      <c r="F757">
        <v>157.6</v>
      </c>
    </row>
    <row r="758" spans="1:6" x14ac:dyDescent="0.3">
      <c r="A758">
        <v>2015</v>
      </c>
      <c r="B758" t="s">
        <v>55</v>
      </c>
      <c r="C758" t="s">
        <v>3</v>
      </c>
      <c r="D758">
        <v>126.3</v>
      </c>
      <c r="E758">
        <v>124.3</v>
      </c>
      <c r="F758">
        <v>125.7</v>
      </c>
    </row>
    <row r="759" spans="1:6" x14ac:dyDescent="0.3">
      <c r="A759">
        <v>2015</v>
      </c>
      <c r="B759" t="s">
        <v>55</v>
      </c>
      <c r="C759" t="s">
        <v>17</v>
      </c>
      <c r="D759">
        <v>132.5</v>
      </c>
      <c r="E759">
        <v>125.4</v>
      </c>
      <c r="F759">
        <v>129.69999999999999</v>
      </c>
    </row>
    <row r="760" spans="1:6" x14ac:dyDescent="0.3">
      <c r="A760">
        <v>2015</v>
      </c>
      <c r="B760" t="s">
        <v>55</v>
      </c>
      <c r="C760" t="s">
        <v>19</v>
      </c>
      <c r="D760">
        <v>131.9</v>
      </c>
      <c r="E760">
        <v>124.5</v>
      </c>
      <c r="F760">
        <v>129</v>
      </c>
    </row>
    <row r="761" spans="1:6" x14ac:dyDescent="0.3">
      <c r="A761">
        <v>2015</v>
      </c>
      <c r="B761" t="s">
        <v>55</v>
      </c>
      <c r="C761" t="s">
        <v>26</v>
      </c>
      <c r="D761">
        <v>125.6</v>
      </c>
      <c r="E761">
        <v>126.6</v>
      </c>
      <c r="F761">
        <v>126.2</v>
      </c>
    </row>
    <row r="762" spans="1:6" x14ac:dyDescent="0.3">
      <c r="A762">
        <v>2015</v>
      </c>
      <c r="B762" t="s">
        <v>55</v>
      </c>
      <c r="C762" t="s">
        <v>5</v>
      </c>
      <c r="D762">
        <v>123.3</v>
      </c>
      <c r="E762">
        <v>127.1</v>
      </c>
      <c r="F762">
        <v>124.8</v>
      </c>
    </row>
    <row r="763" spans="1:6" x14ac:dyDescent="0.3">
      <c r="A763">
        <v>2015</v>
      </c>
      <c r="B763" t="s">
        <v>55</v>
      </c>
      <c r="C763" t="s">
        <v>15</v>
      </c>
      <c r="D763">
        <v>131.4</v>
      </c>
      <c r="E763">
        <v>131.5</v>
      </c>
      <c r="F763">
        <v>131.4</v>
      </c>
    </row>
    <row r="764" spans="1:6" x14ac:dyDescent="0.3">
      <c r="A764">
        <v>2015</v>
      </c>
      <c r="B764" t="s">
        <v>55</v>
      </c>
      <c r="C764" t="s">
        <v>18</v>
      </c>
      <c r="D764">
        <v>128.5</v>
      </c>
      <c r="E764">
        <v>119.5</v>
      </c>
      <c r="F764">
        <v>124.8</v>
      </c>
    </row>
    <row r="765" spans="1:6" x14ac:dyDescent="0.3">
      <c r="A765">
        <v>2015</v>
      </c>
      <c r="B765" t="s">
        <v>55</v>
      </c>
      <c r="C765" t="s">
        <v>8</v>
      </c>
      <c r="D765">
        <v>131.6</v>
      </c>
      <c r="E765">
        <v>120.8</v>
      </c>
      <c r="F765">
        <v>126.6</v>
      </c>
    </row>
    <row r="766" spans="1:6" x14ac:dyDescent="0.3">
      <c r="A766">
        <v>2015</v>
      </c>
      <c r="B766" t="s">
        <v>55</v>
      </c>
      <c r="C766" t="s">
        <v>21</v>
      </c>
      <c r="D766">
        <v>125.7</v>
      </c>
      <c r="E766">
        <v>116</v>
      </c>
      <c r="F766">
        <v>122</v>
      </c>
    </row>
    <row r="767" spans="1:6" x14ac:dyDescent="0.3">
      <c r="A767">
        <v>2015</v>
      </c>
      <c r="B767" t="s">
        <v>55</v>
      </c>
      <c r="C767" t="s">
        <v>29</v>
      </c>
      <c r="D767">
        <v>127.9</v>
      </c>
      <c r="E767">
        <v>124</v>
      </c>
      <c r="F767">
        <v>126.1</v>
      </c>
    </row>
    <row r="768" spans="1:6" x14ac:dyDescent="0.3">
      <c r="A768">
        <v>2015</v>
      </c>
      <c r="B768" t="s">
        <v>55</v>
      </c>
      <c r="C768" t="s">
        <v>23</v>
      </c>
      <c r="D768">
        <v>123.1</v>
      </c>
      <c r="E768">
        <v>118.6</v>
      </c>
      <c r="F768">
        <v>121.4</v>
      </c>
    </row>
    <row r="769" spans="1:6" x14ac:dyDescent="0.3">
      <c r="A769">
        <v>2015</v>
      </c>
      <c r="B769" t="s">
        <v>55</v>
      </c>
      <c r="C769" t="s">
        <v>22</v>
      </c>
      <c r="D769">
        <v>126</v>
      </c>
      <c r="E769">
        <v>121</v>
      </c>
      <c r="F769">
        <v>123.6</v>
      </c>
    </row>
    <row r="770" spans="1:6" x14ac:dyDescent="0.3">
      <c r="A770">
        <v>2015</v>
      </c>
      <c r="B770" t="s">
        <v>55</v>
      </c>
      <c r="C770" t="s">
        <v>20</v>
      </c>
      <c r="D770" t="s">
        <v>32</v>
      </c>
      <c r="E770">
        <v>122.4</v>
      </c>
      <c r="F770">
        <v>122.4</v>
      </c>
    </row>
    <row r="771" spans="1:6" x14ac:dyDescent="0.3">
      <c r="A771">
        <v>2015</v>
      </c>
      <c r="B771" t="s">
        <v>55</v>
      </c>
      <c r="C771" t="s">
        <v>4</v>
      </c>
      <c r="D771">
        <v>131.30000000000001</v>
      </c>
      <c r="E771">
        <v>131.69999999999999</v>
      </c>
      <c r="F771">
        <v>131.4</v>
      </c>
    </row>
    <row r="772" spans="1:6" x14ac:dyDescent="0.3">
      <c r="A772">
        <v>2015</v>
      </c>
      <c r="B772" t="s">
        <v>55</v>
      </c>
      <c r="C772" t="s">
        <v>6</v>
      </c>
      <c r="D772">
        <v>129.80000000000001</v>
      </c>
      <c r="E772">
        <v>128.6</v>
      </c>
      <c r="F772">
        <v>129.4</v>
      </c>
    </row>
    <row r="773" spans="1:6" x14ac:dyDescent="0.3">
      <c r="A773">
        <v>2015</v>
      </c>
      <c r="B773" t="s">
        <v>55</v>
      </c>
      <c r="C773" t="s">
        <v>28</v>
      </c>
      <c r="D773">
        <v>119.8</v>
      </c>
      <c r="E773">
        <v>116.7</v>
      </c>
      <c r="F773">
        <v>118.3</v>
      </c>
    </row>
    <row r="774" spans="1:6" x14ac:dyDescent="0.3">
      <c r="A774">
        <v>2015</v>
      </c>
      <c r="B774" t="s">
        <v>55</v>
      </c>
      <c r="C774" t="s">
        <v>13</v>
      </c>
      <c r="D774">
        <v>123.3</v>
      </c>
      <c r="E774">
        <v>120.2</v>
      </c>
      <c r="F774">
        <v>122</v>
      </c>
    </row>
    <row r="775" spans="1:6" x14ac:dyDescent="0.3">
      <c r="A775">
        <v>2015</v>
      </c>
      <c r="B775" t="s">
        <v>55</v>
      </c>
      <c r="C775" t="s">
        <v>7</v>
      </c>
      <c r="D775">
        <v>118.3</v>
      </c>
      <c r="E775">
        <v>110</v>
      </c>
      <c r="F775">
        <v>115.3</v>
      </c>
    </row>
    <row r="776" spans="1:6" x14ac:dyDescent="0.3">
      <c r="A776">
        <v>2015</v>
      </c>
      <c r="B776" t="s">
        <v>55</v>
      </c>
      <c r="C776" t="s">
        <v>16</v>
      </c>
      <c r="D776">
        <v>133.1</v>
      </c>
      <c r="E776">
        <v>138.19999999999999</v>
      </c>
      <c r="F776">
        <v>134.5</v>
      </c>
    </row>
    <row r="777" spans="1:6" x14ac:dyDescent="0.3">
      <c r="A777">
        <v>2015</v>
      </c>
      <c r="B777" t="s">
        <v>55</v>
      </c>
      <c r="C777" t="s">
        <v>27</v>
      </c>
      <c r="D777">
        <v>114.1</v>
      </c>
      <c r="E777">
        <v>113.2</v>
      </c>
      <c r="F777">
        <v>113.7</v>
      </c>
    </row>
    <row r="778" spans="1:6" x14ac:dyDescent="0.3">
      <c r="A778">
        <v>2015</v>
      </c>
      <c r="B778" t="s">
        <v>55</v>
      </c>
      <c r="C778" t="s">
        <v>14</v>
      </c>
      <c r="D778">
        <v>135.1</v>
      </c>
      <c r="E778">
        <v>134.19999999999999</v>
      </c>
      <c r="F778">
        <v>134.69999999999999</v>
      </c>
    </row>
    <row r="779" spans="1:6" x14ac:dyDescent="0.3">
      <c r="A779">
        <v>2015</v>
      </c>
      <c r="B779" t="s">
        <v>55</v>
      </c>
      <c r="C779" t="s">
        <v>10</v>
      </c>
      <c r="D779">
        <v>162.1</v>
      </c>
      <c r="E779">
        <v>190.1</v>
      </c>
      <c r="F779">
        <v>171.5</v>
      </c>
    </row>
    <row r="780" spans="1:6" x14ac:dyDescent="0.3">
      <c r="A780">
        <v>2015</v>
      </c>
      <c r="B780" t="s">
        <v>55</v>
      </c>
      <c r="C780" t="s">
        <v>25</v>
      </c>
      <c r="D780">
        <v>121.6</v>
      </c>
      <c r="E780">
        <v>118.1</v>
      </c>
      <c r="F780">
        <v>119.6</v>
      </c>
    </row>
    <row r="781" spans="1:6" x14ac:dyDescent="0.3">
      <c r="A781">
        <v>2015</v>
      </c>
      <c r="B781" t="s">
        <v>55</v>
      </c>
      <c r="C781" t="s">
        <v>12</v>
      </c>
      <c r="D781">
        <v>128.9</v>
      </c>
      <c r="E781">
        <v>138.6</v>
      </c>
      <c r="F781">
        <v>132.1</v>
      </c>
    </row>
    <row r="782" spans="1:6" x14ac:dyDescent="0.3">
      <c r="A782">
        <v>2015</v>
      </c>
      <c r="B782" t="s">
        <v>55</v>
      </c>
      <c r="C782" t="s">
        <v>11</v>
      </c>
      <c r="D782">
        <v>95.4</v>
      </c>
      <c r="E782">
        <v>92.7</v>
      </c>
      <c r="F782">
        <v>94.5</v>
      </c>
    </row>
    <row r="783" spans="1:6" x14ac:dyDescent="0.3">
      <c r="A783">
        <v>2015</v>
      </c>
      <c r="B783" t="s">
        <v>55</v>
      </c>
      <c r="C783" t="s">
        <v>24</v>
      </c>
      <c r="D783">
        <v>114</v>
      </c>
      <c r="E783">
        <v>109.3</v>
      </c>
      <c r="F783">
        <v>111.5</v>
      </c>
    </row>
    <row r="784" spans="1:6" x14ac:dyDescent="0.3">
      <c r="A784">
        <v>2015</v>
      </c>
      <c r="B784" t="s">
        <v>55</v>
      </c>
      <c r="C784" t="s">
        <v>9</v>
      </c>
      <c r="D784">
        <v>145.5</v>
      </c>
      <c r="E784">
        <v>149</v>
      </c>
      <c r="F784">
        <v>146.69999999999999</v>
      </c>
    </row>
    <row r="785" spans="1:6" x14ac:dyDescent="0.3">
      <c r="A785">
        <v>2015</v>
      </c>
      <c r="B785" t="s">
        <v>36</v>
      </c>
      <c r="C785" t="s">
        <v>3</v>
      </c>
      <c r="D785">
        <v>123.4</v>
      </c>
      <c r="E785">
        <v>124.3</v>
      </c>
      <c r="F785">
        <v>123.7</v>
      </c>
    </row>
    <row r="786" spans="1:6" x14ac:dyDescent="0.3">
      <c r="A786">
        <v>2015</v>
      </c>
      <c r="B786" t="s">
        <v>36</v>
      </c>
      <c r="C786" t="s">
        <v>17</v>
      </c>
      <c r="D786">
        <v>125.4</v>
      </c>
      <c r="E786">
        <v>121.3</v>
      </c>
      <c r="F786">
        <v>123.8</v>
      </c>
    </row>
    <row r="787" spans="1:6" x14ac:dyDescent="0.3">
      <c r="A787">
        <v>2015</v>
      </c>
      <c r="B787" t="s">
        <v>36</v>
      </c>
      <c r="C787" t="s">
        <v>19</v>
      </c>
      <c r="D787">
        <v>125</v>
      </c>
      <c r="E787">
        <v>120.6</v>
      </c>
      <c r="F787">
        <v>123.3</v>
      </c>
    </row>
    <row r="788" spans="1:6" x14ac:dyDescent="0.3">
      <c r="A788">
        <v>2015</v>
      </c>
      <c r="B788" t="s">
        <v>36</v>
      </c>
      <c r="C788" t="s">
        <v>26</v>
      </c>
      <c r="D788">
        <v>118.7</v>
      </c>
      <c r="E788">
        <v>120.4</v>
      </c>
      <c r="F788">
        <v>119.7</v>
      </c>
    </row>
    <row r="789" spans="1:6" x14ac:dyDescent="0.3">
      <c r="A789">
        <v>2015</v>
      </c>
      <c r="B789" t="s">
        <v>36</v>
      </c>
      <c r="C789" t="s">
        <v>5</v>
      </c>
      <c r="D789">
        <v>122.1</v>
      </c>
      <c r="E789">
        <v>119.5</v>
      </c>
      <c r="F789">
        <v>121.1</v>
      </c>
    </row>
    <row r="790" spans="1:6" x14ac:dyDescent="0.3">
      <c r="A790">
        <v>2015</v>
      </c>
      <c r="B790" t="s">
        <v>36</v>
      </c>
      <c r="C790" t="s">
        <v>15</v>
      </c>
      <c r="D790">
        <v>122.8</v>
      </c>
      <c r="E790">
        <v>123.7</v>
      </c>
      <c r="F790">
        <v>123.1</v>
      </c>
    </row>
    <row r="791" spans="1:6" x14ac:dyDescent="0.3">
      <c r="A791">
        <v>2015</v>
      </c>
      <c r="B791" t="s">
        <v>36</v>
      </c>
      <c r="C791" t="s">
        <v>18</v>
      </c>
      <c r="D791">
        <v>122.7</v>
      </c>
      <c r="E791">
        <v>116.5</v>
      </c>
      <c r="F791">
        <v>120.1</v>
      </c>
    </row>
    <row r="792" spans="1:6" x14ac:dyDescent="0.3">
      <c r="A792">
        <v>2015</v>
      </c>
      <c r="B792" t="s">
        <v>36</v>
      </c>
      <c r="C792" t="s">
        <v>8</v>
      </c>
      <c r="D792">
        <v>129.4</v>
      </c>
      <c r="E792">
        <v>121.6</v>
      </c>
      <c r="F792">
        <v>125.8</v>
      </c>
    </row>
    <row r="793" spans="1:6" x14ac:dyDescent="0.3">
      <c r="A793">
        <v>2015</v>
      </c>
      <c r="B793" t="s">
        <v>36</v>
      </c>
      <c r="C793" t="s">
        <v>21</v>
      </c>
      <c r="D793">
        <v>120</v>
      </c>
      <c r="E793">
        <v>114</v>
      </c>
      <c r="F793">
        <v>117.7</v>
      </c>
    </row>
    <row r="794" spans="1:6" x14ac:dyDescent="0.3">
      <c r="A794">
        <v>2015</v>
      </c>
      <c r="B794" t="s">
        <v>36</v>
      </c>
      <c r="C794" t="s">
        <v>29</v>
      </c>
      <c r="D794">
        <v>120.6</v>
      </c>
      <c r="E794">
        <v>118.7</v>
      </c>
      <c r="F794">
        <v>119.7</v>
      </c>
    </row>
    <row r="795" spans="1:6" x14ac:dyDescent="0.3">
      <c r="A795">
        <v>2015</v>
      </c>
      <c r="B795" t="s">
        <v>36</v>
      </c>
      <c r="C795" t="s">
        <v>23</v>
      </c>
      <c r="D795">
        <v>117.7</v>
      </c>
      <c r="E795">
        <v>114.1</v>
      </c>
      <c r="F795">
        <v>116.3</v>
      </c>
    </row>
    <row r="796" spans="1:6" x14ac:dyDescent="0.3">
      <c r="A796">
        <v>2015</v>
      </c>
      <c r="B796" t="s">
        <v>36</v>
      </c>
      <c r="C796" t="s">
        <v>22</v>
      </c>
      <c r="D796">
        <v>119.6</v>
      </c>
      <c r="E796">
        <v>117.7</v>
      </c>
      <c r="F796">
        <v>118.7</v>
      </c>
    </row>
    <row r="797" spans="1:6" x14ac:dyDescent="0.3">
      <c r="A797">
        <v>2015</v>
      </c>
      <c r="B797" t="s">
        <v>36</v>
      </c>
      <c r="C797" t="s">
        <v>20</v>
      </c>
      <c r="D797" t="s">
        <v>32</v>
      </c>
      <c r="E797">
        <v>118.1</v>
      </c>
      <c r="F797">
        <v>118.1</v>
      </c>
    </row>
    <row r="798" spans="1:6" x14ac:dyDescent="0.3">
      <c r="A798">
        <v>2015</v>
      </c>
      <c r="B798" t="s">
        <v>36</v>
      </c>
      <c r="C798" t="s">
        <v>4</v>
      </c>
      <c r="D798">
        <v>124.4</v>
      </c>
      <c r="E798">
        <v>126.5</v>
      </c>
      <c r="F798">
        <v>125.1</v>
      </c>
    </row>
    <row r="799" spans="1:6" x14ac:dyDescent="0.3">
      <c r="A799">
        <v>2015</v>
      </c>
      <c r="B799" t="s">
        <v>36</v>
      </c>
      <c r="C799" t="s">
        <v>6</v>
      </c>
      <c r="D799">
        <v>125.8</v>
      </c>
      <c r="E799">
        <v>125.6</v>
      </c>
      <c r="F799">
        <v>125.7</v>
      </c>
    </row>
    <row r="800" spans="1:6" x14ac:dyDescent="0.3">
      <c r="A800">
        <v>2015</v>
      </c>
      <c r="B800" t="s">
        <v>36</v>
      </c>
      <c r="C800" t="s">
        <v>28</v>
      </c>
      <c r="D800">
        <v>115</v>
      </c>
      <c r="E800">
        <v>113.2</v>
      </c>
      <c r="F800">
        <v>114.1</v>
      </c>
    </row>
    <row r="801" spans="1:6" x14ac:dyDescent="0.3">
      <c r="A801">
        <v>2015</v>
      </c>
      <c r="B801" t="s">
        <v>36</v>
      </c>
      <c r="C801" t="s">
        <v>13</v>
      </c>
      <c r="D801">
        <v>118.8</v>
      </c>
      <c r="E801">
        <v>116.8</v>
      </c>
      <c r="F801">
        <v>118</v>
      </c>
    </row>
    <row r="802" spans="1:6" x14ac:dyDescent="0.3">
      <c r="A802">
        <v>2015</v>
      </c>
      <c r="B802" t="s">
        <v>36</v>
      </c>
      <c r="C802" t="s">
        <v>7</v>
      </c>
      <c r="D802">
        <v>111.5</v>
      </c>
      <c r="E802">
        <v>104.9</v>
      </c>
      <c r="F802">
        <v>109.1</v>
      </c>
    </row>
    <row r="803" spans="1:6" x14ac:dyDescent="0.3">
      <c r="A803">
        <v>2015</v>
      </c>
      <c r="B803" t="s">
        <v>36</v>
      </c>
      <c r="C803" t="s">
        <v>16</v>
      </c>
      <c r="D803">
        <v>124.2</v>
      </c>
      <c r="E803">
        <v>128.1</v>
      </c>
      <c r="F803">
        <v>125.2</v>
      </c>
    </row>
    <row r="804" spans="1:6" x14ac:dyDescent="0.3">
      <c r="A804">
        <v>2015</v>
      </c>
      <c r="B804" t="s">
        <v>36</v>
      </c>
      <c r="C804" t="s">
        <v>27</v>
      </c>
      <c r="D804">
        <v>110.8</v>
      </c>
      <c r="E804">
        <v>111.7</v>
      </c>
      <c r="F804">
        <v>111.2</v>
      </c>
    </row>
    <row r="805" spans="1:6" x14ac:dyDescent="0.3">
      <c r="A805">
        <v>2015</v>
      </c>
      <c r="B805" t="s">
        <v>36</v>
      </c>
      <c r="C805" t="s">
        <v>14</v>
      </c>
      <c r="D805">
        <v>126.8</v>
      </c>
      <c r="E805">
        <v>128.6</v>
      </c>
      <c r="F805">
        <v>127.6</v>
      </c>
    </row>
    <row r="806" spans="1:6" x14ac:dyDescent="0.3">
      <c r="A806">
        <v>2015</v>
      </c>
      <c r="B806" t="s">
        <v>36</v>
      </c>
      <c r="C806" t="s">
        <v>10</v>
      </c>
      <c r="D806">
        <v>118.8</v>
      </c>
      <c r="E806">
        <v>125.1</v>
      </c>
      <c r="F806">
        <v>120.9</v>
      </c>
    </row>
    <row r="807" spans="1:6" x14ac:dyDescent="0.3">
      <c r="A807">
        <v>2015</v>
      </c>
      <c r="B807" t="s">
        <v>36</v>
      </c>
      <c r="C807" t="s">
        <v>25</v>
      </c>
      <c r="D807">
        <v>114.8</v>
      </c>
      <c r="E807">
        <v>114.9</v>
      </c>
      <c r="F807">
        <v>114.9</v>
      </c>
    </row>
    <row r="808" spans="1:6" x14ac:dyDescent="0.3">
      <c r="A808">
        <v>2015</v>
      </c>
      <c r="B808" t="s">
        <v>36</v>
      </c>
      <c r="C808" t="s">
        <v>12</v>
      </c>
      <c r="D808">
        <v>118.6</v>
      </c>
      <c r="E808">
        <v>127.7</v>
      </c>
      <c r="F808">
        <v>121.6</v>
      </c>
    </row>
    <row r="809" spans="1:6" x14ac:dyDescent="0.3">
      <c r="A809">
        <v>2015</v>
      </c>
      <c r="B809" t="s">
        <v>36</v>
      </c>
      <c r="C809" t="s">
        <v>11</v>
      </c>
      <c r="D809">
        <v>100</v>
      </c>
      <c r="E809">
        <v>95</v>
      </c>
      <c r="F809">
        <v>98.3</v>
      </c>
    </row>
    <row r="810" spans="1:6" x14ac:dyDescent="0.3">
      <c r="A810">
        <v>2015</v>
      </c>
      <c r="B810" t="s">
        <v>36</v>
      </c>
      <c r="C810" t="s">
        <v>24</v>
      </c>
      <c r="D810">
        <v>110.9</v>
      </c>
      <c r="E810">
        <v>106.8</v>
      </c>
      <c r="F810">
        <v>108.7</v>
      </c>
    </row>
    <row r="811" spans="1:6" x14ac:dyDescent="0.3">
      <c r="A811">
        <v>2015</v>
      </c>
      <c r="B811" t="s">
        <v>36</v>
      </c>
      <c r="C811" t="s">
        <v>9</v>
      </c>
      <c r="D811">
        <v>128.19999999999999</v>
      </c>
      <c r="E811">
        <v>131.80000000000001</v>
      </c>
      <c r="F811">
        <v>129.4</v>
      </c>
    </row>
    <row r="812" spans="1:6" x14ac:dyDescent="0.3">
      <c r="A812">
        <v>2015</v>
      </c>
      <c r="B812" t="s">
        <v>31</v>
      </c>
      <c r="C812" t="s">
        <v>3</v>
      </c>
      <c r="D812">
        <v>123.1</v>
      </c>
      <c r="E812">
        <v>124</v>
      </c>
      <c r="F812">
        <v>123.4</v>
      </c>
    </row>
    <row r="813" spans="1:6" x14ac:dyDescent="0.3">
      <c r="A813">
        <v>2015</v>
      </c>
      <c r="B813" t="s">
        <v>31</v>
      </c>
      <c r="C813" t="s">
        <v>17</v>
      </c>
      <c r="D813">
        <v>124.4</v>
      </c>
      <c r="E813">
        <v>121</v>
      </c>
      <c r="F813">
        <v>123.1</v>
      </c>
    </row>
    <row r="814" spans="1:6" x14ac:dyDescent="0.3">
      <c r="A814">
        <v>2015</v>
      </c>
      <c r="B814" t="s">
        <v>31</v>
      </c>
      <c r="C814" t="s">
        <v>19</v>
      </c>
      <c r="D814">
        <v>124</v>
      </c>
      <c r="E814">
        <v>120.2</v>
      </c>
      <c r="F814">
        <v>122.5</v>
      </c>
    </row>
    <row r="815" spans="1:6" x14ac:dyDescent="0.3">
      <c r="A815">
        <v>2015</v>
      </c>
      <c r="B815" t="s">
        <v>31</v>
      </c>
      <c r="C815" t="s">
        <v>26</v>
      </c>
      <c r="D815">
        <v>118.2</v>
      </c>
      <c r="E815">
        <v>120.8</v>
      </c>
      <c r="F815">
        <v>119.7</v>
      </c>
    </row>
    <row r="816" spans="1:6" x14ac:dyDescent="0.3">
      <c r="A816">
        <v>2015</v>
      </c>
      <c r="B816" t="s">
        <v>31</v>
      </c>
      <c r="C816" t="s">
        <v>5</v>
      </c>
      <c r="D816">
        <v>122.1</v>
      </c>
      <c r="E816">
        <v>126.6</v>
      </c>
      <c r="F816">
        <v>123.8</v>
      </c>
    </row>
    <row r="817" spans="1:6" x14ac:dyDescent="0.3">
      <c r="A817">
        <v>2015</v>
      </c>
      <c r="B817" t="s">
        <v>31</v>
      </c>
      <c r="C817" t="s">
        <v>15</v>
      </c>
      <c r="D817">
        <v>122.8</v>
      </c>
      <c r="E817">
        <v>123.5</v>
      </c>
      <c r="F817">
        <v>123.1</v>
      </c>
    </row>
    <row r="818" spans="1:6" x14ac:dyDescent="0.3">
      <c r="A818">
        <v>2015</v>
      </c>
      <c r="B818" t="s">
        <v>31</v>
      </c>
      <c r="C818" t="s">
        <v>18</v>
      </c>
      <c r="D818">
        <v>121.6</v>
      </c>
      <c r="E818">
        <v>116.1</v>
      </c>
      <c r="F818">
        <v>119.3</v>
      </c>
    </row>
    <row r="819" spans="1:6" x14ac:dyDescent="0.3">
      <c r="A819">
        <v>2015</v>
      </c>
      <c r="B819" t="s">
        <v>31</v>
      </c>
      <c r="C819" t="s">
        <v>8</v>
      </c>
      <c r="D819">
        <v>130.4</v>
      </c>
      <c r="E819">
        <v>121.3</v>
      </c>
      <c r="F819">
        <v>126.2</v>
      </c>
    </row>
    <row r="820" spans="1:6" x14ac:dyDescent="0.3">
      <c r="A820">
        <v>2015</v>
      </c>
      <c r="B820" t="s">
        <v>31</v>
      </c>
      <c r="C820" t="s">
        <v>21</v>
      </c>
      <c r="D820">
        <v>118.4</v>
      </c>
      <c r="E820">
        <v>113.4</v>
      </c>
      <c r="F820">
        <v>116.5</v>
      </c>
    </row>
    <row r="821" spans="1:6" x14ac:dyDescent="0.3">
      <c r="A821">
        <v>2015</v>
      </c>
      <c r="B821" t="s">
        <v>31</v>
      </c>
      <c r="C821" t="s">
        <v>29</v>
      </c>
      <c r="D821">
        <v>120.3</v>
      </c>
      <c r="E821">
        <v>118.5</v>
      </c>
      <c r="F821">
        <v>119.5</v>
      </c>
    </row>
    <row r="822" spans="1:6" x14ac:dyDescent="0.3">
      <c r="A822">
        <v>2015</v>
      </c>
      <c r="B822" t="s">
        <v>31</v>
      </c>
      <c r="C822" t="s">
        <v>23</v>
      </c>
      <c r="D822">
        <v>116.6</v>
      </c>
      <c r="E822">
        <v>113.7</v>
      </c>
      <c r="F822">
        <v>115.5</v>
      </c>
    </row>
    <row r="823" spans="1:6" x14ac:dyDescent="0.3">
      <c r="A823">
        <v>2015</v>
      </c>
      <c r="B823" t="s">
        <v>31</v>
      </c>
      <c r="C823" t="s">
        <v>22</v>
      </c>
      <c r="D823">
        <v>118.9</v>
      </c>
      <c r="E823">
        <v>117.2</v>
      </c>
      <c r="F823">
        <v>118.1</v>
      </c>
    </row>
    <row r="824" spans="1:6" x14ac:dyDescent="0.3">
      <c r="A824">
        <v>2015</v>
      </c>
      <c r="B824" t="s">
        <v>31</v>
      </c>
      <c r="C824" t="s">
        <v>20</v>
      </c>
      <c r="D824" t="s">
        <v>32</v>
      </c>
      <c r="E824">
        <v>117.3</v>
      </c>
      <c r="F824">
        <v>117.3</v>
      </c>
    </row>
    <row r="825" spans="1:6" x14ac:dyDescent="0.3">
      <c r="A825">
        <v>2015</v>
      </c>
      <c r="B825" t="s">
        <v>31</v>
      </c>
      <c r="C825" t="s">
        <v>4</v>
      </c>
      <c r="D825">
        <v>123.1</v>
      </c>
      <c r="E825">
        <v>125.5</v>
      </c>
      <c r="F825">
        <v>123.9</v>
      </c>
    </row>
    <row r="826" spans="1:6" x14ac:dyDescent="0.3">
      <c r="A826">
        <v>2015</v>
      </c>
      <c r="B826" t="s">
        <v>31</v>
      </c>
      <c r="C826" t="s">
        <v>6</v>
      </c>
      <c r="D826">
        <v>124.9</v>
      </c>
      <c r="E826">
        <v>125.2</v>
      </c>
      <c r="F826">
        <v>125</v>
      </c>
    </row>
    <row r="827" spans="1:6" x14ac:dyDescent="0.3">
      <c r="A827">
        <v>2015</v>
      </c>
      <c r="B827" t="s">
        <v>31</v>
      </c>
      <c r="C827" t="s">
        <v>28</v>
      </c>
      <c r="D827">
        <v>114.5</v>
      </c>
      <c r="E827">
        <v>113.4</v>
      </c>
      <c r="F827">
        <v>114</v>
      </c>
    </row>
    <row r="828" spans="1:6" x14ac:dyDescent="0.3">
      <c r="A828">
        <v>2015</v>
      </c>
      <c r="B828" t="s">
        <v>31</v>
      </c>
      <c r="C828" t="s">
        <v>13</v>
      </c>
      <c r="D828">
        <v>117.9</v>
      </c>
      <c r="E828">
        <v>116.5</v>
      </c>
      <c r="F828">
        <v>117.3</v>
      </c>
    </row>
    <row r="829" spans="1:6" x14ac:dyDescent="0.3">
      <c r="A829">
        <v>2015</v>
      </c>
      <c r="B829" t="s">
        <v>31</v>
      </c>
      <c r="C829" t="s">
        <v>7</v>
      </c>
      <c r="D829">
        <v>111</v>
      </c>
      <c r="E829">
        <v>104.3</v>
      </c>
      <c r="F829">
        <v>108.5</v>
      </c>
    </row>
    <row r="830" spans="1:6" x14ac:dyDescent="0.3">
      <c r="A830">
        <v>2015</v>
      </c>
      <c r="B830" t="s">
        <v>31</v>
      </c>
      <c r="C830" t="s">
        <v>16</v>
      </c>
      <c r="D830">
        <v>122.7</v>
      </c>
      <c r="E830">
        <v>127.4</v>
      </c>
      <c r="F830">
        <v>124</v>
      </c>
    </row>
    <row r="831" spans="1:6" x14ac:dyDescent="0.3">
      <c r="A831">
        <v>2015</v>
      </c>
      <c r="B831" t="s">
        <v>31</v>
      </c>
      <c r="C831" t="s">
        <v>27</v>
      </c>
      <c r="D831">
        <v>110.2</v>
      </c>
      <c r="E831">
        <v>111.4</v>
      </c>
      <c r="F831">
        <v>110.7</v>
      </c>
    </row>
    <row r="832" spans="1:6" x14ac:dyDescent="0.3">
      <c r="A832">
        <v>2015</v>
      </c>
      <c r="B832" t="s">
        <v>31</v>
      </c>
      <c r="C832" t="s">
        <v>14</v>
      </c>
      <c r="D832">
        <v>125.6</v>
      </c>
      <c r="E832">
        <v>128</v>
      </c>
      <c r="F832">
        <v>126.7</v>
      </c>
    </row>
    <row r="833" spans="1:6" x14ac:dyDescent="0.3">
      <c r="A833">
        <v>2015</v>
      </c>
      <c r="B833" t="s">
        <v>31</v>
      </c>
      <c r="C833" t="s">
        <v>10</v>
      </c>
      <c r="D833">
        <v>117.2</v>
      </c>
      <c r="E833">
        <v>122.9</v>
      </c>
      <c r="F833">
        <v>119.1</v>
      </c>
    </row>
    <row r="834" spans="1:6" x14ac:dyDescent="0.3">
      <c r="A834">
        <v>2015</v>
      </c>
      <c r="B834" t="s">
        <v>31</v>
      </c>
      <c r="C834" t="s">
        <v>25</v>
      </c>
      <c r="D834">
        <v>114</v>
      </c>
      <c r="E834">
        <v>114.6</v>
      </c>
      <c r="F834">
        <v>114.3</v>
      </c>
    </row>
    <row r="835" spans="1:6" x14ac:dyDescent="0.3">
      <c r="A835">
        <v>2015</v>
      </c>
      <c r="B835" t="s">
        <v>31</v>
      </c>
      <c r="C835" t="s">
        <v>12</v>
      </c>
      <c r="D835">
        <v>117.2</v>
      </c>
      <c r="E835">
        <v>126.6</v>
      </c>
      <c r="F835">
        <v>120.3</v>
      </c>
    </row>
    <row r="836" spans="1:6" x14ac:dyDescent="0.3">
      <c r="A836">
        <v>2015</v>
      </c>
      <c r="B836" t="s">
        <v>31</v>
      </c>
      <c r="C836" t="s">
        <v>11</v>
      </c>
      <c r="D836">
        <v>100.5</v>
      </c>
      <c r="E836">
        <v>96.1</v>
      </c>
      <c r="F836">
        <v>99</v>
      </c>
    </row>
    <row r="837" spans="1:6" x14ac:dyDescent="0.3">
      <c r="A837">
        <v>2015</v>
      </c>
      <c r="B837" t="s">
        <v>31</v>
      </c>
      <c r="C837" t="s">
        <v>24</v>
      </c>
      <c r="D837">
        <v>111</v>
      </c>
      <c r="E837">
        <v>107.9</v>
      </c>
      <c r="F837">
        <v>109.4</v>
      </c>
    </row>
    <row r="838" spans="1:6" x14ac:dyDescent="0.3">
      <c r="A838">
        <v>2015</v>
      </c>
      <c r="B838" t="s">
        <v>31</v>
      </c>
      <c r="C838" t="s">
        <v>9</v>
      </c>
      <c r="D838">
        <v>132.30000000000001</v>
      </c>
      <c r="E838">
        <v>134.4</v>
      </c>
      <c r="F838">
        <v>133</v>
      </c>
    </row>
    <row r="839" spans="1:6" x14ac:dyDescent="0.3">
      <c r="A839">
        <v>2015</v>
      </c>
      <c r="B839" t="s">
        <v>44</v>
      </c>
      <c r="C839" t="s">
        <v>3</v>
      </c>
      <c r="D839">
        <v>124</v>
      </c>
      <c r="E839">
        <v>123.2</v>
      </c>
      <c r="F839">
        <v>123.7</v>
      </c>
    </row>
    <row r="840" spans="1:6" x14ac:dyDescent="0.3">
      <c r="A840">
        <v>2015</v>
      </c>
      <c r="B840" t="s">
        <v>44</v>
      </c>
      <c r="C840" t="s">
        <v>17</v>
      </c>
      <c r="D840">
        <v>128.80000000000001</v>
      </c>
      <c r="E840">
        <v>123.5</v>
      </c>
      <c r="F840">
        <v>126.7</v>
      </c>
    </row>
    <row r="841" spans="1:6" x14ac:dyDescent="0.3">
      <c r="A841">
        <v>2015</v>
      </c>
      <c r="B841" t="s">
        <v>44</v>
      </c>
      <c r="C841" t="s">
        <v>19</v>
      </c>
      <c r="D841">
        <v>128.30000000000001</v>
      </c>
      <c r="E841">
        <v>122.7</v>
      </c>
      <c r="F841">
        <v>126.1</v>
      </c>
    </row>
    <row r="842" spans="1:6" x14ac:dyDescent="0.3">
      <c r="A842">
        <v>2015</v>
      </c>
      <c r="B842" t="s">
        <v>44</v>
      </c>
      <c r="C842" t="s">
        <v>26</v>
      </c>
      <c r="D842">
        <v>122.9</v>
      </c>
      <c r="E842">
        <v>125.4</v>
      </c>
      <c r="F842">
        <v>124.4</v>
      </c>
    </row>
    <row r="843" spans="1:6" x14ac:dyDescent="0.3">
      <c r="A843">
        <v>2015</v>
      </c>
      <c r="B843" t="s">
        <v>44</v>
      </c>
      <c r="C843" t="s">
        <v>5</v>
      </c>
      <c r="D843">
        <v>122</v>
      </c>
      <c r="E843">
        <v>119.5</v>
      </c>
      <c r="F843">
        <v>121</v>
      </c>
    </row>
    <row r="844" spans="1:6" x14ac:dyDescent="0.3">
      <c r="A844">
        <v>2015</v>
      </c>
      <c r="B844" t="s">
        <v>44</v>
      </c>
      <c r="C844" t="s">
        <v>15</v>
      </c>
      <c r="D844">
        <v>127.5</v>
      </c>
      <c r="E844">
        <v>129.5</v>
      </c>
      <c r="F844">
        <v>128.19999999999999</v>
      </c>
    </row>
    <row r="845" spans="1:6" x14ac:dyDescent="0.3">
      <c r="A845">
        <v>2015</v>
      </c>
      <c r="B845" t="s">
        <v>44</v>
      </c>
      <c r="C845" t="s">
        <v>18</v>
      </c>
      <c r="D845">
        <v>125.5</v>
      </c>
      <c r="E845">
        <v>117.9</v>
      </c>
      <c r="F845">
        <v>122.3</v>
      </c>
    </row>
    <row r="846" spans="1:6" x14ac:dyDescent="0.3">
      <c r="A846">
        <v>2015</v>
      </c>
      <c r="B846" t="s">
        <v>44</v>
      </c>
      <c r="C846" t="s">
        <v>8</v>
      </c>
      <c r="D846">
        <v>133.30000000000001</v>
      </c>
      <c r="E846">
        <v>132.80000000000001</v>
      </c>
      <c r="F846">
        <v>133.1</v>
      </c>
    </row>
    <row r="847" spans="1:6" x14ac:dyDescent="0.3">
      <c r="A847">
        <v>2015</v>
      </c>
      <c r="B847" t="s">
        <v>44</v>
      </c>
      <c r="C847" t="s">
        <v>21</v>
      </c>
      <c r="D847">
        <v>123</v>
      </c>
      <c r="E847">
        <v>115.3</v>
      </c>
      <c r="F847">
        <v>120.1</v>
      </c>
    </row>
    <row r="848" spans="1:6" x14ac:dyDescent="0.3">
      <c r="A848">
        <v>2015</v>
      </c>
      <c r="B848" t="s">
        <v>44</v>
      </c>
      <c r="C848" t="s">
        <v>29</v>
      </c>
      <c r="D848">
        <v>124.7</v>
      </c>
      <c r="E848">
        <v>122.4</v>
      </c>
      <c r="F848">
        <v>123.6</v>
      </c>
    </row>
    <row r="849" spans="1:6" x14ac:dyDescent="0.3">
      <c r="A849">
        <v>2015</v>
      </c>
      <c r="B849" t="s">
        <v>44</v>
      </c>
      <c r="C849" t="s">
        <v>23</v>
      </c>
      <c r="D849">
        <v>120.8</v>
      </c>
      <c r="E849">
        <v>116</v>
      </c>
      <c r="F849">
        <v>119</v>
      </c>
    </row>
    <row r="850" spans="1:6" x14ac:dyDescent="0.3">
      <c r="A850">
        <v>2015</v>
      </c>
      <c r="B850" t="s">
        <v>44</v>
      </c>
      <c r="C850" t="s">
        <v>22</v>
      </c>
      <c r="D850">
        <v>123</v>
      </c>
      <c r="E850">
        <v>119.5</v>
      </c>
      <c r="F850">
        <v>121.3</v>
      </c>
    </row>
    <row r="851" spans="1:6" x14ac:dyDescent="0.3">
      <c r="A851">
        <v>2015</v>
      </c>
      <c r="B851" t="s">
        <v>44</v>
      </c>
      <c r="C851" t="s">
        <v>20</v>
      </c>
      <c r="D851" t="s">
        <v>32</v>
      </c>
      <c r="E851">
        <v>119.9</v>
      </c>
      <c r="F851">
        <v>119.9</v>
      </c>
    </row>
    <row r="852" spans="1:6" x14ac:dyDescent="0.3">
      <c r="A852">
        <v>2015</v>
      </c>
      <c r="B852" t="s">
        <v>44</v>
      </c>
      <c r="C852" t="s">
        <v>4</v>
      </c>
      <c r="D852">
        <v>131.5</v>
      </c>
      <c r="E852">
        <v>134.30000000000001</v>
      </c>
      <c r="F852">
        <v>132.5</v>
      </c>
    </row>
    <row r="853" spans="1:6" x14ac:dyDescent="0.3">
      <c r="A853">
        <v>2015</v>
      </c>
      <c r="B853" t="s">
        <v>44</v>
      </c>
      <c r="C853" t="s">
        <v>6</v>
      </c>
      <c r="D853">
        <v>128.69999999999999</v>
      </c>
      <c r="E853">
        <v>127.7</v>
      </c>
      <c r="F853">
        <v>128.30000000000001</v>
      </c>
    </row>
    <row r="854" spans="1:6" x14ac:dyDescent="0.3">
      <c r="A854">
        <v>2015</v>
      </c>
      <c r="B854" t="s">
        <v>44</v>
      </c>
      <c r="C854" t="s">
        <v>28</v>
      </c>
      <c r="D854">
        <v>118.1</v>
      </c>
      <c r="E854">
        <v>116.3</v>
      </c>
      <c r="F854">
        <v>117.2</v>
      </c>
    </row>
    <row r="855" spans="1:6" x14ac:dyDescent="0.3">
      <c r="A855">
        <v>2015</v>
      </c>
      <c r="B855" t="s">
        <v>44</v>
      </c>
      <c r="C855" t="s">
        <v>13</v>
      </c>
      <c r="D855">
        <v>121</v>
      </c>
      <c r="E855">
        <v>118.3</v>
      </c>
      <c r="F855">
        <v>119.9</v>
      </c>
    </row>
    <row r="856" spans="1:6" x14ac:dyDescent="0.3">
      <c r="A856">
        <v>2015</v>
      </c>
      <c r="B856" t="s">
        <v>44</v>
      </c>
      <c r="C856" t="s">
        <v>7</v>
      </c>
      <c r="D856">
        <v>113.5</v>
      </c>
      <c r="E856">
        <v>106.3</v>
      </c>
      <c r="F856">
        <v>110.9</v>
      </c>
    </row>
    <row r="857" spans="1:6" x14ac:dyDescent="0.3">
      <c r="A857">
        <v>2015</v>
      </c>
      <c r="B857" t="s">
        <v>44</v>
      </c>
      <c r="C857" t="s">
        <v>16</v>
      </c>
      <c r="D857">
        <v>129.4</v>
      </c>
      <c r="E857">
        <v>133.1</v>
      </c>
      <c r="F857">
        <v>130.4</v>
      </c>
    </row>
    <row r="858" spans="1:6" x14ac:dyDescent="0.3">
      <c r="A858">
        <v>2015</v>
      </c>
      <c r="B858" t="s">
        <v>44</v>
      </c>
      <c r="C858" t="s">
        <v>27</v>
      </c>
      <c r="D858">
        <v>112.7</v>
      </c>
      <c r="E858">
        <v>111.7</v>
      </c>
      <c r="F858">
        <v>112.3</v>
      </c>
    </row>
    <row r="859" spans="1:6" x14ac:dyDescent="0.3">
      <c r="A859">
        <v>2015</v>
      </c>
      <c r="B859" t="s">
        <v>44</v>
      </c>
      <c r="C859" t="s">
        <v>14</v>
      </c>
      <c r="D859">
        <v>131.69999999999999</v>
      </c>
      <c r="E859">
        <v>131.1</v>
      </c>
      <c r="F859">
        <v>131.4</v>
      </c>
    </row>
    <row r="860" spans="1:6" x14ac:dyDescent="0.3">
      <c r="A860">
        <v>2015</v>
      </c>
      <c r="B860" t="s">
        <v>44</v>
      </c>
      <c r="C860" t="s">
        <v>10</v>
      </c>
      <c r="D860">
        <v>133.80000000000001</v>
      </c>
      <c r="E860">
        <v>149.5</v>
      </c>
      <c r="F860">
        <v>139.1</v>
      </c>
    </row>
    <row r="861" spans="1:6" x14ac:dyDescent="0.3">
      <c r="A861">
        <v>2015</v>
      </c>
      <c r="B861" t="s">
        <v>44</v>
      </c>
      <c r="C861" t="s">
        <v>25</v>
      </c>
      <c r="D861">
        <v>118</v>
      </c>
      <c r="E861">
        <v>116.6</v>
      </c>
      <c r="F861">
        <v>117.2</v>
      </c>
    </row>
    <row r="862" spans="1:6" x14ac:dyDescent="0.3">
      <c r="A862">
        <v>2015</v>
      </c>
      <c r="B862" t="s">
        <v>44</v>
      </c>
      <c r="C862" t="s">
        <v>12</v>
      </c>
      <c r="D862">
        <v>123.4</v>
      </c>
      <c r="E862">
        <v>131.5</v>
      </c>
      <c r="F862">
        <v>126.1</v>
      </c>
    </row>
    <row r="863" spans="1:6" x14ac:dyDescent="0.3">
      <c r="A863">
        <v>2015</v>
      </c>
      <c r="B863" t="s">
        <v>44</v>
      </c>
      <c r="C863" t="s">
        <v>11</v>
      </c>
      <c r="D863">
        <v>94.1</v>
      </c>
      <c r="E863">
        <v>85.7</v>
      </c>
      <c r="F863">
        <v>91.3</v>
      </c>
    </row>
    <row r="864" spans="1:6" x14ac:dyDescent="0.3">
      <c r="A864">
        <v>2015</v>
      </c>
      <c r="B864" t="s">
        <v>44</v>
      </c>
      <c r="C864" t="s">
        <v>24</v>
      </c>
      <c r="D864">
        <v>114.1</v>
      </c>
      <c r="E864">
        <v>111.5</v>
      </c>
      <c r="F864">
        <v>112.7</v>
      </c>
    </row>
    <row r="865" spans="1:6" x14ac:dyDescent="0.3">
      <c r="A865">
        <v>2015</v>
      </c>
      <c r="B865" t="s">
        <v>44</v>
      </c>
      <c r="C865" t="s">
        <v>9</v>
      </c>
      <c r="D865">
        <v>140.80000000000001</v>
      </c>
      <c r="E865">
        <v>153.5</v>
      </c>
      <c r="F865">
        <v>145.1</v>
      </c>
    </row>
    <row r="866" spans="1:6" x14ac:dyDescent="0.3">
      <c r="A866">
        <v>2015</v>
      </c>
      <c r="B866" t="s">
        <v>42</v>
      </c>
      <c r="C866" t="s">
        <v>3</v>
      </c>
      <c r="D866">
        <v>124.1</v>
      </c>
      <c r="E866">
        <v>123.6</v>
      </c>
      <c r="F866">
        <v>123.9</v>
      </c>
    </row>
    <row r="867" spans="1:6" x14ac:dyDescent="0.3">
      <c r="A867">
        <v>2015</v>
      </c>
      <c r="B867" t="s">
        <v>42</v>
      </c>
      <c r="C867" t="s">
        <v>17</v>
      </c>
      <c r="D867">
        <v>128.4</v>
      </c>
      <c r="E867">
        <v>123.2</v>
      </c>
      <c r="F867">
        <v>126.4</v>
      </c>
    </row>
    <row r="868" spans="1:6" x14ac:dyDescent="0.3">
      <c r="A868">
        <v>2015</v>
      </c>
      <c r="B868" t="s">
        <v>42</v>
      </c>
      <c r="C868" t="s">
        <v>19</v>
      </c>
      <c r="D868">
        <v>128</v>
      </c>
      <c r="E868">
        <v>122.3</v>
      </c>
      <c r="F868">
        <v>125.7</v>
      </c>
    </row>
    <row r="869" spans="1:6" x14ac:dyDescent="0.3">
      <c r="A869">
        <v>2015</v>
      </c>
      <c r="B869" t="s">
        <v>42</v>
      </c>
      <c r="C869" t="s">
        <v>26</v>
      </c>
      <c r="D869">
        <v>122</v>
      </c>
      <c r="E869">
        <v>123.8</v>
      </c>
      <c r="F869">
        <v>123.1</v>
      </c>
    </row>
    <row r="870" spans="1:6" x14ac:dyDescent="0.3">
      <c r="A870">
        <v>2015</v>
      </c>
      <c r="B870" t="s">
        <v>42</v>
      </c>
      <c r="C870" t="s">
        <v>5</v>
      </c>
      <c r="D870">
        <v>122.1</v>
      </c>
      <c r="E870">
        <v>120.9</v>
      </c>
      <c r="F870">
        <v>121.6</v>
      </c>
    </row>
    <row r="871" spans="1:6" x14ac:dyDescent="0.3">
      <c r="A871">
        <v>2015</v>
      </c>
      <c r="B871" t="s">
        <v>42</v>
      </c>
      <c r="C871" t="s">
        <v>15</v>
      </c>
      <c r="D871">
        <v>126.6</v>
      </c>
      <c r="E871">
        <v>128.5</v>
      </c>
      <c r="F871">
        <v>127.3</v>
      </c>
    </row>
    <row r="872" spans="1:6" x14ac:dyDescent="0.3">
      <c r="A872">
        <v>2015</v>
      </c>
      <c r="B872" t="s">
        <v>42</v>
      </c>
      <c r="C872" t="s">
        <v>18</v>
      </c>
      <c r="D872">
        <v>125.1</v>
      </c>
      <c r="E872">
        <v>117.6</v>
      </c>
      <c r="F872">
        <v>122</v>
      </c>
    </row>
    <row r="873" spans="1:6" x14ac:dyDescent="0.3">
      <c r="A873">
        <v>2015</v>
      </c>
      <c r="B873" t="s">
        <v>42</v>
      </c>
      <c r="C873" t="s">
        <v>8</v>
      </c>
      <c r="D873">
        <v>133.19999999999999</v>
      </c>
      <c r="E873">
        <v>132.30000000000001</v>
      </c>
      <c r="F873">
        <v>132.80000000000001</v>
      </c>
    </row>
    <row r="874" spans="1:6" x14ac:dyDescent="0.3">
      <c r="A874">
        <v>2015</v>
      </c>
      <c r="B874" t="s">
        <v>42</v>
      </c>
      <c r="C874" t="s">
        <v>21</v>
      </c>
      <c r="D874">
        <v>122.6</v>
      </c>
      <c r="E874">
        <v>115.1</v>
      </c>
      <c r="F874">
        <v>119.8</v>
      </c>
    </row>
    <row r="875" spans="1:6" x14ac:dyDescent="0.3">
      <c r="A875">
        <v>2015</v>
      </c>
      <c r="B875" t="s">
        <v>42</v>
      </c>
      <c r="C875" t="s">
        <v>29</v>
      </c>
      <c r="D875">
        <v>124.1</v>
      </c>
      <c r="E875">
        <v>121.7</v>
      </c>
      <c r="F875">
        <v>123</v>
      </c>
    </row>
    <row r="876" spans="1:6" x14ac:dyDescent="0.3">
      <c r="A876">
        <v>2015</v>
      </c>
      <c r="B876" t="s">
        <v>42</v>
      </c>
      <c r="C876" t="s">
        <v>23</v>
      </c>
      <c r="D876">
        <v>120.4</v>
      </c>
      <c r="E876">
        <v>115.4</v>
      </c>
      <c r="F876">
        <v>118.5</v>
      </c>
    </row>
    <row r="877" spans="1:6" x14ac:dyDescent="0.3">
      <c r="A877">
        <v>2015</v>
      </c>
      <c r="B877" t="s">
        <v>42</v>
      </c>
      <c r="C877" t="s">
        <v>22</v>
      </c>
      <c r="D877">
        <v>122.8</v>
      </c>
      <c r="E877">
        <v>119.2</v>
      </c>
      <c r="F877">
        <v>121.1</v>
      </c>
    </row>
    <row r="878" spans="1:6" x14ac:dyDescent="0.3">
      <c r="A878">
        <v>2015</v>
      </c>
      <c r="B878" t="s">
        <v>42</v>
      </c>
      <c r="C878" t="s">
        <v>20</v>
      </c>
      <c r="D878" t="s">
        <v>32</v>
      </c>
      <c r="E878">
        <v>119</v>
      </c>
      <c r="F878">
        <v>119</v>
      </c>
    </row>
    <row r="879" spans="1:6" x14ac:dyDescent="0.3">
      <c r="A879">
        <v>2015</v>
      </c>
      <c r="B879" t="s">
        <v>42</v>
      </c>
      <c r="C879" t="s">
        <v>4</v>
      </c>
      <c r="D879">
        <v>130.4</v>
      </c>
      <c r="E879">
        <v>134.4</v>
      </c>
      <c r="F879">
        <v>131.80000000000001</v>
      </c>
    </row>
    <row r="880" spans="1:6" x14ac:dyDescent="0.3">
      <c r="A880">
        <v>2015</v>
      </c>
      <c r="B880" t="s">
        <v>42</v>
      </c>
      <c r="C880" t="s">
        <v>6</v>
      </c>
      <c r="D880">
        <v>128.69999999999999</v>
      </c>
      <c r="E880">
        <v>127.3</v>
      </c>
      <c r="F880">
        <v>128.19999999999999</v>
      </c>
    </row>
    <row r="881" spans="1:6" x14ac:dyDescent="0.3">
      <c r="A881">
        <v>2015</v>
      </c>
      <c r="B881" t="s">
        <v>42</v>
      </c>
      <c r="C881" t="s">
        <v>28</v>
      </c>
      <c r="D881">
        <v>117.9</v>
      </c>
      <c r="E881">
        <v>116</v>
      </c>
      <c r="F881">
        <v>117</v>
      </c>
    </row>
    <row r="882" spans="1:6" x14ac:dyDescent="0.3">
      <c r="A882">
        <v>2015</v>
      </c>
      <c r="B882" t="s">
        <v>42</v>
      </c>
      <c r="C882" t="s">
        <v>13</v>
      </c>
      <c r="D882">
        <v>121.1</v>
      </c>
      <c r="E882">
        <v>118</v>
      </c>
      <c r="F882">
        <v>119.8</v>
      </c>
    </row>
    <row r="883" spans="1:6" x14ac:dyDescent="0.3">
      <c r="A883">
        <v>2015</v>
      </c>
      <c r="B883" t="s">
        <v>42</v>
      </c>
      <c r="C883" t="s">
        <v>7</v>
      </c>
      <c r="D883">
        <v>114.1</v>
      </c>
      <c r="E883">
        <v>106</v>
      </c>
      <c r="F883">
        <v>111.1</v>
      </c>
    </row>
    <row r="884" spans="1:6" x14ac:dyDescent="0.3">
      <c r="A884">
        <v>2015</v>
      </c>
      <c r="B884" t="s">
        <v>42</v>
      </c>
      <c r="C884" t="s">
        <v>16</v>
      </c>
      <c r="D884">
        <v>128.19999999999999</v>
      </c>
      <c r="E884">
        <v>132.1</v>
      </c>
      <c r="F884">
        <v>129.19999999999999</v>
      </c>
    </row>
    <row r="885" spans="1:6" x14ac:dyDescent="0.3">
      <c r="A885">
        <v>2015</v>
      </c>
      <c r="B885" t="s">
        <v>42</v>
      </c>
      <c r="C885" t="s">
        <v>27</v>
      </c>
      <c r="D885">
        <v>113</v>
      </c>
      <c r="E885">
        <v>112.5</v>
      </c>
      <c r="F885">
        <v>112.8</v>
      </c>
    </row>
    <row r="886" spans="1:6" x14ac:dyDescent="0.3">
      <c r="A886">
        <v>2015</v>
      </c>
      <c r="B886" t="s">
        <v>42</v>
      </c>
      <c r="C886" t="s">
        <v>14</v>
      </c>
      <c r="D886">
        <v>131.19999999999999</v>
      </c>
      <c r="E886">
        <v>130.5</v>
      </c>
      <c r="F886">
        <v>130.9</v>
      </c>
    </row>
    <row r="887" spans="1:6" x14ac:dyDescent="0.3">
      <c r="A887">
        <v>2015</v>
      </c>
      <c r="B887" t="s">
        <v>42</v>
      </c>
      <c r="C887" t="s">
        <v>10</v>
      </c>
      <c r="D887">
        <v>131.9</v>
      </c>
      <c r="E887">
        <v>148.1</v>
      </c>
      <c r="F887">
        <v>137.4</v>
      </c>
    </row>
    <row r="888" spans="1:6" x14ac:dyDescent="0.3">
      <c r="A888">
        <v>2015</v>
      </c>
      <c r="B888" t="s">
        <v>42</v>
      </c>
      <c r="C888" t="s">
        <v>25</v>
      </c>
      <c r="D888">
        <v>117.9</v>
      </c>
      <c r="E888">
        <v>116.2</v>
      </c>
      <c r="F888">
        <v>116.9</v>
      </c>
    </row>
    <row r="889" spans="1:6" x14ac:dyDescent="0.3">
      <c r="A889">
        <v>2015</v>
      </c>
      <c r="B889" t="s">
        <v>42</v>
      </c>
      <c r="C889" t="s">
        <v>12</v>
      </c>
      <c r="D889">
        <v>123</v>
      </c>
      <c r="E889">
        <v>130.5</v>
      </c>
      <c r="F889">
        <v>125.5</v>
      </c>
    </row>
    <row r="890" spans="1:6" x14ac:dyDescent="0.3">
      <c r="A890">
        <v>2015</v>
      </c>
      <c r="B890" t="s">
        <v>42</v>
      </c>
      <c r="C890" t="s">
        <v>11</v>
      </c>
      <c r="D890">
        <v>96.3</v>
      </c>
      <c r="E890">
        <v>89.8</v>
      </c>
      <c r="F890">
        <v>94.1</v>
      </c>
    </row>
    <row r="891" spans="1:6" x14ac:dyDescent="0.3">
      <c r="A891">
        <v>2015</v>
      </c>
      <c r="B891" t="s">
        <v>42</v>
      </c>
      <c r="C891" t="s">
        <v>24</v>
      </c>
      <c r="D891">
        <v>114.2</v>
      </c>
      <c r="E891">
        <v>111.7</v>
      </c>
      <c r="F891">
        <v>112.9</v>
      </c>
    </row>
    <row r="892" spans="1:6" x14ac:dyDescent="0.3">
      <c r="A892">
        <v>2015</v>
      </c>
      <c r="B892" t="s">
        <v>42</v>
      </c>
      <c r="C892" t="s">
        <v>9</v>
      </c>
      <c r="D892">
        <v>135.19999999999999</v>
      </c>
      <c r="E892">
        <v>146.69999999999999</v>
      </c>
      <c r="F892">
        <v>139.1</v>
      </c>
    </row>
    <row r="893" spans="1:6" x14ac:dyDescent="0.3">
      <c r="A893">
        <v>2015</v>
      </c>
      <c r="B893" t="s">
        <v>38</v>
      </c>
      <c r="C893" t="s">
        <v>3</v>
      </c>
      <c r="D893">
        <v>123.3</v>
      </c>
      <c r="E893">
        <v>124</v>
      </c>
      <c r="F893">
        <v>123.5</v>
      </c>
    </row>
    <row r="894" spans="1:6" x14ac:dyDescent="0.3">
      <c r="A894">
        <v>2015</v>
      </c>
      <c r="B894" t="s">
        <v>38</v>
      </c>
      <c r="C894" t="s">
        <v>17</v>
      </c>
      <c r="D894">
        <v>126</v>
      </c>
      <c r="E894">
        <v>121.7</v>
      </c>
      <c r="F894">
        <v>124.3</v>
      </c>
    </row>
    <row r="895" spans="1:6" x14ac:dyDescent="0.3">
      <c r="A895">
        <v>2015</v>
      </c>
      <c r="B895" t="s">
        <v>38</v>
      </c>
      <c r="C895" t="s">
        <v>19</v>
      </c>
      <c r="D895">
        <v>125.5</v>
      </c>
      <c r="E895">
        <v>120.9</v>
      </c>
      <c r="F895">
        <v>123.7</v>
      </c>
    </row>
    <row r="896" spans="1:6" x14ac:dyDescent="0.3">
      <c r="A896">
        <v>2015</v>
      </c>
      <c r="B896" t="s">
        <v>38</v>
      </c>
      <c r="C896" t="s">
        <v>26</v>
      </c>
      <c r="D896">
        <v>119.4</v>
      </c>
      <c r="E896">
        <v>120.6</v>
      </c>
      <c r="F896">
        <v>120.1</v>
      </c>
    </row>
    <row r="897" spans="1:6" x14ac:dyDescent="0.3">
      <c r="A897">
        <v>2015</v>
      </c>
      <c r="B897" t="s">
        <v>38</v>
      </c>
      <c r="C897" t="s">
        <v>5</v>
      </c>
      <c r="D897">
        <v>118.9</v>
      </c>
      <c r="E897">
        <v>113.5</v>
      </c>
      <c r="F897">
        <v>116.8</v>
      </c>
    </row>
    <row r="898" spans="1:6" x14ac:dyDescent="0.3">
      <c r="A898">
        <v>2015</v>
      </c>
      <c r="B898" t="s">
        <v>38</v>
      </c>
      <c r="C898" t="s">
        <v>15</v>
      </c>
      <c r="D898">
        <v>123.1</v>
      </c>
      <c r="E898">
        <v>123.9</v>
      </c>
      <c r="F898">
        <v>123.4</v>
      </c>
    </row>
    <row r="899" spans="1:6" x14ac:dyDescent="0.3">
      <c r="A899">
        <v>2015</v>
      </c>
      <c r="B899" t="s">
        <v>38</v>
      </c>
      <c r="C899" t="s">
        <v>18</v>
      </c>
      <c r="D899">
        <v>122.9</v>
      </c>
      <c r="E899">
        <v>116.9</v>
      </c>
      <c r="F899">
        <v>120.4</v>
      </c>
    </row>
    <row r="900" spans="1:6" x14ac:dyDescent="0.3">
      <c r="A900">
        <v>2015</v>
      </c>
      <c r="B900" t="s">
        <v>38</v>
      </c>
      <c r="C900" t="s">
        <v>8</v>
      </c>
      <c r="D900">
        <v>130.9</v>
      </c>
      <c r="E900">
        <v>123.8</v>
      </c>
      <c r="F900">
        <v>127.6</v>
      </c>
    </row>
    <row r="901" spans="1:6" x14ac:dyDescent="0.3">
      <c r="A901">
        <v>2015</v>
      </c>
      <c r="B901" t="s">
        <v>38</v>
      </c>
      <c r="C901" t="s">
        <v>21</v>
      </c>
      <c r="D901">
        <v>120.6</v>
      </c>
      <c r="E901">
        <v>114.4</v>
      </c>
      <c r="F901">
        <v>118.3</v>
      </c>
    </row>
    <row r="902" spans="1:6" x14ac:dyDescent="0.3">
      <c r="A902">
        <v>2015</v>
      </c>
      <c r="B902" t="s">
        <v>38</v>
      </c>
      <c r="C902" t="s">
        <v>29</v>
      </c>
      <c r="D902">
        <v>121.1</v>
      </c>
      <c r="E902">
        <v>119.1</v>
      </c>
      <c r="F902">
        <v>120.2</v>
      </c>
    </row>
    <row r="903" spans="1:6" x14ac:dyDescent="0.3">
      <c r="A903">
        <v>2015</v>
      </c>
      <c r="B903" t="s">
        <v>38</v>
      </c>
      <c r="C903" t="s">
        <v>23</v>
      </c>
      <c r="D903">
        <v>118.2</v>
      </c>
      <c r="E903">
        <v>114.3</v>
      </c>
      <c r="F903">
        <v>116.7</v>
      </c>
    </row>
    <row r="904" spans="1:6" x14ac:dyDescent="0.3">
      <c r="A904">
        <v>2015</v>
      </c>
      <c r="B904" t="s">
        <v>38</v>
      </c>
      <c r="C904" t="s">
        <v>22</v>
      </c>
      <c r="D904">
        <v>120.2</v>
      </c>
      <c r="E904">
        <v>118</v>
      </c>
      <c r="F904">
        <v>119.2</v>
      </c>
    </row>
    <row r="905" spans="1:6" x14ac:dyDescent="0.3">
      <c r="A905">
        <v>2015</v>
      </c>
      <c r="B905" t="s">
        <v>38</v>
      </c>
      <c r="C905" t="s">
        <v>20</v>
      </c>
      <c r="D905" t="s">
        <v>32</v>
      </c>
      <c r="E905">
        <v>118.6</v>
      </c>
      <c r="F905">
        <v>118.6</v>
      </c>
    </row>
    <row r="906" spans="1:6" x14ac:dyDescent="0.3">
      <c r="A906">
        <v>2015</v>
      </c>
      <c r="B906" t="s">
        <v>38</v>
      </c>
      <c r="C906" t="s">
        <v>4</v>
      </c>
      <c r="D906">
        <v>124.7</v>
      </c>
      <c r="E906">
        <v>126.7</v>
      </c>
      <c r="F906">
        <v>125.4</v>
      </c>
    </row>
    <row r="907" spans="1:6" x14ac:dyDescent="0.3">
      <c r="A907">
        <v>2015</v>
      </c>
      <c r="B907" t="s">
        <v>38</v>
      </c>
      <c r="C907" t="s">
        <v>6</v>
      </c>
      <c r="D907">
        <v>126</v>
      </c>
      <c r="E907">
        <v>125.9</v>
      </c>
      <c r="F907">
        <v>126</v>
      </c>
    </row>
    <row r="908" spans="1:6" x14ac:dyDescent="0.3">
      <c r="A908">
        <v>2015</v>
      </c>
      <c r="B908" t="s">
        <v>38</v>
      </c>
      <c r="C908" t="s">
        <v>28</v>
      </c>
      <c r="D908">
        <v>115.5</v>
      </c>
      <c r="E908">
        <v>113.8</v>
      </c>
      <c r="F908">
        <v>114.7</v>
      </c>
    </row>
    <row r="909" spans="1:6" x14ac:dyDescent="0.3">
      <c r="A909">
        <v>2015</v>
      </c>
      <c r="B909" t="s">
        <v>38</v>
      </c>
      <c r="C909" t="s">
        <v>13</v>
      </c>
      <c r="D909">
        <v>118.9</v>
      </c>
      <c r="E909">
        <v>117</v>
      </c>
      <c r="F909">
        <v>118.1</v>
      </c>
    </row>
    <row r="910" spans="1:6" x14ac:dyDescent="0.3">
      <c r="A910">
        <v>2015</v>
      </c>
      <c r="B910" t="s">
        <v>38</v>
      </c>
      <c r="C910" t="s">
        <v>7</v>
      </c>
      <c r="D910">
        <v>111.8</v>
      </c>
      <c r="E910">
        <v>104.8</v>
      </c>
      <c r="F910">
        <v>109.2</v>
      </c>
    </row>
    <row r="911" spans="1:6" x14ac:dyDescent="0.3">
      <c r="A911">
        <v>2015</v>
      </c>
      <c r="B911" t="s">
        <v>38</v>
      </c>
      <c r="C911" t="s">
        <v>16</v>
      </c>
      <c r="D911">
        <v>124.7</v>
      </c>
      <c r="E911">
        <v>128.80000000000001</v>
      </c>
      <c r="F911">
        <v>125.8</v>
      </c>
    </row>
    <row r="912" spans="1:6" x14ac:dyDescent="0.3">
      <c r="A912">
        <v>2015</v>
      </c>
      <c r="B912" t="s">
        <v>38</v>
      </c>
      <c r="C912" t="s">
        <v>27</v>
      </c>
      <c r="D912">
        <v>110.8</v>
      </c>
      <c r="E912">
        <v>111.3</v>
      </c>
      <c r="F912">
        <v>111</v>
      </c>
    </row>
    <row r="913" spans="1:6" x14ac:dyDescent="0.3">
      <c r="A913">
        <v>2015</v>
      </c>
      <c r="B913" t="s">
        <v>38</v>
      </c>
      <c r="C913" t="s">
        <v>14</v>
      </c>
      <c r="D913">
        <v>127.7</v>
      </c>
      <c r="E913">
        <v>129.19999999999999</v>
      </c>
      <c r="F913">
        <v>128.4</v>
      </c>
    </row>
    <row r="914" spans="1:6" x14ac:dyDescent="0.3">
      <c r="A914">
        <v>2015</v>
      </c>
      <c r="B914" t="s">
        <v>38</v>
      </c>
      <c r="C914" t="s">
        <v>10</v>
      </c>
      <c r="D914">
        <v>119.9</v>
      </c>
      <c r="E914">
        <v>127.2</v>
      </c>
      <c r="F914">
        <v>122.4</v>
      </c>
    </row>
    <row r="915" spans="1:6" x14ac:dyDescent="0.3">
      <c r="A915">
        <v>2015</v>
      </c>
      <c r="B915" t="s">
        <v>38</v>
      </c>
      <c r="C915" t="s">
        <v>25</v>
      </c>
      <c r="D915">
        <v>115.5</v>
      </c>
      <c r="E915">
        <v>115.4</v>
      </c>
      <c r="F915">
        <v>115.4</v>
      </c>
    </row>
    <row r="916" spans="1:6" x14ac:dyDescent="0.3">
      <c r="A916">
        <v>2015</v>
      </c>
      <c r="B916" t="s">
        <v>38</v>
      </c>
      <c r="C916" t="s">
        <v>12</v>
      </c>
      <c r="D916">
        <v>119.4</v>
      </c>
      <c r="E916">
        <v>127.4</v>
      </c>
      <c r="F916">
        <v>122.1</v>
      </c>
    </row>
    <row r="917" spans="1:6" x14ac:dyDescent="0.3">
      <c r="A917">
        <v>2015</v>
      </c>
      <c r="B917" t="s">
        <v>38</v>
      </c>
      <c r="C917" t="s">
        <v>11</v>
      </c>
      <c r="D917">
        <v>98.9</v>
      </c>
      <c r="E917">
        <v>93.2</v>
      </c>
      <c r="F917">
        <v>97</v>
      </c>
    </row>
    <row r="918" spans="1:6" x14ac:dyDescent="0.3">
      <c r="A918">
        <v>2015</v>
      </c>
      <c r="B918" t="s">
        <v>38</v>
      </c>
      <c r="C918" t="s">
        <v>24</v>
      </c>
      <c r="D918">
        <v>111.6</v>
      </c>
      <c r="E918">
        <v>108.4</v>
      </c>
      <c r="F918">
        <v>109.9</v>
      </c>
    </row>
    <row r="919" spans="1:6" x14ac:dyDescent="0.3">
      <c r="A919">
        <v>2015</v>
      </c>
      <c r="B919" t="s">
        <v>38</v>
      </c>
      <c r="C919" t="s">
        <v>9</v>
      </c>
      <c r="D919">
        <v>128</v>
      </c>
      <c r="E919">
        <v>131.4</v>
      </c>
      <c r="F919">
        <v>129.19999999999999</v>
      </c>
    </row>
    <row r="920" spans="1:6" x14ac:dyDescent="0.3">
      <c r="A920">
        <v>2015</v>
      </c>
      <c r="B920" t="s">
        <v>41</v>
      </c>
      <c r="C920" t="s">
        <v>3</v>
      </c>
      <c r="D920">
        <v>123.5</v>
      </c>
      <c r="E920">
        <v>123.8</v>
      </c>
      <c r="F920">
        <v>123.6</v>
      </c>
    </row>
    <row r="921" spans="1:6" x14ac:dyDescent="0.3">
      <c r="A921">
        <v>2015</v>
      </c>
      <c r="B921" t="s">
        <v>41</v>
      </c>
      <c r="C921" t="s">
        <v>17</v>
      </c>
      <c r="D921">
        <v>127.3</v>
      </c>
      <c r="E921">
        <v>122.4</v>
      </c>
      <c r="F921">
        <v>125.4</v>
      </c>
    </row>
    <row r="922" spans="1:6" x14ac:dyDescent="0.3">
      <c r="A922">
        <v>2015</v>
      </c>
      <c r="B922" t="s">
        <v>41</v>
      </c>
      <c r="C922" t="s">
        <v>19</v>
      </c>
      <c r="D922">
        <v>126.8</v>
      </c>
      <c r="E922">
        <v>121.6</v>
      </c>
      <c r="F922">
        <v>124.7</v>
      </c>
    </row>
    <row r="923" spans="1:6" x14ac:dyDescent="0.3">
      <c r="A923">
        <v>2015</v>
      </c>
      <c r="B923" t="s">
        <v>41</v>
      </c>
      <c r="C923" t="s">
        <v>26</v>
      </c>
      <c r="D923">
        <v>120.5</v>
      </c>
      <c r="E923">
        <v>122</v>
      </c>
      <c r="F923">
        <v>121.4</v>
      </c>
    </row>
    <row r="924" spans="1:6" x14ac:dyDescent="0.3">
      <c r="A924">
        <v>2015</v>
      </c>
      <c r="B924" t="s">
        <v>41</v>
      </c>
      <c r="C924" t="s">
        <v>5</v>
      </c>
      <c r="D924">
        <v>117.3</v>
      </c>
      <c r="E924">
        <v>111.3</v>
      </c>
      <c r="F924">
        <v>115</v>
      </c>
    </row>
    <row r="925" spans="1:6" x14ac:dyDescent="0.3">
      <c r="A925">
        <v>2015</v>
      </c>
      <c r="B925" t="s">
        <v>41</v>
      </c>
      <c r="C925" t="s">
        <v>15</v>
      </c>
      <c r="D925">
        <v>124.4</v>
      </c>
      <c r="E925">
        <v>126.1</v>
      </c>
      <c r="F925">
        <v>125</v>
      </c>
    </row>
    <row r="926" spans="1:6" x14ac:dyDescent="0.3">
      <c r="A926">
        <v>2015</v>
      </c>
      <c r="B926" t="s">
        <v>41</v>
      </c>
      <c r="C926" t="s">
        <v>18</v>
      </c>
      <c r="D926">
        <v>124.1</v>
      </c>
      <c r="E926">
        <v>117.4</v>
      </c>
      <c r="F926">
        <v>121.3</v>
      </c>
    </row>
    <row r="927" spans="1:6" x14ac:dyDescent="0.3">
      <c r="A927">
        <v>2015</v>
      </c>
      <c r="B927" t="s">
        <v>41</v>
      </c>
      <c r="C927" t="s">
        <v>8</v>
      </c>
      <c r="D927">
        <v>134.1</v>
      </c>
      <c r="E927">
        <v>130.80000000000001</v>
      </c>
      <c r="F927">
        <v>132.6</v>
      </c>
    </row>
    <row r="928" spans="1:6" x14ac:dyDescent="0.3">
      <c r="A928">
        <v>2015</v>
      </c>
      <c r="B928" t="s">
        <v>41</v>
      </c>
      <c r="C928" t="s">
        <v>21</v>
      </c>
      <c r="D928">
        <v>121.9</v>
      </c>
      <c r="E928">
        <v>114.9</v>
      </c>
      <c r="F928">
        <v>119.2</v>
      </c>
    </row>
    <row r="929" spans="1:6" x14ac:dyDescent="0.3">
      <c r="A929">
        <v>2015</v>
      </c>
      <c r="B929" t="s">
        <v>41</v>
      </c>
      <c r="C929" t="s">
        <v>29</v>
      </c>
      <c r="D929">
        <v>122.4</v>
      </c>
      <c r="E929">
        <v>120.7</v>
      </c>
      <c r="F929">
        <v>121.6</v>
      </c>
    </row>
    <row r="930" spans="1:6" x14ac:dyDescent="0.3">
      <c r="A930">
        <v>2015</v>
      </c>
      <c r="B930" t="s">
        <v>41</v>
      </c>
      <c r="C930" t="s">
        <v>23</v>
      </c>
      <c r="D930">
        <v>119.4</v>
      </c>
      <c r="E930">
        <v>114.9</v>
      </c>
      <c r="F930">
        <v>117.7</v>
      </c>
    </row>
    <row r="931" spans="1:6" x14ac:dyDescent="0.3">
      <c r="A931">
        <v>2015</v>
      </c>
      <c r="B931" t="s">
        <v>41</v>
      </c>
      <c r="C931" t="s">
        <v>22</v>
      </c>
      <c r="D931">
        <v>121.5</v>
      </c>
      <c r="E931">
        <v>118.7</v>
      </c>
      <c r="F931">
        <v>120.2</v>
      </c>
    </row>
    <row r="932" spans="1:6" x14ac:dyDescent="0.3">
      <c r="A932">
        <v>2015</v>
      </c>
      <c r="B932" t="s">
        <v>41</v>
      </c>
      <c r="C932" t="s">
        <v>20</v>
      </c>
      <c r="D932" t="s">
        <v>32</v>
      </c>
      <c r="E932">
        <v>119.6</v>
      </c>
      <c r="F932">
        <v>119.6</v>
      </c>
    </row>
    <row r="933" spans="1:6" x14ac:dyDescent="0.3">
      <c r="A933">
        <v>2015</v>
      </c>
      <c r="B933" t="s">
        <v>41</v>
      </c>
      <c r="C933" t="s">
        <v>4</v>
      </c>
      <c r="D933">
        <v>127.1</v>
      </c>
      <c r="E933">
        <v>129.69999999999999</v>
      </c>
      <c r="F933">
        <v>128</v>
      </c>
    </row>
    <row r="934" spans="1:6" x14ac:dyDescent="0.3">
      <c r="A934">
        <v>2015</v>
      </c>
      <c r="B934" t="s">
        <v>41</v>
      </c>
      <c r="C934" t="s">
        <v>6</v>
      </c>
      <c r="D934">
        <v>127.7</v>
      </c>
      <c r="E934">
        <v>126.6</v>
      </c>
      <c r="F934">
        <v>127.3</v>
      </c>
    </row>
    <row r="935" spans="1:6" x14ac:dyDescent="0.3">
      <c r="A935">
        <v>2015</v>
      </c>
      <c r="B935" t="s">
        <v>41</v>
      </c>
      <c r="C935" t="s">
        <v>28</v>
      </c>
      <c r="D935">
        <v>116.9</v>
      </c>
      <c r="E935">
        <v>115.2</v>
      </c>
      <c r="F935">
        <v>116.1</v>
      </c>
    </row>
    <row r="936" spans="1:6" x14ac:dyDescent="0.3">
      <c r="A936">
        <v>2015</v>
      </c>
      <c r="B936" t="s">
        <v>41</v>
      </c>
      <c r="C936" t="s">
        <v>13</v>
      </c>
      <c r="D936">
        <v>120.2</v>
      </c>
      <c r="E936">
        <v>117.7</v>
      </c>
      <c r="F936">
        <v>119.2</v>
      </c>
    </row>
    <row r="937" spans="1:6" x14ac:dyDescent="0.3">
      <c r="A937">
        <v>2015</v>
      </c>
      <c r="B937" t="s">
        <v>41</v>
      </c>
      <c r="C937" t="s">
        <v>7</v>
      </c>
      <c r="D937">
        <v>112.5</v>
      </c>
      <c r="E937">
        <v>105.2</v>
      </c>
      <c r="F937">
        <v>109.8</v>
      </c>
    </row>
    <row r="938" spans="1:6" x14ac:dyDescent="0.3">
      <c r="A938">
        <v>2015</v>
      </c>
      <c r="B938" t="s">
        <v>41</v>
      </c>
      <c r="C938" t="s">
        <v>16</v>
      </c>
      <c r="D938">
        <v>126.7</v>
      </c>
      <c r="E938">
        <v>131.30000000000001</v>
      </c>
      <c r="F938">
        <v>127.9</v>
      </c>
    </row>
    <row r="939" spans="1:6" x14ac:dyDescent="0.3">
      <c r="A939">
        <v>2015</v>
      </c>
      <c r="B939" t="s">
        <v>41</v>
      </c>
      <c r="C939" t="s">
        <v>27</v>
      </c>
      <c r="D939">
        <v>112.3</v>
      </c>
      <c r="E939">
        <v>112.4</v>
      </c>
      <c r="F939">
        <v>112.3</v>
      </c>
    </row>
    <row r="940" spans="1:6" x14ac:dyDescent="0.3">
      <c r="A940">
        <v>2015</v>
      </c>
      <c r="B940" t="s">
        <v>41</v>
      </c>
      <c r="C940" t="s">
        <v>14</v>
      </c>
      <c r="D940">
        <v>129.80000000000001</v>
      </c>
      <c r="E940">
        <v>129.9</v>
      </c>
      <c r="F940">
        <v>129.80000000000001</v>
      </c>
    </row>
    <row r="941" spans="1:6" x14ac:dyDescent="0.3">
      <c r="A941">
        <v>2015</v>
      </c>
      <c r="B941" t="s">
        <v>41</v>
      </c>
      <c r="C941" t="s">
        <v>10</v>
      </c>
      <c r="D941">
        <v>124.3</v>
      </c>
      <c r="E941">
        <v>142.6</v>
      </c>
      <c r="F941">
        <v>130.5</v>
      </c>
    </row>
    <row r="942" spans="1:6" x14ac:dyDescent="0.3">
      <c r="A942">
        <v>2015</v>
      </c>
      <c r="B942" t="s">
        <v>41</v>
      </c>
      <c r="C942" t="s">
        <v>25</v>
      </c>
      <c r="D942">
        <v>116.7</v>
      </c>
      <c r="E942">
        <v>116</v>
      </c>
      <c r="F942">
        <v>116.3</v>
      </c>
    </row>
    <row r="943" spans="1:6" x14ac:dyDescent="0.3">
      <c r="A943">
        <v>2015</v>
      </c>
      <c r="B943" t="s">
        <v>41</v>
      </c>
      <c r="C943" t="s">
        <v>12</v>
      </c>
      <c r="D943">
        <v>120.7</v>
      </c>
      <c r="E943">
        <v>128.80000000000001</v>
      </c>
      <c r="F943">
        <v>123.4</v>
      </c>
    </row>
    <row r="944" spans="1:6" x14ac:dyDescent="0.3">
      <c r="A944">
        <v>2015</v>
      </c>
      <c r="B944" t="s">
        <v>41</v>
      </c>
      <c r="C944" t="s">
        <v>11</v>
      </c>
      <c r="D944">
        <v>97.6</v>
      </c>
      <c r="E944">
        <v>90.8</v>
      </c>
      <c r="F944">
        <v>95.3</v>
      </c>
    </row>
    <row r="945" spans="1:6" x14ac:dyDescent="0.3">
      <c r="A945">
        <v>2015</v>
      </c>
      <c r="B945" t="s">
        <v>41</v>
      </c>
      <c r="C945" t="s">
        <v>24</v>
      </c>
      <c r="D945">
        <v>113.3</v>
      </c>
      <c r="E945">
        <v>110.8</v>
      </c>
      <c r="F945">
        <v>112</v>
      </c>
    </row>
    <row r="946" spans="1:6" x14ac:dyDescent="0.3">
      <c r="A946">
        <v>2015</v>
      </c>
      <c r="B946" t="s">
        <v>41</v>
      </c>
      <c r="C946" t="s">
        <v>9</v>
      </c>
      <c r="D946">
        <v>128.5</v>
      </c>
      <c r="E946">
        <v>135.6</v>
      </c>
      <c r="F946">
        <v>130.9</v>
      </c>
    </row>
    <row r="947" spans="1:6" x14ac:dyDescent="0.3">
      <c r="A947">
        <v>2015</v>
      </c>
      <c r="B947" t="s">
        <v>53</v>
      </c>
      <c r="C947" t="s">
        <v>3</v>
      </c>
      <c r="D947">
        <v>126.1</v>
      </c>
      <c r="E947">
        <v>124</v>
      </c>
      <c r="F947">
        <v>125.4</v>
      </c>
    </row>
    <row r="948" spans="1:6" x14ac:dyDescent="0.3">
      <c r="A948">
        <v>2015</v>
      </c>
      <c r="B948" t="s">
        <v>53</v>
      </c>
      <c r="C948" t="s">
        <v>17</v>
      </c>
      <c r="D948">
        <v>132.1</v>
      </c>
      <c r="E948">
        <v>125</v>
      </c>
      <c r="F948">
        <v>129.30000000000001</v>
      </c>
    </row>
    <row r="949" spans="1:6" x14ac:dyDescent="0.3">
      <c r="A949">
        <v>2015</v>
      </c>
      <c r="B949" t="s">
        <v>53</v>
      </c>
      <c r="C949" t="s">
        <v>19</v>
      </c>
      <c r="D949">
        <v>131.5</v>
      </c>
      <c r="E949">
        <v>124.2</v>
      </c>
      <c r="F949">
        <v>128.6</v>
      </c>
    </row>
    <row r="950" spans="1:6" x14ac:dyDescent="0.3">
      <c r="A950">
        <v>2015</v>
      </c>
      <c r="B950" t="s">
        <v>53</v>
      </c>
      <c r="C950" t="s">
        <v>26</v>
      </c>
      <c r="D950">
        <v>125.8</v>
      </c>
      <c r="E950">
        <v>126.6</v>
      </c>
      <c r="F950">
        <v>126.3</v>
      </c>
    </row>
    <row r="951" spans="1:6" x14ac:dyDescent="0.3">
      <c r="A951">
        <v>2015</v>
      </c>
      <c r="B951" t="s">
        <v>53</v>
      </c>
      <c r="C951" t="s">
        <v>5</v>
      </c>
      <c r="D951">
        <v>121.7</v>
      </c>
      <c r="E951">
        <v>121.5</v>
      </c>
      <c r="F951">
        <v>121.6</v>
      </c>
    </row>
    <row r="952" spans="1:6" x14ac:dyDescent="0.3">
      <c r="A952">
        <v>2015</v>
      </c>
      <c r="B952" t="s">
        <v>53</v>
      </c>
      <c r="C952" t="s">
        <v>15</v>
      </c>
      <c r="D952">
        <v>132.4</v>
      </c>
      <c r="E952">
        <v>133.30000000000001</v>
      </c>
      <c r="F952">
        <v>132.69999999999999</v>
      </c>
    </row>
    <row r="953" spans="1:6" x14ac:dyDescent="0.3">
      <c r="A953">
        <v>2015</v>
      </c>
      <c r="B953" t="s">
        <v>53</v>
      </c>
      <c r="C953" t="s">
        <v>18</v>
      </c>
      <c r="D953">
        <v>128.19999999999999</v>
      </c>
      <c r="E953">
        <v>119.3</v>
      </c>
      <c r="F953">
        <v>124.5</v>
      </c>
    </row>
    <row r="954" spans="1:6" x14ac:dyDescent="0.3">
      <c r="A954">
        <v>2015</v>
      </c>
      <c r="B954" t="s">
        <v>53</v>
      </c>
      <c r="C954" t="s">
        <v>8</v>
      </c>
      <c r="D954">
        <v>132.1</v>
      </c>
      <c r="E954">
        <v>123.7</v>
      </c>
      <c r="F954">
        <v>128.19999999999999</v>
      </c>
    </row>
    <row r="955" spans="1:6" x14ac:dyDescent="0.3">
      <c r="A955">
        <v>2015</v>
      </c>
      <c r="B955" t="s">
        <v>53</v>
      </c>
      <c r="C955" t="s">
        <v>21</v>
      </c>
      <c r="D955">
        <v>125.6</v>
      </c>
      <c r="E955">
        <v>115.1</v>
      </c>
      <c r="F955">
        <v>121.6</v>
      </c>
    </row>
    <row r="956" spans="1:6" x14ac:dyDescent="0.3">
      <c r="A956">
        <v>2015</v>
      </c>
      <c r="B956" t="s">
        <v>53</v>
      </c>
      <c r="C956" t="s">
        <v>29</v>
      </c>
      <c r="D956">
        <v>128.30000000000001</v>
      </c>
      <c r="E956">
        <v>124.6</v>
      </c>
      <c r="F956">
        <v>126.6</v>
      </c>
    </row>
    <row r="957" spans="1:6" x14ac:dyDescent="0.3">
      <c r="A957">
        <v>2015</v>
      </c>
      <c r="B957" t="s">
        <v>53</v>
      </c>
      <c r="C957" t="s">
        <v>23</v>
      </c>
      <c r="D957">
        <v>122.6</v>
      </c>
      <c r="E957">
        <v>118.1</v>
      </c>
      <c r="F957">
        <v>120.9</v>
      </c>
    </row>
    <row r="958" spans="1:6" x14ac:dyDescent="0.3">
      <c r="A958">
        <v>2015</v>
      </c>
      <c r="B958" t="s">
        <v>53</v>
      </c>
      <c r="C958" t="s">
        <v>22</v>
      </c>
      <c r="D958">
        <v>125.6</v>
      </c>
      <c r="E958">
        <v>121</v>
      </c>
      <c r="F958">
        <v>123.4</v>
      </c>
    </row>
    <row r="959" spans="1:6" x14ac:dyDescent="0.3">
      <c r="A959">
        <v>2015</v>
      </c>
      <c r="B959" t="s">
        <v>53</v>
      </c>
      <c r="C959" t="s">
        <v>20</v>
      </c>
      <c r="D959" t="s">
        <v>32</v>
      </c>
      <c r="E959">
        <v>122.9</v>
      </c>
      <c r="F959">
        <v>122.9</v>
      </c>
    </row>
    <row r="960" spans="1:6" x14ac:dyDescent="0.3">
      <c r="A960">
        <v>2015</v>
      </c>
      <c r="B960" t="s">
        <v>53</v>
      </c>
      <c r="C960" t="s">
        <v>4</v>
      </c>
      <c r="D960">
        <v>130.6</v>
      </c>
      <c r="E960">
        <v>129.80000000000001</v>
      </c>
      <c r="F960">
        <v>130.30000000000001</v>
      </c>
    </row>
    <row r="961" spans="1:6" x14ac:dyDescent="0.3">
      <c r="A961">
        <v>2015</v>
      </c>
      <c r="B961" t="s">
        <v>53</v>
      </c>
      <c r="C961" t="s">
        <v>6</v>
      </c>
      <c r="D961">
        <v>129.5</v>
      </c>
      <c r="E961">
        <v>128.6</v>
      </c>
      <c r="F961">
        <v>129.19999999999999</v>
      </c>
    </row>
    <row r="962" spans="1:6" x14ac:dyDescent="0.3">
      <c r="A962">
        <v>2015</v>
      </c>
      <c r="B962" t="s">
        <v>53</v>
      </c>
      <c r="C962" t="s">
        <v>28</v>
      </c>
      <c r="D962">
        <v>119.6</v>
      </c>
      <c r="E962">
        <v>116.6</v>
      </c>
      <c r="F962">
        <v>118.1</v>
      </c>
    </row>
    <row r="963" spans="1:6" x14ac:dyDescent="0.3">
      <c r="A963">
        <v>2015</v>
      </c>
      <c r="B963" t="s">
        <v>53</v>
      </c>
      <c r="C963" t="s">
        <v>13</v>
      </c>
      <c r="D963">
        <v>123.1</v>
      </c>
      <c r="E963">
        <v>119.8</v>
      </c>
      <c r="F963">
        <v>121.7</v>
      </c>
    </row>
    <row r="964" spans="1:6" x14ac:dyDescent="0.3">
      <c r="A964">
        <v>2015</v>
      </c>
      <c r="B964" t="s">
        <v>53</v>
      </c>
      <c r="C964" t="s">
        <v>7</v>
      </c>
      <c r="D964">
        <v>117.8</v>
      </c>
      <c r="E964">
        <v>110</v>
      </c>
      <c r="F964">
        <v>114.9</v>
      </c>
    </row>
    <row r="965" spans="1:6" x14ac:dyDescent="0.3">
      <c r="A965">
        <v>2015</v>
      </c>
      <c r="B965" t="s">
        <v>53</v>
      </c>
      <c r="C965" t="s">
        <v>16</v>
      </c>
      <c r="D965">
        <v>132.19999999999999</v>
      </c>
      <c r="E965">
        <v>137.6</v>
      </c>
      <c r="F965">
        <v>133.6</v>
      </c>
    </row>
    <row r="966" spans="1:6" x14ac:dyDescent="0.3">
      <c r="A966">
        <v>2015</v>
      </c>
      <c r="B966" t="s">
        <v>53</v>
      </c>
      <c r="C966" t="s">
        <v>27</v>
      </c>
      <c r="D966">
        <v>114.2</v>
      </c>
      <c r="E966">
        <v>113.3</v>
      </c>
      <c r="F966">
        <v>113.8</v>
      </c>
    </row>
    <row r="967" spans="1:6" x14ac:dyDescent="0.3">
      <c r="A967">
        <v>2015</v>
      </c>
      <c r="B967" t="s">
        <v>53</v>
      </c>
      <c r="C967" t="s">
        <v>14</v>
      </c>
      <c r="D967">
        <v>134.19999999999999</v>
      </c>
      <c r="E967">
        <v>133.69999999999999</v>
      </c>
      <c r="F967">
        <v>134</v>
      </c>
    </row>
    <row r="968" spans="1:6" x14ac:dyDescent="0.3">
      <c r="A968">
        <v>2015</v>
      </c>
      <c r="B968" t="s">
        <v>53</v>
      </c>
      <c r="C968" t="s">
        <v>10</v>
      </c>
      <c r="D968">
        <v>160.80000000000001</v>
      </c>
      <c r="E968">
        <v>191.6</v>
      </c>
      <c r="F968">
        <v>171.2</v>
      </c>
    </row>
    <row r="969" spans="1:6" x14ac:dyDescent="0.3">
      <c r="A969">
        <v>2015</v>
      </c>
      <c r="B969" t="s">
        <v>53</v>
      </c>
      <c r="C969" t="s">
        <v>25</v>
      </c>
      <c r="D969">
        <v>120.9</v>
      </c>
      <c r="E969">
        <v>117.9</v>
      </c>
      <c r="F969">
        <v>119.2</v>
      </c>
    </row>
    <row r="970" spans="1:6" x14ac:dyDescent="0.3">
      <c r="A970">
        <v>2015</v>
      </c>
      <c r="B970" t="s">
        <v>53</v>
      </c>
      <c r="C970" t="s">
        <v>12</v>
      </c>
      <c r="D970">
        <v>128.30000000000001</v>
      </c>
      <c r="E970">
        <v>137.1</v>
      </c>
      <c r="F970">
        <v>131.19999999999999</v>
      </c>
    </row>
    <row r="971" spans="1:6" x14ac:dyDescent="0.3">
      <c r="A971">
        <v>2015</v>
      </c>
      <c r="B971" t="s">
        <v>53</v>
      </c>
      <c r="C971" t="s">
        <v>11</v>
      </c>
      <c r="D971">
        <v>94.5</v>
      </c>
      <c r="E971">
        <v>90.8</v>
      </c>
      <c r="F971">
        <v>93.3</v>
      </c>
    </row>
    <row r="972" spans="1:6" x14ac:dyDescent="0.3">
      <c r="A972">
        <v>2015</v>
      </c>
      <c r="B972" t="s">
        <v>53</v>
      </c>
      <c r="C972" t="s">
        <v>24</v>
      </c>
      <c r="D972">
        <v>114</v>
      </c>
      <c r="E972">
        <v>109.3</v>
      </c>
      <c r="F972">
        <v>111.5</v>
      </c>
    </row>
    <row r="973" spans="1:6" x14ac:dyDescent="0.3">
      <c r="A973">
        <v>2015</v>
      </c>
      <c r="B973" t="s">
        <v>53</v>
      </c>
      <c r="C973" t="s">
        <v>9</v>
      </c>
      <c r="D973">
        <v>155.19999999999999</v>
      </c>
      <c r="E973">
        <v>164.6</v>
      </c>
      <c r="F973">
        <v>158.4</v>
      </c>
    </row>
    <row r="974" spans="1:6" x14ac:dyDescent="0.3">
      <c r="A974">
        <v>2015</v>
      </c>
      <c r="B974" t="s">
        <v>50</v>
      </c>
      <c r="C974" t="s">
        <v>3</v>
      </c>
      <c r="D974">
        <v>125.6</v>
      </c>
      <c r="E974">
        <v>123.6</v>
      </c>
      <c r="F974">
        <v>125</v>
      </c>
    </row>
    <row r="975" spans="1:6" x14ac:dyDescent="0.3">
      <c r="A975">
        <v>2015</v>
      </c>
      <c r="B975" t="s">
        <v>50</v>
      </c>
      <c r="C975" t="s">
        <v>17</v>
      </c>
      <c r="D975">
        <v>131.1</v>
      </c>
      <c r="E975">
        <v>124.4</v>
      </c>
      <c r="F975">
        <v>128.5</v>
      </c>
    </row>
    <row r="976" spans="1:6" x14ac:dyDescent="0.3">
      <c r="A976">
        <v>2015</v>
      </c>
      <c r="B976" t="s">
        <v>50</v>
      </c>
      <c r="C976" t="s">
        <v>19</v>
      </c>
      <c r="D976">
        <v>130.6</v>
      </c>
      <c r="E976">
        <v>123.6</v>
      </c>
      <c r="F976">
        <v>127.8</v>
      </c>
    </row>
    <row r="977" spans="1:6" x14ac:dyDescent="0.3">
      <c r="A977">
        <v>2015</v>
      </c>
      <c r="B977" t="s">
        <v>50</v>
      </c>
      <c r="C977" t="s">
        <v>26</v>
      </c>
      <c r="D977">
        <v>125.1</v>
      </c>
      <c r="E977">
        <v>126.5</v>
      </c>
      <c r="F977">
        <v>125.9</v>
      </c>
    </row>
    <row r="978" spans="1:6" x14ac:dyDescent="0.3">
      <c r="A978">
        <v>2015</v>
      </c>
      <c r="B978" t="s">
        <v>50</v>
      </c>
      <c r="C978" t="s">
        <v>5</v>
      </c>
      <c r="D978">
        <v>120.8</v>
      </c>
      <c r="E978">
        <v>115.9</v>
      </c>
      <c r="F978">
        <v>118.9</v>
      </c>
    </row>
    <row r="979" spans="1:6" x14ac:dyDescent="0.3">
      <c r="A979">
        <v>2015</v>
      </c>
      <c r="B979" t="s">
        <v>50</v>
      </c>
      <c r="C979" t="s">
        <v>15</v>
      </c>
      <c r="D979">
        <v>131.80000000000001</v>
      </c>
      <c r="E979">
        <v>132.6</v>
      </c>
      <c r="F979">
        <v>132.1</v>
      </c>
    </row>
    <row r="980" spans="1:6" x14ac:dyDescent="0.3">
      <c r="A980">
        <v>2015</v>
      </c>
      <c r="B980" t="s">
        <v>50</v>
      </c>
      <c r="C980" t="s">
        <v>18</v>
      </c>
      <c r="D980">
        <v>127.3</v>
      </c>
      <c r="E980">
        <v>118.8</v>
      </c>
      <c r="F980">
        <v>123.8</v>
      </c>
    </row>
    <row r="981" spans="1:6" x14ac:dyDescent="0.3">
      <c r="A981">
        <v>2015</v>
      </c>
      <c r="B981" t="s">
        <v>50</v>
      </c>
      <c r="C981" t="s">
        <v>8</v>
      </c>
      <c r="D981">
        <v>133.19999999999999</v>
      </c>
      <c r="E981">
        <v>124.1</v>
      </c>
      <c r="F981">
        <v>129</v>
      </c>
    </row>
    <row r="982" spans="1:6" x14ac:dyDescent="0.3">
      <c r="A982">
        <v>2015</v>
      </c>
      <c r="B982" t="s">
        <v>50</v>
      </c>
      <c r="C982" t="s">
        <v>21</v>
      </c>
      <c r="D982">
        <v>124.4</v>
      </c>
      <c r="E982">
        <v>114.9</v>
      </c>
      <c r="F982">
        <v>120.8</v>
      </c>
    </row>
    <row r="983" spans="1:6" x14ac:dyDescent="0.3">
      <c r="A983">
        <v>2015</v>
      </c>
      <c r="B983" t="s">
        <v>50</v>
      </c>
      <c r="C983" t="s">
        <v>29</v>
      </c>
      <c r="D983">
        <v>127.7</v>
      </c>
      <c r="E983">
        <v>124.2</v>
      </c>
      <c r="F983">
        <v>126.1</v>
      </c>
    </row>
    <row r="984" spans="1:6" x14ac:dyDescent="0.3">
      <c r="A984">
        <v>2015</v>
      </c>
      <c r="B984" t="s">
        <v>50</v>
      </c>
      <c r="C984" t="s">
        <v>23</v>
      </c>
      <c r="D984">
        <v>122</v>
      </c>
      <c r="E984">
        <v>117.7</v>
      </c>
      <c r="F984">
        <v>120.4</v>
      </c>
    </row>
    <row r="985" spans="1:6" x14ac:dyDescent="0.3">
      <c r="A985">
        <v>2015</v>
      </c>
      <c r="B985" t="s">
        <v>50</v>
      </c>
      <c r="C985" t="s">
        <v>22</v>
      </c>
      <c r="D985">
        <v>125.1</v>
      </c>
      <c r="E985">
        <v>120.7</v>
      </c>
      <c r="F985">
        <v>123</v>
      </c>
    </row>
    <row r="986" spans="1:6" x14ac:dyDescent="0.3">
      <c r="A986">
        <v>2015</v>
      </c>
      <c r="B986" t="s">
        <v>50</v>
      </c>
      <c r="C986" t="s">
        <v>20</v>
      </c>
      <c r="D986" t="s">
        <v>32</v>
      </c>
      <c r="E986">
        <v>122.4</v>
      </c>
      <c r="F986">
        <v>122.4</v>
      </c>
    </row>
    <row r="987" spans="1:6" x14ac:dyDescent="0.3">
      <c r="A987">
        <v>2015</v>
      </c>
      <c r="B987" t="s">
        <v>50</v>
      </c>
      <c r="C987" t="s">
        <v>4</v>
      </c>
      <c r="D987">
        <v>130.4</v>
      </c>
      <c r="E987">
        <v>128.6</v>
      </c>
      <c r="F987">
        <v>129.80000000000001</v>
      </c>
    </row>
    <row r="988" spans="1:6" x14ac:dyDescent="0.3">
      <c r="A988">
        <v>2015</v>
      </c>
      <c r="B988" t="s">
        <v>50</v>
      </c>
      <c r="C988" t="s">
        <v>6</v>
      </c>
      <c r="D988">
        <v>129.4</v>
      </c>
      <c r="E988">
        <v>128.5</v>
      </c>
      <c r="F988">
        <v>129.1</v>
      </c>
    </row>
    <row r="989" spans="1:6" x14ac:dyDescent="0.3">
      <c r="A989">
        <v>2015</v>
      </c>
      <c r="B989" t="s">
        <v>50</v>
      </c>
      <c r="C989" t="s">
        <v>28</v>
      </c>
      <c r="D989">
        <v>119.2</v>
      </c>
      <c r="E989">
        <v>116.5</v>
      </c>
      <c r="F989">
        <v>117.9</v>
      </c>
    </row>
    <row r="990" spans="1:6" x14ac:dyDescent="0.3">
      <c r="A990">
        <v>2015</v>
      </c>
      <c r="B990" t="s">
        <v>50</v>
      </c>
      <c r="C990" t="s">
        <v>13</v>
      </c>
      <c r="D990">
        <v>122.3</v>
      </c>
      <c r="E990">
        <v>119.4</v>
      </c>
      <c r="F990">
        <v>121.1</v>
      </c>
    </row>
    <row r="991" spans="1:6" x14ac:dyDescent="0.3">
      <c r="A991">
        <v>2015</v>
      </c>
      <c r="B991" t="s">
        <v>50</v>
      </c>
      <c r="C991" t="s">
        <v>7</v>
      </c>
      <c r="D991">
        <v>115.8</v>
      </c>
      <c r="E991">
        <v>109</v>
      </c>
      <c r="F991">
        <v>113.3</v>
      </c>
    </row>
    <row r="992" spans="1:6" x14ac:dyDescent="0.3">
      <c r="A992">
        <v>2015</v>
      </c>
      <c r="B992" t="s">
        <v>50</v>
      </c>
      <c r="C992" t="s">
        <v>16</v>
      </c>
      <c r="D992">
        <v>131.5</v>
      </c>
      <c r="E992">
        <v>135.30000000000001</v>
      </c>
      <c r="F992">
        <v>132.5</v>
      </c>
    </row>
    <row r="993" spans="1:6" x14ac:dyDescent="0.3">
      <c r="A993">
        <v>2015</v>
      </c>
      <c r="B993" t="s">
        <v>50</v>
      </c>
      <c r="C993" t="s">
        <v>27</v>
      </c>
      <c r="D993">
        <v>114.2</v>
      </c>
      <c r="E993">
        <v>113.5</v>
      </c>
      <c r="F993">
        <v>113.9</v>
      </c>
    </row>
    <row r="994" spans="1:6" x14ac:dyDescent="0.3">
      <c r="A994">
        <v>2015</v>
      </c>
      <c r="B994" t="s">
        <v>50</v>
      </c>
      <c r="C994" t="s">
        <v>14</v>
      </c>
      <c r="D994">
        <v>133.1</v>
      </c>
      <c r="E994">
        <v>132.9</v>
      </c>
      <c r="F994">
        <v>133</v>
      </c>
    </row>
    <row r="995" spans="1:6" x14ac:dyDescent="0.3">
      <c r="A995">
        <v>2015</v>
      </c>
      <c r="B995" t="s">
        <v>50</v>
      </c>
      <c r="C995" t="s">
        <v>10</v>
      </c>
      <c r="D995">
        <v>154.19999999999999</v>
      </c>
      <c r="E995">
        <v>187.2</v>
      </c>
      <c r="F995">
        <v>165.3</v>
      </c>
    </row>
    <row r="996" spans="1:6" x14ac:dyDescent="0.3">
      <c r="A996">
        <v>2015</v>
      </c>
      <c r="B996" t="s">
        <v>50</v>
      </c>
      <c r="C996" t="s">
        <v>25</v>
      </c>
      <c r="D996">
        <v>120.1</v>
      </c>
      <c r="E996">
        <v>117.7</v>
      </c>
      <c r="F996">
        <v>118.7</v>
      </c>
    </row>
    <row r="997" spans="1:6" x14ac:dyDescent="0.3">
      <c r="A997">
        <v>2015</v>
      </c>
      <c r="B997" t="s">
        <v>50</v>
      </c>
      <c r="C997" t="s">
        <v>12</v>
      </c>
      <c r="D997">
        <v>126.6</v>
      </c>
      <c r="E997">
        <v>135.80000000000001</v>
      </c>
      <c r="F997">
        <v>129.69999999999999</v>
      </c>
    </row>
    <row r="998" spans="1:6" x14ac:dyDescent="0.3">
      <c r="A998">
        <v>2015</v>
      </c>
      <c r="B998" t="s">
        <v>50</v>
      </c>
      <c r="C998" t="s">
        <v>11</v>
      </c>
      <c r="D998">
        <v>93.7</v>
      </c>
      <c r="E998">
        <v>89.4</v>
      </c>
      <c r="F998">
        <v>92.3</v>
      </c>
    </row>
    <row r="999" spans="1:6" x14ac:dyDescent="0.3">
      <c r="A999">
        <v>2015</v>
      </c>
      <c r="B999" t="s">
        <v>50</v>
      </c>
      <c r="C999" t="s">
        <v>24</v>
      </c>
      <c r="D999">
        <v>113.8</v>
      </c>
      <c r="E999">
        <v>109.3</v>
      </c>
      <c r="F999">
        <v>111.4</v>
      </c>
    </row>
    <row r="1000" spans="1:6" x14ac:dyDescent="0.3">
      <c r="A1000">
        <v>2015</v>
      </c>
      <c r="B1000" t="s">
        <v>50</v>
      </c>
      <c r="C1000" t="s">
        <v>9</v>
      </c>
      <c r="D1000">
        <v>157.69999999999999</v>
      </c>
      <c r="E1000">
        <v>165.8</v>
      </c>
      <c r="F1000">
        <v>160.4</v>
      </c>
    </row>
    <row r="1001" spans="1:6" x14ac:dyDescent="0.3">
      <c r="A1001">
        <v>2015</v>
      </c>
      <c r="B1001" t="s">
        <v>48</v>
      </c>
      <c r="C1001" t="s">
        <v>3</v>
      </c>
      <c r="D1001">
        <v>125.1</v>
      </c>
      <c r="E1001">
        <v>123.4</v>
      </c>
      <c r="F1001">
        <v>124.6</v>
      </c>
    </row>
    <row r="1002" spans="1:6" x14ac:dyDescent="0.3">
      <c r="A1002">
        <v>2015</v>
      </c>
      <c r="B1002" t="s">
        <v>48</v>
      </c>
      <c r="C1002" t="s">
        <v>17</v>
      </c>
      <c r="D1002">
        <v>130.4</v>
      </c>
      <c r="E1002">
        <v>124</v>
      </c>
      <c r="F1002">
        <v>127.9</v>
      </c>
    </row>
    <row r="1003" spans="1:6" x14ac:dyDescent="0.3">
      <c r="A1003">
        <v>2015</v>
      </c>
      <c r="B1003" t="s">
        <v>48</v>
      </c>
      <c r="C1003" t="s">
        <v>19</v>
      </c>
      <c r="D1003">
        <v>129.9</v>
      </c>
      <c r="E1003">
        <v>123.2</v>
      </c>
      <c r="F1003">
        <v>127.2</v>
      </c>
    </row>
    <row r="1004" spans="1:6" x14ac:dyDescent="0.3">
      <c r="A1004">
        <v>2015</v>
      </c>
      <c r="B1004" t="s">
        <v>48</v>
      </c>
      <c r="C1004" t="s">
        <v>26</v>
      </c>
      <c r="D1004">
        <v>124.5</v>
      </c>
      <c r="E1004">
        <v>126.5</v>
      </c>
      <c r="F1004">
        <v>125.7</v>
      </c>
    </row>
    <row r="1005" spans="1:6" x14ac:dyDescent="0.3">
      <c r="A1005">
        <v>2015</v>
      </c>
      <c r="B1005" t="s">
        <v>48</v>
      </c>
      <c r="C1005" t="s">
        <v>5</v>
      </c>
      <c r="D1005">
        <v>120.7</v>
      </c>
      <c r="E1005">
        <v>115.6</v>
      </c>
      <c r="F1005">
        <v>118.7</v>
      </c>
    </row>
    <row r="1006" spans="1:6" x14ac:dyDescent="0.3">
      <c r="A1006">
        <v>2015</v>
      </c>
      <c r="B1006" t="s">
        <v>48</v>
      </c>
      <c r="C1006" t="s">
        <v>15</v>
      </c>
      <c r="D1006">
        <v>131</v>
      </c>
      <c r="E1006">
        <v>131.5</v>
      </c>
      <c r="F1006">
        <v>131.19999999999999</v>
      </c>
    </row>
    <row r="1007" spans="1:6" x14ac:dyDescent="0.3">
      <c r="A1007">
        <v>2015</v>
      </c>
      <c r="B1007" t="s">
        <v>48</v>
      </c>
      <c r="C1007" t="s">
        <v>18</v>
      </c>
      <c r="D1007">
        <v>126.8</v>
      </c>
      <c r="E1007">
        <v>118.6</v>
      </c>
      <c r="F1007">
        <v>123.4</v>
      </c>
    </row>
    <row r="1008" spans="1:6" x14ac:dyDescent="0.3">
      <c r="A1008">
        <v>2015</v>
      </c>
      <c r="B1008" t="s">
        <v>48</v>
      </c>
      <c r="C1008" t="s">
        <v>8</v>
      </c>
      <c r="D1008">
        <v>132.30000000000001</v>
      </c>
      <c r="E1008">
        <v>124</v>
      </c>
      <c r="F1008">
        <v>128.4</v>
      </c>
    </row>
    <row r="1009" spans="1:6" x14ac:dyDescent="0.3">
      <c r="A1009">
        <v>2015</v>
      </c>
      <c r="B1009" t="s">
        <v>48</v>
      </c>
      <c r="C1009" t="s">
        <v>21</v>
      </c>
      <c r="D1009">
        <v>123.7</v>
      </c>
      <c r="E1009">
        <v>115.1</v>
      </c>
      <c r="F1009">
        <v>120.4</v>
      </c>
    </row>
    <row r="1010" spans="1:6" x14ac:dyDescent="0.3">
      <c r="A1010">
        <v>2015</v>
      </c>
      <c r="B1010" t="s">
        <v>48</v>
      </c>
      <c r="C1010" t="s">
        <v>29</v>
      </c>
      <c r="D1010">
        <v>127</v>
      </c>
      <c r="E1010">
        <v>123.5</v>
      </c>
      <c r="F1010">
        <v>125.4</v>
      </c>
    </row>
    <row r="1011" spans="1:6" x14ac:dyDescent="0.3">
      <c r="A1011">
        <v>2015</v>
      </c>
      <c r="B1011" t="s">
        <v>48</v>
      </c>
      <c r="C1011" t="s">
        <v>23</v>
      </c>
      <c r="D1011">
        <v>121.4</v>
      </c>
      <c r="E1011">
        <v>117.1</v>
      </c>
      <c r="F1011">
        <v>119.8</v>
      </c>
    </row>
    <row r="1012" spans="1:6" x14ac:dyDescent="0.3">
      <c r="A1012">
        <v>2015</v>
      </c>
      <c r="B1012" t="s">
        <v>48</v>
      </c>
      <c r="C1012" t="s">
        <v>22</v>
      </c>
      <c r="D1012">
        <v>124.5</v>
      </c>
      <c r="E1012">
        <v>120.4</v>
      </c>
      <c r="F1012">
        <v>122.6</v>
      </c>
    </row>
    <row r="1013" spans="1:6" x14ac:dyDescent="0.3">
      <c r="A1013">
        <v>2015</v>
      </c>
      <c r="B1013" t="s">
        <v>48</v>
      </c>
      <c r="C1013" t="s">
        <v>20</v>
      </c>
      <c r="D1013" t="s">
        <v>32</v>
      </c>
      <c r="E1013">
        <v>121.6</v>
      </c>
      <c r="F1013">
        <v>121.6</v>
      </c>
    </row>
    <row r="1014" spans="1:6" x14ac:dyDescent="0.3">
      <c r="A1014">
        <v>2015</v>
      </c>
      <c r="B1014" t="s">
        <v>48</v>
      </c>
      <c r="C1014" t="s">
        <v>4</v>
      </c>
      <c r="D1014">
        <v>131.1</v>
      </c>
      <c r="E1014">
        <v>129</v>
      </c>
      <c r="F1014">
        <v>130.4</v>
      </c>
    </row>
    <row r="1015" spans="1:6" x14ac:dyDescent="0.3">
      <c r="A1015">
        <v>2015</v>
      </c>
      <c r="B1015" t="s">
        <v>48</v>
      </c>
      <c r="C1015" t="s">
        <v>6</v>
      </c>
      <c r="D1015">
        <v>129.19999999999999</v>
      </c>
      <c r="E1015">
        <v>128.30000000000001</v>
      </c>
      <c r="F1015">
        <v>128.9</v>
      </c>
    </row>
    <row r="1016" spans="1:6" x14ac:dyDescent="0.3">
      <c r="A1016">
        <v>2015</v>
      </c>
      <c r="B1016" t="s">
        <v>48</v>
      </c>
      <c r="C1016" t="s">
        <v>28</v>
      </c>
      <c r="D1016">
        <v>118.8</v>
      </c>
      <c r="E1016">
        <v>116.2</v>
      </c>
      <c r="F1016">
        <v>117.5</v>
      </c>
    </row>
    <row r="1017" spans="1:6" x14ac:dyDescent="0.3">
      <c r="A1017">
        <v>2015</v>
      </c>
      <c r="B1017" t="s">
        <v>48</v>
      </c>
      <c r="C1017" t="s">
        <v>13</v>
      </c>
      <c r="D1017">
        <v>121.9</v>
      </c>
      <c r="E1017">
        <v>119.1</v>
      </c>
      <c r="F1017">
        <v>120.7</v>
      </c>
    </row>
    <row r="1018" spans="1:6" x14ac:dyDescent="0.3">
      <c r="A1018">
        <v>2015</v>
      </c>
      <c r="B1018" t="s">
        <v>48</v>
      </c>
      <c r="C1018" t="s">
        <v>7</v>
      </c>
      <c r="D1018">
        <v>114.7</v>
      </c>
      <c r="E1018">
        <v>107</v>
      </c>
      <c r="F1018">
        <v>111.9</v>
      </c>
    </row>
    <row r="1019" spans="1:6" x14ac:dyDescent="0.3">
      <c r="A1019">
        <v>2015</v>
      </c>
      <c r="B1019" t="s">
        <v>48</v>
      </c>
      <c r="C1019" t="s">
        <v>16</v>
      </c>
      <c r="D1019">
        <v>131</v>
      </c>
      <c r="E1019">
        <v>134.69999999999999</v>
      </c>
      <c r="F1019">
        <v>132</v>
      </c>
    </row>
    <row r="1020" spans="1:6" x14ac:dyDescent="0.3">
      <c r="A1020">
        <v>2015</v>
      </c>
      <c r="B1020" t="s">
        <v>48</v>
      </c>
      <c r="C1020" t="s">
        <v>27</v>
      </c>
      <c r="D1020">
        <v>113.7</v>
      </c>
      <c r="E1020">
        <v>112.9</v>
      </c>
      <c r="F1020">
        <v>113.4</v>
      </c>
    </row>
    <row r="1021" spans="1:6" x14ac:dyDescent="0.3">
      <c r="A1021">
        <v>2015</v>
      </c>
      <c r="B1021" t="s">
        <v>48</v>
      </c>
      <c r="C1021" t="s">
        <v>14</v>
      </c>
      <c r="D1021">
        <v>132.69999999999999</v>
      </c>
      <c r="E1021">
        <v>132.30000000000001</v>
      </c>
      <c r="F1021">
        <v>132.5</v>
      </c>
    </row>
    <row r="1022" spans="1:6" x14ac:dyDescent="0.3">
      <c r="A1022">
        <v>2015</v>
      </c>
      <c r="B1022" t="s">
        <v>48</v>
      </c>
      <c r="C1022" t="s">
        <v>10</v>
      </c>
      <c r="D1022">
        <v>142.1</v>
      </c>
      <c r="E1022">
        <v>165.4</v>
      </c>
      <c r="F1022">
        <v>150</v>
      </c>
    </row>
    <row r="1023" spans="1:6" x14ac:dyDescent="0.3">
      <c r="A1023">
        <v>2015</v>
      </c>
      <c r="B1023" t="s">
        <v>48</v>
      </c>
      <c r="C1023" t="s">
        <v>25</v>
      </c>
      <c r="D1023">
        <v>119.6</v>
      </c>
      <c r="E1023">
        <v>117.3</v>
      </c>
      <c r="F1023">
        <v>118.3</v>
      </c>
    </row>
    <row r="1024" spans="1:6" x14ac:dyDescent="0.3">
      <c r="A1024">
        <v>2015</v>
      </c>
      <c r="B1024" t="s">
        <v>48</v>
      </c>
      <c r="C1024" t="s">
        <v>12</v>
      </c>
      <c r="D1024">
        <v>125.4</v>
      </c>
      <c r="E1024">
        <v>134.4</v>
      </c>
      <c r="F1024">
        <v>128.4</v>
      </c>
    </row>
    <row r="1025" spans="1:6" x14ac:dyDescent="0.3">
      <c r="A1025">
        <v>2015</v>
      </c>
      <c r="B1025" t="s">
        <v>48</v>
      </c>
      <c r="C1025" t="s">
        <v>11</v>
      </c>
      <c r="D1025">
        <v>92.5</v>
      </c>
      <c r="E1025">
        <v>86.3</v>
      </c>
      <c r="F1025">
        <v>90.4</v>
      </c>
    </row>
    <row r="1026" spans="1:6" x14ac:dyDescent="0.3">
      <c r="A1026">
        <v>2015</v>
      </c>
      <c r="B1026" t="s">
        <v>48</v>
      </c>
      <c r="C1026" t="s">
        <v>24</v>
      </c>
      <c r="D1026">
        <v>113.8</v>
      </c>
      <c r="E1026">
        <v>109.1</v>
      </c>
      <c r="F1026">
        <v>111.3</v>
      </c>
    </row>
    <row r="1027" spans="1:6" x14ac:dyDescent="0.3">
      <c r="A1027">
        <v>2015</v>
      </c>
      <c r="B1027" t="s">
        <v>48</v>
      </c>
      <c r="C1027" t="s">
        <v>9</v>
      </c>
      <c r="D1027">
        <v>158.9</v>
      </c>
      <c r="E1027">
        <v>168.5</v>
      </c>
      <c r="F1027">
        <v>162.19999999999999</v>
      </c>
    </row>
    <row r="1028" spans="1:6" x14ac:dyDescent="0.3">
      <c r="A1028">
        <v>2016</v>
      </c>
      <c r="B1028" t="s">
        <v>39</v>
      </c>
      <c r="C1028" t="s">
        <v>3</v>
      </c>
      <c r="D1028">
        <v>127.4</v>
      </c>
      <c r="E1028">
        <v>124.9</v>
      </c>
      <c r="F1028">
        <v>126.6</v>
      </c>
    </row>
    <row r="1029" spans="1:6" x14ac:dyDescent="0.3">
      <c r="A1029">
        <v>2016</v>
      </c>
      <c r="B1029" t="s">
        <v>39</v>
      </c>
      <c r="C1029" t="s">
        <v>17</v>
      </c>
      <c r="D1029">
        <v>135</v>
      </c>
      <c r="E1029">
        <v>126.8</v>
      </c>
      <c r="F1029">
        <v>131.80000000000001</v>
      </c>
    </row>
    <row r="1030" spans="1:6" x14ac:dyDescent="0.3">
      <c r="A1030">
        <v>2016</v>
      </c>
      <c r="B1030" t="s">
        <v>39</v>
      </c>
      <c r="C1030" t="s">
        <v>19</v>
      </c>
      <c r="D1030">
        <v>134.4</v>
      </c>
      <c r="E1030">
        <v>125.8</v>
      </c>
      <c r="F1030">
        <v>131</v>
      </c>
    </row>
    <row r="1031" spans="1:6" x14ac:dyDescent="0.3">
      <c r="A1031">
        <v>2016</v>
      </c>
      <c r="B1031" t="s">
        <v>39</v>
      </c>
      <c r="C1031" t="s">
        <v>26</v>
      </c>
      <c r="D1031">
        <v>127.9</v>
      </c>
      <c r="E1031">
        <v>127.6</v>
      </c>
      <c r="F1031">
        <v>127.7</v>
      </c>
    </row>
    <row r="1032" spans="1:6" x14ac:dyDescent="0.3">
      <c r="A1032">
        <v>2016</v>
      </c>
      <c r="B1032" t="s">
        <v>39</v>
      </c>
      <c r="C1032" t="s">
        <v>5</v>
      </c>
      <c r="D1032">
        <v>123.4</v>
      </c>
      <c r="E1032">
        <v>119.9</v>
      </c>
      <c r="F1032">
        <v>122</v>
      </c>
    </row>
    <row r="1033" spans="1:6" x14ac:dyDescent="0.3">
      <c r="A1033">
        <v>2016</v>
      </c>
      <c r="B1033" t="s">
        <v>39</v>
      </c>
      <c r="C1033" t="s">
        <v>15</v>
      </c>
      <c r="D1033">
        <v>131.80000000000001</v>
      </c>
      <c r="E1033">
        <v>131.80000000000001</v>
      </c>
      <c r="F1033">
        <v>131.80000000000001</v>
      </c>
    </row>
    <row r="1034" spans="1:6" x14ac:dyDescent="0.3">
      <c r="A1034">
        <v>2016</v>
      </c>
      <c r="B1034" t="s">
        <v>39</v>
      </c>
      <c r="C1034" t="s">
        <v>18</v>
      </c>
      <c r="D1034">
        <v>130.6</v>
      </c>
      <c r="E1034">
        <v>120.5</v>
      </c>
      <c r="F1034">
        <v>126.4</v>
      </c>
    </row>
    <row r="1035" spans="1:6" x14ac:dyDescent="0.3">
      <c r="A1035">
        <v>2016</v>
      </c>
      <c r="B1035" t="s">
        <v>39</v>
      </c>
      <c r="C1035" t="s">
        <v>8</v>
      </c>
      <c r="D1035">
        <v>138.1</v>
      </c>
      <c r="E1035">
        <v>131.1</v>
      </c>
      <c r="F1035">
        <v>134.80000000000001</v>
      </c>
    </row>
    <row r="1036" spans="1:6" x14ac:dyDescent="0.3">
      <c r="A1036">
        <v>2016</v>
      </c>
      <c r="B1036" t="s">
        <v>39</v>
      </c>
      <c r="C1036" t="s">
        <v>21</v>
      </c>
      <c r="D1036">
        <v>127</v>
      </c>
      <c r="E1036">
        <v>114.6</v>
      </c>
      <c r="F1036">
        <v>122.3</v>
      </c>
    </row>
    <row r="1037" spans="1:6" x14ac:dyDescent="0.3">
      <c r="A1037">
        <v>2016</v>
      </c>
      <c r="B1037" t="s">
        <v>39</v>
      </c>
      <c r="C1037" t="s">
        <v>29</v>
      </c>
      <c r="D1037">
        <v>129</v>
      </c>
      <c r="E1037">
        <v>125.3</v>
      </c>
      <c r="F1037">
        <v>127.3</v>
      </c>
    </row>
    <row r="1038" spans="1:6" x14ac:dyDescent="0.3">
      <c r="A1038">
        <v>2016</v>
      </c>
      <c r="B1038" t="s">
        <v>39</v>
      </c>
      <c r="C1038" t="s">
        <v>23</v>
      </c>
      <c r="D1038">
        <v>125.2</v>
      </c>
      <c r="E1038">
        <v>120</v>
      </c>
      <c r="F1038">
        <v>123.2</v>
      </c>
    </row>
    <row r="1039" spans="1:6" x14ac:dyDescent="0.3">
      <c r="A1039">
        <v>2016</v>
      </c>
      <c r="B1039" t="s">
        <v>39</v>
      </c>
      <c r="C1039" t="s">
        <v>22</v>
      </c>
      <c r="D1039">
        <v>128</v>
      </c>
      <c r="E1039">
        <v>122.8</v>
      </c>
      <c r="F1039">
        <v>125.5</v>
      </c>
    </row>
    <row r="1040" spans="1:6" x14ac:dyDescent="0.3">
      <c r="A1040">
        <v>2016</v>
      </c>
      <c r="B1040" t="s">
        <v>39</v>
      </c>
      <c r="C1040" t="s">
        <v>20</v>
      </c>
      <c r="D1040" t="s">
        <v>32</v>
      </c>
      <c r="E1040">
        <v>125.6</v>
      </c>
      <c r="F1040">
        <v>125.6</v>
      </c>
    </row>
    <row r="1041" spans="1:6" x14ac:dyDescent="0.3">
      <c r="A1041">
        <v>2016</v>
      </c>
      <c r="B1041" t="s">
        <v>39</v>
      </c>
      <c r="C1041" t="s">
        <v>4</v>
      </c>
      <c r="D1041">
        <v>135.4</v>
      </c>
      <c r="E1041">
        <v>139.30000000000001</v>
      </c>
      <c r="F1041">
        <v>136.80000000000001</v>
      </c>
    </row>
    <row r="1042" spans="1:6" x14ac:dyDescent="0.3">
      <c r="A1042">
        <v>2016</v>
      </c>
      <c r="B1042" t="s">
        <v>39</v>
      </c>
      <c r="C1042" t="s">
        <v>6</v>
      </c>
      <c r="D1042">
        <v>131.30000000000001</v>
      </c>
      <c r="E1042">
        <v>130.19999999999999</v>
      </c>
      <c r="F1042">
        <v>130.9</v>
      </c>
    </row>
    <row r="1043" spans="1:6" x14ac:dyDescent="0.3">
      <c r="A1043">
        <v>2016</v>
      </c>
      <c r="B1043" t="s">
        <v>39</v>
      </c>
      <c r="C1043" t="s">
        <v>28</v>
      </c>
      <c r="D1043">
        <v>121.7</v>
      </c>
      <c r="E1043">
        <v>118.2</v>
      </c>
      <c r="F1043">
        <v>120</v>
      </c>
    </row>
    <row r="1044" spans="1:6" x14ac:dyDescent="0.3">
      <c r="A1044">
        <v>2016</v>
      </c>
      <c r="B1044" t="s">
        <v>39</v>
      </c>
      <c r="C1044" t="s">
        <v>13</v>
      </c>
      <c r="D1044">
        <v>125.4</v>
      </c>
      <c r="E1044">
        <v>121.1</v>
      </c>
      <c r="F1044">
        <v>123.6</v>
      </c>
    </row>
    <row r="1045" spans="1:6" x14ac:dyDescent="0.3">
      <c r="A1045">
        <v>2016</v>
      </c>
      <c r="B1045" t="s">
        <v>39</v>
      </c>
      <c r="C1045" t="s">
        <v>7</v>
      </c>
      <c r="D1045">
        <v>118.2</v>
      </c>
      <c r="E1045">
        <v>108.9</v>
      </c>
      <c r="F1045">
        <v>114.8</v>
      </c>
    </row>
    <row r="1046" spans="1:6" x14ac:dyDescent="0.3">
      <c r="A1046">
        <v>2016</v>
      </c>
      <c r="B1046" t="s">
        <v>39</v>
      </c>
      <c r="C1046" t="s">
        <v>16</v>
      </c>
      <c r="D1046">
        <v>135.5</v>
      </c>
      <c r="E1046">
        <v>141.5</v>
      </c>
      <c r="F1046">
        <v>137.1</v>
      </c>
    </row>
    <row r="1047" spans="1:6" x14ac:dyDescent="0.3">
      <c r="A1047">
        <v>2016</v>
      </c>
      <c r="B1047" t="s">
        <v>39</v>
      </c>
      <c r="C1047" t="s">
        <v>27</v>
      </c>
      <c r="D1047">
        <v>118.4</v>
      </c>
      <c r="E1047">
        <v>117.6</v>
      </c>
      <c r="F1047">
        <v>118.1</v>
      </c>
    </row>
    <row r="1048" spans="1:6" x14ac:dyDescent="0.3">
      <c r="A1048">
        <v>2016</v>
      </c>
      <c r="B1048" t="s">
        <v>39</v>
      </c>
      <c r="C1048" t="s">
        <v>14</v>
      </c>
      <c r="D1048">
        <v>137.4</v>
      </c>
      <c r="E1048">
        <v>135.9</v>
      </c>
      <c r="F1048">
        <v>136.69999999999999</v>
      </c>
    </row>
    <row r="1049" spans="1:6" x14ac:dyDescent="0.3">
      <c r="A1049">
        <v>2016</v>
      </c>
      <c r="B1049" t="s">
        <v>39</v>
      </c>
      <c r="C1049" t="s">
        <v>10</v>
      </c>
      <c r="D1049">
        <v>162.69999999999999</v>
      </c>
      <c r="E1049">
        <v>176.9</v>
      </c>
      <c r="F1049">
        <v>167.5</v>
      </c>
    </row>
    <row r="1050" spans="1:6" x14ac:dyDescent="0.3">
      <c r="A1050">
        <v>2016</v>
      </c>
      <c r="B1050" t="s">
        <v>39</v>
      </c>
      <c r="C1050" t="s">
        <v>25</v>
      </c>
      <c r="D1050">
        <v>123.2</v>
      </c>
      <c r="E1050">
        <v>119.5</v>
      </c>
      <c r="F1050">
        <v>121.1</v>
      </c>
    </row>
    <row r="1051" spans="1:6" x14ac:dyDescent="0.3">
      <c r="A1051">
        <v>2016</v>
      </c>
      <c r="B1051" t="s">
        <v>39</v>
      </c>
      <c r="C1051" t="s">
        <v>12</v>
      </c>
      <c r="D1051">
        <v>131.4</v>
      </c>
      <c r="E1051">
        <v>140.4</v>
      </c>
      <c r="F1051">
        <v>134.4</v>
      </c>
    </row>
    <row r="1052" spans="1:6" x14ac:dyDescent="0.3">
      <c r="A1052">
        <v>2016</v>
      </c>
      <c r="B1052" t="s">
        <v>39</v>
      </c>
      <c r="C1052" t="s">
        <v>11</v>
      </c>
      <c r="D1052">
        <v>105</v>
      </c>
      <c r="E1052">
        <v>109.1</v>
      </c>
      <c r="F1052">
        <v>106.4</v>
      </c>
    </row>
    <row r="1053" spans="1:6" x14ac:dyDescent="0.3">
      <c r="A1053">
        <v>2016</v>
      </c>
      <c r="B1053" t="s">
        <v>39</v>
      </c>
      <c r="C1053" t="s">
        <v>24</v>
      </c>
      <c r="D1053">
        <v>114.4</v>
      </c>
      <c r="E1053">
        <v>110</v>
      </c>
      <c r="F1053">
        <v>112.1</v>
      </c>
    </row>
    <row r="1054" spans="1:6" x14ac:dyDescent="0.3">
      <c r="A1054">
        <v>2016</v>
      </c>
      <c r="B1054" t="s">
        <v>39</v>
      </c>
      <c r="C1054" t="s">
        <v>9</v>
      </c>
      <c r="D1054">
        <v>134.1</v>
      </c>
      <c r="E1054">
        <v>136.80000000000001</v>
      </c>
      <c r="F1054">
        <v>135</v>
      </c>
    </row>
    <row r="1055" spans="1:6" x14ac:dyDescent="0.3">
      <c r="A1055">
        <v>2016</v>
      </c>
      <c r="B1055" t="s">
        <v>46</v>
      </c>
      <c r="C1055" t="s">
        <v>3</v>
      </c>
      <c r="D1055">
        <v>130.1</v>
      </c>
      <c r="E1055">
        <v>127.6</v>
      </c>
      <c r="F1055">
        <v>129.30000000000001</v>
      </c>
    </row>
    <row r="1056" spans="1:6" x14ac:dyDescent="0.3">
      <c r="A1056">
        <v>2016</v>
      </c>
      <c r="B1056" t="s">
        <v>46</v>
      </c>
      <c r="C1056" t="s">
        <v>17</v>
      </c>
      <c r="D1056">
        <v>137.80000000000001</v>
      </c>
      <c r="E1056">
        <v>128.30000000000001</v>
      </c>
      <c r="F1056">
        <v>134.1</v>
      </c>
    </row>
    <row r="1057" spans="1:6" x14ac:dyDescent="0.3">
      <c r="A1057">
        <v>2016</v>
      </c>
      <c r="B1057" t="s">
        <v>46</v>
      </c>
      <c r="C1057" t="s">
        <v>19</v>
      </c>
      <c r="D1057">
        <v>137.1</v>
      </c>
      <c r="E1057">
        <v>127.3</v>
      </c>
      <c r="F1057">
        <v>133.19999999999999</v>
      </c>
    </row>
    <row r="1058" spans="1:6" x14ac:dyDescent="0.3">
      <c r="A1058">
        <v>2016</v>
      </c>
      <c r="B1058" t="s">
        <v>46</v>
      </c>
      <c r="C1058" t="s">
        <v>26</v>
      </c>
      <c r="D1058">
        <v>131.9</v>
      </c>
      <c r="E1058">
        <v>131.5</v>
      </c>
      <c r="F1058">
        <v>131.69999999999999</v>
      </c>
    </row>
    <row r="1059" spans="1:6" x14ac:dyDescent="0.3">
      <c r="A1059">
        <v>2016</v>
      </c>
      <c r="B1059" t="s">
        <v>46</v>
      </c>
      <c r="C1059" t="s">
        <v>5</v>
      </c>
      <c r="D1059">
        <v>130.30000000000001</v>
      </c>
      <c r="E1059">
        <v>133.69999999999999</v>
      </c>
      <c r="F1059">
        <v>131.6</v>
      </c>
    </row>
    <row r="1060" spans="1:6" x14ac:dyDescent="0.3">
      <c r="A1060">
        <v>2016</v>
      </c>
      <c r="B1060" t="s">
        <v>46</v>
      </c>
      <c r="C1060" t="s">
        <v>15</v>
      </c>
      <c r="D1060">
        <v>138</v>
      </c>
      <c r="E1060">
        <v>137.6</v>
      </c>
      <c r="F1060">
        <v>137.9</v>
      </c>
    </row>
    <row r="1061" spans="1:6" x14ac:dyDescent="0.3">
      <c r="A1061">
        <v>2016</v>
      </c>
      <c r="B1061" t="s">
        <v>46</v>
      </c>
      <c r="C1061" t="s">
        <v>18</v>
      </c>
      <c r="D1061">
        <v>133</v>
      </c>
      <c r="E1061">
        <v>121.4</v>
      </c>
      <c r="F1061">
        <v>128.19999999999999</v>
      </c>
    </row>
    <row r="1062" spans="1:6" x14ac:dyDescent="0.3">
      <c r="A1062">
        <v>2016</v>
      </c>
      <c r="B1062" t="s">
        <v>46</v>
      </c>
      <c r="C1062" t="s">
        <v>8</v>
      </c>
      <c r="D1062">
        <v>140.19999999999999</v>
      </c>
      <c r="E1062">
        <v>135.80000000000001</v>
      </c>
      <c r="F1062">
        <v>138.1</v>
      </c>
    </row>
    <row r="1063" spans="1:6" x14ac:dyDescent="0.3">
      <c r="A1063">
        <v>2016</v>
      </c>
      <c r="B1063" t="s">
        <v>46</v>
      </c>
      <c r="C1063" t="s">
        <v>21</v>
      </c>
      <c r="D1063">
        <v>129.1</v>
      </c>
      <c r="E1063">
        <v>114.7</v>
      </c>
      <c r="F1063">
        <v>123.6</v>
      </c>
    </row>
    <row r="1064" spans="1:6" x14ac:dyDescent="0.3">
      <c r="A1064">
        <v>2016</v>
      </c>
      <c r="B1064" t="s">
        <v>46</v>
      </c>
      <c r="C1064" t="s">
        <v>29</v>
      </c>
      <c r="D1064">
        <v>133.5</v>
      </c>
      <c r="E1064">
        <v>128.4</v>
      </c>
      <c r="F1064">
        <v>131.1</v>
      </c>
    </row>
    <row r="1065" spans="1:6" x14ac:dyDescent="0.3">
      <c r="A1065">
        <v>2016</v>
      </c>
      <c r="B1065" t="s">
        <v>46</v>
      </c>
      <c r="C1065" t="s">
        <v>23</v>
      </c>
      <c r="D1065">
        <v>127</v>
      </c>
      <c r="E1065">
        <v>121.2</v>
      </c>
      <c r="F1065">
        <v>124.8</v>
      </c>
    </row>
    <row r="1066" spans="1:6" x14ac:dyDescent="0.3">
      <c r="A1066">
        <v>2016</v>
      </c>
      <c r="B1066" t="s">
        <v>46</v>
      </c>
      <c r="C1066" t="s">
        <v>22</v>
      </c>
      <c r="D1066">
        <v>130.6</v>
      </c>
      <c r="E1066">
        <v>123.9</v>
      </c>
      <c r="F1066">
        <v>127.4</v>
      </c>
    </row>
    <row r="1067" spans="1:6" x14ac:dyDescent="0.3">
      <c r="A1067">
        <v>2016</v>
      </c>
      <c r="B1067" t="s">
        <v>46</v>
      </c>
      <c r="C1067" t="s">
        <v>20</v>
      </c>
      <c r="D1067" t="s">
        <v>32</v>
      </c>
      <c r="E1067">
        <v>127.3</v>
      </c>
      <c r="F1067">
        <v>127.3</v>
      </c>
    </row>
    <row r="1068" spans="1:6" x14ac:dyDescent="0.3">
      <c r="A1068">
        <v>2016</v>
      </c>
      <c r="B1068" t="s">
        <v>46</v>
      </c>
      <c r="C1068" t="s">
        <v>4</v>
      </c>
      <c r="D1068">
        <v>138.80000000000001</v>
      </c>
      <c r="E1068">
        <v>140.30000000000001</v>
      </c>
      <c r="F1068">
        <v>139.30000000000001</v>
      </c>
    </row>
    <row r="1069" spans="1:6" x14ac:dyDescent="0.3">
      <c r="A1069">
        <v>2016</v>
      </c>
      <c r="B1069" t="s">
        <v>46</v>
      </c>
      <c r="C1069" t="s">
        <v>6</v>
      </c>
      <c r="D1069">
        <v>135.30000000000001</v>
      </c>
      <c r="E1069">
        <v>132.19999999999999</v>
      </c>
      <c r="F1069">
        <v>134.1</v>
      </c>
    </row>
    <row r="1070" spans="1:6" x14ac:dyDescent="0.3">
      <c r="A1070">
        <v>2016</v>
      </c>
      <c r="B1070" t="s">
        <v>46</v>
      </c>
      <c r="C1070" t="s">
        <v>28</v>
      </c>
      <c r="D1070">
        <v>124.2</v>
      </c>
      <c r="E1070">
        <v>119.9</v>
      </c>
      <c r="F1070">
        <v>122.1</v>
      </c>
    </row>
    <row r="1071" spans="1:6" x14ac:dyDescent="0.3">
      <c r="A1071">
        <v>2016</v>
      </c>
      <c r="B1071" t="s">
        <v>46</v>
      </c>
      <c r="C1071" t="s">
        <v>13</v>
      </c>
      <c r="D1071">
        <v>128.1</v>
      </c>
      <c r="E1071">
        <v>121.9</v>
      </c>
      <c r="F1071">
        <v>125.5</v>
      </c>
    </row>
    <row r="1072" spans="1:6" x14ac:dyDescent="0.3">
      <c r="A1072">
        <v>2016</v>
      </c>
      <c r="B1072" t="s">
        <v>46</v>
      </c>
      <c r="C1072" t="s">
        <v>7</v>
      </c>
      <c r="D1072">
        <v>119.9</v>
      </c>
      <c r="E1072">
        <v>111.8</v>
      </c>
      <c r="F1072">
        <v>116.9</v>
      </c>
    </row>
    <row r="1073" spans="1:6" x14ac:dyDescent="0.3">
      <c r="A1073">
        <v>2016</v>
      </c>
      <c r="B1073" t="s">
        <v>46</v>
      </c>
      <c r="C1073" t="s">
        <v>16</v>
      </c>
      <c r="D1073">
        <v>138.9</v>
      </c>
      <c r="E1073">
        <v>143.6</v>
      </c>
      <c r="F1073">
        <v>140.19999999999999</v>
      </c>
    </row>
    <row r="1074" spans="1:6" x14ac:dyDescent="0.3">
      <c r="A1074">
        <v>2016</v>
      </c>
      <c r="B1074" t="s">
        <v>46</v>
      </c>
      <c r="C1074" t="s">
        <v>27</v>
      </c>
      <c r="D1074">
        <v>122</v>
      </c>
      <c r="E1074">
        <v>120.9</v>
      </c>
      <c r="F1074">
        <v>121.5</v>
      </c>
    </row>
    <row r="1075" spans="1:6" x14ac:dyDescent="0.3">
      <c r="A1075">
        <v>2016</v>
      </c>
      <c r="B1075" t="s">
        <v>46</v>
      </c>
      <c r="C1075" t="s">
        <v>14</v>
      </c>
      <c r="D1075">
        <v>140.69999999999999</v>
      </c>
      <c r="E1075">
        <v>138.1</v>
      </c>
      <c r="F1075">
        <v>139.5</v>
      </c>
    </row>
    <row r="1076" spans="1:6" x14ac:dyDescent="0.3">
      <c r="A1076">
        <v>2016</v>
      </c>
      <c r="B1076" t="s">
        <v>46</v>
      </c>
      <c r="C1076" t="s">
        <v>10</v>
      </c>
      <c r="D1076">
        <v>172.2</v>
      </c>
      <c r="E1076">
        <v>182.3</v>
      </c>
      <c r="F1076">
        <v>175.6</v>
      </c>
    </row>
    <row r="1077" spans="1:6" x14ac:dyDescent="0.3">
      <c r="A1077">
        <v>2016</v>
      </c>
      <c r="B1077" t="s">
        <v>46</v>
      </c>
      <c r="C1077" t="s">
        <v>25</v>
      </c>
      <c r="D1077">
        <v>125.5</v>
      </c>
      <c r="E1077">
        <v>120.6</v>
      </c>
      <c r="F1077">
        <v>122.7</v>
      </c>
    </row>
    <row r="1078" spans="1:6" x14ac:dyDescent="0.3">
      <c r="A1078">
        <v>2016</v>
      </c>
      <c r="B1078" t="s">
        <v>46</v>
      </c>
      <c r="C1078" t="s">
        <v>12</v>
      </c>
      <c r="D1078">
        <v>134.9</v>
      </c>
      <c r="E1078">
        <v>144.6</v>
      </c>
      <c r="F1078">
        <v>138.1</v>
      </c>
    </row>
    <row r="1079" spans="1:6" x14ac:dyDescent="0.3">
      <c r="A1079">
        <v>2016</v>
      </c>
      <c r="B1079" t="s">
        <v>46</v>
      </c>
      <c r="C1079" t="s">
        <v>11</v>
      </c>
      <c r="D1079">
        <v>112.1</v>
      </c>
      <c r="E1079">
        <v>114.6</v>
      </c>
      <c r="F1079">
        <v>112.9</v>
      </c>
    </row>
    <row r="1080" spans="1:6" x14ac:dyDescent="0.3">
      <c r="A1080">
        <v>2016</v>
      </c>
      <c r="B1080" t="s">
        <v>46</v>
      </c>
      <c r="C1080" t="s">
        <v>24</v>
      </c>
      <c r="D1080">
        <v>116</v>
      </c>
      <c r="E1080">
        <v>110.4</v>
      </c>
      <c r="F1080">
        <v>113.1</v>
      </c>
    </row>
    <row r="1081" spans="1:6" x14ac:dyDescent="0.3">
      <c r="A1081">
        <v>2016</v>
      </c>
      <c r="B1081" t="s">
        <v>46</v>
      </c>
      <c r="C1081" t="s">
        <v>9</v>
      </c>
      <c r="D1081">
        <v>156.9</v>
      </c>
      <c r="E1081">
        <v>163.5</v>
      </c>
      <c r="F1081">
        <v>159.1</v>
      </c>
    </row>
    <row r="1082" spans="1:6" x14ac:dyDescent="0.3">
      <c r="A1082">
        <v>2016</v>
      </c>
      <c r="B1082" t="s">
        <v>55</v>
      </c>
      <c r="C1082" t="s">
        <v>3</v>
      </c>
      <c r="D1082">
        <v>132.6</v>
      </c>
      <c r="E1082">
        <v>131.6</v>
      </c>
      <c r="F1082">
        <v>132.30000000000001</v>
      </c>
    </row>
    <row r="1083" spans="1:6" x14ac:dyDescent="0.3">
      <c r="A1083">
        <v>2016</v>
      </c>
      <c r="B1083" t="s">
        <v>55</v>
      </c>
      <c r="C1083" t="s">
        <v>17</v>
      </c>
      <c r="D1083">
        <v>140.4</v>
      </c>
      <c r="E1083">
        <v>130</v>
      </c>
      <c r="F1083">
        <v>136.30000000000001</v>
      </c>
    </row>
    <row r="1084" spans="1:6" x14ac:dyDescent="0.3">
      <c r="A1084">
        <v>2016</v>
      </c>
      <c r="B1084" t="s">
        <v>55</v>
      </c>
      <c r="C1084" t="s">
        <v>19</v>
      </c>
      <c r="D1084">
        <v>139.69999999999999</v>
      </c>
      <c r="E1084">
        <v>128.80000000000001</v>
      </c>
      <c r="F1084">
        <v>135.4</v>
      </c>
    </row>
    <row r="1085" spans="1:6" x14ac:dyDescent="0.3">
      <c r="A1085">
        <v>2016</v>
      </c>
      <c r="B1085" t="s">
        <v>55</v>
      </c>
      <c r="C1085" t="s">
        <v>26</v>
      </c>
      <c r="D1085">
        <v>134.19999999999999</v>
      </c>
      <c r="E1085">
        <v>132.30000000000001</v>
      </c>
      <c r="F1085">
        <v>133.1</v>
      </c>
    </row>
    <row r="1086" spans="1:6" x14ac:dyDescent="0.3">
      <c r="A1086">
        <v>2016</v>
      </c>
      <c r="B1086" t="s">
        <v>55</v>
      </c>
      <c r="C1086" t="s">
        <v>5</v>
      </c>
      <c r="D1086">
        <v>131.6</v>
      </c>
      <c r="E1086">
        <v>134.9</v>
      </c>
      <c r="F1086">
        <v>132.9</v>
      </c>
    </row>
    <row r="1087" spans="1:6" x14ac:dyDescent="0.3">
      <c r="A1087">
        <v>2016</v>
      </c>
      <c r="B1087" t="s">
        <v>55</v>
      </c>
      <c r="C1087" t="s">
        <v>15</v>
      </c>
      <c r="D1087">
        <v>134.69999999999999</v>
      </c>
      <c r="E1087">
        <v>132.80000000000001</v>
      </c>
      <c r="F1087">
        <v>134</v>
      </c>
    </row>
    <row r="1088" spans="1:6" x14ac:dyDescent="0.3">
      <c r="A1088">
        <v>2016</v>
      </c>
      <c r="B1088" t="s">
        <v>55</v>
      </c>
      <c r="C1088" t="s">
        <v>18</v>
      </c>
      <c r="D1088">
        <v>135.19999999999999</v>
      </c>
      <c r="E1088">
        <v>122.2</v>
      </c>
      <c r="F1088">
        <v>129.80000000000001</v>
      </c>
    </row>
    <row r="1089" spans="1:6" x14ac:dyDescent="0.3">
      <c r="A1089">
        <v>2016</v>
      </c>
      <c r="B1089" t="s">
        <v>55</v>
      </c>
      <c r="C1089" t="s">
        <v>8</v>
      </c>
      <c r="D1089">
        <v>135.6</v>
      </c>
      <c r="E1089">
        <v>129.30000000000001</v>
      </c>
      <c r="F1089">
        <v>132.69999999999999</v>
      </c>
    </row>
    <row r="1090" spans="1:6" x14ac:dyDescent="0.3">
      <c r="A1090">
        <v>2016</v>
      </c>
      <c r="B1090" t="s">
        <v>55</v>
      </c>
      <c r="C1090" t="s">
        <v>21</v>
      </c>
      <c r="D1090">
        <v>132</v>
      </c>
      <c r="E1090">
        <v>117.8</v>
      </c>
      <c r="F1090">
        <v>126.6</v>
      </c>
    </row>
    <row r="1091" spans="1:6" x14ac:dyDescent="0.3">
      <c r="A1091">
        <v>2016</v>
      </c>
      <c r="B1091" t="s">
        <v>55</v>
      </c>
      <c r="C1091" t="s">
        <v>29</v>
      </c>
      <c r="D1091">
        <v>132.80000000000001</v>
      </c>
      <c r="E1091">
        <v>127.6</v>
      </c>
      <c r="F1091">
        <v>130.4</v>
      </c>
    </row>
    <row r="1092" spans="1:6" x14ac:dyDescent="0.3">
      <c r="A1092">
        <v>2016</v>
      </c>
      <c r="B1092" t="s">
        <v>55</v>
      </c>
      <c r="C1092" t="s">
        <v>23</v>
      </c>
      <c r="D1092">
        <v>129.69999999999999</v>
      </c>
      <c r="E1092">
        <v>122.3</v>
      </c>
      <c r="F1092">
        <v>126.9</v>
      </c>
    </row>
    <row r="1093" spans="1:6" x14ac:dyDescent="0.3">
      <c r="A1093">
        <v>2016</v>
      </c>
      <c r="B1093" t="s">
        <v>55</v>
      </c>
      <c r="C1093" t="s">
        <v>22</v>
      </c>
      <c r="D1093">
        <v>132.9</v>
      </c>
      <c r="E1093">
        <v>125</v>
      </c>
      <c r="F1093">
        <v>129.19999999999999</v>
      </c>
    </row>
    <row r="1094" spans="1:6" x14ac:dyDescent="0.3">
      <c r="A1094">
        <v>2016</v>
      </c>
      <c r="B1094" t="s">
        <v>55</v>
      </c>
      <c r="C1094" t="s">
        <v>20</v>
      </c>
      <c r="D1094" t="s">
        <v>32</v>
      </c>
      <c r="E1094">
        <v>128.5</v>
      </c>
      <c r="F1094">
        <v>128.5</v>
      </c>
    </row>
    <row r="1095" spans="1:6" x14ac:dyDescent="0.3">
      <c r="A1095">
        <v>2016</v>
      </c>
      <c r="B1095" t="s">
        <v>55</v>
      </c>
      <c r="C1095" t="s">
        <v>4</v>
      </c>
      <c r="D1095">
        <v>137.30000000000001</v>
      </c>
      <c r="E1095">
        <v>138.19999999999999</v>
      </c>
      <c r="F1095">
        <v>137.6</v>
      </c>
    </row>
    <row r="1096" spans="1:6" x14ac:dyDescent="0.3">
      <c r="A1096">
        <v>2016</v>
      </c>
      <c r="B1096" t="s">
        <v>55</v>
      </c>
      <c r="C1096" t="s">
        <v>6</v>
      </c>
      <c r="D1096">
        <v>136.30000000000001</v>
      </c>
      <c r="E1096">
        <v>133.1</v>
      </c>
      <c r="F1096">
        <v>135.1</v>
      </c>
    </row>
    <row r="1097" spans="1:6" x14ac:dyDescent="0.3">
      <c r="A1097">
        <v>2016</v>
      </c>
      <c r="B1097" t="s">
        <v>55</v>
      </c>
      <c r="C1097" t="s">
        <v>28</v>
      </c>
      <c r="D1097">
        <v>126.3</v>
      </c>
      <c r="E1097">
        <v>121.4</v>
      </c>
      <c r="F1097">
        <v>123.9</v>
      </c>
    </row>
    <row r="1098" spans="1:6" x14ac:dyDescent="0.3">
      <c r="A1098">
        <v>2016</v>
      </c>
      <c r="B1098" t="s">
        <v>55</v>
      </c>
      <c r="C1098" t="s">
        <v>13</v>
      </c>
      <c r="D1098">
        <v>129.1</v>
      </c>
      <c r="E1098">
        <v>123.1</v>
      </c>
      <c r="F1098">
        <v>126.6</v>
      </c>
    </row>
    <row r="1099" spans="1:6" x14ac:dyDescent="0.3">
      <c r="A1099">
        <v>2016</v>
      </c>
      <c r="B1099" t="s">
        <v>55</v>
      </c>
      <c r="C1099" t="s">
        <v>7</v>
      </c>
      <c r="D1099">
        <v>121.6</v>
      </c>
      <c r="E1099">
        <v>113.5</v>
      </c>
      <c r="F1099">
        <v>118.6</v>
      </c>
    </row>
    <row r="1100" spans="1:6" x14ac:dyDescent="0.3">
      <c r="A1100">
        <v>2016</v>
      </c>
      <c r="B1100" t="s">
        <v>55</v>
      </c>
      <c r="C1100" t="s">
        <v>16</v>
      </c>
      <c r="D1100">
        <v>142.4</v>
      </c>
      <c r="E1100">
        <v>145</v>
      </c>
      <c r="F1100">
        <v>143.1</v>
      </c>
    </row>
    <row r="1101" spans="1:6" x14ac:dyDescent="0.3">
      <c r="A1101">
        <v>2016</v>
      </c>
      <c r="B1101" t="s">
        <v>55</v>
      </c>
      <c r="C1101" t="s">
        <v>27</v>
      </c>
      <c r="D1101">
        <v>121.9</v>
      </c>
      <c r="E1101">
        <v>119.9</v>
      </c>
      <c r="F1101">
        <v>121.1</v>
      </c>
    </row>
    <row r="1102" spans="1:6" x14ac:dyDescent="0.3">
      <c r="A1102">
        <v>2016</v>
      </c>
      <c r="B1102" t="s">
        <v>55</v>
      </c>
      <c r="C1102" t="s">
        <v>14</v>
      </c>
      <c r="D1102">
        <v>143.6</v>
      </c>
      <c r="E1102">
        <v>140.9</v>
      </c>
      <c r="F1102">
        <v>142.30000000000001</v>
      </c>
    </row>
    <row r="1103" spans="1:6" x14ac:dyDescent="0.3">
      <c r="A1103">
        <v>2016</v>
      </c>
      <c r="B1103" t="s">
        <v>55</v>
      </c>
      <c r="C1103" t="s">
        <v>10</v>
      </c>
      <c r="D1103">
        <v>167.9</v>
      </c>
      <c r="E1103">
        <v>170.3</v>
      </c>
      <c r="F1103">
        <v>168.7</v>
      </c>
    </row>
    <row r="1104" spans="1:6" x14ac:dyDescent="0.3">
      <c r="A1104">
        <v>2016</v>
      </c>
      <c r="B1104" t="s">
        <v>55</v>
      </c>
      <c r="C1104" t="s">
        <v>25</v>
      </c>
      <c r="D1104">
        <v>127.3</v>
      </c>
      <c r="E1104">
        <v>121.8</v>
      </c>
      <c r="F1104">
        <v>124.2</v>
      </c>
    </row>
    <row r="1105" spans="1:6" x14ac:dyDescent="0.3">
      <c r="A1105">
        <v>2016</v>
      </c>
      <c r="B1105" t="s">
        <v>55</v>
      </c>
      <c r="C1105" t="s">
        <v>12</v>
      </c>
      <c r="D1105">
        <v>137.5</v>
      </c>
      <c r="E1105">
        <v>145.5</v>
      </c>
      <c r="F1105">
        <v>140.19999999999999</v>
      </c>
    </row>
    <row r="1106" spans="1:6" x14ac:dyDescent="0.3">
      <c r="A1106">
        <v>2016</v>
      </c>
      <c r="B1106" t="s">
        <v>55</v>
      </c>
      <c r="C1106" t="s">
        <v>11</v>
      </c>
      <c r="D1106">
        <v>113.8</v>
      </c>
      <c r="E1106">
        <v>115.5</v>
      </c>
      <c r="F1106">
        <v>114.4</v>
      </c>
    </row>
    <row r="1107" spans="1:6" x14ac:dyDescent="0.3">
      <c r="A1107">
        <v>2016</v>
      </c>
      <c r="B1107" t="s">
        <v>55</v>
      </c>
      <c r="C1107" t="s">
        <v>24</v>
      </c>
      <c r="D1107">
        <v>118.6</v>
      </c>
      <c r="E1107">
        <v>113.7</v>
      </c>
      <c r="F1107">
        <v>116</v>
      </c>
    </row>
    <row r="1108" spans="1:6" x14ac:dyDescent="0.3">
      <c r="A1108">
        <v>2016</v>
      </c>
      <c r="B1108" t="s">
        <v>55</v>
      </c>
      <c r="C1108" t="s">
        <v>9</v>
      </c>
      <c r="D1108">
        <v>127.5</v>
      </c>
      <c r="E1108">
        <v>121.1</v>
      </c>
      <c r="F1108">
        <v>125.3</v>
      </c>
    </row>
    <row r="1109" spans="1:6" x14ac:dyDescent="0.3">
      <c r="A1109">
        <v>2016</v>
      </c>
      <c r="B1109" t="s">
        <v>36</v>
      </c>
      <c r="C1109" t="s">
        <v>3</v>
      </c>
      <c r="D1109">
        <v>127.1</v>
      </c>
      <c r="E1109">
        <v>124.8</v>
      </c>
      <c r="F1109">
        <v>126.4</v>
      </c>
    </row>
    <row r="1110" spans="1:6" x14ac:dyDescent="0.3">
      <c r="A1110">
        <v>2016</v>
      </c>
      <c r="B1110" t="s">
        <v>36</v>
      </c>
      <c r="C1110" t="s">
        <v>17</v>
      </c>
      <c r="D1110">
        <v>133.9</v>
      </c>
      <c r="E1110">
        <v>126.2</v>
      </c>
      <c r="F1110">
        <v>130.9</v>
      </c>
    </row>
    <row r="1111" spans="1:6" x14ac:dyDescent="0.3">
      <c r="A1111">
        <v>2016</v>
      </c>
      <c r="B1111" t="s">
        <v>36</v>
      </c>
      <c r="C1111" t="s">
        <v>19</v>
      </c>
      <c r="D1111">
        <v>133.4</v>
      </c>
      <c r="E1111">
        <v>125.3</v>
      </c>
      <c r="F1111">
        <v>130.19999999999999</v>
      </c>
    </row>
    <row r="1112" spans="1:6" x14ac:dyDescent="0.3">
      <c r="A1112">
        <v>2016</v>
      </c>
      <c r="B1112" t="s">
        <v>36</v>
      </c>
      <c r="C1112" t="s">
        <v>26</v>
      </c>
      <c r="D1112">
        <v>127.1</v>
      </c>
      <c r="E1112">
        <v>126.3</v>
      </c>
      <c r="F1112">
        <v>126.6</v>
      </c>
    </row>
    <row r="1113" spans="1:6" x14ac:dyDescent="0.3">
      <c r="A1113">
        <v>2016</v>
      </c>
      <c r="B1113" t="s">
        <v>36</v>
      </c>
      <c r="C1113" t="s">
        <v>5</v>
      </c>
      <c r="D1113">
        <v>127.7</v>
      </c>
      <c r="E1113">
        <v>130.30000000000001</v>
      </c>
      <c r="F1113">
        <v>128.69999999999999</v>
      </c>
    </row>
    <row r="1114" spans="1:6" x14ac:dyDescent="0.3">
      <c r="A1114">
        <v>2016</v>
      </c>
      <c r="B1114" t="s">
        <v>36</v>
      </c>
      <c r="C1114" t="s">
        <v>15</v>
      </c>
      <c r="D1114">
        <v>130.30000000000001</v>
      </c>
      <c r="E1114">
        <v>129.1</v>
      </c>
      <c r="F1114">
        <v>129.9</v>
      </c>
    </row>
    <row r="1115" spans="1:6" x14ac:dyDescent="0.3">
      <c r="A1115">
        <v>2016</v>
      </c>
      <c r="B1115" t="s">
        <v>36</v>
      </c>
      <c r="C1115" t="s">
        <v>18</v>
      </c>
      <c r="D1115">
        <v>129.80000000000001</v>
      </c>
      <c r="E1115">
        <v>120.1</v>
      </c>
      <c r="F1115">
        <v>125.8</v>
      </c>
    </row>
    <row r="1116" spans="1:6" x14ac:dyDescent="0.3">
      <c r="A1116">
        <v>2016</v>
      </c>
      <c r="B1116" t="s">
        <v>36</v>
      </c>
      <c r="C1116" t="s">
        <v>8</v>
      </c>
      <c r="D1116">
        <v>130.4</v>
      </c>
      <c r="E1116">
        <v>118.6</v>
      </c>
      <c r="F1116">
        <v>124.9</v>
      </c>
    </row>
    <row r="1117" spans="1:6" x14ac:dyDescent="0.3">
      <c r="A1117">
        <v>2016</v>
      </c>
      <c r="B1117" t="s">
        <v>36</v>
      </c>
      <c r="C1117" t="s">
        <v>21</v>
      </c>
      <c r="D1117">
        <v>127.5</v>
      </c>
      <c r="E1117">
        <v>116</v>
      </c>
      <c r="F1117">
        <v>123.1</v>
      </c>
    </row>
    <row r="1118" spans="1:6" x14ac:dyDescent="0.3">
      <c r="A1118">
        <v>2016</v>
      </c>
      <c r="B1118" t="s">
        <v>36</v>
      </c>
      <c r="C1118" t="s">
        <v>29</v>
      </c>
      <c r="D1118">
        <v>127.9</v>
      </c>
      <c r="E1118">
        <v>123.8</v>
      </c>
      <c r="F1118">
        <v>126</v>
      </c>
    </row>
    <row r="1119" spans="1:6" x14ac:dyDescent="0.3">
      <c r="A1119">
        <v>2016</v>
      </c>
      <c r="B1119" t="s">
        <v>36</v>
      </c>
      <c r="C1119" t="s">
        <v>23</v>
      </c>
      <c r="D1119">
        <v>124.3</v>
      </c>
      <c r="E1119">
        <v>119.5</v>
      </c>
      <c r="F1119">
        <v>122.5</v>
      </c>
    </row>
    <row r="1120" spans="1:6" x14ac:dyDescent="0.3">
      <c r="A1120">
        <v>2016</v>
      </c>
      <c r="B1120" t="s">
        <v>36</v>
      </c>
      <c r="C1120" t="s">
        <v>22</v>
      </c>
      <c r="D1120">
        <v>127.1</v>
      </c>
      <c r="E1120">
        <v>121.8</v>
      </c>
      <c r="F1120">
        <v>124.6</v>
      </c>
    </row>
    <row r="1121" spans="1:6" x14ac:dyDescent="0.3">
      <c r="A1121">
        <v>2016</v>
      </c>
      <c r="B1121" t="s">
        <v>36</v>
      </c>
      <c r="C1121" t="s">
        <v>20</v>
      </c>
      <c r="D1121" t="s">
        <v>32</v>
      </c>
      <c r="E1121">
        <v>124.4</v>
      </c>
      <c r="F1121">
        <v>124.4</v>
      </c>
    </row>
    <row r="1122" spans="1:6" x14ac:dyDescent="0.3">
      <c r="A1122">
        <v>2016</v>
      </c>
      <c r="B1122" t="s">
        <v>36</v>
      </c>
      <c r="C1122" t="s">
        <v>4</v>
      </c>
      <c r="D1122">
        <v>133.69999999999999</v>
      </c>
      <c r="E1122">
        <v>135.1</v>
      </c>
      <c r="F1122">
        <v>134.19999999999999</v>
      </c>
    </row>
    <row r="1123" spans="1:6" x14ac:dyDescent="0.3">
      <c r="A1123">
        <v>2016</v>
      </c>
      <c r="B1123" t="s">
        <v>36</v>
      </c>
      <c r="C1123" t="s">
        <v>6</v>
      </c>
      <c r="D1123">
        <v>130.69999999999999</v>
      </c>
      <c r="E1123">
        <v>129.6</v>
      </c>
      <c r="F1123">
        <v>130.30000000000001</v>
      </c>
    </row>
    <row r="1124" spans="1:6" x14ac:dyDescent="0.3">
      <c r="A1124">
        <v>2016</v>
      </c>
      <c r="B1124" t="s">
        <v>36</v>
      </c>
      <c r="C1124" t="s">
        <v>28</v>
      </c>
      <c r="D1124">
        <v>120.9</v>
      </c>
      <c r="E1124">
        <v>117.2</v>
      </c>
      <c r="F1124">
        <v>119.1</v>
      </c>
    </row>
    <row r="1125" spans="1:6" x14ac:dyDescent="0.3">
      <c r="A1125">
        <v>2016</v>
      </c>
      <c r="B1125" t="s">
        <v>36</v>
      </c>
      <c r="C1125" t="s">
        <v>13</v>
      </c>
      <c r="D1125">
        <v>124.8</v>
      </c>
      <c r="E1125">
        <v>120.6</v>
      </c>
      <c r="F1125">
        <v>123</v>
      </c>
    </row>
    <row r="1126" spans="1:6" x14ac:dyDescent="0.3">
      <c r="A1126">
        <v>2016</v>
      </c>
      <c r="B1126" t="s">
        <v>36</v>
      </c>
      <c r="C1126" t="s">
        <v>7</v>
      </c>
      <c r="D1126">
        <v>118.5</v>
      </c>
      <c r="E1126">
        <v>108.4</v>
      </c>
      <c r="F1126">
        <v>114.8</v>
      </c>
    </row>
    <row r="1127" spans="1:6" x14ac:dyDescent="0.3">
      <c r="A1127">
        <v>2016</v>
      </c>
      <c r="B1127" t="s">
        <v>36</v>
      </c>
      <c r="C1127" t="s">
        <v>16</v>
      </c>
      <c r="D1127">
        <v>134.4</v>
      </c>
      <c r="E1127">
        <v>140</v>
      </c>
      <c r="F1127">
        <v>135.9</v>
      </c>
    </row>
    <row r="1128" spans="1:6" x14ac:dyDescent="0.3">
      <c r="A1128">
        <v>2016</v>
      </c>
      <c r="B1128" t="s">
        <v>36</v>
      </c>
      <c r="C1128" t="s">
        <v>27</v>
      </c>
      <c r="D1128">
        <v>116.8</v>
      </c>
      <c r="E1128">
        <v>116.2</v>
      </c>
      <c r="F1128">
        <v>116.6</v>
      </c>
    </row>
    <row r="1129" spans="1:6" x14ac:dyDescent="0.3">
      <c r="A1129">
        <v>2016</v>
      </c>
      <c r="B1129" t="s">
        <v>36</v>
      </c>
      <c r="C1129" t="s">
        <v>14</v>
      </c>
      <c r="D1129">
        <v>136.4</v>
      </c>
      <c r="E1129">
        <v>135.19999999999999</v>
      </c>
      <c r="F1129">
        <v>135.80000000000001</v>
      </c>
    </row>
    <row r="1130" spans="1:6" x14ac:dyDescent="0.3">
      <c r="A1130">
        <v>2016</v>
      </c>
      <c r="B1130" t="s">
        <v>36</v>
      </c>
      <c r="C1130" t="s">
        <v>10</v>
      </c>
      <c r="D1130">
        <v>162.80000000000001</v>
      </c>
      <c r="E1130">
        <v>176.4</v>
      </c>
      <c r="F1130">
        <v>167.4</v>
      </c>
    </row>
    <row r="1131" spans="1:6" x14ac:dyDescent="0.3">
      <c r="A1131">
        <v>2016</v>
      </c>
      <c r="B1131" t="s">
        <v>36</v>
      </c>
      <c r="C1131" t="s">
        <v>25</v>
      </c>
      <c r="D1131">
        <v>122.3</v>
      </c>
      <c r="E1131">
        <v>118.8</v>
      </c>
      <c r="F1131">
        <v>120.3</v>
      </c>
    </row>
    <row r="1132" spans="1:6" x14ac:dyDescent="0.3">
      <c r="A1132">
        <v>2016</v>
      </c>
      <c r="B1132" t="s">
        <v>36</v>
      </c>
      <c r="C1132" t="s">
        <v>12</v>
      </c>
      <c r="D1132">
        <v>130.6</v>
      </c>
      <c r="E1132">
        <v>139.69999999999999</v>
      </c>
      <c r="F1132">
        <v>133.6</v>
      </c>
    </row>
    <row r="1133" spans="1:6" x14ac:dyDescent="0.3">
      <c r="A1133">
        <v>2016</v>
      </c>
      <c r="B1133" t="s">
        <v>36</v>
      </c>
      <c r="C1133" t="s">
        <v>11</v>
      </c>
      <c r="D1133">
        <v>98.7</v>
      </c>
      <c r="E1133">
        <v>99.1</v>
      </c>
      <c r="F1133">
        <v>98.8</v>
      </c>
    </row>
    <row r="1134" spans="1:6" x14ac:dyDescent="0.3">
      <c r="A1134">
        <v>2016</v>
      </c>
      <c r="B1134" t="s">
        <v>36</v>
      </c>
      <c r="C1134" t="s">
        <v>24</v>
      </c>
      <c r="D1134">
        <v>113.9</v>
      </c>
      <c r="E1134">
        <v>109.1</v>
      </c>
      <c r="F1134">
        <v>111.4</v>
      </c>
    </row>
    <row r="1135" spans="1:6" x14ac:dyDescent="0.3">
      <c r="A1135">
        <v>2016</v>
      </c>
      <c r="B1135" t="s">
        <v>36</v>
      </c>
      <c r="C1135" t="s">
        <v>9</v>
      </c>
      <c r="D1135">
        <v>130.9</v>
      </c>
      <c r="E1135">
        <v>129.19999999999999</v>
      </c>
      <c r="F1135">
        <v>130.30000000000001</v>
      </c>
    </row>
    <row r="1136" spans="1:6" x14ac:dyDescent="0.3">
      <c r="A1136">
        <v>2016</v>
      </c>
      <c r="B1136" t="s">
        <v>31</v>
      </c>
      <c r="C1136" t="s">
        <v>3</v>
      </c>
      <c r="D1136">
        <v>126.8</v>
      </c>
      <c r="E1136">
        <v>124.7</v>
      </c>
      <c r="F1136">
        <v>126.1</v>
      </c>
    </row>
    <row r="1137" spans="1:6" x14ac:dyDescent="0.3">
      <c r="A1137">
        <v>2016</v>
      </c>
      <c r="B1137" t="s">
        <v>31</v>
      </c>
      <c r="C1137" t="s">
        <v>17</v>
      </c>
      <c r="D1137">
        <v>133.19999999999999</v>
      </c>
      <c r="E1137">
        <v>125.8</v>
      </c>
      <c r="F1137">
        <v>130.30000000000001</v>
      </c>
    </row>
    <row r="1138" spans="1:6" x14ac:dyDescent="0.3">
      <c r="A1138">
        <v>2016</v>
      </c>
      <c r="B1138" t="s">
        <v>31</v>
      </c>
      <c r="C1138" t="s">
        <v>19</v>
      </c>
      <c r="D1138">
        <v>132.6</v>
      </c>
      <c r="E1138">
        <v>124.9</v>
      </c>
      <c r="F1138">
        <v>129.5</v>
      </c>
    </row>
    <row r="1139" spans="1:6" x14ac:dyDescent="0.3">
      <c r="A1139">
        <v>2016</v>
      </c>
      <c r="B1139" t="s">
        <v>31</v>
      </c>
      <c r="C1139" t="s">
        <v>26</v>
      </c>
      <c r="D1139">
        <v>126.2</v>
      </c>
      <c r="E1139">
        <v>126.4</v>
      </c>
      <c r="F1139">
        <v>126.3</v>
      </c>
    </row>
    <row r="1140" spans="1:6" x14ac:dyDescent="0.3">
      <c r="A1140">
        <v>2016</v>
      </c>
      <c r="B1140" t="s">
        <v>31</v>
      </c>
      <c r="C1140" t="s">
        <v>5</v>
      </c>
      <c r="D1140">
        <v>126.5</v>
      </c>
      <c r="E1140">
        <v>132</v>
      </c>
      <c r="F1140">
        <v>128.6</v>
      </c>
    </row>
    <row r="1141" spans="1:6" x14ac:dyDescent="0.3">
      <c r="A1141">
        <v>2016</v>
      </c>
      <c r="B1141" t="s">
        <v>31</v>
      </c>
      <c r="C1141" t="s">
        <v>15</v>
      </c>
      <c r="D1141">
        <v>131.4</v>
      </c>
      <c r="E1141">
        <v>131.19999999999999</v>
      </c>
      <c r="F1141">
        <v>131.30000000000001</v>
      </c>
    </row>
    <row r="1142" spans="1:6" x14ac:dyDescent="0.3">
      <c r="A1142">
        <v>2016</v>
      </c>
      <c r="B1142" t="s">
        <v>31</v>
      </c>
      <c r="C1142" t="s">
        <v>18</v>
      </c>
      <c r="D1142">
        <v>128.9</v>
      </c>
      <c r="E1142">
        <v>119.8</v>
      </c>
      <c r="F1142">
        <v>125.1</v>
      </c>
    </row>
    <row r="1143" spans="1:6" x14ac:dyDescent="0.3">
      <c r="A1143">
        <v>2016</v>
      </c>
      <c r="B1143" t="s">
        <v>31</v>
      </c>
      <c r="C1143" t="s">
        <v>8</v>
      </c>
      <c r="D1143">
        <v>131.6</v>
      </c>
      <c r="E1143">
        <v>119</v>
      </c>
      <c r="F1143">
        <v>125.7</v>
      </c>
    </row>
    <row r="1144" spans="1:6" x14ac:dyDescent="0.3">
      <c r="A1144">
        <v>2016</v>
      </c>
      <c r="B1144" t="s">
        <v>31</v>
      </c>
      <c r="C1144" t="s">
        <v>21</v>
      </c>
      <c r="D1144">
        <v>126.2</v>
      </c>
      <c r="E1144">
        <v>116.9</v>
      </c>
      <c r="F1144">
        <v>122.7</v>
      </c>
    </row>
    <row r="1145" spans="1:6" x14ac:dyDescent="0.3">
      <c r="A1145">
        <v>2016</v>
      </c>
      <c r="B1145" t="s">
        <v>31</v>
      </c>
      <c r="C1145" t="s">
        <v>29</v>
      </c>
      <c r="D1145">
        <v>128.1</v>
      </c>
      <c r="E1145">
        <v>124.2</v>
      </c>
      <c r="F1145">
        <v>126.3</v>
      </c>
    </row>
    <row r="1146" spans="1:6" x14ac:dyDescent="0.3">
      <c r="A1146">
        <v>2016</v>
      </c>
      <c r="B1146" t="s">
        <v>31</v>
      </c>
      <c r="C1146" t="s">
        <v>23</v>
      </c>
      <c r="D1146">
        <v>123.7</v>
      </c>
      <c r="E1146">
        <v>119.1</v>
      </c>
      <c r="F1146">
        <v>122</v>
      </c>
    </row>
    <row r="1147" spans="1:6" x14ac:dyDescent="0.3">
      <c r="A1147">
        <v>2016</v>
      </c>
      <c r="B1147" t="s">
        <v>31</v>
      </c>
      <c r="C1147" t="s">
        <v>22</v>
      </c>
      <c r="D1147">
        <v>126.6</v>
      </c>
      <c r="E1147">
        <v>121.6</v>
      </c>
      <c r="F1147">
        <v>124.2</v>
      </c>
    </row>
    <row r="1148" spans="1:6" x14ac:dyDescent="0.3">
      <c r="A1148">
        <v>2016</v>
      </c>
      <c r="B1148" t="s">
        <v>31</v>
      </c>
      <c r="C1148" t="s">
        <v>20</v>
      </c>
      <c r="D1148" t="s">
        <v>32</v>
      </c>
      <c r="E1148">
        <v>123.4</v>
      </c>
      <c r="F1148">
        <v>123.4</v>
      </c>
    </row>
    <row r="1149" spans="1:6" x14ac:dyDescent="0.3">
      <c r="A1149">
        <v>2016</v>
      </c>
      <c r="B1149" t="s">
        <v>31</v>
      </c>
      <c r="C1149" t="s">
        <v>4</v>
      </c>
      <c r="D1149">
        <v>133.19999999999999</v>
      </c>
      <c r="E1149">
        <v>135.9</v>
      </c>
      <c r="F1149">
        <v>134.1</v>
      </c>
    </row>
    <row r="1150" spans="1:6" x14ac:dyDescent="0.3">
      <c r="A1150">
        <v>2016</v>
      </c>
      <c r="B1150" t="s">
        <v>31</v>
      </c>
      <c r="C1150" t="s">
        <v>6</v>
      </c>
      <c r="D1150">
        <v>130.30000000000001</v>
      </c>
      <c r="E1150">
        <v>129.19999999999999</v>
      </c>
      <c r="F1150">
        <v>129.9</v>
      </c>
    </row>
    <row r="1151" spans="1:6" x14ac:dyDescent="0.3">
      <c r="A1151">
        <v>2016</v>
      </c>
      <c r="B1151" t="s">
        <v>31</v>
      </c>
      <c r="C1151" t="s">
        <v>28</v>
      </c>
      <c r="D1151">
        <v>120.1</v>
      </c>
      <c r="E1151">
        <v>116.8</v>
      </c>
      <c r="F1151">
        <v>118.5</v>
      </c>
    </row>
    <row r="1152" spans="1:6" x14ac:dyDescent="0.3">
      <c r="A1152">
        <v>2016</v>
      </c>
      <c r="B1152" t="s">
        <v>31</v>
      </c>
      <c r="C1152" t="s">
        <v>13</v>
      </c>
      <c r="D1152">
        <v>124.3</v>
      </c>
      <c r="E1152">
        <v>120.5</v>
      </c>
      <c r="F1152">
        <v>122.7</v>
      </c>
    </row>
    <row r="1153" spans="1:6" x14ac:dyDescent="0.3">
      <c r="A1153">
        <v>2016</v>
      </c>
      <c r="B1153" t="s">
        <v>31</v>
      </c>
      <c r="C1153" t="s">
        <v>7</v>
      </c>
      <c r="D1153">
        <v>118.9</v>
      </c>
      <c r="E1153">
        <v>109.7</v>
      </c>
      <c r="F1153">
        <v>115.5</v>
      </c>
    </row>
    <row r="1154" spans="1:6" x14ac:dyDescent="0.3">
      <c r="A1154">
        <v>2016</v>
      </c>
      <c r="B1154" t="s">
        <v>31</v>
      </c>
      <c r="C1154" t="s">
        <v>16</v>
      </c>
      <c r="D1154">
        <v>133.6</v>
      </c>
      <c r="E1154">
        <v>139.5</v>
      </c>
      <c r="F1154">
        <v>135.19999999999999</v>
      </c>
    </row>
    <row r="1155" spans="1:6" x14ac:dyDescent="0.3">
      <c r="A1155">
        <v>2016</v>
      </c>
      <c r="B1155" t="s">
        <v>31</v>
      </c>
      <c r="C1155" t="s">
        <v>27</v>
      </c>
      <c r="D1155">
        <v>114.9</v>
      </c>
      <c r="E1155">
        <v>114</v>
      </c>
      <c r="F1155">
        <v>114.5</v>
      </c>
    </row>
    <row r="1156" spans="1:6" x14ac:dyDescent="0.3">
      <c r="A1156">
        <v>2016</v>
      </c>
      <c r="B1156" t="s">
        <v>31</v>
      </c>
      <c r="C1156" t="s">
        <v>14</v>
      </c>
      <c r="D1156">
        <v>135.9</v>
      </c>
      <c r="E1156">
        <v>134.69999999999999</v>
      </c>
      <c r="F1156">
        <v>135.30000000000001</v>
      </c>
    </row>
    <row r="1157" spans="1:6" x14ac:dyDescent="0.3">
      <c r="A1157">
        <v>2016</v>
      </c>
      <c r="B1157" t="s">
        <v>31</v>
      </c>
      <c r="C1157" t="s">
        <v>10</v>
      </c>
      <c r="D1157">
        <v>163.80000000000001</v>
      </c>
      <c r="E1157">
        <v>184.2</v>
      </c>
      <c r="F1157">
        <v>170.7</v>
      </c>
    </row>
    <row r="1158" spans="1:6" x14ac:dyDescent="0.3">
      <c r="A1158">
        <v>2016</v>
      </c>
      <c r="B1158" t="s">
        <v>31</v>
      </c>
      <c r="C1158" t="s">
        <v>25</v>
      </c>
      <c r="D1158">
        <v>121.4</v>
      </c>
      <c r="E1158">
        <v>118.5</v>
      </c>
      <c r="F1158">
        <v>119.8</v>
      </c>
    </row>
    <row r="1159" spans="1:6" x14ac:dyDescent="0.3">
      <c r="A1159">
        <v>2016</v>
      </c>
      <c r="B1159" t="s">
        <v>31</v>
      </c>
      <c r="C1159" t="s">
        <v>12</v>
      </c>
      <c r="D1159">
        <v>129.6</v>
      </c>
      <c r="E1159">
        <v>139.5</v>
      </c>
      <c r="F1159">
        <v>132.9</v>
      </c>
    </row>
    <row r="1160" spans="1:6" x14ac:dyDescent="0.3">
      <c r="A1160">
        <v>2016</v>
      </c>
      <c r="B1160" t="s">
        <v>31</v>
      </c>
      <c r="C1160" t="s">
        <v>11</v>
      </c>
      <c r="D1160">
        <v>97.7</v>
      </c>
      <c r="E1160">
        <v>96.7</v>
      </c>
      <c r="F1160">
        <v>97.4</v>
      </c>
    </row>
    <row r="1161" spans="1:6" x14ac:dyDescent="0.3">
      <c r="A1161">
        <v>2016</v>
      </c>
      <c r="B1161" t="s">
        <v>31</v>
      </c>
      <c r="C1161" t="s">
        <v>24</v>
      </c>
      <c r="D1161">
        <v>113.6</v>
      </c>
      <c r="E1161">
        <v>108.9</v>
      </c>
      <c r="F1161">
        <v>111.1</v>
      </c>
    </row>
    <row r="1162" spans="1:6" x14ac:dyDescent="0.3">
      <c r="A1162">
        <v>2016</v>
      </c>
      <c r="B1162" t="s">
        <v>31</v>
      </c>
      <c r="C1162" t="s">
        <v>9</v>
      </c>
      <c r="D1162">
        <v>140.1</v>
      </c>
      <c r="E1162">
        <v>144.1</v>
      </c>
      <c r="F1162">
        <v>141.5</v>
      </c>
    </row>
    <row r="1163" spans="1:6" x14ac:dyDescent="0.3">
      <c r="A1163">
        <v>2016</v>
      </c>
      <c r="B1163" t="s">
        <v>44</v>
      </c>
      <c r="C1163" t="s">
        <v>3</v>
      </c>
      <c r="D1163">
        <v>129.30000000000001</v>
      </c>
      <c r="E1163">
        <v>126.8</v>
      </c>
      <c r="F1163">
        <v>128.5</v>
      </c>
    </row>
    <row r="1164" spans="1:6" x14ac:dyDescent="0.3">
      <c r="A1164">
        <v>2016</v>
      </c>
      <c r="B1164" t="s">
        <v>44</v>
      </c>
      <c r="C1164" t="s">
        <v>17</v>
      </c>
      <c r="D1164">
        <v>137.19999999999999</v>
      </c>
      <c r="E1164">
        <v>127.9</v>
      </c>
      <c r="F1164">
        <v>133.5</v>
      </c>
    </row>
    <row r="1165" spans="1:6" x14ac:dyDescent="0.3">
      <c r="A1165">
        <v>2016</v>
      </c>
      <c r="B1165" t="s">
        <v>44</v>
      </c>
      <c r="C1165" t="s">
        <v>19</v>
      </c>
      <c r="D1165">
        <v>136.5</v>
      </c>
      <c r="E1165">
        <v>126.9</v>
      </c>
      <c r="F1165">
        <v>132.69999999999999</v>
      </c>
    </row>
    <row r="1166" spans="1:6" x14ac:dyDescent="0.3">
      <c r="A1166">
        <v>2016</v>
      </c>
      <c r="B1166" t="s">
        <v>44</v>
      </c>
      <c r="C1166" t="s">
        <v>26</v>
      </c>
      <c r="D1166">
        <v>130.80000000000001</v>
      </c>
      <c r="E1166">
        <v>130.80000000000001</v>
      </c>
      <c r="F1166">
        <v>130.80000000000001</v>
      </c>
    </row>
    <row r="1167" spans="1:6" x14ac:dyDescent="0.3">
      <c r="A1167">
        <v>2016</v>
      </c>
      <c r="B1167" t="s">
        <v>44</v>
      </c>
      <c r="C1167" t="s">
        <v>5</v>
      </c>
      <c r="D1167">
        <v>129.6</v>
      </c>
      <c r="E1167">
        <v>136.6</v>
      </c>
      <c r="F1167">
        <v>132.30000000000001</v>
      </c>
    </row>
    <row r="1168" spans="1:6" x14ac:dyDescent="0.3">
      <c r="A1168">
        <v>2016</v>
      </c>
      <c r="B1168" t="s">
        <v>44</v>
      </c>
      <c r="C1168" t="s">
        <v>15</v>
      </c>
      <c r="D1168">
        <v>137.6</v>
      </c>
      <c r="E1168">
        <v>139.80000000000001</v>
      </c>
      <c r="F1168">
        <v>138.4</v>
      </c>
    </row>
    <row r="1169" spans="1:6" x14ac:dyDescent="0.3">
      <c r="A1169">
        <v>2016</v>
      </c>
      <c r="B1169" t="s">
        <v>44</v>
      </c>
      <c r="C1169" t="s">
        <v>18</v>
      </c>
      <c r="D1169">
        <v>132.19999999999999</v>
      </c>
      <c r="E1169">
        <v>121.1</v>
      </c>
      <c r="F1169">
        <v>127.6</v>
      </c>
    </row>
    <row r="1170" spans="1:6" x14ac:dyDescent="0.3">
      <c r="A1170">
        <v>2016</v>
      </c>
      <c r="B1170" t="s">
        <v>44</v>
      </c>
      <c r="C1170" t="s">
        <v>8</v>
      </c>
      <c r="D1170">
        <v>138.5</v>
      </c>
      <c r="E1170">
        <v>137</v>
      </c>
      <c r="F1170">
        <v>137.80000000000001</v>
      </c>
    </row>
    <row r="1171" spans="1:6" x14ac:dyDescent="0.3">
      <c r="A1171">
        <v>2016</v>
      </c>
      <c r="B1171" t="s">
        <v>44</v>
      </c>
      <c r="C1171" t="s">
        <v>21</v>
      </c>
      <c r="D1171">
        <v>128.19999999999999</v>
      </c>
      <c r="E1171">
        <v>115.5</v>
      </c>
      <c r="F1171">
        <v>123.4</v>
      </c>
    </row>
    <row r="1172" spans="1:6" x14ac:dyDescent="0.3">
      <c r="A1172">
        <v>2016</v>
      </c>
      <c r="B1172" t="s">
        <v>44</v>
      </c>
      <c r="C1172" t="s">
        <v>29</v>
      </c>
      <c r="D1172">
        <v>133</v>
      </c>
      <c r="E1172">
        <v>129</v>
      </c>
      <c r="F1172">
        <v>131.1</v>
      </c>
    </row>
    <row r="1173" spans="1:6" x14ac:dyDescent="0.3">
      <c r="A1173">
        <v>2016</v>
      </c>
      <c r="B1173" t="s">
        <v>44</v>
      </c>
      <c r="C1173" t="s">
        <v>23</v>
      </c>
      <c r="D1173">
        <v>126.7</v>
      </c>
      <c r="E1173">
        <v>120.9</v>
      </c>
      <c r="F1173">
        <v>124.5</v>
      </c>
    </row>
    <row r="1174" spans="1:6" x14ac:dyDescent="0.3">
      <c r="A1174">
        <v>2016</v>
      </c>
      <c r="B1174" t="s">
        <v>44</v>
      </c>
      <c r="C1174" t="s">
        <v>22</v>
      </c>
      <c r="D1174">
        <v>130</v>
      </c>
      <c r="E1174">
        <v>123.5</v>
      </c>
      <c r="F1174">
        <v>126.9</v>
      </c>
    </row>
    <row r="1175" spans="1:6" x14ac:dyDescent="0.3">
      <c r="A1175">
        <v>2016</v>
      </c>
      <c r="B1175" t="s">
        <v>44</v>
      </c>
      <c r="C1175" t="s">
        <v>20</v>
      </c>
      <c r="D1175" t="s">
        <v>32</v>
      </c>
      <c r="E1175">
        <v>126.4</v>
      </c>
      <c r="F1175">
        <v>126.4</v>
      </c>
    </row>
    <row r="1176" spans="1:6" x14ac:dyDescent="0.3">
      <c r="A1176">
        <v>2016</v>
      </c>
      <c r="B1176" t="s">
        <v>44</v>
      </c>
      <c r="C1176" t="s">
        <v>4</v>
      </c>
      <c r="D1176">
        <v>139.5</v>
      </c>
      <c r="E1176">
        <v>144.19999999999999</v>
      </c>
      <c r="F1176">
        <v>141.19999999999999</v>
      </c>
    </row>
    <row r="1177" spans="1:6" x14ac:dyDescent="0.3">
      <c r="A1177">
        <v>2016</v>
      </c>
      <c r="B1177" t="s">
        <v>44</v>
      </c>
      <c r="C1177" t="s">
        <v>6</v>
      </c>
      <c r="D1177">
        <v>134.5</v>
      </c>
      <c r="E1177">
        <v>131.80000000000001</v>
      </c>
      <c r="F1177">
        <v>133.5</v>
      </c>
    </row>
    <row r="1178" spans="1:6" x14ac:dyDescent="0.3">
      <c r="A1178">
        <v>2016</v>
      </c>
      <c r="B1178" t="s">
        <v>44</v>
      </c>
      <c r="C1178" t="s">
        <v>28</v>
      </c>
      <c r="D1178">
        <v>123.8</v>
      </c>
      <c r="E1178">
        <v>119.9</v>
      </c>
      <c r="F1178">
        <v>121.9</v>
      </c>
    </row>
    <row r="1179" spans="1:6" x14ac:dyDescent="0.3">
      <c r="A1179">
        <v>2016</v>
      </c>
      <c r="B1179" t="s">
        <v>44</v>
      </c>
      <c r="C1179" t="s">
        <v>13</v>
      </c>
      <c r="D1179">
        <v>127.3</v>
      </c>
      <c r="E1179">
        <v>121.7</v>
      </c>
      <c r="F1179">
        <v>125</v>
      </c>
    </row>
    <row r="1180" spans="1:6" x14ac:dyDescent="0.3">
      <c r="A1180">
        <v>2016</v>
      </c>
      <c r="B1180" t="s">
        <v>44</v>
      </c>
      <c r="C1180" t="s">
        <v>7</v>
      </c>
      <c r="D1180">
        <v>119.5</v>
      </c>
      <c r="E1180">
        <v>111</v>
      </c>
      <c r="F1180">
        <v>116.4</v>
      </c>
    </row>
    <row r="1181" spans="1:6" x14ac:dyDescent="0.3">
      <c r="A1181">
        <v>2016</v>
      </c>
      <c r="B1181" t="s">
        <v>44</v>
      </c>
      <c r="C1181" t="s">
        <v>16</v>
      </c>
      <c r="D1181">
        <v>138</v>
      </c>
      <c r="E1181">
        <v>142.9</v>
      </c>
      <c r="F1181">
        <v>139.30000000000001</v>
      </c>
    </row>
    <row r="1182" spans="1:6" x14ac:dyDescent="0.3">
      <c r="A1182">
        <v>2016</v>
      </c>
      <c r="B1182" t="s">
        <v>44</v>
      </c>
      <c r="C1182" t="s">
        <v>27</v>
      </c>
      <c r="D1182">
        <v>120.9</v>
      </c>
      <c r="E1182">
        <v>120</v>
      </c>
      <c r="F1182">
        <v>120.5</v>
      </c>
    </row>
    <row r="1183" spans="1:6" x14ac:dyDescent="0.3">
      <c r="A1183">
        <v>2016</v>
      </c>
      <c r="B1183" t="s">
        <v>44</v>
      </c>
      <c r="C1183" t="s">
        <v>14</v>
      </c>
      <c r="D1183">
        <v>139.9</v>
      </c>
      <c r="E1183">
        <v>137.5</v>
      </c>
      <c r="F1183">
        <v>138.80000000000001</v>
      </c>
    </row>
    <row r="1184" spans="1:6" x14ac:dyDescent="0.3">
      <c r="A1184">
        <v>2016</v>
      </c>
      <c r="B1184" t="s">
        <v>44</v>
      </c>
      <c r="C1184" t="s">
        <v>10</v>
      </c>
      <c r="D1184">
        <v>171.8</v>
      </c>
      <c r="E1184">
        <v>188.4</v>
      </c>
      <c r="F1184">
        <v>177.4</v>
      </c>
    </row>
    <row r="1185" spans="1:6" x14ac:dyDescent="0.3">
      <c r="A1185">
        <v>2016</v>
      </c>
      <c r="B1185" t="s">
        <v>44</v>
      </c>
      <c r="C1185" t="s">
        <v>25</v>
      </c>
      <c r="D1185">
        <v>125.2</v>
      </c>
      <c r="E1185">
        <v>120.3</v>
      </c>
      <c r="F1185">
        <v>122.4</v>
      </c>
    </row>
    <row r="1186" spans="1:6" x14ac:dyDescent="0.3">
      <c r="A1186">
        <v>2016</v>
      </c>
      <c r="B1186" t="s">
        <v>44</v>
      </c>
      <c r="C1186" t="s">
        <v>12</v>
      </c>
      <c r="D1186">
        <v>134.30000000000001</v>
      </c>
      <c r="E1186">
        <v>143.9</v>
      </c>
      <c r="F1186">
        <v>137.5</v>
      </c>
    </row>
    <row r="1187" spans="1:6" x14ac:dyDescent="0.3">
      <c r="A1187">
        <v>2016</v>
      </c>
      <c r="B1187" t="s">
        <v>44</v>
      </c>
      <c r="C1187" t="s">
        <v>11</v>
      </c>
      <c r="D1187">
        <v>110.3</v>
      </c>
      <c r="E1187">
        <v>113.3</v>
      </c>
      <c r="F1187">
        <v>111.3</v>
      </c>
    </row>
    <row r="1188" spans="1:6" x14ac:dyDescent="0.3">
      <c r="A1188">
        <v>2016</v>
      </c>
      <c r="B1188" t="s">
        <v>44</v>
      </c>
      <c r="C1188" t="s">
        <v>24</v>
      </c>
      <c r="D1188">
        <v>116.4</v>
      </c>
      <c r="E1188">
        <v>111.7</v>
      </c>
      <c r="F1188">
        <v>113.9</v>
      </c>
    </row>
    <row r="1189" spans="1:6" x14ac:dyDescent="0.3">
      <c r="A1189">
        <v>2016</v>
      </c>
      <c r="B1189" t="s">
        <v>44</v>
      </c>
      <c r="C1189" t="s">
        <v>9</v>
      </c>
      <c r="D1189">
        <v>158.19999999999999</v>
      </c>
      <c r="E1189">
        <v>179.5</v>
      </c>
      <c r="F1189">
        <v>165.4</v>
      </c>
    </row>
    <row r="1190" spans="1:6" x14ac:dyDescent="0.3">
      <c r="A1190">
        <v>2016</v>
      </c>
      <c r="B1190" t="s">
        <v>42</v>
      </c>
      <c r="C1190" t="s">
        <v>3</v>
      </c>
      <c r="D1190">
        <v>128.6</v>
      </c>
      <c r="E1190">
        <v>125.9</v>
      </c>
      <c r="F1190">
        <v>127.7</v>
      </c>
    </row>
    <row r="1191" spans="1:6" x14ac:dyDescent="0.3">
      <c r="A1191">
        <v>2016</v>
      </c>
      <c r="B1191" t="s">
        <v>42</v>
      </c>
      <c r="C1191" t="s">
        <v>17</v>
      </c>
      <c r="D1191">
        <v>136.30000000000001</v>
      </c>
      <c r="E1191">
        <v>127.6</v>
      </c>
      <c r="F1191">
        <v>132.9</v>
      </c>
    </row>
    <row r="1192" spans="1:6" x14ac:dyDescent="0.3">
      <c r="A1192">
        <v>2016</v>
      </c>
      <c r="B1192" t="s">
        <v>42</v>
      </c>
      <c r="C1192" t="s">
        <v>19</v>
      </c>
      <c r="D1192">
        <v>135.6</v>
      </c>
      <c r="E1192">
        <v>126.6</v>
      </c>
      <c r="F1192">
        <v>132</v>
      </c>
    </row>
    <row r="1193" spans="1:6" x14ac:dyDescent="0.3">
      <c r="A1193">
        <v>2016</v>
      </c>
      <c r="B1193" t="s">
        <v>42</v>
      </c>
      <c r="C1193" t="s">
        <v>26</v>
      </c>
      <c r="D1193">
        <v>130.19999999999999</v>
      </c>
      <c r="E1193">
        <v>129.30000000000001</v>
      </c>
      <c r="F1193">
        <v>129.69999999999999</v>
      </c>
    </row>
    <row r="1194" spans="1:6" x14ac:dyDescent="0.3">
      <c r="A1194">
        <v>2016</v>
      </c>
      <c r="B1194" t="s">
        <v>42</v>
      </c>
      <c r="C1194" t="s">
        <v>5</v>
      </c>
      <c r="D1194">
        <v>126.6</v>
      </c>
      <c r="E1194">
        <v>130.9</v>
      </c>
      <c r="F1194">
        <v>128.30000000000001</v>
      </c>
    </row>
    <row r="1195" spans="1:6" x14ac:dyDescent="0.3">
      <c r="A1195">
        <v>2016</v>
      </c>
      <c r="B1195" t="s">
        <v>42</v>
      </c>
      <c r="C1195" t="s">
        <v>15</v>
      </c>
      <c r="D1195">
        <v>136</v>
      </c>
      <c r="E1195">
        <v>138.19999999999999</v>
      </c>
      <c r="F1195">
        <v>136.80000000000001</v>
      </c>
    </row>
    <row r="1196" spans="1:6" x14ac:dyDescent="0.3">
      <c r="A1196">
        <v>2016</v>
      </c>
      <c r="B1196" t="s">
        <v>42</v>
      </c>
      <c r="C1196" t="s">
        <v>18</v>
      </c>
      <c r="D1196">
        <v>131.6</v>
      </c>
      <c r="E1196">
        <v>121.1</v>
      </c>
      <c r="F1196">
        <v>127.2</v>
      </c>
    </row>
    <row r="1197" spans="1:6" x14ac:dyDescent="0.3">
      <c r="A1197">
        <v>2016</v>
      </c>
      <c r="B1197" t="s">
        <v>42</v>
      </c>
      <c r="C1197" t="s">
        <v>8</v>
      </c>
      <c r="D1197">
        <v>137.4</v>
      </c>
      <c r="E1197">
        <v>135.5</v>
      </c>
      <c r="F1197">
        <v>136.5</v>
      </c>
    </row>
    <row r="1198" spans="1:6" x14ac:dyDescent="0.3">
      <c r="A1198">
        <v>2016</v>
      </c>
      <c r="B1198" t="s">
        <v>42</v>
      </c>
      <c r="C1198" t="s">
        <v>21</v>
      </c>
      <c r="D1198">
        <v>128</v>
      </c>
      <c r="E1198">
        <v>115.5</v>
      </c>
      <c r="F1198">
        <v>123.3</v>
      </c>
    </row>
    <row r="1199" spans="1:6" x14ac:dyDescent="0.3">
      <c r="A1199">
        <v>2016</v>
      </c>
      <c r="B1199" t="s">
        <v>42</v>
      </c>
      <c r="C1199" t="s">
        <v>29</v>
      </c>
      <c r="D1199">
        <v>131.9</v>
      </c>
      <c r="E1199">
        <v>128.1</v>
      </c>
      <c r="F1199">
        <v>130.1</v>
      </c>
    </row>
    <row r="1200" spans="1:6" x14ac:dyDescent="0.3">
      <c r="A1200">
        <v>2016</v>
      </c>
      <c r="B1200" t="s">
        <v>42</v>
      </c>
      <c r="C1200" t="s">
        <v>23</v>
      </c>
      <c r="D1200">
        <v>126.2</v>
      </c>
      <c r="E1200">
        <v>120.6</v>
      </c>
      <c r="F1200">
        <v>124.1</v>
      </c>
    </row>
    <row r="1201" spans="1:6" x14ac:dyDescent="0.3">
      <c r="A1201">
        <v>2016</v>
      </c>
      <c r="B1201" t="s">
        <v>42</v>
      </c>
      <c r="C1201" t="s">
        <v>22</v>
      </c>
      <c r="D1201">
        <v>129.30000000000001</v>
      </c>
      <c r="E1201">
        <v>123.2</v>
      </c>
      <c r="F1201">
        <v>126.4</v>
      </c>
    </row>
    <row r="1202" spans="1:6" x14ac:dyDescent="0.3">
      <c r="A1202">
        <v>2016</v>
      </c>
      <c r="B1202" t="s">
        <v>42</v>
      </c>
      <c r="C1202" t="s">
        <v>20</v>
      </c>
      <c r="D1202" t="s">
        <v>32</v>
      </c>
      <c r="E1202">
        <v>125.5</v>
      </c>
      <c r="F1202">
        <v>125.5</v>
      </c>
    </row>
    <row r="1203" spans="1:6" x14ac:dyDescent="0.3">
      <c r="A1203">
        <v>2016</v>
      </c>
      <c r="B1203" t="s">
        <v>42</v>
      </c>
      <c r="C1203" t="s">
        <v>4</v>
      </c>
      <c r="D1203">
        <v>138.6</v>
      </c>
      <c r="E1203">
        <v>143.9</v>
      </c>
      <c r="F1203">
        <v>140.5</v>
      </c>
    </row>
    <row r="1204" spans="1:6" x14ac:dyDescent="0.3">
      <c r="A1204">
        <v>2016</v>
      </c>
      <c r="B1204" t="s">
        <v>42</v>
      </c>
      <c r="C1204" t="s">
        <v>6</v>
      </c>
      <c r="D1204">
        <v>133.6</v>
      </c>
      <c r="E1204">
        <v>131</v>
      </c>
      <c r="F1204">
        <v>132.6</v>
      </c>
    </row>
    <row r="1205" spans="1:6" x14ac:dyDescent="0.3">
      <c r="A1205">
        <v>2016</v>
      </c>
      <c r="B1205" t="s">
        <v>42</v>
      </c>
      <c r="C1205" t="s">
        <v>28</v>
      </c>
      <c r="D1205">
        <v>123.3</v>
      </c>
      <c r="E1205">
        <v>119.6</v>
      </c>
      <c r="F1205">
        <v>121.5</v>
      </c>
    </row>
    <row r="1206" spans="1:6" x14ac:dyDescent="0.3">
      <c r="A1206">
        <v>2016</v>
      </c>
      <c r="B1206" t="s">
        <v>42</v>
      </c>
      <c r="C1206" t="s">
        <v>13</v>
      </c>
      <c r="D1206">
        <v>126.4</v>
      </c>
      <c r="E1206">
        <v>121.6</v>
      </c>
      <c r="F1206">
        <v>124.4</v>
      </c>
    </row>
    <row r="1207" spans="1:6" x14ac:dyDescent="0.3">
      <c r="A1207">
        <v>2016</v>
      </c>
      <c r="B1207" t="s">
        <v>42</v>
      </c>
      <c r="C1207" t="s">
        <v>7</v>
      </c>
      <c r="D1207">
        <v>118.6</v>
      </c>
      <c r="E1207">
        <v>110.2</v>
      </c>
      <c r="F1207">
        <v>115.5</v>
      </c>
    </row>
    <row r="1208" spans="1:6" x14ac:dyDescent="0.3">
      <c r="A1208">
        <v>2016</v>
      </c>
      <c r="B1208" t="s">
        <v>42</v>
      </c>
      <c r="C1208" t="s">
        <v>16</v>
      </c>
      <c r="D1208">
        <v>137.19999999999999</v>
      </c>
      <c r="E1208">
        <v>142.69999999999999</v>
      </c>
      <c r="F1208">
        <v>138.69999999999999</v>
      </c>
    </row>
    <row r="1209" spans="1:6" x14ac:dyDescent="0.3">
      <c r="A1209">
        <v>2016</v>
      </c>
      <c r="B1209" t="s">
        <v>42</v>
      </c>
      <c r="C1209" t="s">
        <v>27</v>
      </c>
      <c r="D1209">
        <v>119.9</v>
      </c>
      <c r="E1209">
        <v>118.8</v>
      </c>
      <c r="F1209">
        <v>119.4</v>
      </c>
    </row>
    <row r="1210" spans="1:6" x14ac:dyDescent="0.3">
      <c r="A1210">
        <v>2016</v>
      </c>
      <c r="B1210" t="s">
        <v>42</v>
      </c>
      <c r="C1210" t="s">
        <v>14</v>
      </c>
      <c r="D1210">
        <v>139.19999999999999</v>
      </c>
      <c r="E1210">
        <v>136.9</v>
      </c>
      <c r="F1210">
        <v>138.1</v>
      </c>
    </row>
    <row r="1211" spans="1:6" x14ac:dyDescent="0.3">
      <c r="A1211">
        <v>2016</v>
      </c>
      <c r="B1211" t="s">
        <v>42</v>
      </c>
      <c r="C1211" t="s">
        <v>10</v>
      </c>
      <c r="D1211">
        <v>169.2</v>
      </c>
      <c r="E1211">
        <v>184.4</v>
      </c>
      <c r="F1211">
        <v>174.3</v>
      </c>
    </row>
    <row r="1212" spans="1:6" x14ac:dyDescent="0.3">
      <c r="A1212">
        <v>2016</v>
      </c>
      <c r="B1212" t="s">
        <v>42</v>
      </c>
      <c r="C1212" t="s">
        <v>25</v>
      </c>
      <c r="D1212">
        <v>124.1</v>
      </c>
      <c r="E1212">
        <v>119.9</v>
      </c>
      <c r="F1212">
        <v>121.7</v>
      </c>
    </row>
    <row r="1213" spans="1:6" x14ac:dyDescent="0.3">
      <c r="A1213">
        <v>2016</v>
      </c>
      <c r="B1213" t="s">
        <v>42</v>
      </c>
      <c r="C1213" t="s">
        <v>12</v>
      </c>
      <c r="D1213">
        <v>133.1</v>
      </c>
      <c r="E1213">
        <v>142.80000000000001</v>
      </c>
      <c r="F1213">
        <v>136.30000000000001</v>
      </c>
    </row>
    <row r="1214" spans="1:6" x14ac:dyDescent="0.3">
      <c r="A1214">
        <v>2016</v>
      </c>
      <c r="B1214" t="s">
        <v>42</v>
      </c>
      <c r="C1214" t="s">
        <v>11</v>
      </c>
      <c r="D1214">
        <v>108.8</v>
      </c>
      <c r="E1214">
        <v>112</v>
      </c>
      <c r="F1214">
        <v>109.9</v>
      </c>
    </row>
    <row r="1215" spans="1:6" x14ac:dyDescent="0.3">
      <c r="A1215">
        <v>2016</v>
      </c>
      <c r="B1215" t="s">
        <v>42</v>
      </c>
      <c r="C1215" t="s">
        <v>24</v>
      </c>
      <c r="D1215">
        <v>116.3</v>
      </c>
      <c r="E1215">
        <v>112.3</v>
      </c>
      <c r="F1215">
        <v>114.2</v>
      </c>
    </row>
    <row r="1216" spans="1:6" x14ac:dyDescent="0.3">
      <c r="A1216">
        <v>2016</v>
      </c>
      <c r="B1216" t="s">
        <v>42</v>
      </c>
      <c r="C1216" t="s">
        <v>9</v>
      </c>
      <c r="D1216">
        <v>152.5</v>
      </c>
      <c r="E1216">
        <v>173.7</v>
      </c>
      <c r="F1216">
        <v>159.69999999999999</v>
      </c>
    </row>
    <row r="1217" spans="1:6" x14ac:dyDescent="0.3">
      <c r="A1217">
        <v>2016</v>
      </c>
      <c r="B1217" t="s">
        <v>38</v>
      </c>
      <c r="C1217" t="s">
        <v>3</v>
      </c>
      <c r="D1217">
        <v>127.3</v>
      </c>
      <c r="E1217">
        <v>124.8</v>
      </c>
      <c r="F1217">
        <v>126.5</v>
      </c>
    </row>
    <row r="1218" spans="1:6" x14ac:dyDescent="0.3">
      <c r="A1218">
        <v>2016</v>
      </c>
      <c r="B1218" t="s">
        <v>38</v>
      </c>
      <c r="C1218" t="s">
        <v>17</v>
      </c>
      <c r="D1218">
        <v>134.4</v>
      </c>
      <c r="E1218">
        <v>126.4</v>
      </c>
      <c r="F1218">
        <v>131.30000000000001</v>
      </c>
    </row>
    <row r="1219" spans="1:6" x14ac:dyDescent="0.3">
      <c r="A1219">
        <v>2016</v>
      </c>
      <c r="B1219" t="s">
        <v>38</v>
      </c>
      <c r="C1219" t="s">
        <v>19</v>
      </c>
      <c r="D1219">
        <v>133.80000000000001</v>
      </c>
      <c r="E1219">
        <v>125.5</v>
      </c>
      <c r="F1219">
        <v>130.5</v>
      </c>
    </row>
    <row r="1220" spans="1:6" x14ac:dyDescent="0.3">
      <c r="A1220">
        <v>2016</v>
      </c>
      <c r="B1220" t="s">
        <v>38</v>
      </c>
      <c r="C1220" t="s">
        <v>26</v>
      </c>
      <c r="D1220">
        <v>127.5</v>
      </c>
      <c r="E1220">
        <v>126.4</v>
      </c>
      <c r="F1220">
        <v>126.9</v>
      </c>
    </row>
    <row r="1221" spans="1:6" x14ac:dyDescent="0.3">
      <c r="A1221">
        <v>2016</v>
      </c>
      <c r="B1221" t="s">
        <v>38</v>
      </c>
      <c r="C1221" t="s">
        <v>5</v>
      </c>
      <c r="D1221">
        <v>125.1</v>
      </c>
      <c r="E1221">
        <v>123.7</v>
      </c>
      <c r="F1221">
        <v>124.6</v>
      </c>
    </row>
    <row r="1222" spans="1:6" x14ac:dyDescent="0.3">
      <c r="A1222">
        <v>2016</v>
      </c>
      <c r="B1222" t="s">
        <v>38</v>
      </c>
      <c r="C1222" t="s">
        <v>15</v>
      </c>
      <c r="D1222">
        <v>130.4</v>
      </c>
      <c r="E1222">
        <v>128.9</v>
      </c>
      <c r="F1222">
        <v>129.80000000000001</v>
      </c>
    </row>
    <row r="1223" spans="1:6" x14ac:dyDescent="0.3">
      <c r="A1223">
        <v>2016</v>
      </c>
      <c r="B1223" t="s">
        <v>38</v>
      </c>
      <c r="C1223" t="s">
        <v>18</v>
      </c>
      <c r="D1223">
        <v>130.19999999999999</v>
      </c>
      <c r="E1223">
        <v>120.3</v>
      </c>
      <c r="F1223">
        <v>126.1</v>
      </c>
    </row>
    <row r="1224" spans="1:6" x14ac:dyDescent="0.3">
      <c r="A1224">
        <v>2016</v>
      </c>
      <c r="B1224" t="s">
        <v>38</v>
      </c>
      <c r="C1224" t="s">
        <v>8</v>
      </c>
      <c r="D1224">
        <v>131.69999999999999</v>
      </c>
      <c r="E1224">
        <v>119.9</v>
      </c>
      <c r="F1224">
        <v>126.2</v>
      </c>
    </row>
    <row r="1225" spans="1:6" x14ac:dyDescent="0.3">
      <c r="A1225">
        <v>2016</v>
      </c>
      <c r="B1225" t="s">
        <v>38</v>
      </c>
      <c r="C1225" t="s">
        <v>21</v>
      </c>
      <c r="D1225">
        <v>127</v>
      </c>
      <c r="E1225">
        <v>114.8</v>
      </c>
      <c r="F1225">
        <v>122.4</v>
      </c>
    </row>
    <row r="1226" spans="1:6" x14ac:dyDescent="0.3">
      <c r="A1226">
        <v>2016</v>
      </c>
      <c r="B1226" t="s">
        <v>38</v>
      </c>
      <c r="C1226" t="s">
        <v>29</v>
      </c>
      <c r="D1226">
        <v>128</v>
      </c>
      <c r="E1226">
        <v>123.8</v>
      </c>
      <c r="F1226">
        <v>126</v>
      </c>
    </row>
    <row r="1227" spans="1:6" x14ac:dyDescent="0.3">
      <c r="A1227">
        <v>2016</v>
      </c>
      <c r="B1227" t="s">
        <v>38</v>
      </c>
      <c r="C1227" t="s">
        <v>23</v>
      </c>
      <c r="D1227">
        <v>124.8</v>
      </c>
      <c r="E1227">
        <v>119.7</v>
      </c>
      <c r="F1227">
        <v>122.9</v>
      </c>
    </row>
    <row r="1228" spans="1:6" x14ac:dyDescent="0.3">
      <c r="A1228">
        <v>2016</v>
      </c>
      <c r="B1228" t="s">
        <v>38</v>
      </c>
      <c r="C1228" t="s">
        <v>22</v>
      </c>
      <c r="D1228">
        <v>127.7</v>
      </c>
      <c r="E1228">
        <v>122.3</v>
      </c>
      <c r="F1228">
        <v>125.1</v>
      </c>
    </row>
    <row r="1229" spans="1:6" x14ac:dyDescent="0.3">
      <c r="A1229">
        <v>2016</v>
      </c>
      <c r="B1229" t="s">
        <v>38</v>
      </c>
      <c r="C1229" t="s">
        <v>20</v>
      </c>
      <c r="D1229" t="s">
        <v>32</v>
      </c>
      <c r="E1229">
        <v>124.9</v>
      </c>
      <c r="F1229">
        <v>124.9</v>
      </c>
    </row>
    <row r="1230" spans="1:6" x14ac:dyDescent="0.3">
      <c r="A1230">
        <v>2016</v>
      </c>
      <c r="B1230" t="s">
        <v>38</v>
      </c>
      <c r="C1230" t="s">
        <v>4</v>
      </c>
      <c r="D1230">
        <v>134.4</v>
      </c>
      <c r="E1230">
        <v>136.30000000000001</v>
      </c>
      <c r="F1230">
        <v>135.1</v>
      </c>
    </row>
    <row r="1231" spans="1:6" x14ac:dyDescent="0.3">
      <c r="A1231">
        <v>2016</v>
      </c>
      <c r="B1231" t="s">
        <v>38</v>
      </c>
      <c r="C1231" t="s">
        <v>6</v>
      </c>
      <c r="D1231">
        <v>130.5</v>
      </c>
      <c r="E1231">
        <v>129.69999999999999</v>
      </c>
      <c r="F1231">
        <v>130.19999999999999</v>
      </c>
    </row>
    <row r="1232" spans="1:6" x14ac:dyDescent="0.3">
      <c r="A1232">
        <v>2016</v>
      </c>
      <c r="B1232" t="s">
        <v>38</v>
      </c>
      <c r="C1232" t="s">
        <v>28</v>
      </c>
      <c r="D1232">
        <v>121.1</v>
      </c>
      <c r="E1232">
        <v>117.3</v>
      </c>
      <c r="F1232">
        <v>119.3</v>
      </c>
    </row>
    <row r="1233" spans="1:6" x14ac:dyDescent="0.3">
      <c r="A1233">
        <v>2016</v>
      </c>
      <c r="B1233" t="s">
        <v>38</v>
      </c>
      <c r="C1233" t="s">
        <v>13</v>
      </c>
      <c r="D1233">
        <v>124.9</v>
      </c>
      <c r="E1233">
        <v>120.7</v>
      </c>
      <c r="F1233">
        <v>123.1</v>
      </c>
    </row>
    <row r="1234" spans="1:6" x14ac:dyDescent="0.3">
      <c r="A1234">
        <v>2016</v>
      </c>
      <c r="B1234" t="s">
        <v>38</v>
      </c>
      <c r="C1234" t="s">
        <v>7</v>
      </c>
      <c r="D1234">
        <v>118.3</v>
      </c>
      <c r="E1234">
        <v>107.9</v>
      </c>
      <c r="F1234">
        <v>114.5</v>
      </c>
    </row>
    <row r="1235" spans="1:6" x14ac:dyDescent="0.3">
      <c r="A1235">
        <v>2016</v>
      </c>
      <c r="B1235" t="s">
        <v>38</v>
      </c>
      <c r="C1235" t="s">
        <v>16</v>
      </c>
      <c r="D1235">
        <v>135</v>
      </c>
      <c r="E1235">
        <v>140.6</v>
      </c>
      <c r="F1235">
        <v>136.5</v>
      </c>
    </row>
    <row r="1236" spans="1:6" x14ac:dyDescent="0.3">
      <c r="A1236">
        <v>2016</v>
      </c>
      <c r="B1236" t="s">
        <v>38</v>
      </c>
      <c r="C1236" t="s">
        <v>27</v>
      </c>
      <c r="D1236">
        <v>117.4</v>
      </c>
      <c r="E1236">
        <v>117.1</v>
      </c>
      <c r="F1236">
        <v>117.3</v>
      </c>
    </row>
    <row r="1237" spans="1:6" x14ac:dyDescent="0.3">
      <c r="A1237">
        <v>2016</v>
      </c>
      <c r="B1237" t="s">
        <v>38</v>
      </c>
      <c r="C1237" t="s">
        <v>14</v>
      </c>
      <c r="D1237">
        <v>137</v>
      </c>
      <c r="E1237">
        <v>135.4</v>
      </c>
      <c r="F1237">
        <v>136.30000000000001</v>
      </c>
    </row>
    <row r="1238" spans="1:6" x14ac:dyDescent="0.3">
      <c r="A1238">
        <v>2016</v>
      </c>
      <c r="B1238" t="s">
        <v>38</v>
      </c>
      <c r="C1238" t="s">
        <v>10</v>
      </c>
      <c r="D1238">
        <v>161.19999999999999</v>
      </c>
      <c r="E1238">
        <v>170.3</v>
      </c>
      <c r="F1238">
        <v>164.3</v>
      </c>
    </row>
    <row r="1239" spans="1:6" x14ac:dyDescent="0.3">
      <c r="A1239">
        <v>2016</v>
      </c>
      <c r="B1239" t="s">
        <v>38</v>
      </c>
      <c r="C1239" t="s">
        <v>25</v>
      </c>
      <c r="D1239">
        <v>122.5</v>
      </c>
      <c r="E1239">
        <v>119.1</v>
      </c>
      <c r="F1239">
        <v>120.6</v>
      </c>
    </row>
    <row r="1240" spans="1:6" x14ac:dyDescent="0.3">
      <c r="A1240">
        <v>2016</v>
      </c>
      <c r="B1240" t="s">
        <v>38</v>
      </c>
      <c r="C1240" t="s">
        <v>12</v>
      </c>
      <c r="D1240">
        <v>130.80000000000001</v>
      </c>
      <c r="E1240">
        <v>140.1</v>
      </c>
      <c r="F1240">
        <v>133.9</v>
      </c>
    </row>
    <row r="1241" spans="1:6" x14ac:dyDescent="0.3">
      <c r="A1241">
        <v>2016</v>
      </c>
      <c r="B1241" t="s">
        <v>38</v>
      </c>
      <c r="C1241" t="s">
        <v>11</v>
      </c>
      <c r="D1241">
        <v>100.4</v>
      </c>
      <c r="E1241">
        <v>101.8</v>
      </c>
      <c r="F1241">
        <v>100.9</v>
      </c>
    </row>
    <row r="1242" spans="1:6" x14ac:dyDescent="0.3">
      <c r="A1242">
        <v>2016</v>
      </c>
      <c r="B1242" t="s">
        <v>38</v>
      </c>
      <c r="C1242" t="s">
        <v>24</v>
      </c>
      <c r="D1242">
        <v>113.6</v>
      </c>
      <c r="E1242">
        <v>108.5</v>
      </c>
      <c r="F1242">
        <v>110.9</v>
      </c>
    </row>
    <row r="1243" spans="1:6" x14ac:dyDescent="0.3">
      <c r="A1243">
        <v>2016</v>
      </c>
      <c r="B1243" t="s">
        <v>38</v>
      </c>
      <c r="C1243" t="s">
        <v>9</v>
      </c>
      <c r="D1243">
        <v>130.69999999999999</v>
      </c>
      <c r="E1243">
        <v>128.1</v>
      </c>
      <c r="F1243">
        <v>129.80000000000001</v>
      </c>
    </row>
    <row r="1244" spans="1:6" x14ac:dyDescent="0.3">
      <c r="A1244">
        <v>2016</v>
      </c>
      <c r="B1244" t="s">
        <v>41</v>
      </c>
      <c r="C1244" t="s">
        <v>3</v>
      </c>
      <c r="D1244">
        <v>127.6</v>
      </c>
      <c r="E1244">
        <v>125</v>
      </c>
      <c r="F1244">
        <v>126.8</v>
      </c>
    </row>
    <row r="1245" spans="1:6" x14ac:dyDescent="0.3">
      <c r="A1245">
        <v>2016</v>
      </c>
      <c r="B1245" t="s">
        <v>41</v>
      </c>
      <c r="C1245" t="s">
        <v>17</v>
      </c>
      <c r="D1245">
        <v>135.4</v>
      </c>
      <c r="E1245">
        <v>127.2</v>
      </c>
      <c r="F1245">
        <v>132.19999999999999</v>
      </c>
    </row>
    <row r="1246" spans="1:6" x14ac:dyDescent="0.3">
      <c r="A1246">
        <v>2016</v>
      </c>
      <c r="B1246" t="s">
        <v>41</v>
      </c>
      <c r="C1246" t="s">
        <v>19</v>
      </c>
      <c r="D1246">
        <v>134.80000000000001</v>
      </c>
      <c r="E1246">
        <v>126.2</v>
      </c>
      <c r="F1246">
        <v>131.4</v>
      </c>
    </row>
    <row r="1247" spans="1:6" x14ac:dyDescent="0.3">
      <c r="A1247">
        <v>2016</v>
      </c>
      <c r="B1247" t="s">
        <v>41</v>
      </c>
      <c r="C1247" t="s">
        <v>26</v>
      </c>
      <c r="D1247">
        <v>129.1</v>
      </c>
      <c r="E1247">
        <v>128</v>
      </c>
      <c r="F1247">
        <v>128.5</v>
      </c>
    </row>
    <row r="1248" spans="1:6" x14ac:dyDescent="0.3">
      <c r="A1248">
        <v>2016</v>
      </c>
      <c r="B1248" t="s">
        <v>41</v>
      </c>
      <c r="C1248" t="s">
        <v>5</v>
      </c>
      <c r="D1248">
        <v>124.4</v>
      </c>
      <c r="E1248">
        <v>127</v>
      </c>
      <c r="F1248">
        <v>125.4</v>
      </c>
    </row>
    <row r="1249" spans="1:6" x14ac:dyDescent="0.3">
      <c r="A1249">
        <v>2016</v>
      </c>
      <c r="B1249" t="s">
        <v>41</v>
      </c>
      <c r="C1249" t="s">
        <v>15</v>
      </c>
      <c r="D1249">
        <v>133.6</v>
      </c>
      <c r="E1249">
        <v>134.6</v>
      </c>
      <c r="F1249">
        <v>134</v>
      </c>
    </row>
    <row r="1250" spans="1:6" x14ac:dyDescent="0.3">
      <c r="A1250">
        <v>2016</v>
      </c>
      <c r="B1250" t="s">
        <v>41</v>
      </c>
      <c r="C1250" t="s">
        <v>18</v>
      </c>
      <c r="D1250">
        <v>131.1</v>
      </c>
      <c r="E1250">
        <v>120.7</v>
      </c>
      <c r="F1250">
        <v>126.8</v>
      </c>
    </row>
    <row r="1251" spans="1:6" x14ac:dyDescent="0.3">
      <c r="A1251">
        <v>2016</v>
      </c>
      <c r="B1251" t="s">
        <v>41</v>
      </c>
      <c r="C1251" t="s">
        <v>8</v>
      </c>
      <c r="D1251">
        <v>138.1</v>
      </c>
      <c r="E1251">
        <v>133.5</v>
      </c>
      <c r="F1251">
        <v>136</v>
      </c>
    </row>
    <row r="1252" spans="1:6" x14ac:dyDescent="0.3">
      <c r="A1252">
        <v>2016</v>
      </c>
      <c r="B1252" t="s">
        <v>41</v>
      </c>
      <c r="C1252" t="s">
        <v>21</v>
      </c>
      <c r="D1252">
        <v>127.4</v>
      </c>
      <c r="E1252">
        <v>115</v>
      </c>
      <c r="F1252">
        <v>122.7</v>
      </c>
    </row>
    <row r="1253" spans="1:6" x14ac:dyDescent="0.3">
      <c r="A1253">
        <v>2016</v>
      </c>
      <c r="B1253" t="s">
        <v>41</v>
      </c>
      <c r="C1253" t="s">
        <v>29</v>
      </c>
      <c r="D1253">
        <v>130.30000000000001</v>
      </c>
      <c r="E1253">
        <v>126.6</v>
      </c>
      <c r="F1253">
        <v>128.6</v>
      </c>
    </row>
    <row r="1254" spans="1:6" x14ac:dyDescent="0.3">
      <c r="A1254">
        <v>2016</v>
      </c>
      <c r="B1254" t="s">
        <v>41</v>
      </c>
      <c r="C1254" t="s">
        <v>23</v>
      </c>
      <c r="D1254">
        <v>125.8</v>
      </c>
      <c r="E1254">
        <v>120.3</v>
      </c>
      <c r="F1254">
        <v>123.7</v>
      </c>
    </row>
    <row r="1255" spans="1:6" x14ac:dyDescent="0.3">
      <c r="A1255">
        <v>2016</v>
      </c>
      <c r="B1255" t="s">
        <v>41</v>
      </c>
      <c r="C1255" t="s">
        <v>22</v>
      </c>
      <c r="D1255">
        <v>128.5</v>
      </c>
      <c r="E1255">
        <v>123.2</v>
      </c>
      <c r="F1255">
        <v>126</v>
      </c>
    </row>
    <row r="1256" spans="1:6" x14ac:dyDescent="0.3">
      <c r="A1256">
        <v>2016</v>
      </c>
      <c r="B1256" t="s">
        <v>41</v>
      </c>
      <c r="C1256" t="s">
        <v>20</v>
      </c>
      <c r="D1256" t="s">
        <v>32</v>
      </c>
      <c r="E1256">
        <v>126</v>
      </c>
      <c r="F1256">
        <v>126</v>
      </c>
    </row>
    <row r="1257" spans="1:6" x14ac:dyDescent="0.3">
      <c r="A1257">
        <v>2016</v>
      </c>
      <c r="B1257" t="s">
        <v>41</v>
      </c>
      <c r="C1257" t="s">
        <v>4</v>
      </c>
      <c r="D1257">
        <v>137.5</v>
      </c>
      <c r="E1257">
        <v>142.1</v>
      </c>
      <c r="F1257">
        <v>139.1</v>
      </c>
    </row>
    <row r="1258" spans="1:6" x14ac:dyDescent="0.3">
      <c r="A1258">
        <v>2016</v>
      </c>
      <c r="B1258" t="s">
        <v>41</v>
      </c>
      <c r="C1258" t="s">
        <v>6</v>
      </c>
      <c r="D1258">
        <v>132.4</v>
      </c>
      <c r="E1258">
        <v>130.4</v>
      </c>
      <c r="F1258">
        <v>131.69999999999999</v>
      </c>
    </row>
    <row r="1259" spans="1:6" x14ac:dyDescent="0.3">
      <c r="A1259">
        <v>2016</v>
      </c>
      <c r="B1259" t="s">
        <v>41</v>
      </c>
      <c r="C1259" t="s">
        <v>28</v>
      </c>
      <c r="D1259">
        <v>122.5</v>
      </c>
      <c r="E1259">
        <v>118.7</v>
      </c>
      <c r="F1259">
        <v>120.7</v>
      </c>
    </row>
    <row r="1260" spans="1:6" x14ac:dyDescent="0.3">
      <c r="A1260">
        <v>2016</v>
      </c>
      <c r="B1260" t="s">
        <v>41</v>
      </c>
      <c r="C1260" t="s">
        <v>13</v>
      </c>
      <c r="D1260">
        <v>126.1</v>
      </c>
      <c r="E1260">
        <v>121.5</v>
      </c>
      <c r="F1260">
        <v>124.2</v>
      </c>
    </row>
    <row r="1261" spans="1:6" x14ac:dyDescent="0.3">
      <c r="A1261">
        <v>2016</v>
      </c>
      <c r="B1261" t="s">
        <v>41</v>
      </c>
      <c r="C1261" t="s">
        <v>7</v>
      </c>
      <c r="D1261">
        <v>118.2</v>
      </c>
      <c r="E1261">
        <v>109.6</v>
      </c>
      <c r="F1261">
        <v>115</v>
      </c>
    </row>
    <row r="1262" spans="1:6" x14ac:dyDescent="0.3">
      <c r="A1262">
        <v>2016</v>
      </c>
      <c r="B1262" t="s">
        <v>41</v>
      </c>
      <c r="C1262" t="s">
        <v>16</v>
      </c>
      <c r="D1262">
        <v>136</v>
      </c>
      <c r="E1262">
        <v>142.19999999999999</v>
      </c>
      <c r="F1262">
        <v>137.69999999999999</v>
      </c>
    </row>
    <row r="1263" spans="1:6" x14ac:dyDescent="0.3">
      <c r="A1263">
        <v>2016</v>
      </c>
      <c r="B1263" t="s">
        <v>41</v>
      </c>
      <c r="C1263" t="s">
        <v>27</v>
      </c>
      <c r="D1263">
        <v>119.7</v>
      </c>
      <c r="E1263">
        <v>118.5</v>
      </c>
      <c r="F1263">
        <v>119.2</v>
      </c>
    </row>
    <row r="1264" spans="1:6" x14ac:dyDescent="0.3">
      <c r="A1264">
        <v>2016</v>
      </c>
      <c r="B1264" t="s">
        <v>41</v>
      </c>
      <c r="C1264" t="s">
        <v>14</v>
      </c>
      <c r="D1264">
        <v>138.30000000000001</v>
      </c>
      <c r="E1264">
        <v>136.30000000000001</v>
      </c>
      <c r="F1264">
        <v>137.4</v>
      </c>
    </row>
    <row r="1265" spans="1:6" x14ac:dyDescent="0.3">
      <c r="A1265">
        <v>2016</v>
      </c>
      <c r="B1265" t="s">
        <v>41</v>
      </c>
      <c r="C1265" t="s">
        <v>10</v>
      </c>
      <c r="D1265">
        <v>166</v>
      </c>
      <c r="E1265">
        <v>182.8</v>
      </c>
      <c r="F1265">
        <v>171.7</v>
      </c>
    </row>
    <row r="1266" spans="1:6" x14ac:dyDescent="0.3">
      <c r="A1266">
        <v>2016</v>
      </c>
      <c r="B1266" t="s">
        <v>41</v>
      </c>
      <c r="C1266" t="s">
        <v>25</v>
      </c>
      <c r="D1266">
        <v>123.6</v>
      </c>
      <c r="E1266">
        <v>119.8</v>
      </c>
      <c r="F1266">
        <v>121.5</v>
      </c>
    </row>
    <row r="1267" spans="1:6" x14ac:dyDescent="0.3">
      <c r="A1267">
        <v>2016</v>
      </c>
      <c r="B1267" t="s">
        <v>41</v>
      </c>
      <c r="C1267" t="s">
        <v>12</v>
      </c>
      <c r="D1267">
        <v>132.19999999999999</v>
      </c>
      <c r="E1267">
        <v>141.5</v>
      </c>
      <c r="F1267">
        <v>135.30000000000001</v>
      </c>
    </row>
    <row r="1268" spans="1:6" x14ac:dyDescent="0.3">
      <c r="A1268">
        <v>2016</v>
      </c>
      <c r="B1268" t="s">
        <v>41</v>
      </c>
      <c r="C1268" t="s">
        <v>11</v>
      </c>
      <c r="D1268">
        <v>107.5</v>
      </c>
      <c r="E1268">
        <v>111.1</v>
      </c>
      <c r="F1268">
        <v>108.7</v>
      </c>
    </row>
    <row r="1269" spans="1:6" x14ac:dyDescent="0.3">
      <c r="A1269">
        <v>2016</v>
      </c>
      <c r="B1269" t="s">
        <v>41</v>
      </c>
      <c r="C1269" t="s">
        <v>24</v>
      </c>
      <c r="D1269">
        <v>115.1</v>
      </c>
      <c r="E1269">
        <v>110.7</v>
      </c>
      <c r="F1269">
        <v>112.8</v>
      </c>
    </row>
    <row r="1270" spans="1:6" x14ac:dyDescent="0.3">
      <c r="A1270">
        <v>2016</v>
      </c>
      <c r="B1270" t="s">
        <v>41</v>
      </c>
      <c r="C1270" t="s">
        <v>9</v>
      </c>
      <c r="D1270">
        <v>141.80000000000001</v>
      </c>
      <c r="E1270">
        <v>151.4</v>
      </c>
      <c r="F1270">
        <v>145.1</v>
      </c>
    </row>
    <row r="1271" spans="1:6" x14ac:dyDescent="0.3">
      <c r="A1271">
        <v>2016</v>
      </c>
      <c r="B1271" t="s">
        <v>53</v>
      </c>
      <c r="C1271" t="s">
        <v>3</v>
      </c>
      <c r="D1271">
        <v>132</v>
      </c>
      <c r="E1271">
        <v>130.19999999999999</v>
      </c>
      <c r="F1271">
        <v>131.4</v>
      </c>
    </row>
    <row r="1272" spans="1:6" x14ac:dyDescent="0.3">
      <c r="A1272">
        <v>2016</v>
      </c>
      <c r="B1272" t="s">
        <v>53</v>
      </c>
      <c r="C1272" t="s">
        <v>17</v>
      </c>
      <c r="D1272">
        <v>139.9</v>
      </c>
      <c r="E1272">
        <v>129.6</v>
      </c>
      <c r="F1272">
        <v>135.80000000000001</v>
      </c>
    </row>
    <row r="1273" spans="1:6" x14ac:dyDescent="0.3">
      <c r="A1273">
        <v>2016</v>
      </c>
      <c r="B1273" t="s">
        <v>53</v>
      </c>
      <c r="C1273" t="s">
        <v>19</v>
      </c>
      <c r="D1273">
        <v>139.19999999999999</v>
      </c>
      <c r="E1273">
        <v>128.5</v>
      </c>
      <c r="F1273">
        <v>135</v>
      </c>
    </row>
    <row r="1274" spans="1:6" x14ac:dyDescent="0.3">
      <c r="A1274">
        <v>2016</v>
      </c>
      <c r="B1274" t="s">
        <v>53</v>
      </c>
      <c r="C1274" t="s">
        <v>26</v>
      </c>
      <c r="D1274">
        <v>133.69999999999999</v>
      </c>
      <c r="E1274">
        <v>132.1</v>
      </c>
      <c r="F1274">
        <v>132.80000000000001</v>
      </c>
    </row>
    <row r="1275" spans="1:6" x14ac:dyDescent="0.3">
      <c r="A1275">
        <v>2016</v>
      </c>
      <c r="B1275" t="s">
        <v>53</v>
      </c>
      <c r="C1275" t="s">
        <v>5</v>
      </c>
      <c r="D1275">
        <v>130.6</v>
      </c>
      <c r="E1275">
        <v>134.1</v>
      </c>
      <c r="F1275">
        <v>132</v>
      </c>
    </row>
    <row r="1276" spans="1:6" x14ac:dyDescent="0.3">
      <c r="A1276">
        <v>2016</v>
      </c>
      <c r="B1276" t="s">
        <v>53</v>
      </c>
      <c r="C1276" t="s">
        <v>15</v>
      </c>
      <c r="D1276">
        <v>136.6</v>
      </c>
      <c r="E1276">
        <v>135.19999999999999</v>
      </c>
      <c r="F1276">
        <v>136.1</v>
      </c>
    </row>
    <row r="1277" spans="1:6" x14ac:dyDescent="0.3">
      <c r="A1277">
        <v>2016</v>
      </c>
      <c r="B1277" t="s">
        <v>53</v>
      </c>
      <c r="C1277" t="s">
        <v>18</v>
      </c>
      <c r="D1277">
        <v>134.5</v>
      </c>
      <c r="E1277">
        <v>122.1</v>
      </c>
      <c r="F1277">
        <v>129.30000000000001</v>
      </c>
    </row>
    <row r="1278" spans="1:6" x14ac:dyDescent="0.3">
      <c r="A1278">
        <v>2016</v>
      </c>
      <c r="B1278" t="s">
        <v>53</v>
      </c>
      <c r="C1278" t="s">
        <v>8</v>
      </c>
      <c r="D1278">
        <v>136.9</v>
      </c>
      <c r="E1278">
        <v>130.80000000000001</v>
      </c>
      <c r="F1278">
        <v>134.1</v>
      </c>
    </row>
    <row r="1279" spans="1:6" x14ac:dyDescent="0.3">
      <c r="A1279">
        <v>2016</v>
      </c>
      <c r="B1279" t="s">
        <v>53</v>
      </c>
      <c r="C1279" t="s">
        <v>21</v>
      </c>
      <c r="D1279">
        <v>130.30000000000001</v>
      </c>
      <c r="E1279">
        <v>116.2</v>
      </c>
      <c r="F1279">
        <v>125</v>
      </c>
    </row>
    <row r="1280" spans="1:6" x14ac:dyDescent="0.3">
      <c r="A1280">
        <v>2016</v>
      </c>
      <c r="B1280" t="s">
        <v>53</v>
      </c>
      <c r="C1280" t="s">
        <v>29</v>
      </c>
      <c r="D1280">
        <v>133.6</v>
      </c>
      <c r="E1280">
        <v>128.5</v>
      </c>
      <c r="F1280">
        <v>131.19999999999999</v>
      </c>
    </row>
    <row r="1281" spans="1:6" x14ac:dyDescent="0.3">
      <c r="A1281">
        <v>2016</v>
      </c>
      <c r="B1281" t="s">
        <v>53</v>
      </c>
      <c r="C1281" t="s">
        <v>23</v>
      </c>
      <c r="D1281">
        <v>129.1</v>
      </c>
      <c r="E1281">
        <v>122.1</v>
      </c>
      <c r="F1281">
        <v>126.4</v>
      </c>
    </row>
    <row r="1282" spans="1:6" x14ac:dyDescent="0.3">
      <c r="A1282">
        <v>2016</v>
      </c>
      <c r="B1282" t="s">
        <v>53</v>
      </c>
      <c r="C1282" t="s">
        <v>22</v>
      </c>
      <c r="D1282">
        <v>132.1</v>
      </c>
      <c r="E1282">
        <v>124.7</v>
      </c>
      <c r="F1282">
        <v>128.6</v>
      </c>
    </row>
    <row r="1283" spans="1:6" x14ac:dyDescent="0.3">
      <c r="A1283">
        <v>2016</v>
      </c>
      <c r="B1283" t="s">
        <v>53</v>
      </c>
      <c r="C1283" t="s">
        <v>20</v>
      </c>
      <c r="D1283" t="s">
        <v>32</v>
      </c>
      <c r="E1283">
        <v>129.1</v>
      </c>
      <c r="F1283">
        <v>129.1</v>
      </c>
    </row>
    <row r="1284" spans="1:6" x14ac:dyDescent="0.3">
      <c r="A1284">
        <v>2016</v>
      </c>
      <c r="B1284" t="s">
        <v>53</v>
      </c>
      <c r="C1284" t="s">
        <v>4</v>
      </c>
      <c r="D1284">
        <v>137.4</v>
      </c>
      <c r="E1284">
        <v>138.5</v>
      </c>
      <c r="F1284">
        <v>137.80000000000001</v>
      </c>
    </row>
    <row r="1285" spans="1:6" x14ac:dyDescent="0.3">
      <c r="A1285">
        <v>2016</v>
      </c>
      <c r="B1285" t="s">
        <v>53</v>
      </c>
      <c r="C1285" t="s">
        <v>6</v>
      </c>
      <c r="D1285">
        <v>136.19999999999999</v>
      </c>
      <c r="E1285">
        <v>132.9</v>
      </c>
      <c r="F1285">
        <v>135</v>
      </c>
    </row>
    <row r="1286" spans="1:6" x14ac:dyDescent="0.3">
      <c r="A1286">
        <v>2016</v>
      </c>
      <c r="B1286" t="s">
        <v>53</v>
      </c>
      <c r="C1286" t="s">
        <v>28</v>
      </c>
      <c r="D1286">
        <v>126.1</v>
      </c>
      <c r="E1286">
        <v>121.3</v>
      </c>
      <c r="F1286">
        <v>123.8</v>
      </c>
    </row>
    <row r="1287" spans="1:6" x14ac:dyDescent="0.3">
      <c r="A1287">
        <v>2016</v>
      </c>
      <c r="B1287" t="s">
        <v>53</v>
      </c>
      <c r="C1287" t="s">
        <v>13</v>
      </c>
      <c r="D1287">
        <v>128.69999999999999</v>
      </c>
      <c r="E1287">
        <v>122.7</v>
      </c>
      <c r="F1287">
        <v>126.2</v>
      </c>
    </row>
    <row r="1288" spans="1:6" x14ac:dyDescent="0.3">
      <c r="A1288">
        <v>2016</v>
      </c>
      <c r="B1288" t="s">
        <v>53</v>
      </c>
      <c r="C1288" t="s">
        <v>7</v>
      </c>
      <c r="D1288">
        <v>121.1</v>
      </c>
      <c r="E1288">
        <v>112.6</v>
      </c>
      <c r="F1288">
        <v>118</v>
      </c>
    </row>
    <row r="1289" spans="1:6" x14ac:dyDescent="0.3">
      <c r="A1289">
        <v>2016</v>
      </c>
      <c r="B1289" t="s">
        <v>53</v>
      </c>
      <c r="C1289" t="s">
        <v>16</v>
      </c>
      <c r="D1289">
        <v>141.19999999999999</v>
      </c>
      <c r="E1289">
        <v>144.30000000000001</v>
      </c>
      <c r="F1289">
        <v>142</v>
      </c>
    </row>
    <row r="1290" spans="1:6" x14ac:dyDescent="0.3">
      <c r="A1290">
        <v>2016</v>
      </c>
      <c r="B1290" t="s">
        <v>53</v>
      </c>
      <c r="C1290" t="s">
        <v>27</v>
      </c>
      <c r="D1290">
        <v>123.5</v>
      </c>
      <c r="E1290">
        <v>121.3</v>
      </c>
      <c r="F1290">
        <v>122.6</v>
      </c>
    </row>
    <row r="1291" spans="1:6" x14ac:dyDescent="0.3">
      <c r="A1291">
        <v>2016</v>
      </c>
      <c r="B1291" t="s">
        <v>53</v>
      </c>
      <c r="C1291" t="s">
        <v>14</v>
      </c>
      <c r="D1291">
        <v>143.1</v>
      </c>
      <c r="E1291">
        <v>140.30000000000001</v>
      </c>
      <c r="F1291">
        <v>141.80000000000001</v>
      </c>
    </row>
    <row r="1292" spans="1:6" x14ac:dyDescent="0.3">
      <c r="A1292">
        <v>2016</v>
      </c>
      <c r="B1292" t="s">
        <v>53</v>
      </c>
      <c r="C1292" t="s">
        <v>10</v>
      </c>
      <c r="D1292">
        <v>170</v>
      </c>
      <c r="E1292">
        <v>174.9</v>
      </c>
      <c r="F1292">
        <v>171.7</v>
      </c>
    </row>
    <row r="1293" spans="1:6" x14ac:dyDescent="0.3">
      <c r="A1293">
        <v>2016</v>
      </c>
      <c r="B1293" t="s">
        <v>53</v>
      </c>
      <c r="C1293" t="s">
        <v>25</v>
      </c>
      <c r="D1293">
        <v>126.9</v>
      </c>
      <c r="E1293">
        <v>121.7</v>
      </c>
      <c r="F1293">
        <v>124</v>
      </c>
    </row>
    <row r="1294" spans="1:6" x14ac:dyDescent="0.3">
      <c r="A1294">
        <v>2016</v>
      </c>
      <c r="B1294" t="s">
        <v>53</v>
      </c>
      <c r="C1294" t="s">
        <v>12</v>
      </c>
      <c r="D1294">
        <v>136.80000000000001</v>
      </c>
      <c r="E1294">
        <v>145.4</v>
      </c>
      <c r="F1294">
        <v>139.69999999999999</v>
      </c>
    </row>
    <row r="1295" spans="1:6" x14ac:dyDescent="0.3">
      <c r="A1295">
        <v>2016</v>
      </c>
      <c r="B1295" t="s">
        <v>53</v>
      </c>
      <c r="C1295" t="s">
        <v>11</v>
      </c>
      <c r="D1295">
        <v>113.4</v>
      </c>
      <c r="E1295">
        <v>115.6</v>
      </c>
      <c r="F1295">
        <v>114.1</v>
      </c>
    </row>
    <row r="1296" spans="1:6" x14ac:dyDescent="0.3">
      <c r="A1296">
        <v>2016</v>
      </c>
      <c r="B1296" t="s">
        <v>53</v>
      </c>
      <c r="C1296" t="s">
        <v>24</v>
      </c>
      <c r="D1296">
        <v>118.2</v>
      </c>
      <c r="E1296">
        <v>113.4</v>
      </c>
      <c r="F1296">
        <v>115.7</v>
      </c>
    </row>
    <row r="1297" spans="1:6" x14ac:dyDescent="0.3">
      <c r="A1297">
        <v>2016</v>
      </c>
      <c r="B1297" t="s">
        <v>53</v>
      </c>
      <c r="C1297" t="s">
        <v>9</v>
      </c>
      <c r="D1297">
        <v>141.80000000000001</v>
      </c>
      <c r="E1297">
        <v>142</v>
      </c>
      <c r="F1297">
        <v>141.9</v>
      </c>
    </row>
    <row r="1298" spans="1:6" x14ac:dyDescent="0.3">
      <c r="A1298">
        <v>2016</v>
      </c>
      <c r="B1298" t="s">
        <v>50</v>
      </c>
      <c r="C1298" t="s">
        <v>3</v>
      </c>
      <c r="D1298">
        <v>131.30000000000001</v>
      </c>
      <c r="E1298">
        <v>128.69999999999999</v>
      </c>
      <c r="F1298">
        <v>130.5</v>
      </c>
    </row>
    <row r="1299" spans="1:6" x14ac:dyDescent="0.3">
      <c r="A1299">
        <v>2016</v>
      </c>
      <c r="B1299" t="s">
        <v>50</v>
      </c>
      <c r="C1299" t="s">
        <v>17</v>
      </c>
      <c r="D1299">
        <v>139.6</v>
      </c>
      <c r="E1299">
        <v>129.1</v>
      </c>
      <c r="F1299">
        <v>135.5</v>
      </c>
    </row>
    <row r="1300" spans="1:6" x14ac:dyDescent="0.3">
      <c r="A1300">
        <v>2016</v>
      </c>
      <c r="B1300" t="s">
        <v>50</v>
      </c>
      <c r="C1300" t="s">
        <v>19</v>
      </c>
      <c r="D1300">
        <v>138.80000000000001</v>
      </c>
      <c r="E1300">
        <v>128</v>
      </c>
      <c r="F1300">
        <v>134.5</v>
      </c>
    </row>
    <row r="1301" spans="1:6" x14ac:dyDescent="0.3">
      <c r="A1301">
        <v>2016</v>
      </c>
      <c r="B1301" t="s">
        <v>50</v>
      </c>
      <c r="C1301" t="s">
        <v>26</v>
      </c>
      <c r="D1301">
        <v>133</v>
      </c>
      <c r="E1301">
        <v>131.9</v>
      </c>
      <c r="F1301">
        <v>132.4</v>
      </c>
    </row>
    <row r="1302" spans="1:6" x14ac:dyDescent="0.3">
      <c r="A1302">
        <v>2016</v>
      </c>
      <c r="B1302" t="s">
        <v>50</v>
      </c>
      <c r="C1302" t="s">
        <v>5</v>
      </c>
      <c r="D1302">
        <v>130.1</v>
      </c>
      <c r="E1302">
        <v>130.30000000000001</v>
      </c>
      <c r="F1302">
        <v>130.19999999999999</v>
      </c>
    </row>
    <row r="1303" spans="1:6" x14ac:dyDescent="0.3">
      <c r="A1303">
        <v>2016</v>
      </c>
      <c r="B1303" t="s">
        <v>50</v>
      </c>
      <c r="C1303" t="s">
        <v>15</v>
      </c>
      <c r="D1303">
        <v>137.4</v>
      </c>
      <c r="E1303">
        <v>136.30000000000001</v>
      </c>
      <c r="F1303">
        <v>137</v>
      </c>
    </row>
    <row r="1304" spans="1:6" x14ac:dyDescent="0.3">
      <c r="A1304">
        <v>2016</v>
      </c>
      <c r="B1304" t="s">
        <v>50</v>
      </c>
      <c r="C1304" t="s">
        <v>18</v>
      </c>
      <c r="D1304">
        <v>134.30000000000001</v>
      </c>
      <c r="E1304">
        <v>121.9</v>
      </c>
      <c r="F1304">
        <v>129.1</v>
      </c>
    </row>
    <row r="1305" spans="1:6" x14ac:dyDescent="0.3">
      <c r="A1305">
        <v>2016</v>
      </c>
      <c r="B1305" t="s">
        <v>50</v>
      </c>
      <c r="C1305" t="s">
        <v>8</v>
      </c>
      <c r="D1305">
        <v>138.4</v>
      </c>
      <c r="E1305">
        <v>130.4</v>
      </c>
      <c r="F1305">
        <v>134.69999999999999</v>
      </c>
    </row>
    <row r="1306" spans="1:6" x14ac:dyDescent="0.3">
      <c r="A1306">
        <v>2016</v>
      </c>
      <c r="B1306" t="s">
        <v>50</v>
      </c>
      <c r="C1306" t="s">
        <v>21</v>
      </c>
      <c r="D1306">
        <v>129.80000000000001</v>
      </c>
      <c r="E1306">
        <v>115.2</v>
      </c>
      <c r="F1306">
        <v>124.3</v>
      </c>
    </row>
    <row r="1307" spans="1:6" x14ac:dyDescent="0.3">
      <c r="A1307">
        <v>2016</v>
      </c>
      <c r="B1307" t="s">
        <v>50</v>
      </c>
      <c r="C1307" t="s">
        <v>29</v>
      </c>
      <c r="D1307">
        <v>133.80000000000001</v>
      </c>
      <c r="E1307">
        <v>128.6</v>
      </c>
      <c r="F1307">
        <v>131.4</v>
      </c>
    </row>
    <row r="1308" spans="1:6" x14ac:dyDescent="0.3">
      <c r="A1308">
        <v>2016</v>
      </c>
      <c r="B1308" t="s">
        <v>50</v>
      </c>
      <c r="C1308" t="s">
        <v>23</v>
      </c>
      <c r="D1308">
        <v>128.69999999999999</v>
      </c>
      <c r="E1308">
        <v>121.8</v>
      </c>
      <c r="F1308">
        <v>126.1</v>
      </c>
    </row>
    <row r="1309" spans="1:6" x14ac:dyDescent="0.3">
      <c r="A1309">
        <v>2016</v>
      </c>
      <c r="B1309" t="s">
        <v>50</v>
      </c>
      <c r="C1309" t="s">
        <v>22</v>
      </c>
      <c r="D1309">
        <v>131.80000000000001</v>
      </c>
      <c r="E1309">
        <v>124.5</v>
      </c>
      <c r="F1309">
        <v>128.4</v>
      </c>
    </row>
    <row r="1310" spans="1:6" x14ac:dyDescent="0.3">
      <c r="A1310">
        <v>2016</v>
      </c>
      <c r="B1310" t="s">
        <v>50</v>
      </c>
      <c r="C1310" t="s">
        <v>20</v>
      </c>
      <c r="D1310" t="s">
        <v>32</v>
      </c>
      <c r="E1310">
        <v>128.69999999999999</v>
      </c>
      <c r="F1310">
        <v>128.69999999999999</v>
      </c>
    </row>
    <row r="1311" spans="1:6" x14ac:dyDescent="0.3">
      <c r="A1311">
        <v>2016</v>
      </c>
      <c r="B1311" t="s">
        <v>50</v>
      </c>
      <c r="C1311" t="s">
        <v>4</v>
      </c>
      <c r="D1311">
        <v>137.6</v>
      </c>
      <c r="E1311">
        <v>138.4</v>
      </c>
      <c r="F1311">
        <v>137.9</v>
      </c>
    </row>
    <row r="1312" spans="1:6" x14ac:dyDescent="0.3">
      <c r="A1312">
        <v>2016</v>
      </c>
      <c r="B1312" t="s">
        <v>50</v>
      </c>
      <c r="C1312" t="s">
        <v>6</v>
      </c>
      <c r="D1312">
        <v>136</v>
      </c>
      <c r="E1312">
        <v>132.69999999999999</v>
      </c>
      <c r="F1312">
        <v>134.80000000000001</v>
      </c>
    </row>
    <row r="1313" spans="1:6" x14ac:dyDescent="0.3">
      <c r="A1313">
        <v>2016</v>
      </c>
      <c r="B1313" t="s">
        <v>50</v>
      </c>
      <c r="C1313" t="s">
        <v>28</v>
      </c>
      <c r="D1313">
        <v>125.7</v>
      </c>
      <c r="E1313">
        <v>120.9</v>
      </c>
      <c r="F1313">
        <v>123.4</v>
      </c>
    </row>
    <row r="1314" spans="1:6" x14ac:dyDescent="0.3">
      <c r="A1314">
        <v>2016</v>
      </c>
      <c r="B1314" t="s">
        <v>50</v>
      </c>
      <c r="C1314" t="s">
        <v>13</v>
      </c>
      <c r="D1314">
        <v>128.69999999999999</v>
      </c>
      <c r="E1314">
        <v>122.5</v>
      </c>
      <c r="F1314">
        <v>126.1</v>
      </c>
    </row>
    <row r="1315" spans="1:6" x14ac:dyDescent="0.3">
      <c r="A1315">
        <v>2016</v>
      </c>
      <c r="B1315" t="s">
        <v>50</v>
      </c>
      <c r="C1315" t="s">
        <v>7</v>
      </c>
      <c r="D1315">
        <v>120.8</v>
      </c>
      <c r="E1315">
        <v>112.5</v>
      </c>
      <c r="F1315">
        <v>117.8</v>
      </c>
    </row>
    <row r="1316" spans="1:6" x14ac:dyDescent="0.3">
      <c r="A1316">
        <v>2016</v>
      </c>
      <c r="B1316" t="s">
        <v>50</v>
      </c>
      <c r="C1316" t="s">
        <v>16</v>
      </c>
      <c r="D1316">
        <v>140.9</v>
      </c>
      <c r="E1316">
        <v>144.30000000000001</v>
      </c>
      <c r="F1316">
        <v>141.80000000000001</v>
      </c>
    </row>
    <row r="1317" spans="1:6" x14ac:dyDescent="0.3">
      <c r="A1317">
        <v>2016</v>
      </c>
      <c r="B1317" t="s">
        <v>50</v>
      </c>
      <c r="C1317" t="s">
        <v>27</v>
      </c>
      <c r="D1317">
        <v>123</v>
      </c>
      <c r="E1317">
        <v>120.8</v>
      </c>
      <c r="F1317">
        <v>122.1</v>
      </c>
    </row>
    <row r="1318" spans="1:6" x14ac:dyDescent="0.3">
      <c r="A1318">
        <v>2016</v>
      </c>
      <c r="B1318" t="s">
        <v>50</v>
      </c>
      <c r="C1318" t="s">
        <v>14</v>
      </c>
      <c r="D1318">
        <v>142.4</v>
      </c>
      <c r="E1318">
        <v>139.6</v>
      </c>
      <c r="F1318">
        <v>141.1</v>
      </c>
    </row>
    <row r="1319" spans="1:6" x14ac:dyDescent="0.3">
      <c r="A1319">
        <v>2016</v>
      </c>
      <c r="B1319" t="s">
        <v>50</v>
      </c>
      <c r="C1319" t="s">
        <v>10</v>
      </c>
      <c r="D1319">
        <v>170.2</v>
      </c>
      <c r="E1319">
        <v>175.7</v>
      </c>
      <c r="F1319">
        <v>172.1</v>
      </c>
    </row>
    <row r="1320" spans="1:6" x14ac:dyDescent="0.3">
      <c r="A1320">
        <v>2016</v>
      </c>
      <c r="B1320" t="s">
        <v>50</v>
      </c>
      <c r="C1320" t="s">
        <v>25</v>
      </c>
      <c r="D1320">
        <v>126.5</v>
      </c>
      <c r="E1320">
        <v>121.2</v>
      </c>
      <c r="F1320">
        <v>123.5</v>
      </c>
    </row>
    <row r="1321" spans="1:6" x14ac:dyDescent="0.3">
      <c r="A1321">
        <v>2016</v>
      </c>
      <c r="B1321" t="s">
        <v>50</v>
      </c>
      <c r="C1321" t="s">
        <v>12</v>
      </c>
      <c r="D1321">
        <v>136.30000000000001</v>
      </c>
      <c r="E1321">
        <v>145.30000000000001</v>
      </c>
      <c r="F1321">
        <v>139.30000000000001</v>
      </c>
    </row>
    <row r="1322" spans="1:6" x14ac:dyDescent="0.3">
      <c r="A1322">
        <v>2016</v>
      </c>
      <c r="B1322" t="s">
        <v>50</v>
      </c>
      <c r="C1322" t="s">
        <v>11</v>
      </c>
      <c r="D1322">
        <v>113.4</v>
      </c>
      <c r="E1322">
        <v>115.4</v>
      </c>
      <c r="F1322">
        <v>114.1</v>
      </c>
    </row>
    <row r="1323" spans="1:6" x14ac:dyDescent="0.3">
      <c r="A1323">
        <v>2016</v>
      </c>
      <c r="B1323" t="s">
        <v>50</v>
      </c>
      <c r="C1323" t="s">
        <v>24</v>
      </c>
      <c r="D1323">
        <v>117.8</v>
      </c>
      <c r="E1323">
        <v>112.8</v>
      </c>
      <c r="F1323">
        <v>115.2</v>
      </c>
    </row>
    <row r="1324" spans="1:6" x14ac:dyDescent="0.3">
      <c r="A1324">
        <v>2016</v>
      </c>
      <c r="B1324" t="s">
        <v>50</v>
      </c>
      <c r="C1324" t="s">
        <v>9</v>
      </c>
      <c r="D1324">
        <v>149.19999999999999</v>
      </c>
      <c r="E1324">
        <v>155.1</v>
      </c>
      <c r="F1324">
        <v>151.19999999999999</v>
      </c>
    </row>
    <row r="1325" spans="1:6" x14ac:dyDescent="0.3">
      <c r="A1325">
        <v>2016</v>
      </c>
      <c r="B1325" t="s">
        <v>48</v>
      </c>
      <c r="C1325" t="s">
        <v>3</v>
      </c>
      <c r="D1325">
        <v>130.80000000000001</v>
      </c>
      <c r="E1325">
        <v>128.1</v>
      </c>
      <c r="F1325">
        <v>129.9</v>
      </c>
    </row>
    <row r="1326" spans="1:6" x14ac:dyDescent="0.3">
      <c r="A1326">
        <v>2016</v>
      </c>
      <c r="B1326" t="s">
        <v>48</v>
      </c>
      <c r="C1326" t="s">
        <v>17</v>
      </c>
      <c r="D1326">
        <v>138.5</v>
      </c>
      <c r="E1326">
        <v>128.69999999999999</v>
      </c>
      <c r="F1326">
        <v>134.6</v>
      </c>
    </row>
    <row r="1327" spans="1:6" x14ac:dyDescent="0.3">
      <c r="A1327">
        <v>2016</v>
      </c>
      <c r="B1327" t="s">
        <v>48</v>
      </c>
      <c r="C1327" t="s">
        <v>19</v>
      </c>
      <c r="D1327">
        <v>137.80000000000001</v>
      </c>
      <c r="E1327">
        <v>127.7</v>
      </c>
      <c r="F1327">
        <v>133.80000000000001</v>
      </c>
    </row>
    <row r="1328" spans="1:6" x14ac:dyDescent="0.3">
      <c r="A1328">
        <v>2016</v>
      </c>
      <c r="B1328" t="s">
        <v>48</v>
      </c>
      <c r="C1328" t="s">
        <v>26</v>
      </c>
      <c r="D1328">
        <v>132.19999999999999</v>
      </c>
      <c r="E1328">
        <v>131.6</v>
      </c>
      <c r="F1328">
        <v>131.80000000000001</v>
      </c>
    </row>
    <row r="1329" spans="1:6" x14ac:dyDescent="0.3">
      <c r="A1329">
        <v>2016</v>
      </c>
      <c r="B1329" t="s">
        <v>48</v>
      </c>
      <c r="C1329" t="s">
        <v>5</v>
      </c>
      <c r="D1329">
        <v>130.5</v>
      </c>
      <c r="E1329">
        <v>130.6</v>
      </c>
      <c r="F1329">
        <v>130.5</v>
      </c>
    </row>
    <row r="1330" spans="1:6" x14ac:dyDescent="0.3">
      <c r="A1330">
        <v>2016</v>
      </c>
      <c r="B1330" t="s">
        <v>48</v>
      </c>
      <c r="C1330" t="s">
        <v>15</v>
      </c>
      <c r="D1330">
        <v>137.19999999999999</v>
      </c>
      <c r="E1330">
        <v>135.69999999999999</v>
      </c>
      <c r="F1330">
        <v>136.6</v>
      </c>
    </row>
    <row r="1331" spans="1:6" x14ac:dyDescent="0.3">
      <c r="A1331">
        <v>2016</v>
      </c>
      <c r="B1331" t="s">
        <v>48</v>
      </c>
      <c r="C1331" t="s">
        <v>18</v>
      </c>
      <c r="D1331">
        <v>133.5</v>
      </c>
      <c r="E1331">
        <v>121.6</v>
      </c>
      <c r="F1331">
        <v>128.6</v>
      </c>
    </row>
    <row r="1332" spans="1:6" x14ac:dyDescent="0.3">
      <c r="A1332">
        <v>2016</v>
      </c>
      <c r="B1332" t="s">
        <v>48</v>
      </c>
      <c r="C1332" t="s">
        <v>8</v>
      </c>
      <c r="D1332">
        <v>139.19999999999999</v>
      </c>
      <c r="E1332">
        <v>132.5</v>
      </c>
      <c r="F1332">
        <v>136.1</v>
      </c>
    </row>
    <row r="1333" spans="1:6" x14ac:dyDescent="0.3">
      <c r="A1333">
        <v>2016</v>
      </c>
      <c r="B1333" t="s">
        <v>48</v>
      </c>
      <c r="C1333" t="s">
        <v>21</v>
      </c>
      <c r="D1333">
        <v>129.69999999999999</v>
      </c>
      <c r="E1333">
        <v>114.8</v>
      </c>
      <c r="F1333">
        <v>124.1</v>
      </c>
    </row>
    <row r="1334" spans="1:6" x14ac:dyDescent="0.3">
      <c r="A1334">
        <v>2016</v>
      </c>
      <c r="B1334" t="s">
        <v>48</v>
      </c>
      <c r="C1334" t="s">
        <v>29</v>
      </c>
      <c r="D1334">
        <v>133.4</v>
      </c>
      <c r="E1334">
        <v>128</v>
      </c>
      <c r="F1334">
        <v>130.9</v>
      </c>
    </row>
    <row r="1335" spans="1:6" x14ac:dyDescent="0.3">
      <c r="A1335">
        <v>2016</v>
      </c>
      <c r="B1335" t="s">
        <v>48</v>
      </c>
      <c r="C1335" t="s">
        <v>23</v>
      </c>
      <c r="D1335">
        <v>127.8</v>
      </c>
      <c r="E1335">
        <v>121.4</v>
      </c>
      <c r="F1335">
        <v>125.4</v>
      </c>
    </row>
    <row r="1336" spans="1:6" x14ac:dyDescent="0.3">
      <c r="A1336">
        <v>2016</v>
      </c>
      <c r="B1336" t="s">
        <v>48</v>
      </c>
      <c r="C1336" t="s">
        <v>22</v>
      </c>
      <c r="D1336">
        <v>131.1</v>
      </c>
      <c r="E1336">
        <v>124.3</v>
      </c>
      <c r="F1336">
        <v>127.9</v>
      </c>
    </row>
    <row r="1337" spans="1:6" x14ac:dyDescent="0.3">
      <c r="A1337">
        <v>2016</v>
      </c>
      <c r="B1337" t="s">
        <v>48</v>
      </c>
      <c r="C1337" t="s">
        <v>20</v>
      </c>
      <c r="D1337" t="s">
        <v>32</v>
      </c>
      <c r="E1337">
        <v>127.9</v>
      </c>
      <c r="F1337">
        <v>127.9</v>
      </c>
    </row>
    <row r="1338" spans="1:6" x14ac:dyDescent="0.3">
      <c r="A1338">
        <v>2016</v>
      </c>
      <c r="B1338" t="s">
        <v>48</v>
      </c>
      <c r="C1338" t="s">
        <v>4</v>
      </c>
      <c r="D1338">
        <v>138.19999999999999</v>
      </c>
      <c r="E1338">
        <v>137.69999999999999</v>
      </c>
      <c r="F1338">
        <v>138</v>
      </c>
    </row>
    <row r="1339" spans="1:6" x14ac:dyDescent="0.3">
      <c r="A1339">
        <v>2016</v>
      </c>
      <c r="B1339" t="s">
        <v>48</v>
      </c>
      <c r="C1339" t="s">
        <v>6</v>
      </c>
      <c r="D1339">
        <v>135.5</v>
      </c>
      <c r="E1339">
        <v>132.6</v>
      </c>
      <c r="F1339">
        <v>134.4</v>
      </c>
    </row>
    <row r="1340" spans="1:6" x14ac:dyDescent="0.3">
      <c r="A1340">
        <v>2016</v>
      </c>
      <c r="B1340" t="s">
        <v>48</v>
      </c>
      <c r="C1340" t="s">
        <v>28</v>
      </c>
      <c r="D1340">
        <v>124.9</v>
      </c>
      <c r="E1340">
        <v>120.5</v>
      </c>
      <c r="F1340">
        <v>122.8</v>
      </c>
    </row>
    <row r="1341" spans="1:6" x14ac:dyDescent="0.3">
      <c r="A1341">
        <v>2016</v>
      </c>
      <c r="B1341" t="s">
        <v>48</v>
      </c>
      <c r="C1341" t="s">
        <v>13</v>
      </c>
      <c r="D1341">
        <v>128.80000000000001</v>
      </c>
      <c r="E1341">
        <v>122.1</v>
      </c>
      <c r="F1341">
        <v>126</v>
      </c>
    </row>
    <row r="1342" spans="1:6" x14ac:dyDescent="0.3">
      <c r="A1342">
        <v>2016</v>
      </c>
      <c r="B1342" t="s">
        <v>48</v>
      </c>
      <c r="C1342" t="s">
        <v>7</v>
      </c>
      <c r="D1342">
        <v>120.2</v>
      </c>
      <c r="E1342">
        <v>111.9</v>
      </c>
      <c r="F1342">
        <v>117.2</v>
      </c>
    </row>
    <row r="1343" spans="1:6" x14ac:dyDescent="0.3">
      <c r="A1343">
        <v>2016</v>
      </c>
      <c r="B1343" t="s">
        <v>48</v>
      </c>
      <c r="C1343" t="s">
        <v>16</v>
      </c>
      <c r="D1343">
        <v>139.9</v>
      </c>
      <c r="E1343">
        <v>143.9</v>
      </c>
      <c r="F1343">
        <v>141</v>
      </c>
    </row>
    <row r="1344" spans="1:6" x14ac:dyDescent="0.3">
      <c r="A1344">
        <v>2016</v>
      </c>
      <c r="B1344" t="s">
        <v>48</v>
      </c>
      <c r="C1344" t="s">
        <v>27</v>
      </c>
      <c r="D1344">
        <v>122.8</v>
      </c>
      <c r="E1344">
        <v>121.2</v>
      </c>
      <c r="F1344">
        <v>122.1</v>
      </c>
    </row>
    <row r="1345" spans="1:6" x14ac:dyDescent="0.3">
      <c r="A1345">
        <v>2016</v>
      </c>
      <c r="B1345" t="s">
        <v>48</v>
      </c>
      <c r="C1345" t="s">
        <v>14</v>
      </c>
      <c r="D1345">
        <v>141.5</v>
      </c>
      <c r="E1345">
        <v>138.80000000000001</v>
      </c>
      <c r="F1345">
        <v>140.19999999999999</v>
      </c>
    </row>
    <row r="1346" spans="1:6" x14ac:dyDescent="0.3">
      <c r="A1346">
        <v>2016</v>
      </c>
      <c r="B1346" t="s">
        <v>48</v>
      </c>
      <c r="C1346" t="s">
        <v>10</v>
      </c>
      <c r="D1346">
        <v>170.4</v>
      </c>
      <c r="E1346">
        <v>173.6</v>
      </c>
      <c r="F1346">
        <v>171.5</v>
      </c>
    </row>
    <row r="1347" spans="1:6" x14ac:dyDescent="0.3">
      <c r="A1347">
        <v>2016</v>
      </c>
      <c r="B1347" t="s">
        <v>48</v>
      </c>
      <c r="C1347" t="s">
        <v>25</v>
      </c>
      <c r="D1347">
        <v>125.7</v>
      </c>
      <c r="E1347">
        <v>120.8</v>
      </c>
      <c r="F1347">
        <v>122.9</v>
      </c>
    </row>
    <row r="1348" spans="1:6" x14ac:dyDescent="0.3">
      <c r="A1348">
        <v>2016</v>
      </c>
      <c r="B1348" t="s">
        <v>48</v>
      </c>
      <c r="C1348" t="s">
        <v>12</v>
      </c>
      <c r="D1348">
        <v>135.80000000000001</v>
      </c>
      <c r="E1348">
        <v>144.80000000000001</v>
      </c>
      <c r="F1348">
        <v>138.80000000000001</v>
      </c>
    </row>
    <row r="1349" spans="1:6" x14ac:dyDescent="0.3">
      <c r="A1349">
        <v>2016</v>
      </c>
      <c r="B1349" t="s">
        <v>48</v>
      </c>
      <c r="C1349" t="s">
        <v>11</v>
      </c>
      <c r="D1349">
        <v>113.1</v>
      </c>
      <c r="E1349">
        <v>115.1</v>
      </c>
      <c r="F1349">
        <v>113.8</v>
      </c>
    </row>
    <row r="1350" spans="1:6" x14ac:dyDescent="0.3">
      <c r="A1350">
        <v>2016</v>
      </c>
      <c r="B1350" t="s">
        <v>48</v>
      </c>
      <c r="C1350" t="s">
        <v>24</v>
      </c>
      <c r="D1350">
        <v>117</v>
      </c>
      <c r="E1350">
        <v>111.8</v>
      </c>
      <c r="F1350">
        <v>114.3</v>
      </c>
    </row>
    <row r="1351" spans="1:6" x14ac:dyDescent="0.3">
      <c r="A1351">
        <v>2016</v>
      </c>
      <c r="B1351" t="s">
        <v>48</v>
      </c>
      <c r="C1351" t="s">
        <v>9</v>
      </c>
      <c r="D1351">
        <v>149.5</v>
      </c>
      <c r="E1351">
        <v>152.9</v>
      </c>
      <c r="F1351">
        <v>150.69999999999999</v>
      </c>
    </row>
    <row r="1352" spans="1:6" x14ac:dyDescent="0.3">
      <c r="A1352">
        <v>2017</v>
      </c>
      <c r="B1352" t="s">
        <v>39</v>
      </c>
      <c r="C1352" t="s">
        <v>3</v>
      </c>
      <c r="D1352">
        <v>133.19999999999999</v>
      </c>
      <c r="E1352">
        <v>132.69999999999999</v>
      </c>
      <c r="F1352">
        <v>133</v>
      </c>
    </row>
    <row r="1353" spans="1:6" x14ac:dyDescent="0.3">
      <c r="A1353">
        <v>2017</v>
      </c>
      <c r="B1353" t="s">
        <v>39</v>
      </c>
      <c r="C1353" t="s">
        <v>17</v>
      </c>
      <c r="D1353">
        <v>142.4</v>
      </c>
      <c r="E1353">
        <v>131.19999999999999</v>
      </c>
      <c r="F1353">
        <v>138</v>
      </c>
    </row>
    <row r="1354" spans="1:6" x14ac:dyDescent="0.3">
      <c r="A1354">
        <v>2017</v>
      </c>
      <c r="B1354" t="s">
        <v>39</v>
      </c>
      <c r="C1354" t="s">
        <v>19</v>
      </c>
      <c r="D1354">
        <v>141.6</v>
      </c>
      <c r="E1354">
        <v>130</v>
      </c>
      <c r="F1354">
        <v>137</v>
      </c>
    </row>
    <row r="1355" spans="1:6" x14ac:dyDescent="0.3">
      <c r="A1355">
        <v>2017</v>
      </c>
      <c r="B1355" t="s">
        <v>39</v>
      </c>
      <c r="C1355" t="s">
        <v>26</v>
      </c>
      <c r="D1355">
        <v>135.69999999999999</v>
      </c>
      <c r="E1355">
        <v>133.6</v>
      </c>
      <c r="F1355">
        <v>134.5</v>
      </c>
    </row>
    <row r="1356" spans="1:6" x14ac:dyDescent="0.3">
      <c r="A1356">
        <v>2017</v>
      </c>
      <c r="B1356" t="s">
        <v>39</v>
      </c>
      <c r="C1356" t="s">
        <v>5</v>
      </c>
      <c r="D1356">
        <v>127.1</v>
      </c>
      <c r="E1356">
        <v>124.5</v>
      </c>
      <c r="F1356">
        <v>126.1</v>
      </c>
    </row>
    <row r="1357" spans="1:6" x14ac:dyDescent="0.3">
      <c r="A1357">
        <v>2017</v>
      </c>
      <c r="B1357" t="s">
        <v>39</v>
      </c>
      <c r="C1357" t="s">
        <v>15</v>
      </c>
      <c r="D1357">
        <v>133.5</v>
      </c>
      <c r="E1357">
        <v>133.4</v>
      </c>
      <c r="F1357">
        <v>133.5</v>
      </c>
    </row>
    <row r="1358" spans="1:6" x14ac:dyDescent="0.3">
      <c r="A1358">
        <v>2017</v>
      </c>
      <c r="B1358" t="s">
        <v>39</v>
      </c>
      <c r="C1358" t="s">
        <v>18</v>
      </c>
      <c r="D1358">
        <v>136.80000000000001</v>
      </c>
      <c r="E1358">
        <v>123</v>
      </c>
      <c r="F1358">
        <v>131.1</v>
      </c>
    </row>
    <row r="1359" spans="1:6" x14ac:dyDescent="0.3">
      <c r="A1359">
        <v>2017</v>
      </c>
      <c r="B1359" t="s">
        <v>39</v>
      </c>
      <c r="C1359" t="s">
        <v>8</v>
      </c>
      <c r="D1359">
        <v>141.80000000000001</v>
      </c>
      <c r="E1359">
        <v>137.69999999999999</v>
      </c>
      <c r="F1359">
        <v>139.9</v>
      </c>
    </row>
    <row r="1360" spans="1:6" x14ac:dyDescent="0.3">
      <c r="A1360">
        <v>2017</v>
      </c>
      <c r="B1360" t="s">
        <v>39</v>
      </c>
      <c r="C1360" t="s">
        <v>21</v>
      </c>
      <c r="D1360">
        <v>135</v>
      </c>
      <c r="E1360">
        <v>121.4</v>
      </c>
      <c r="F1360">
        <v>129.80000000000001</v>
      </c>
    </row>
    <row r="1361" spans="1:6" x14ac:dyDescent="0.3">
      <c r="A1361">
        <v>2017</v>
      </c>
      <c r="B1361" t="s">
        <v>39</v>
      </c>
      <c r="C1361" t="s">
        <v>29</v>
      </c>
      <c r="D1361">
        <v>132.9</v>
      </c>
      <c r="E1361">
        <v>129.1</v>
      </c>
      <c r="F1361">
        <v>131.1</v>
      </c>
    </row>
    <row r="1362" spans="1:6" x14ac:dyDescent="0.3">
      <c r="A1362">
        <v>2017</v>
      </c>
      <c r="B1362" t="s">
        <v>39</v>
      </c>
      <c r="C1362" t="s">
        <v>23</v>
      </c>
      <c r="D1362">
        <v>131</v>
      </c>
      <c r="E1362">
        <v>123.4</v>
      </c>
      <c r="F1362">
        <v>128.1</v>
      </c>
    </row>
    <row r="1363" spans="1:6" x14ac:dyDescent="0.3">
      <c r="A1363">
        <v>2017</v>
      </c>
      <c r="B1363" t="s">
        <v>39</v>
      </c>
      <c r="C1363" t="s">
        <v>22</v>
      </c>
      <c r="D1363">
        <v>134.30000000000001</v>
      </c>
      <c r="E1363">
        <v>126</v>
      </c>
      <c r="F1363">
        <v>130.4</v>
      </c>
    </row>
    <row r="1364" spans="1:6" x14ac:dyDescent="0.3">
      <c r="A1364">
        <v>2017</v>
      </c>
      <c r="B1364" t="s">
        <v>39</v>
      </c>
      <c r="C1364" t="s">
        <v>20</v>
      </c>
      <c r="D1364" t="s">
        <v>32</v>
      </c>
      <c r="E1364">
        <v>131.69999999999999</v>
      </c>
      <c r="F1364">
        <v>131.69999999999999</v>
      </c>
    </row>
    <row r="1365" spans="1:6" x14ac:dyDescent="0.3">
      <c r="A1365">
        <v>2017</v>
      </c>
      <c r="B1365" t="s">
        <v>39</v>
      </c>
      <c r="C1365" t="s">
        <v>4</v>
      </c>
      <c r="D1365">
        <v>138.69999999999999</v>
      </c>
      <c r="E1365">
        <v>140.6</v>
      </c>
      <c r="F1365">
        <v>139.4</v>
      </c>
    </row>
    <row r="1366" spans="1:6" x14ac:dyDescent="0.3">
      <c r="A1366">
        <v>2017</v>
      </c>
      <c r="B1366" t="s">
        <v>39</v>
      </c>
      <c r="C1366" t="s">
        <v>6</v>
      </c>
      <c r="D1366">
        <v>137.69999999999999</v>
      </c>
      <c r="E1366">
        <v>136.30000000000001</v>
      </c>
      <c r="F1366">
        <v>137.19999999999999</v>
      </c>
    </row>
    <row r="1367" spans="1:6" x14ac:dyDescent="0.3">
      <c r="A1367">
        <v>2017</v>
      </c>
      <c r="B1367" t="s">
        <v>39</v>
      </c>
      <c r="C1367" t="s">
        <v>28</v>
      </c>
      <c r="D1367">
        <v>127.5</v>
      </c>
      <c r="E1367">
        <v>122.5</v>
      </c>
      <c r="F1367">
        <v>125.1</v>
      </c>
    </row>
    <row r="1368" spans="1:6" x14ac:dyDescent="0.3">
      <c r="A1368">
        <v>2017</v>
      </c>
      <c r="B1368" t="s">
        <v>39</v>
      </c>
      <c r="C1368" t="s">
        <v>13</v>
      </c>
      <c r="D1368">
        <v>130</v>
      </c>
      <c r="E1368">
        <v>123.8</v>
      </c>
      <c r="F1368">
        <v>127.4</v>
      </c>
    </row>
    <row r="1369" spans="1:6" x14ac:dyDescent="0.3">
      <c r="A1369">
        <v>2017</v>
      </c>
      <c r="B1369" t="s">
        <v>39</v>
      </c>
      <c r="C1369" t="s">
        <v>7</v>
      </c>
      <c r="D1369">
        <v>121.3</v>
      </c>
      <c r="E1369">
        <v>113.5</v>
      </c>
      <c r="F1369">
        <v>118.4</v>
      </c>
    </row>
    <row r="1370" spans="1:6" x14ac:dyDescent="0.3">
      <c r="A1370">
        <v>2017</v>
      </c>
      <c r="B1370" t="s">
        <v>39</v>
      </c>
      <c r="C1370" t="s">
        <v>16</v>
      </c>
      <c r="D1370">
        <v>144.4</v>
      </c>
      <c r="E1370">
        <v>148</v>
      </c>
      <c r="F1370">
        <v>145.4</v>
      </c>
    </row>
    <row r="1371" spans="1:6" x14ac:dyDescent="0.3">
      <c r="A1371">
        <v>2017</v>
      </c>
      <c r="B1371" t="s">
        <v>39</v>
      </c>
      <c r="C1371" t="s">
        <v>27</v>
      </c>
      <c r="D1371">
        <v>123.7</v>
      </c>
      <c r="E1371">
        <v>122.2</v>
      </c>
      <c r="F1371">
        <v>123.1</v>
      </c>
    </row>
    <row r="1372" spans="1:6" x14ac:dyDescent="0.3">
      <c r="A1372">
        <v>2017</v>
      </c>
      <c r="B1372" t="s">
        <v>39</v>
      </c>
      <c r="C1372" t="s">
        <v>14</v>
      </c>
      <c r="D1372">
        <v>145.5</v>
      </c>
      <c r="E1372">
        <v>142.6</v>
      </c>
      <c r="F1372">
        <v>144.19999999999999</v>
      </c>
    </row>
    <row r="1373" spans="1:6" x14ac:dyDescent="0.3">
      <c r="A1373">
        <v>2017</v>
      </c>
      <c r="B1373" t="s">
        <v>39</v>
      </c>
      <c r="C1373" t="s">
        <v>10</v>
      </c>
      <c r="D1373">
        <v>144.5</v>
      </c>
      <c r="E1373">
        <v>133.80000000000001</v>
      </c>
      <c r="F1373">
        <v>140.9</v>
      </c>
    </row>
    <row r="1374" spans="1:6" x14ac:dyDescent="0.3">
      <c r="A1374">
        <v>2017</v>
      </c>
      <c r="B1374" t="s">
        <v>39</v>
      </c>
      <c r="C1374" t="s">
        <v>25</v>
      </c>
      <c r="D1374">
        <v>128.30000000000001</v>
      </c>
      <c r="E1374">
        <v>122.6</v>
      </c>
      <c r="F1374">
        <v>125.1</v>
      </c>
    </row>
    <row r="1375" spans="1:6" x14ac:dyDescent="0.3">
      <c r="A1375">
        <v>2017</v>
      </c>
      <c r="B1375" t="s">
        <v>39</v>
      </c>
      <c r="C1375" t="s">
        <v>12</v>
      </c>
      <c r="D1375">
        <v>134.1</v>
      </c>
      <c r="E1375">
        <v>141.30000000000001</v>
      </c>
      <c r="F1375">
        <v>136.5</v>
      </c>
    </row>
    <row r="1376" spans="1:6" x14ac:dyDescent="0.3">
      <c r="A1376">
        <v>2017</v>
      </c>
      <c r="B1376" t="s">
        <v>39</v>
      </c>
      <c r="C1376" t="s">
        <v>11</v>
      </c>
      <c r="D1376">
        <v>117.4</v>
      </c>
      <c r="E1376">
        <v>120.8</v>
      </c>
      <c r="F1376">
        <v>118.5</v>
      </c>
    </row>
    <row r="1377" spans="1:6" x14ac:dyDescent="0.3">
      <c r="A1377">
        <v>2017</v>
      </c>
      <c r="B1377" t="s">
        <v>39</v>
      </c>
      <c r="C1377" t="s">
        <v>24</v>
      </c>
      <c r="D1377">
        <v>119.2</v>
      </c>
      <c r="E1377">
        <v>114.3</v>
      </c>
      <c r="F1377">
        <v>116.6</v>
      </c>
    </row>
    <row r="1378" spans="1:6" x14ac:dyDescent="0.3">
      <c r="A1378">
        <v>2017</v>
      </c>
      <c r="B1378" t="s">
        <v>39</v>
      </c>
      <c r="C1378" t="s">
        <v>9</v>
      </c>
      <c r="D1378">
        <v>121.5</v>
      </c>
      <c r="E1378">
        <v>127.1</v>
      </c>
      <c r="F1378">
        <v>123.4</v>
      </c>
    </row>
    <row r="1379" spans="1:6" x14ac:dyDescent="0.3">
      <c r="A1379">
        <v>2017</v>
      </c>
      <c r="B1379" t="s">
        <v>46</v>
      </c>
      <c r="C1379" t="s">
        <v>3</v>
      </c>
      <c r="D1379">
        <v>134.80000000000001</v>
      </c>
      <c r="E1379">
        <v>133.19999999999999</v>
      </c>
      <c r="F1379">
        <v>134.30000000000001</v>
      </c>
    </row>
    <row r="1380" spans="1:6" x14ac:dyDescent="0.3">
      <c r="A1380">
        <v>2017</v>
      </c>
      <c r="B1380" t="s">
        <v>46</v>
      </c>
      <c r="C1380" t="s">
        <v>17</v>
      </c>
      <c r="D1380">
        <v>145.30000000000001</v>
      </c>
      <c r="E1380">
        <v>132.69999999999999</v>
      </c>
      <c r="F1380">
        <v>140.30000000000001</v>
      </c>
    </row>
    <row r="1381" spans="1:6" x14ac:dyDescent="0.3">
      <c r="A1381">
        <v>2017</v>
      </c>
      <c r="B1381" t="s">
        <v>46</v>
      </c>
      <c r="C1381" t="s">
        <v>19</v>
      </c>
      <c r="D1381">
        <v>144.5</v>
      </c>
      <c r="E1381">
        <v>131.4</v>
      </c>
      <c r="F1381">
        <v>139.30000000000001</v>
      </c>
    </row>
    <row r="1382" spans="1:6" x14ac:dyDescent="0.3">
      <c r="A1382">
        <v>2017</v>
      </c>
      <c r="B1382" t="s">
        <v>46</v>
      </c>
      <c r="C1382" t="s">
        <v>26</v>
      </c>
      <c r="D1382">
        <v>140.19999999999999</v>
      </c>
      <c r="E1382">
        <v>135.69999999999999</v>
      </c>
      <c r="F1382">
        <v>137.6</v>
      </c>
    </row>
    <row r="1383" spans="1:6" x14ac:dyDescent="0.3">
      <c r="A1383">
        <v>2017</v>
      </c>
      <c r="B1383" t="s">
        <v>46</v>
      </c>
      <c r="C1383" t="s">
        <v>5</v>
      </c>
      <c r="D1383">
        <v>130</v>
      </c>
      <c r="E1383">
        <v>128.30000000000001</v>
      </c>
      <c r="F1383">
        <v>129.30000000000001</v>
      </c>
    </row>
    <row r="1384" spans="1:6" x14ac:dyDescent="0.3">
      <c r="A1384">
        <v>2017</v>
      </c>
      <c r="B1384" t="s">
        <v>46</v>
      </c>
      <c r="C1384" t="s">
        <v>15</v>
      </c>
      <c r="D1384">
        <v>140.6</v>
      </c>
      <c r="E1384">
        <v>140.5</v>
      </c>
      <c r="F1384">
        <v>140.6</v>
      </c>
    </row>
    <row r="1385" spans="1:6" x14ac:dyDescent="0.3">
      <c r="A1385">
        <v>2017</v>
      </c>
      <c r="B1385" t="s">
        <v>46</v>
      </c>
      <c r="C1385" t="s">
        <v>18</v>
      </c>
      <c r="D1385">
        <v>139.19999999999999</v>
      </c>
      <c r="E1385">
        <v>124.3</v>
      </c>
      <c r="F1385">
        <v>133</v>
      </c>
    </row>
    <row r="1386" spans="1:6" x14ac:dyDescent="0.3">
      <c r="A1386">
        <v>2017</v>
      </c>
      <c r="B1386" t="s">
        <v>46</v>
      </c>
      <c r="C1386" t="s">
        <v>8</v>
      </c>
      <c r="D1386">
        <v>148</v>
      </c>
      <c r="E1386">
        <v>142.69999999999999</v>
      </c>
      <c r="F1386">
        <v>145.5</v>
      </c>
    </row>
    <row r="1387" spans="1:6" x14ac:dyDescent="0.3">
      <c r="A1387">
        <v>2017</v>
      </c>
      <c r="B1387" t="s">
        <v>46</v>
      </c>
      <c r="C1387" t="s">
        <v>21</v>
      </c>
      <c r="D1387">
        <v>136.4</v>
      </c>
      <c r="E1387">
        <v>118.9</v>
      </c>
      <c r="F1387">
        <v>129.80000000000001</v>
      </c>
    </row>
    <row r="1388" spans="1:6" x14ac:dyDescent="0.3">
      <c r="A1388">
        <v>2017</v>
      </c>
      <c r="B1388" t="s">
        <v>46</v>
      </c>
      <c r="C1388" t="s">
        <v>29</v>
      </c>
      <c r="D1388">
        <v>137.80000000000001</v>
      </c>
      <c r="E1388">
        <v>132.69999999999999</v>
      </c>
      <c r="F1388">
        <v>135.4</v>
      </c>
    </row>
    <row r="1389" spans="1:6" x14ac:dyDescent="0.3">
      <c r="A1389">
        <v>2017</v>
      </c>
      <c r="B1389" t="s">
        <v>46</v>
      </c>
      <c r="C1389" t="s">
        <v>23</v>
      </c>
      <c r="D1389">
        <v>133</v>
      </c>
      <c r="E1389">
        <v>125.7</v>
      </c>
      <c r="F1389">
        <v>130.19999999999999</v>
      </c>
    </row>
    <row r="1390" spans="1:6" x14ac:dyDescent="0.3">
      <c r="A1390">
        <v>2017</v>
      </c>
      <c r="B1390" t="s">
        <v>46</v>
      </c>
      <c r="C1390" t="s">
        <v>22</v>
      </c>
      <c r="D1390">
        <v>137.30000000000001</v>
      </c>
      <c r="E1390">
        <v>127.7</v>
      </c>
      <c r="F1390">
        <v>132.80000000000001</v>
      </c>
    </row>
    <row r="1391" spans="1:6" x14ac:dyDescent="0.3">
      <c r="A1391">
        <v>2017</v>
      </c>
      <c r="B1391" t="s">
        <v>46</v>
      </c>
      <c r="C1391" t="s">
        <v>20</v>
      </c>
      <c r="D1391" t="s">
        <v>32</v>
      </c>
      <c r="E1391">
        <v>134.4</v>
      </c>
      <c r="F1391">
        <v>134.4</v>
      </c>
    </row>
    <row r="1392" spans="1:6" x14ac:dyDescent="0.3">
      <c r="A1392">
        <v>2017</v>
      </c>
      <c r="B1392" t="s">
        <v>46</v>
      </c>
      <c r="C1392" t="s">
        <v>4</v>
      </c>
      <c r="D1392">
        <v>143.1</v>
      </c>
      <c r="E1392">
        <v>143.9</v>
      </c>
      <c r="F1392">
        <v>143.4</v>
      </c>
    </row>
    <row r="1393" spans="1:6" x14ac:dyDescent="0.3">
      <c r="A1393">
        <v>2017</v>
      </c>
      <c r="B1393" t="s">
        <v>46</v>
      </c>
      <c r="C1393" t="s">
        <v>6</v>
      </c>
      <c r="D1393">
        <v>139.4</v>
      </c>
      <c r="E1393">
        <v>138.30000000000001</v>
      </c>
      <c r="F1393">
        <v>139</v>
      </c>
    </row>
    <row r="1394" spans="1:6" x14ac:dyDescent="0.3">
      <c r="A1394">
        <v>2017</v>
      </c>
      <c r="B1394" t="s">
        <v>46</v>
      </c>
      <c r="C1394" t="s">
        <v>28</v>
      </c>
      <c r="D1394">
        <v>129.69999999999999</v>
      </c>
      <c r="E1394">
        <v>123.8</v>
      </c>
      <c r="F1394">
        <v>126.8</v>
      </c>
    </row>
    <row r="1395" spans="1:6" x14ac:dyDescent="0.3">
      <c r="A1395">
        <v>2017</v>
      </c>
      <c r="B1395" t="s">
        <v>46</v>
      </c>
      <c r="C1395" t="s">
        <v>13</v>
      </c>
      <c r="D1395">
        <v>131.6</v>
      </c>
      <c r="E1395">
        <v>124.6</v>
      </c>
      <c r="F1395">
        <v>128.69999999999999</v>
      </c>
    </row>
    <row r="1396" spans="1:6" x14ac:dyDescent="0.3">
      <c r="A1396">
        <v>2017</v>
      </c>
      <c r="B1396" t="s">
        <v>46</v>
      </c>
      <c r="C1396" t="s">
        <v>7</v>
      </c>
      <c r="D1396">
        <v>120.5</v>
      </c>
      <c r="E1396">
        <v>114.1</v>
      </c>
      <c r="F1396">
        <v>118.1</v>
      </c>
    </row>
    <row r="1397" spans="1:6" x14ac:dyDescent="0.3">
      <c r="A1397">
        <v>2017</v>
      </c>
      <c r="B1397" t="s">
        <v>46</v>
      </c>
      <c r="C1397" t="s">
        <v>16</v>
      </c>
      <c r="D1397">
        <v>149</v>
      </c>
      <c r="E1397">
        <v>152.1</v>
      </c>
      <c r="F1397">
        <v>149.80000000000001</v>
      </c>
    </row>
    <row r="1398" spans="1:6" x14ac:dyDescent="0.3">
      <c r="A1398">
        <v>2017</v>
      </c>
      <c r="B1398" t="s">
        <v>46</v>
      </c>
      <c r="C1398" t="s">
        <v>27</v>
      </c>
      <c r="D1398">
        <v>125.4</v>
      </c>
      <c r="E1398">
        <v>123.3</v>
      </c>
      <c r="F1398">
        <v>124.5</v>
      </c>
    </row>
    <row r="1399" spans="1:6" x14ac:dyDescent="0.3">
      <c r="A1399">
        <v>2017</v>
      </c>
      <c r="B1399" t="s">
        <v>46</v>
      </c>
      <c r="C1399" t="s">
        <v>14</v>
      </c>
      <c r="D1399">
        <v>148.69999999999999</v>
      </c>
      <c r="E1399">
        <v>144.5</v>
      </c>
      <c r="F1399">
        <v>146.80000000000001</v>
      </c>
    </row>
    <row r="1400" spans="1:6" x14ac:dyDescent="0.3">
      <c r="A1400">
        <v>2017</v>
      </c>
      <c r="B1400" t="s">
        <v>46</v>
      </c>
      <c r="C1400" t="s">
        <v>10</v>
      </c>
      <c r="D1400">
        <v>137.4</v>
      </c>
      <c r="E1400">
        <v>123.5</v>
      </c>
      <c r="F1400">
        <v>132.69999999999999</v>
      </c>
    </row>
    <row r="1401" spans="1:6" x14ac:dyDescent="0.3">
      <c r="A1401">
        <v>2017</v>
      </c>
      <c r="B1401" t="s">
        <v>46</v>
      </c>
      <c r="C1401" t="s">
        <v>25</v>
      </c>
      <c r="D1401">
        <v>131.5</v>
      </c>
      <c r="E1401">
        <v>124.1</v>
      </c>
      <c r="F1401">
        <v>127.3</v>
      </c>
    </row>
    <row r="1402" spans="1:6" x14ac:dyDescent="0.3">
      <c r="A1402">
        <v>2017</v>
      </c>
      <c r="B1402" t="s">
        <v>46</v>
      </c>
      <c r="C1402" t="s">
        <v>12</v>
      </c>
      <c r="D1402">
        <v>134.69999999999999</v>
      </c>
      <c r="E1402">
        <v>137.5</v>
      </c>
      <c r="F1402">
        <v>135.6</v>
      </c>
    </row>
    <row r="1403" spans="1:6" x14ac:dyDescent="0.3">
      <c r="A1403">
        <v>2017</v>
      </c>
      <c r="B1403" t="s">
        <v>46</v>
      </c>
      <c r="C1403" t="s">
        <v>11</v>
      </c>
      <c r="D1403">
        <v>120.8</v>
      </c>
      <c r="E1403">
        <v>122.1</v>
      </c>
      <c r="F1403">
        <v>121.2</v>
      </c>
    </row>
    <row r="1404" spans="1:6" x14ac:dyDescent="0.3">
      <c r="A1404">
        <v>2017</v>
      </c>
      <c r="B1404" t="s">
        <v>46</v>
      </c>
      <c r="C1404" t="s">
        <v>24</v>
      </c>
      <c r="D1404">
        <v>120.3</v>
      </c>
      <c r="E1404">
        <v>114.6</v>
      </c>
      <c r="F1404">
        <v>117.3</v>
      </c>
    </row>
    <row r="1405" spans="1:6" x14ac:dyDescent="0.3">
      <c r="A1405">
        <v>2017</v>
      </c>
      <c r="B1405" t="s">
        <v>46</v>
      </c>
      <c r="C1405" t="s">
        <v>9</v>
      </c>
      <c r="D1405">
        <v>162.9</v>
      </c>
      <c r="E1405">
        <v>179.8</v>
      </c>
      <c r="F1405">
        <v>168.6</v>
      </c>
    </row>
    <row r="1406" spans="1:6" x14ac:dyDescent="0.3">
      <c r="A1406">
        <v>2017</v>
      </c>
      <c r="B1406" t="s">
        <v>55</v>
      </c>
      <c r="C1406" t="s">
        <v>3</v>
      </c>
      <c r="D1406">
        <v>136.4</v>
      </c>
      <c r="E1406">
        <v>134.4</v>
      </c>
      <c r="F1406">
        <v>135.80000000000001</v>
      </c>
    </row>
    <row r="1407" spans="1:6" x14ac:dyDescent="0.3">
      <c r="A1407">
        <v>2017</v>
      </c>
      <c r="B1407" t="s">
        <v>55</v>
      </c>
      <c r="C1407" t="s">
        <v>17</v>
      </c>
      <c r="D1407">
        <v>148</v>
      </c>
      <c r="E1407">
        <v>135.6</v>
      </c>
      <c r="F1407">
        <v>143.1</v>
      </c>
    </row>
    <row r="1408" spans="1:6" x14ac:dyDescent="0.3">
      <c r="A1408">
        <v>2017</v>
      </c>
      <c r="B1408" t="s">
        <v>55</v>
      </c>
      <c r="C1408" t="s">
        <v>19</v>
      </c>
      <c r="D1408">
        <v>147.19999999999999</v>
      </c>
      <c r="E1408">
        <v>134</v>
      </c>
      <c r="F1408">
        <v>142</v>
      </c>
    </row>
    <row r="1409" spans="1:6" x14ac:dyDescent="0.3">
      <c r="A1409">
        <v>2017</v>
      </c>
      <c r="B1409" t="s">
        <v>55</v>
      </c>
      <c r="C1409" t="s">
        <v>26</v>
      </c>
      <c r="D1409">
        <v>141.1</v>
      </c>
      <c r="E1409">
        <v>136.69999999999999</v>
      </c>
      <c r="F1409">
        <v>138.5</v>
      </c>
    </row>
    <row r="1410" spans="1:6" x14ac:dyDescent="0.3">
      <c r="A1410">
        <v>2017</v>
      </c>
      <c r="B1410" t="s">
        <v>55</v>
      </c>
      <c r="C1410" t="s">
        <v>5</v>
      </c>
      <c r="D1410">
        <v>144.80000000000001</v>
      </c>
      <c r="E1410">
        <v>145.9</v>
      </c>
      <c r="F1410">
        <v>145.19999999999999</v>
      </c>
    </row>
    <row r="1411" spans="1:6" x14ac:dyDescent="0.3">
      <c r="A1411">
        <v>2017</v>
      </c>
      <c r="B1411" t="s">
        <v>55</v>
      </c>
      <c r="C1411" t="s">
        <v>15</v>
      </c>
      <c r="D1411">
        <v>141.5</v>
      </c>
      <c r="E1411">
        <v>138.80000000000001</v>
      </c>
      <c r="F1411">
        <v>140.5</v>
      </c>
    </row>
    <row r="1412" spans="1:6" x14ac:dyDescent="0.3">
      <c r="A1412">
        <v>2017</v>
      </c>
      <c r="B1412" t="s">
        <v>55</v>
      </c>
      <c r="C1412" t="s">
        <v>18</v>
      </c>
      <c r="D1412">
        <v>141.9</v>
      </c>
      <c r="E1412">
        <v>125.6</v>
      </c>
      <c r="F1412">
        <v>135.1</v>
      </c>
    </row>
    <row r="1413" spans="1:6" x14ac:dyDescent="0.3">
      <c r="A1413">
        <v>2017</v>
      </c>
      <c r="B1413" t="s">
        <v>55</v>
      </c>
      <c r="C1413" t="s">
        <v>8</v>
      </c>
      <c r="D1413">
        <v>147.19999999999999</v>
      </c>
      <c r="E1413">
        <v>135</v>
      </c>
      <c r="F1413">
        <v>141.5</v>
      </c>
    </row>
    <row r="1414" spans="1:6" x14ac:dyDescent="0.3">
      <c r="A1414">
        <v>2017</v>
      </c>
      <c r="B1414" t="s">
        <v>55</v>
      </c>
      <c r="C1414" t="s">
        <v>21</v>
      </c>
      <c r="D1414">
        <v>142.6</v>
      </c>
      <c r="E1414">
        <v>126.8</v>
      </c>
      <c r="F1414">
        <v>136.6</v>
      </c>
    </row>
    <row r="1415" spans="1:6" x14ac:dyDescent="0.3">
      <c r="A1415">
        <v>2017</v>
      </c>
      <c r="B1415" t="s">
        <v>55</v>
      </c>
      <c r="C1415" t="s">
        <v>29</v>
      </c>
      <c r="D1415">
        <v>139.80000000000001</v>
      </c>
      <c r="E1415">
        <v>134.1</v>
      </c>
      <c r="F1415">
        <v>137.19999999999999</v>
      </c>
    </row>
    <row r="1416" spans="1:6" x14ac:dyDescent="0.3">
      <c r="A1416">
        <v>2017</v>
      </c>
      <c r="B1416" t="s">
        <v>55</v>
      </c>
      <c r="C1416" t="s">
        <v>23</v>
      </c>
      <c r="D1416">
        <v>136.1</v>
      </c>
      <c r="E1416">
        <v>128.19999999999999</v>
      </c>
      <c r="F1416">
        <v>133.1</v>
      </c>
    </row>
    <row r="1417" spans="1:6" x14ac:dyDescent="0.3">
      <c r="A1417">
        <v>2017</v>
      </c>
      <c r="B1417" t="s">
        <v>55</v>
      </c>
      <c r="C1417" t="s">
        <v>22</v>
      </c>
      <c r="D1417">
        <v>139.5</v>
      </c>
      <c r="E1417">
        <v>129.30000000000001</v>
      </c>
      <c r="F1417">
        <v>134.69999999999999</v>
      </c>
    </row>
    <row r="1418" spans="1:6" x14ac:dyDescent="0.3">
      <c r="A1418">
        <v>2017</v>
      </c>
      <c r="B1418" t="s">
        <v>55</v>
      </c>
      <c r="C1418" t="s">
        <v>20</v>
      </c>
      <c r="D1418" t="s">
        <v>32</v>
      </c>
      <c r="E1418">
        <v>139.1</v>
      </c>
      <c r="F1418">
        <v>139.1</v>
      </c>
    </row>
    <row r="1419" spans="1:6" x14ac:dyDescent="0.3">
      <c r="A1419">
        <v>2017</v>
      </c>
      <c r="B1419" t="s">
        <v>55</v>
      </c>
      <c r="C1419" t="s">
        <v>4</v>
      </c>
      <c r="D1419">
        <v>143.69999999999999</v>
      </c>
      <c r="E1419">
        <v>142.6</v>
      </c>
      <c r="F1419">
        <v>143.30000000000001</v>
      </c>
    </row>
    <row r="1420" spans="1:6" x14ac:dyDescent="0.3">
      <c r="A1420">
        <v>2017</v>
      </c>
      <c r="B1420" t="s">
        <v>55</v>
      </c>
      <c r="C1420" t="s">
        <v>6</v>
      </c>
      <c r="D1420">
        <v>141.9</v>
      </c>
      <c r="E1420">
        <v>139.5</v>
      </c>
      <c r="F1420">
        <v>141</v>
      </c>
    </row>
    <row r="1421" spans="1:6" x14ac:dyDescent="0.3">
      <c r="A1421">
        <v>2017</v>
      </c>
      <c r="B1421" t="s">
        <v>55</v>
      </c>
      <c r="C1421" t="s">
        <v>28</v>
      </c>
      <c r="D1421">
        <v>131.9</v>
      </c>
      <c r="E1421">
        <v>125.1</v>
      </c>
      <c r="F1421">
        <v>128.6</v>
      </c>
    </row>
    <row r="1422" spans="1:6" x14ac:dyDescent="0.3">
      <c r="A1422">
        <v>2017</v>
      </c>
      <c r="B1422" t="s">
        <v>55</v>
      </c>
      <c r="C1422" t="s">
        <v>13</v>
      </c>
      <c r="D1422">
        <v>131.1</v>
      </c>
      <c r="E1422">
        <v>125.7</v>
      </c>
      <c r="F1422">
        <v>128.80000000000001</v>
      </c>
    </row>
    <row r="1423" spans="1:6" x14ac:dyDescent="0.3">
      <c r="A1423">
        <v>2017</v>
      </c>
      <c r="B1423" t="s">
        <v>55</v>
      </c>
      <c r="C1423" t="s">
        <v>7</v>
      </c>
      <c r="D1423">
        <v>123.1</v>
      </c>
      <c r="E1423">
        <v>115.9</v>
      </c>
      <c r="F1423">
        <v>120.5</v>
      </c>
    </row>
    <row r="1424" spans="1:6" x14ac:dyDescent="0.3">
      <c r="A1424">
        <v>2017</v>
      </c>
      <c r="B1424" t="s">
        <v>55</v>
      </c>
      <c r="C1424" t="s">
        <v>16</v>
      </c>
      <c r="D1424">
        <v>153.19999999999999</v>
      </c>
      <c r="E1424">
        <v>157</v>
      </c>
      <c r="F1424">
        <v>154.19999999999999</v>
      </c>
    </row>
    <row r="1425" spans="1:6" x14ac:dyDescent="0.3">
      <c r="A1425">
        <v>2017</v>
      </c>
      <c r="B1425" t="s">
        <v>55</v>
      </c>
      <c r="C1425" t="s">
        <v>27</v>
      </c>
      <c r="D1425">
        <v>127.8</v>
      </c>
      <c r="E1425">
        <v>124.6</v>
      </c>
      <c r="F1425">
        <v>126.5</v>
      </c>
    </row>
    <row r="1426" spans="1:6" x14ac:dyDescent="0.3">
      <c r="A1426">
        <v>2017</v>
      </c>
      <c r="B1426" t="s">
        <v>55</v>
      </c>
      <c r="C1426" t="s">
        <v>14</v>
      </c>
      <c r="D1426">
        <v>151.4</v>
      </c>
      <c r="E1426">
        <v>146.30000000000001</v>
      </c>
      <c r="F1426">
        <v>149</v>
      </c>
    </row>
    <row r="1427" spans="1:6" x14ac:dyDescent="0.3">
      <c r="A1427">
        <v>2017</v>
      </c>
      <c r="B1427" t="s">
        <v>55</v>
      </c>
      <c r="C1427" t="s">
        <v>10</v>
      </c>
      <c r="D1427">
        <v>133.80000000000001</v>
      </c>
      <c r="E1427">
        <v>119.8</v>
      </c>
      <c r="F1427">
        <v>129.1</v>
      </c>
    </row>
    <row r="1428" spans="1:6" x14ac:dyDescent="0.3">
      <c r="A1428">
        <v>2017</v>
      </c>
      <c r="B1428" t="s">
        <v>55</v>
      </c>
      <c r="C1428" t="s">
        <v>25</v>
      </c>
      <c r="D1428">
        <v>133.4</v>
      </c>
      <c r="E1428">
        <v>125.6</v>
      </c>
      <c r="F1428">
        <v>129</v>
      </c>
    </row>
    <row r="1429" spans="1:6" x14ac:dyDescent="0.3">
      <c r="A1429">
        <v>2017</v>
      </c>
      <c r="B1429" t="s">
        <v>55</v>
      </c>
      <c r="C1429" t="s">
        <v>12</v>
      </c>
      <c r="D1429">
        <v>135.80000000000001</v>
      </c>
      <c r="E1429">
        <v>139.69999999999999</v>
      </c>
      <c r="F1429">
        <v>137.1</v>
      </c>
    </row>
    <row r="1430" spans="1:6" x14ac:dyDescent="0.3">
      <c r="A1430">
        <v>2017</v>
      </c>
      <c r="B1430" t="s">
        <v>55</v>
      </c>
      <c r="C1430" t="s">
        <v>11</v>
      </c>
      <c r="D1430">
        <v>121.9</v>
      </c>
      <c r="E1430">
        <v>120.7</v>
      </c>
      <c r="F1430">
        <v>121.5</v>
      </c>
    </row>
    <row r="1431" spans="1:6" x14ac:dyDescent="0.3">
      <c r="A1431">
        <v>2017</v>
      </c>
      <c r="B1431" t="s">
        <v>55</v>
      </c>
      <c r="C1431" t="s">
        <v>24</v>
      </c>
      <c r="D1431">
        <v>122</v>
      </c>
      <c r="E1431">
        <v>115.3</v>
      </c>
      <c r="F1431">
        <v>118.5</v>
      </c>
    </row>
    <row r="1432" spans="1:6" x14ac:dyDescent="0.3">
      <c r="A1432">
        <v>2017</v>
      </c>
      <c r="B1432" t="s">
        <v>55</v>
      </c>
      <c r="C1432" t="s">
        <v>9</v>
      </c>
      <c r="D1432">
        <v>161</v>
      </c>
      <c r="E1432">
        <v>163.19999999999999</v>
      </c>
      <c r="F1432">
        <v>161.69999999999999</v>
      </c>
    </row>
    <row r="1433" spans="1:6" x14ac:dyDescent="0.3">
      <c r="A1433">
        <v>2017</v>
      </c>
      <c r="B1433" t="s">
        <v>36</v>
      </c>
      <c r="C1433" t="s">
        <v>3</v>
      </c>
      <c r="D1433">
        <v>133.30000000000001</v>
      </c>
      <c r="E1433">
        <v>132.80000000000001</v>
      </c>
      <c r="F1433">
        <v>133.1</v>
      </c>
    </row>
    <row r="1434" spans="1:6" x14ac:dyDescent="0.3">
      <c r="A1434">
        <v>2017</v>
      </c>
      <c r="B1434" t="s">
        <v>36</v>
      </c>
      <c r="C1434" t="s">
        <v>17</v>
      </c>
      <c r="D1434">
        <v>140.9</v>
      </c>
      <c r="E1434">
        <v>130.5</v>
      </c>
      <c r="F1434">
        <v>136.80000000000001</v>
      </c>
    </row>
    <row r="1435" spans="1:6" x14ac:dyDescent="0.3">
      <c r="A1435">
        <v>2017</v>
      </c>
      <c r="B1435" t="s">
        <v>36</v>
      </c>
      <c r="C1435" t="s">
        <v>19</v>
      </c>
      <c r="D1435">
        <v>140.19999999999999</v>
      </c>
      <c r="E1435">
        <v>129.30000000000001</v>
      </c>
      <c r="F1435">
        <v>135.9</v>
      </c>
    </row>
    <row r="1436" spans="1:6" x14ac:dyDescent="0.3">
      <c r="A1436">
        <v>2017</v>
      </c>
      <c r="B1436" t="s">
        <v>36</v>
      </c>
      <c r="C1436" t="s">
        <v>26</v>
      </c>
      <c r="D1436">
        <v>134.9</v>
      </c>
      <c r="E1436">
        <v>132.4</v>
      </c>
      <c r="F1436">
        <v>133.4</v>
      </c>
    </row>
    <row r="1437" spans="1:6" x14ac:dyDescent="0.3">
      <c r="A1437">
        <v>2017</v>
      </c>
      <c r="B1437" t="s">
        <v>36</v>
      </c>
      <c r="C1437" t="s">
        <v>5</v>
      </c>
      <c r="D1437">
        <v>129.30000000000001</v>
      </c>
      <c r="E1437">
        <v>129.30000000000001</v>
      </c>
      <c r="F1437">
        <v>129.30000000000001</v>
      </c>
    </row>
    <row r="1438" spans="1:6" x14ac:dyDescent="0.3">
      <c r="A1438">
        <v>2017</v>
      </c>
      <c r="B1438" t="s">
        <v>36</v>
      </c>
      <c r="C1438" t="s">
        <v>15</v>
      </c>
      <c r="D1438">
        <v>133.6</v>
      </c>
      <c r="E1438">
        <v>132.1</v>
      </c>
      <c r="F1438">
        <v>133</v>
      </c>
    </row>
    <row r="1439" spans="1:6" x14ac:dyDescent="0.3">
      <c r="A1439">
        <v>2017</v>
      </c>
      <c r="B1439" t="s">
        <v>36</v>
      </c>
      <c r="C1439" t="s">
        <v>18</v>
      </c>
      <c r="D1439">
        <v>135.80000000000001</v>
      </c>
      <c r="E1439">
        <v>122.5</v>
      </c>
      <c r="F1439">
        <v>130.30000000000001</v>
      </c>
    </row>
    <row r="1440" spans="1:6" x14ac:dyDescent="0.3">
      <c r="A1440">
        <v>2017</v>
      </c>
      <c r="B1440" t="s">
        <v>36</v>
      </c>
      <c r="C1440" t="s">
        <v>8</v>
      </c>
      <c r="D1440">
        <v>138.69999999999999</v>
      </c>
      <c r="E1440">
        <v>131.4</v>
      </c>
      <c r="F1440">
        <v>135.30000000000001</v>
      </c>
    </row>
    <row r="1441" spans="1:6" x14ac:dyDescent="0.3">
      <c r="A1441">
        <v>2017</v>
      </c>
      <c r="B1441" t="s">
        <v>36</v>
      </c>
      <c r="C1441" t="s">
        <v>21</v>
      </c>
      <c r="D1441">
        <v>133.19999999999999</v>
      </c>
      <c r="E1441">
        <v>119.2</v>
      </c>
      <c r="F1441">
        <v>127.9</v>
      </c>
    </row>
    <row r="1442" spans="1:6" x14ac:dyDescent="0.3">
      <c r="A1442">
        <v>2017</v>
      </c>
      <c r="B1442" t="s">
        <v>36</v>
      </c>
      <c r="C1442" t="s">
        <v>29</v>
      </c>
      <c r="D1442">
        <v>132.6</v>
      </c>
      <c r="E1442">
        <v>128.19999999999999</v>
      </c>
      <c r="F1442">
        <v>130.6</v>
      </c>
    </row>
    <row r="1443" spans="1:6" x14ac:dyDescent="0.3">
      <c r="A1443">
        <v>2017</v>
      </c>
      <c r="B1443" t="s">
        <v>36</v>
      </c>
      <c r="C1443" t="s">
        <v>23</v>
      </c>
      <c r="D1443">
        <v>130.1</v>
      </c>
      <c r="E1443">
        <v>122.9</v>
      </c>
      <c r="F1443">
        <v>127.4</v>
      </c>
    </row>
    <row r="1444" spans="1:6" x14ac:dyDescent="0.3">
      <c r="A1444">
        <v>2017</v>
      </c>
      <c r="B1444" t="s">
        <v>36</v>
      </c>
      <c r="C1444" t="s">
        <v>22</v>
      </c>
      <c r="D1444">
        <v>133.6</v>
      </c>
      <c r="E1444">
        <v>125.3</v>
      </c>
      <c r="F1444">
        <v>129.69999999999999</v>
      </c>
    </row>
    <row r="1445" spans="1:6" x14ac:dyDescent="0.3">
      <c r="A1445">
        <v>2017</v>
      </c>
      <c r="B1445" t="s">
        <v>36</v>
      </c>
      <c r="C1445" t="s">
        <v>20</v>
      </c>
      <c r="D1445" t="s">
        <v>32</v>
      </c>
      <c r="E1445">
        <v>130.5</v>
      </c>
      <c r="F1445">
        <v>130.5</v>
      </c>
    </row>
    <row r="1446" spans="1:6" x14ac:dyDescent="0.3">
      <c r="A1446">
        <v>2017</v>
      </c>
      <c r="B1446" t="s">
        <v>36</v>
      </c>
      <c r="C1446" t="s">
        <v>4</v>
      </c>
      <c r="D1446">
        <v>138.30000000000001</v>
      </c>
      <c r="E1446">
        <v>139.80000000000001</v>
      </c>
      <c r="F1446">
        <v>138.80000000000001</v>
      </c>
    </row>
    <row r="1447" spans="1:6" x14ac:dyDescent="0.3">
      <c r="A1447">
        <v>2017</v>
      </c>
      <c r="B1447" t="s">
        <v>36</v>
      </c>
      <c r="C1447" t="s">
        <v>6</v>
      </c>
      <c r="D1447">
        <v>137.19999999999999</v>
      </c>
      <c r="E1447">
        <v>133.5</v>
      </c>
      <c r="F1447">
        <v>135.80000000000001</v>
      </c>
    </row>
    <row r="1448" spans="1:6" x14ac:dyDescent="0.3">
      <c r="A1448">
        <v>2017</v>
      </c>
      <c r="B1448" t="s">
        <v>36</v>
      </c>
      <c r="C1448" t="s">
        <v>28</v>
      </c>
      <c r="D1448">
        <v>127</v>
      </c>
      <c r="E1448">
        <v>122.4</v>
      </c>
      <c r="F1448">
        <v>124.8</v>
      </c>
    </row>
    <row r="1449" spans="1:6" x14ac:dyDescent="0.3">
      <c r="A1449">
        <v>2017</v>
      </c>
      <c r="B1449" t="s">
        <v>36</v>
      </c>
      <c r="C1449" t="s">
        <v>13</v>
      </c>
      <c r="D1449">
        <v>129.4</v>
      </c>
      <c r="E1449">
        <v>123.4</v>
      </c>
      <c r="F1449">
        <v>126.9</v>
      </c>
    </row>
    <row r="1450" spans="1:6" x14ac:dyDescent="0.3">
      <c r="A1450">
        <v>2017</v>
      </c>
      <c r="B1450" t="s">
        <v>36</v>
      </c>
      <c r="C1450" t="s">
        <v>7</v>
      </c>
      <c r="D1450">
        <v>122.1</v>
      </c>
      <c r="E1450">
        <v>114.3</v>
      </c>
      <c r="F1450">
        <v>119.2</v>
      </c>
    </row>
    <row r="1451" spans="1:6" x14ac:dyDescent="0.3">
      <c r="A1451">
        <v>2017</v>
      </c>
      <c r="B1451" t="s">
        <v>36</v>
      </c>
      <c r="C1451" t="s">
        <v>16</v>
      </c>
      <c r="D1451">
        <v>143.69999999999999</v>
      </c>
      <c r="E1451">
        <v>146.30000000000001</v>
      </c>
      <c r="F1451">
        <v>144.4</v>
      </c>
    </row>
    <row r="1452" spans="1:6" x14ac:dyDescent="0.3">
      <c r="A1452">
        <v>2017</v>
      </c>
      <c r="B1452" t="s">
        <v>36</v>
      </c>
      <c r="C1452" t="s">
        <v>27</v>
      </c>
      <c r="D1452">
        <v>123.2</v>
      </c>
      <c r="E1452">
        <v>121.7</v>
      </c>
      <c r="F1452">
        <v>122.6</v>
      </c>
    </row>
    <row r="1453" spans="1:6" x14ac:dyDescent="0.3">
      <c r="A1453">
        <v>2017</v>
      </c>
      <c r="B1453" t="s">
        <v>36</v>
      </c>
      <c r="C1453" t="s">
        <v>14</v>
      </c>
      <c r="D1453">
        <v>144.4</v>
      </c>
      <c r="E1453">
        <v>141.9</v>
      </c>
      <c r="F1453">
        <v>143.19999999999999</v>
      </c>
    </row>
    <row r="1454" spans="1:6" x14ac:dyDescent="0.3">
      <c r="A1454">
        <v>2017</v>
      </c>
      <c r="B1454" t="s">
        <v>36</v>
      </c>
      <c r="C1454" t="s">
        <v>10</v>
      </c>
      <c r="D1454">
        <v>156.9</v>
      </c>
      <c r="E1454">
        <v>143.1</v>
      </c>
      <c r="F1454">
        <v>152.19999999999999</v>
      </c>
    </row>
    <row r="1455" spans="1:6" x14ac:dyDescent="0.3">
      <c r="A1455">
        <v>2017</v>
      </c>
      <c r="B1455" t="s">
        <v>36</v>
      </c>
      <c r="C1455" t="s">
        <v>25</v>
      </c>
      <c r="D1455">
        <v>127.7</v>
      </c>
      <c r="E1455">
        <v>122.2</v>
      </c>
      <c r="F1455">
        <v>124.6</v>
      </c>
    </row>
    <row r="1456" spans="1:6" x14ac:dyDescent="0.3">
      <c r="A1456">
        <v>2017</v>
      </c>
      <c r="B1456" t="s">
        <v>36</v>
      </c>
      <c r="C1456" t="s">
        <v>12</v>
      </c>
      <c r="D1456">
        <v>136</v>
      </c>
      <c r="E1456">
        <v>144</v>
      </c>
      <c r="F1456">
        <v>138.69999999999999</v>
      </c>
    </row>
    <row r="1457" spans="1:6" x14ac:dyDescent="0.3">
      <c r="A1457">
        <v>2017</v>
      </c>
      <c r="B1457" t="s">
        <v>36</v>
      </c>
      <c r="C1457" t="s">
        <v>11</v>
      </c>
      <c r="D1457">
        <v>116.2</v>
      </c>
      <c r="E1457">
        <v>119.5</v>
      </c>
      <c r="F1457">
        <v>117.3</v>
      </c>
    </row>
    <row r="1458" spans="1:6" x14ac:dyDescent="0.3">
      <c r="A1458">
        <v>2017</v>
      </c>
      <c r="B1458" t="s">
        <v>36</v>
      </c>
      <c r="C1458" t="s">
        <v>24</v>
      </c>
      <c r="D1458">
        <v>119.5</v>
      </c>
      <c r="E1458">
        <v>115.5</v>
      </c>
      <c r="F1458">
        <v>117.4</v>
      </c>
    </row>
    <row r="1459" spans="1:6" x14ac:dyDescent="0.3">
      <c r="A1459">
        <v>2017</v>
      </c>
      <c r="B1459" t="s">
        <v>36</v>
      </c>
      <c r="C1459" t="s">
        <v>9</v>
      </c>
      <c r="D1459">
        <v>119.1</v>
      </c>
      <c r="E1459">
        <v>120.2</v>
      </c>
      <c r="F1459">
        <v>119.5</v>
      </c>
    </row>
    <row r="1460" spans="1:6" x14ac:dyDescent="0.3">
      <c r="A1460">
        <v>2017</v>
      </c>
      <c r="B1460" t="s">
        <v>31</v>
      </c>
      <c r="C1460" t="s">
        <v>3</v>
      </c>
      <c r="D1460">
        <v>133.1</v>
      </c>
      <c r="E1460">
        <v>132.19999999999999</v>
      </c>
      <c r="F1460">
        <v>132.80000000000001</v>
      </c>
    </row>
    <row r="1461" spans="1:6" x14ac:dyDescent="0.3">
      <c r="A1461">
        <v>2017</v>
      </c>
      <c r="B1461" t="s">
        <v>31</v>
      </c>
      <c r="C1461" t="s">
        <v>17</v>
      </c>
      <c r="D1461">
        <v>140.69999999999999</v>
      </c>
      <c r="E1461">
        <v>130.19999999999999</v>
      </c>
      <c r="F1461">
        <v>136.6</v>
      </c>
    </row>
    <row r="1462" spans="1:6" x14ac:dyDescent="0.3">
      <c r="A1462">
        <v>2017</v>
      </c>
      <c r="B1462" t="s">
        <v>31</v>
      </c>
      <c r="C1462" t="s">
        <v>19</v>
      </c>
      <c r="D1462">
        <v>140</v>
      </c>
      <c r="E1462">
        <v>129</v>
      </c>
      <c r="F1462">
        <v>135.6</v>
      </c>
    </row>
    <row r="1463" spans="1:6" x14ac:dyDescent="0.3">
      <c r="A1463">
        <v>2017</v>
      </c>
      <c r="B1463" t="s">
        <v>31</v>
      </c>
      <c r="C1463" t="s">
        <v>26</v>
      </c>
      <c r="D1463">
        <v>134.6</v>
      </c>
      <c r="E1463">
        <v>132.4</v>
      </c>
      <c r="F1463">
        <v>133.30000000000001</v>
      </c>
    </row>
    <row r="1464" spans="1:6" x14ac:dyDescent="0.3">
      <c r="A1464">
        <v>2017</v>
      </c>
      <c r="B1464" t="s">
        <v>31</v>
      </c>
      <c r="C1464" t="s">
        <v>5</v>
      </c>
      <c r="D1464">
        <v>131.9</v>
      </c>
      <c r="E1464">
        <v>132.6</v>
      </c>
      <c r="F1464">
        <v>132.19999999999999</v>
      </c>
    </row>
    <row r="1465" spans="1:6" x14ac:dyDescent="0.3">
      <c r="A1465">
        <v>2017</v>
      </c>
      <c r="B1465" t="s">
        <v>31</v>
      </c>
      <c r="C1465" t="s">
        <v>15</v>
      </c>
      <c r="D1465">
        <v>133.69999999999999</v>
      </c>
      <c r="E1465">
        <v>132</v>
      </c>
      <c r="F1465">
        <v>133.1</v>
      </c>
    </row>
    <row r="1466" spans="1:6" x14ac:dyDescent="0.3">
      <c r="A1466">
        <v>2017</v>
      </c>
      <c r="B1466" t="s">
        <v>31</v>
      </c>
      <c r="C1466" t="s">
        <v>18</v>
      </c>
      <c r="D1466">
        <v>135.80000000000001</v>
      </c>
      <c r="E1466">
        <v>122.3</v>
      </c>
      <c r="F1466">
        <v>130.19999999999999</v>
      </c>
    </row>
    <row r="1467" spans="1:6" x14ac:dyDescent="0.3">
      <c r="A1467">
        <v>2017</v>
      </c>
      <c r="B1467" t="s">
        <v>31</v>
      </c>
      <c r="C1467" t="s">
        <v>8</v>
      </c>
      <c r="D1467">
        <v>136</v>
      </c>
      <c r="E1467">
        <v>129.6</v>
      </c>
      <c r="F1467">
        <v>133</v>
      </c>
    </row>
    <row r="1468" spans="1:6" x14ac:dyDescent="0.3">
      <c r="A1468">
        <v>2017</v>
      </c>
      <c r="B1468" t="s">
        <v>31</v>
      </c>
      <c r="C1468" t="s">
        <v>21</v>
      </c>
      <c r="D1468">
        <v>132.1</v>
      </c>
      <c r="E1468">
        <v>118</v>
      </c>
      <c r="F1468">
        <v>126.8</v>
      </c>
    </row>
    <row r="1469" spans="1:6" x14ac:dyDescent="0.3">
      <c r="A1469">
        <v>2017</v>
      </c>
      <c r="B1469" t="s">
        <v>31</v>
      </c>
      <c r="C1469" t="s">
        <v>29</v>
      </c>
      <c r="D1469">
        <v>132.4</v>
      </c>
      <c r="E1469">
        <v>127.8</v>
      </c>
      <c r="F1469">
        <v>130.30000000000001</v>
      </c>
    </row>
    <row r="1470" spans="1:6" x14ac:dyDescent="0.3">
      <c r="A1470">
        <v>2017</v>
      </c>
      <c r="B1470" t="s">
        <v>31</v>
      </c>
      <c r="C1470" t="s">
        <v>23</v>
      </c>
      <c r="D1470">
        <v>129.9</v>
      </c>
      <c r="E1470">
        <v>122.6</v>
      </c>
      <c r="F1470">
        <v>127.1</v>
      </c>
    </row>
    <row r="1471" spans="1:6" x14ac:dyDescent="0.3">
      <c r="A1471">
        <v>2017</v>
      </c>
      <c r="B1471" t="s">
        <v>31</v>
      </c>
      <c r="C1471" t="s">
        <v>22</v>
      </c>
      <c r="D1471">
        <v>133.19999999999999</v>
      </c>
      <c r="E1471">
        <v>125.1</v>
      </c>
      <c r="F1471">
        <v>129.4</v>
      </c>
    </row>
    <row r="1472" spans="1:6" x14ac:dyDescent="0.3">
      <c r="A1472">
        <v>2017</v>
      </c>
      <c r="B1472" t="s">
        <v>31</v>
      </c>
      <c r="C1472" t="s">
        <v>20</v>
      </c>
      <c r="D1472" t="s">
        <v>32</v>
      </c>
      <c r="E1472">
        <v>129.6</v>
      </c>
      <c r="F1472">
        <v>129.6</v>
      </c>
    </row>
    <row r="1473" spans="1:6" x14ac:dyDescent="0.3">
      <c r="A1473">
        <v>2017</v>
      </c>
      <c r="B1473" t="s">
        <v>31</v>
      </c>
      <c r="C1473" t="s">
        <v>4</v>
      </c>
      <c r="D1473">
        <v>137.80000000000001</v>
      </c>
      <c r="E1473">
        <v>138.9</v>
      </c>
      <c r="F1473">
        <v>138.19999999999999</v>
      </c>
    </row>
    <row r="1474" spans="1:6" x14ac:dyDescent="0.3">
      <c r="A1474">
        <v>2017</v>
      </c>
      <c r="B1474" t="s">
        <v>31</v>
      </c>
      <c r="C1474" t="s">
        <v>6</v>
      </c>
      <c r="D1474">
        <v>136.69999999999999</v>
      </c>
      <c r="E1474">
        <v>133.1</v>
      </c>
      <c r="F1474">
        <v>135.4</v>
      </c>
    </row>
    <row r="1475" spans="1:6" x14ac:dyDescent="0.3">
      <c r="A1475">
        <v>2017</v>
      </c>
      <c r="B1475" t="s">
        <v>31</v>
      </c>
      <c r="C1475" t="s">
        <v>28</v>
      </c>
      <c r="D1475">
        <v>126.6</v>
      </c>
      <c r="E1475">
        <v>122.1</v>
      </c>
      <c r="F1475">
        <v>124.4</v>
      </c>
    </row>
    <row r="1476" spans="1:6" x14ac:dyDescent="0.3">
      <c r="A1476">
        <v>2017</v>
      </c>
      <c r="B1476" t="s">
        <v>31</v>
      </c>
      <c r="C1476" t="s">
        <v>13</v>
      </c>
      <c r="D1476">
        <v>129</v>
      </c>
      <c r="E1476">
        <v>123.2</v>
      </c>
      <c r="F1476">
        <v>126.6</v>
      </c>
    </row>
    <row r="1477" spans="1:6" x14ac:dyDescent="0.3">
      <c r="A1477">
        <v>2017</v>
      </c>
      <c r="B1477" t="s">
        <v>31</v>
      </c>
      <c r="C1477" t="s">
        <v>7</v>
      </c>
      <c r="D1477">
        <v>122</v>
      </c>
      <c r="E1477">
        <v>114</v>
      </c>
      <c r="F1477">
        <v>119.1</v>
      </c>
    </row>
    <row r="1478" spans="1:6" x14ac:dyDescent="0.3">
      <c r="A1478">
        <v>2017</v>
      </c>
      <c r="B1478" t="s">
        <v>31</v>
      </c>
      <c r="C1478" t="s">
        <v>16</v>
      </c>
      <c r="D1478">
        <v>143.1</v>
      </c>
      <c r="E1478">
        <v>145.6</v>
      </c>
      <c r="F1478">
        <v>143.80000000000001</v>
      </c>
    </row>
    <row r="1479" spans="1:6" x14ac:dyDescent="0.3">
      <c r="A1479">
        <v>2017</v>
      </c>
      <c r="B1479" t="s">
        <v>31</v>
      </c>
      <c r="C1479" t="s">
        <v>27</v>
      </c>
      <c r="D1479">
        <v>122.3</v>
      </c>
      <c r="E1479">
        <v>120.9</v>
      </c>
      <c r="F1479">
        <v>121.7</v>
      </c>
    </row>
    <row r="1480" spans="1:6" x14ac:dyDescent="0.3">
      <c r="A1480">
        <v>2017</v>
      </c>
      <c r="B1480" t="s">
        <v>31</v>
      </c>
      <c r="C1480" t="s">
        <v>14</v>
      </c>
      <c r="D1480">
        <v>143.9</v>
      </c>
      <c r="E1480">
        <v>141.6</v>
      </c>
      <c r="F1480">
        <v>142.80000000000001</v>
      </c>
    </row>
    <row r="1481" spans="1:6" x14ac:dyDescent="0.3">
      <c r="A1481">
        <v>2017</v>
      </c>
      <c r="B1481" t="s">
        <v>31</v>
      </c>
      <c r="C1481" t="s">
        <v>10</v>
      </c>
      <c r="D1481">
        <v>161.69999999999999</v>
      </c>
      <c r="E1481">
        <v>155.1</v>
      </c>
      <c r="F1481">
        <v>159.5</v>
      </c>
    </row>
    <row r="1482" spans="1:6" x14ac:dyDescent="0.3">
      <c r="A1482">
        <v>2017</v>
      </c>
      <c r="B1482" t="s">
        <v>31</v>
      </c>
      <c r="C1482" t="s">
        <v>25</v>
      </c>
      <c r="D1482">
        <v>127</v>
      </c>
      <c r="E1482">
        <v>122</v>
      </c>
      <c r="F1482">
        <v>124.2</v>
      </c>
    </row>
    <row r="1483" spans="1:6" x14ac:dyDescent="0.3">
      <c r="A1483">
        <v>2017</v>
      </c>
      <c r="B1483" t="s">
        <v>31</v>
      </c>
      <c r="C1483" t="s">
        <v>12</v>
      </c>
      <c r="D1483">
        <v>136.9</v>
      </c>
      <c r="E1483">
        <v>144.9</v>
      </c>
      <c r="F1483">
        <v>139.6</v>
      </c>
    </row>
    <row r="1484" spans="1:6" x14ac:dyDescent="0.3">
      <c r="A1484">
        <v>2017</v>
      </c>
      <c r="B1484" t="s">
        <v>31</v>
      </c>
      <c r="C1484" t="s">
        <v>11</v>
      </c>
      <c r="D1484">
        <v>114.8</v>
      </c>
      <c r="E1484">
        <v>117.3</v>
      </c>
      <c r="F1484">
        <v>115.6</v>
      </c>
    </row>
    <row r="1485" spans="1:6" x14ac:dyDescent="0.3">
      <c r="A1485">
        <v>2017</v>
      </c>
      <c r="B1485" t="s">
        <v>31</v>
      </c>
      <c r="C1485" t="s">
        <v>24</v>
      </c>
      <c r="D1485">
        <v>119.1</v>
      </c>
      <c r="E1485">
        <v>115.2</v>
      </c>
      <c r="F1485">
        <v>117</v>
      </c>
    </row>
    <row r="1486" spans="1:6" x14ac:dyDescent="0.3">
      <c r="A1486">
        <v>2017</v>
      </c>
      <c r="B1486" t="s">
        <v>31</v>
      </c>
      <c r="C1486" t="s">
        <v>9</v>
      </c>
      <c r="D1486">
        <v>119.8</v>
      </c>
      <c r="E1486">
        <v>118.7</v>
      </c>
      <c r="F1486">
        <v>119.4</v>
      </c>
    </row>
    <row r="1487" spans="1:6" x14ac:dyDescent="0.3">
      <c r="A1487">
        <v>2017</v>
      </c>
      <c r="B1487" t="s">
        <v>44</v>
      </c>
      <c r="C1487" t="s">
        <v>3</v>
      </c>
      <c r="D1487">
        <v>134</v>
      </c>
      <c r="E1487">
        <v>132.80000000000001</v>
      </c>
      <c r="F1487">
        <v>133.6</v>
      </c>
    </row>
    <row r="1488" spans="1:6" x14ac:dyDescent="0.3">
      <c r="A1488">
        <v>2017</v>
      </c>
      <c r="B1488" t="s">
        <v>44</v>
      </c>
      <c r="C1488" t="s">
        <v>17</v>
      </c>
      <c r="D1488">
        <v>144.30000000000001</v>
      </c>
      <c r="E1488">
        <v>131.6</v>
      </c>
      <c r="F1488">
        <v>139.30000000000001</v>
      </c>
    </row>
    <row r="1489" spans="1:6" x14ac:dyDescent="0.3">
      <c r="A1489">
        <v>2017</v>
      </c>
      <c r="B1489" t="s">
        <v>44</v>
      </c>
      <c r="C1489" t="s">
        <v>19</v>
      </c>
      <c r="D1489">
        <v>143.5</v>
      </c>
      <c r="E1489">
        <v>130.4</v>
      </c>
      <c r="F1489">
        <v>138.30000000000001</v>
      </c>
    </row>
    <row r="1490" spans="1:6" x14ac:dyDescent="0.3">
      <c r="A1490">
        <v>2017</v>
      </c>
      <c r="B1490" t="s">
        <v>44</v>
      </c>
      <c r="C1490" t="s">
        <v>26</v>
      </c>
      <c r="D1490">
        <v>138.6</v>
      </c>
      <c r="E1490">
        <v>135.5</v>
      </c>
      <c r="F1490">
        <v>136.80000000000001</v>
      </c>
    </row>
    <row r="1491" spans="1:6" x14ac:dyDescent="0.3">
      <c r="A1491">
        <v>2017</v>
      </c>
      <c r="B1491" t="s">
        <v>44</v>
      </c>
      <c r="C1491" t="s">
        <v>5</v>
      </c>
      <c r="D1491">
        <v>129.80000000000001</v>
      </c>
      <c r="E1491">
        <v>129.4</v>
      </c>
      <c r="F1491">
        <v>129.6</v>
      </c>
    </row>
    <row r="1492" spans="1:6" x14ac:dyDescent="0.3">
      <c r="A1492">
        <v>2017</v>
      </c>
      <c r="B1492" t="s">
        <v>44</v>
      </c>
      <c r="C1492" t="s">
        <v>15</v>
      </c>
      <c r="D1492">
        <v>138.5</v>
      </c>
      <c r="E1492">
        <v>139.80000000000001</v>
      </c>
      <c r="F1492">
        <v>139</v>
      </c>
    </row>
    <row r="1493" spans="1:6" x14ac:dyDescent="0.3">
      <c r="A1493">
        <v>2017</v>
      </c>
      <c r="B1493" t="s">
        <v>44</v>
      </c>
      <c r="C1493" t="s">
        <v>18</v>
      </c>
      <c r="D1493">
        <v>138.1</v>
      </c>
      <c r="E1493">
        <v>123.7</v>
      </c>
      <c r="F1493">
        <v>132.1</v>
      </c>
    </row>
    <row r="1494" spans="1:6" x14ac:dyDescent="0.3">
      <c r="A1494">
        <v>2017</v>
      </c>
      <c r="B1494" t="s">
        <v>44</v>
      </c>
      <c r="C1494" t="s">
        <v>8</v>
      </c>
      <c r="D1494">
        <v>143.9</v>
      </c>
      <c r="E1494">
        <v>139.4</v>
      </c>
      <c r="F1494">
        <v>141.80000000000001</v>
      </c>
    </row>
    <row r="1495" spans="1:6" x14ac:dyDescent="0.3">
      <c r="A1495">
        <v>2017</v>
      </c>
      <c r="B1495" t="s">
        <v>44</v>
      </c>
      <c r="C1495" t="s">
        <v>21</v>
      </c>
      <c r="D1495">
        <v>135.30000000000001</v>
      </c>
      <c r="E1495">
        <v>119.7</v>
      </c>
      <c r="F1495">
        <v>129.4</v>
      </c>
    </row>
    <row r="1496" spans="1:6" x14ac:dyDescent="0.3">
      <c r="A1496">
        <v>2017</v>
      </c>
      <c r="B1496" t="s">
        <v>44</v>
      </c>
      <c r="C1496" t="s">
        <v>29</v>
      </c>
      <c r="D1496">
        <v>136.19999999999999</v>
      </c>
      <c r="E1496">
        <v>131.80000000000001</v>
      </c>
      <c r="F1496">
        <v>134.19999999999999</v>
      </c>
    </row>
    <row r="1497" spans="1:6" x14ac:dyDescent="0.3">
      <c r="A1497">
        <v>2017</v>
      </c>
      <c r="B1497" t="s">
        <v>44</v>
      </c>
      <c r="C1497" t="s">
        <v>23</v>
      </c>
      <c r="D1497">
        <v>132.1</v>
      </c>
      <c r="E1497">
        <v>125</v>
      </c>
      <c r="F1497">
        <v>129.4</v>
      </c>
    </row>
    <row r="1498" spans="1:6" x14ac:dyDescent="0.3">
      <c r="A1498">
        <v>2017</v>
      </c>
      <c r="B1498" t="s">
        <v>44</v>
      </c>
      <c r="C1498" t="s">
        <v>22</v>
      </c>
      <c r="D1498">
        <v>136.1</v>
      </c>
      <c r="E1498">
        <v>127.2</v>
      </c>
      <c r="F1498">
        <v>131.9</v>
      </c>
    </row>
    <row r="1499" spans="1:6" x14ac:dyDescent="0.3">
      <c r="A1499">
        <v>2017</v>
      </c>
      <c r="B1499" t="s">
        <v>44</v>
      </c>
      <c r="C1499" t="s">
        <v>20</v>
      </c>
      <c r="D1499" t="s">
        <v>32</v>
      </c>
      <c r="E1499">
        <v>132.6</v>
      </c>
      <c r="F1499">
        <v>132.6</v>
      </c>
    </row>
    <row r="1500" spans="1:6" x14ac:dyDescent="0.3">
      <c r="A1500">
        <v>2017</v>
      </c>
      <c r="B1500" t="s">
        <v>44</v>
      </c>
      <c r="C1500" t="s">
        <v>4</v>
      </c>
      <c r="D1500">
        <v>144.19999999999999</v>
      </c>
      <c r="E1500">
        <v>148.4</v>
      </c>
      <c r="F1500">
        <v>145.69999999999999</v>
      </c>
    </row>
    <row r="1501" spans="1:6" x14ac:dyDescent="0.3">
      <c r="A1501">
        <v>2017</v>
      </c>
      <c r="B1501" t="s">
        <v>44</v>
      </c>
      <c r="C1501" t="s">
        <v>6</v>
      </c>
      <c r="D1501">
        <v>139</v>
      </c>
      <c r="E1501">
        <v>137.69999999999999</v>
      </c>
      <c r="F1501">
        <v>138.5</v>
      </c>
    </row>
    <row r="1502" spans="1:6" x14ac:dyDescent="0.3">
      <c r="A1502">
        <v>2017</v>
      </c>
      <c r="B1502" t="s">
        <v>44</v>
      </c>
      <c r="C1502" t="s">
        <v>28</v>
      </c>
      <c r="D1502">
        <v>128.6</v>
      </c>
      <c r="E1502">
        <v>123</v>
      </c>
      <c r="F1502">
        <v>125.9</v>
      </c>
    </row>
    <row r="1503" spans="1:6" x14ac:dyDescent="0.3">
      <c r="A1503">
        <v>2017</v>
      </c>
      <c r="B1503" t="s">
        <v>44</v>
      </c>
      <c r="C1503" t="s">
        <v>13</v>
      </c>
      <c r="D1503">
        <v>131.4</v>
      </c>
      <c r="E1503">
        <v>124.4</v>
      </c>
      <c r="F1503">
        <v>128.5</v>
      </c>
    </row>
    <row r="1504" spans="1:6" x14ac:dyDescent="0.3">
      <c r="A1504">
        <v>2017</v>
      </c>
      <c r="B1504" t="s">
        <v>44</v>
      </c>
      <c r="C1504" t="s">
        <v>7</v>
      </c>
      <c r="D1504">
        <v>120.9</v>
      </c>
      <c r="E1504">
        <v>113.4</v>
      </c>
      <c r="F1504">
        <v>118.1</v>
      </c>
    </row>
    <row r="1505" spans="1:6" x14ac:dyDescent="0.3">
      <c r="A1505">
        <v>2017</v>
      </c>
      <c r="B1505" t="s">
        <v>44</v>
      </c>
      <c r="C1505" t="s">
        <v>16</v>
      </c>
      <c r="D1505">
        <v>147.4</v>
      </c>
      <c r="E1505">
        <v>150.5</v>
      </c>
      <c r="F1505">
        <v>148.19999999999999</v>
      </c>
    </row>
    <row r="1506" spans="1:6" x14ac:dyDescent="0.3">
      <c r="A1506">
        <v>2017</v>
      </c>
      <c r="B1506" t="s">
        <v>44</v>
      </c>
      <c r="C1506" t="s">
        <v>27</v>
      </c>
      <c r="D1506">
        <v>124.4</v>
      </c>
      <c r="E1506">
        <v>122.4</v>
      </c>
      <c r="F1506">
        <v>123.6</v>
      </c>
    </row>
    <row r="1507" spans="1:6" x14ac:dyDescent="0.3">
      <c r="A1507">
        <v>2017</v>
      </c>
      <c r="B1507" t="s">
        <v>44</v>
      </c>
      <c r="C1507" t="s">
        <v>14</v>
      </c>
      <c r="D1507">
        <v>147.69999999999999</v>
      </c>
      <c r="E1507">
        <v>143.69999999999999</v>
      </c>
      <c r="F1507">
        <v>145.80000000000001</v>
      </c>
    </row>
    <row r="1508" spans="1:6" x14ac:dyDescent="0.3">
      <c r="A1508">
        <v>2017</v>
      </c>
      <c r="B1508" t="s">
        <v>44</v>
      </c>
      <c r="C1508" t="s">
        <v>10</v>
      </c>
      <c r="D1508">
        <v>138.1</v>
      </c>
      <c r="E1508">
        <v>124.7</v>
      </c>
      <c r="F1508">
        <v>133.6</v>
      </c>
    </row>
    <row r="1509" spans="1:6" x14ac:dyDescent="0.3">
      <c r="A1509">
        <v>2017</v>
      </c>
      <c r="B1509" t="s">
        <v>44</v>
      </c>
      <c r="C1509" t="s">
        <v>25</v>
      </c>
      <c r="D1509">
        <v>130.6</v>
      </c>
      <c r="E1509">
        <v>123.5</v>
      </c>
      <c r="F1509">
        <v>126.6</v>
      </c>
    </row>
    <row r="1510" spans="1:6" x14ac:dyDescent="0.3">
      <c r="A1510">
        <v>2017</v>
      </c>
      <c r="B1510" t="s">
        <v>44</v>
      </c>
      <c r="C1510" t="s">
        <v>12</v>
      </c>
      <c r="D1510">
        <v>133.9</v>
      </c>
      <c r="E1510">
        <v>137.80000000000001</v>
      </c>
      <c r="F1510">
        <v>135.19999999999999</v>
      </c>
    </row>
    <row r="1511" spans="1:6" x14ac:dyDescent="0.3">
      <c r="A1511">
        <v>2017</v>
      </c>
      <c r="B1511" t="s">
        <v>44</v>
      </c>
      <c r="C1511" t="s">
        <v>11</v>
      </c>
      <c r="D1511">
        <v>120</v>
      </c>
      <c r="E1511">
        <v>121.5</v>
      </c>
      <c r="F1511">
        <v>120.5</v>
      </c>
    </row>
    <row r="1512" spans="1:6" x14ac:dyDescent="0.3">
      <c r="A1512">
        <v>2017</v>
      </c>
      <c r="B1512" t="s">
        <v>44</v>
      </c>
      <c r="C1512" t="s">
        <v>24</v>
      </c>
      <c r="D1512">
        <v>119.1</v>
      </c>
      <c r="E1512">
        <v>113.2</v>
      </c>
      <c r="F1512">
        <v>116</v>
      </c>
    </row>
    <row r="1513" spans="1:6" x14ac:dyDescent="0.3">
      <c r="A1513">
        <v>2017</v>
      </c>
      <c r="B1513" t="s">
        <v>44</v>
      </c>
      <c r="C1513" t="s">
        <v>9</v>
      </c>
      <c r="D1513">
        <v>151.5</v>
      </c>
      <c r="E1513">
        <v>175.1</v>
      </c>
      <c r="F1513">
        <v>159.5</v>
      </c>
    </row>
    <row r="1514" spans="1:6" x14ac:dyDescent="0.3">
      <c r="A1514">
        <v>2017</v>
      </c>
      <c r="B1514" t="s">
        <v>42</v>
      </c>
      <c r="C1514" t="s">
        <v>3</v>
      </c>
      <c r="D1514">
        <v>133.5</v>
      </c>
      <c r="E1514">
        <v>132.9</v>
      </c>
      <c r="F1514">
        <v>133.30000000000001</v>
      </c>
    </row>
    <row r="1515" spans="1:6" x14ac:dyDescent="0.3">
      <c r="A1515">
        <v>2017</v>
      </c>
      <c r="B1515" t="s">
        <v>42</v>
      </c>
      <c r="C1515" t="s">
        <v>17</v>
      </c>
      <c r="D1515">
        <v>143.1</v>
      </c>
      <c r="E1515">
        <v>131.5</v>
      </c>
      <c r="F1515">
        <v>138.5</v>
      </c>
    </row>
    <row r="1516" spans="1:6" x14ac:dyDescent="0.3">
      <c r="A1516">
        <v>2017</v>
      </c>
      <c r="B1516" t="s">
        <v>42</v>
      </c>
      <c r="C1516" t="s">
        <v>19</v>
      </c>
      <c r="D1516">
        <v>142.30000000000001</v>
      </c>
      <c r="E1516">
        <v>130.19999999999999</v>
      </c>
      <c r="F1516">
        <v>137.5</v>
      </c>
    </row>
    <row r="1517" spans="1:6" x14ac:dyDescent="0.3">
      <c r="A1517">
        <v>2017</v>
      </c>
      <c r="B1517" t="s">
        <v>42</v>
      </c>
      <c r="C1517" t="s">
        <v>26</v>
      </c>
      <c r="D1517">
        <v>136.9</v>
      </c>
      <c r="E1517">
        <v>134.30000000000001</v>
      </c>
      <c r="F1517">
        <v>135.4</v>
      </c>
    </row>
    <row r="1518" spans="1:6" x14ac:dyDescent="0.3">
      <c r="A1518">
        <v>2017</v>
      </c>
      <c r="B1518" t="s">
        <v>42</v>
      </c>
      <c r="C1518" t="s">
        <v>5</v>
      </c>
      <c r="D1518">
        <v>128</v>
      </c>
      <c r="E1518">
        <v>128.30000000000001</v>
      </c>
      <c r="F1518">
        <v>128.1</v>
      </c>
    </row>
    <row r="1519" spans="1:6" x14ac:dyDescent="0.3">
      <c r="A1519">
        <v>2017</v>
      </c>
      <c r="B1519" t="s">
        <v>42</v>
      </c>
      <c r="C1519" t="s">
        <v>15</v>
      </c>
      <c r="D1519">
        <v>134.9</v>
      </c>
      <c r="E1519">
        <v>135.69999999999999</v>
      </c>
      <c r="F1519">
        <v>135.19999999999999</v>
      </c>
    </row>
    <row r="1520" spans="1:6" x14ac:dyDescent="0.3">
      <c r="A1520">
        <v>2017</v>
      </c>
      <c r="B1520" t="s">
        <v>42</v>
      </c>
      <c r="C1520" t="s">
        <v>18</v>
      </c>
      <c r="D1520">
        <v>137.69999999999999</v>
      </c>
      <c r="E1520">
        <v>123.2</v>
      </c>
      <c r="F1520">
        <v>131.69999999999999</v>
      </c>
    </row>
    <row r="1521" spans="1:6" x14ac:dyDescent="0.3">
      <c r="A1521">
        <v>2017</v>
      </c>
      <c r="B1521" t="s">
        <v>42</v>
      </c>
      <c r="C1521" t="s">
        <v>8</v>
      </c>
      <c r="D1521">
        <v>140.9</v>
      </c>
      <c r="E1521">
        <v>137.19999999999999</v>
      </c>
      <c r="F1521">
        <v>139.19999999999999</v>
      </c>
    </row>
    <row r="1522" spans="1:6" x14ac:dyDescent="0.3">
      <c r="A1522">
        <v>2017</v>
      </c>
      <c r="B1522" t="s">
        <v>42</v>
      </c>
      <c r="C1522" t="s">
        <v>21</v>
      </c>
      <c r="D1522">
        <v>134.80000000000001</v>
      </c>
      <c r="E1522">
        <v>119</v>
      </c>
      <c r="F1522">
        <v>128.80000000000001</v>
      </c>
    </row>
    <row r="1523" spans="1:6" x14ac:dyDescent="0.3">
      <c r="A1523">
        <v>2017</v>
      </c>
      <c r="B1523" t="s">
        <v>42</v>
      </c>
      <c r="C1523" t="s">
        <v>29</v>
      </c>
      <c r="D1523">
        <v>133.9</v>
      </c>
      <c r="E1523">
        <v>129.9</v>
      </c>
      <c r="F1523">
        <v>132</v>
      </c>
    </row>
    <row r="1524" spans="1:6" x14ac:dyDescent="0.3">
      <c r="A1524">
        <v>2017</v>
      </c>
      <c r="B1524" t="s">
        <v>42</v>
      </c>
      <c r="C1524" t="s">
        <v>23</v>
      </c>
      <c r="D1524">
        <v>131.30000000000001</v>
      </c>
      <c r="E1524">
        <v>123.8</v>
      </c>
      <c r="F1524">
        <v>128.5</v>
      </c>
    </row>
    <row r="1525" spans="1:6" x14ac:dyDescent="0.3">
      <c r="A1525">
        <v>2017</v>
      </c>
      <c r="B1525" t="s">
        <v>42</v>
      </c>
      <c r="C1525" t="s">
        <v>22</v>
      </c>
      <c r="D1525">
        <v>135.19999999999999</v>
      </c>
      <c r="E1525">
        <v>126.8</v>
      </c>
      <c r="F1525">
        <v>131.19999999999999</v>
      </c>
    </row>
    <row r="1526" spans="1:6" x14ac:dyDescent="0.3">
      <c r="A1526">
        <v>2017</v>
      </c>
      <c r="B1526" t="s">
        <v>42</v>
      </c>
      <c r="C1526" t="s">
        <v>20</v>
      </c>
      <c r="D1526" t="s">
        <v>32</v>
      </c>
      <c r="E1526">
        <v>131.4</v>
      </c>
      <c r="F1526">
        <v>131.4</v>
      </c>
    </row>
    <row r="1527" spans="1:6" x14ac:dyDescent="0.3">
      <c r="A1527">
        <v>2017</v>
      </c>
      <c r="B1527" t="s">
        <v>42</v>
      </c>
      <c r="C1527" t="s">
        <v>4</v>
      </c>
      <c r="D1527">
        <v>143.69999999999999</v>
      </c>
      <c r="E1527">
        <v>148.69999999999999</v>
      </c>
      <c r="F1527">
        <v>145.5</v>
      </c>
    </row>
    <row r="1528" spans="1:6" x14ac:dyDescent="0.3">
      <c r="A1528">
        <v>2017</v>
      </c>
      <c r="B1528" t="s">
        <v>42</v>
      </c>
      <c r="C1528" t="s">
        <v>6</v>
      </c>
      <c r="D1528">
        <v>138.6</v>
      </c>
      <c r="E1528">
        <v>137.30000000000001</v>
      </c>
      <c r="F1528">
        <v>138.1</v>
      </c>
    </row>
    <row r="1529" spans="1:6" x14ac:dyDescent="0.3">
      <c r="A1529">
        <v>2017</v>
      </c>
      <c r="B1529" t="s">
        <v>42</v>
      </c>
      <c r="C1529" t="s">
        <v>28</v>
      </c>
      <c r="D1529">
        <v>128.1</v>
      </c>
      <c r="E1529">
        <v>122.7</v>
      </c>
      <c r="F1529">
        <v>125.5</v>
      </c>
    </row>
    <row r="1530" spans="1:6" x14ac:dyDescent="0.3">
      <c r="A1530">
        <v>2017</v>
      </c>
      <c r="B1530" t="s">
        <v>42</v>
      </c>
      <c r="C1530" t="s">
        <v>13</v>
      </c>
      <c r="D1530">
        <v>130.4</v>
      </c>
      <c r="E1530">
        <v>124.2</v>
      </c>
      <c r="F1530">
        <v>127.8</v>
      </c>
    </row>
    <row r="1531" spans="1:6" x14ac:dyDescent="0.3">
      <c r="A1531">
        <v>2017</v>
      </c>
      <c r="B1531" t="s">
        <v>42</v>
      </c>
      <c r="C1531" t="s">
        <v>7</v>
      </c>
      <c r="D1531">
        <v>120.9</v>
      </c>
      <c r="E1531">
        <v>113.5</v>
      </c>
      <c r="F1531">
        <v>118.2</v>
      </c>
    </row>
    <row r="1532" spans="1:6" x14ac:dyDescent="0.3">
      <c r="A1532">
        <v>2017</v>
      </c>
      <c r="B1532" t="s">
        <v>42</v>
      </c>
      <c r="C1532" t="s">
        <v>16</v>
      </c>
      <c r="D1532">
        <v>145.80000000000001</v>
      </c>
      <c r="E1532">
        <v>148.6</v>
      </c>
      <c r="F1532">
        <v>146.5</v>
      </c>
    </row>
    <row r="1533" spans="1:6" x14ac:dyDescent="0.3">
      <c r="A1533">
        <v>2017</v>
      </c>
      <c r="B1533" t="s">
        <v>42</v>
      </c>
      <c r="C1533" t="s">
        <v>27</v>
      </c>
      <c r="D1533">
        <v>124.1</v>
      </c>
      <c r="E1533">
        <v>122.5</v>
      </c>
      <c r="F1533">
        <v>123.4</v>
      </c>
    </row>
    <row r="1534" spans="1:6" x14ac:dyDescent="0.3">
      <c r="A1534">
        <v>2017</v>
      </c>
      <c r="B1534" t="s">
        <v>42</v>
      </c>
      <c r="C1534" t="s">
        <v>14</v>
      </c>
      <c r="D1534">
        <v>146.5</v>
      </c>
      <c r="E1534">
        <v>143.1</v>
      </c>
      <c r="F1534">
        <v>144.9</v>
      </c>
    </row>
    <row r="1535" spans="1:6" x14ac:dyDescent="0.3">
      <c r="A1535">
        <v>2017</v>
      </c>
      <c r="B1535" t="s">
        <v>42</v>
      </c>
      <c r="C1535" t="s">
        <v>10</v>
      </c>
      <c r="D1535">
        <v>140.19999999999999</v>
      </c>
      <c r="E1535">
        <v>128.19999999999999</v>
      </c>
      <c r="F1535">
        <v>136.19999999999999</v>
      </c>
    </row>
    <row r="1536" spans="1:6" x14ac:dyDescent="0.3">
      <c r="A1536">
        <v>2017</v>
      </c>
      <c r="B1536" t="s">
        <v>42</v>
      </c>
      <c r="C1536" t="s">
        <v>25</v>
      </c>
      <c r="D1536">
        <v>129.80000000000001</v>
      </c>
      <c r="E1536">
        <v>122.9</v>
      </c>
      <c r="F1536">
        <v>125.9</v>
      </c>
    </row>
    <row r="1537" spans="1:6" x14ac:dyDescent="0.3">
      <c r="A1537">
        <v>2017</v>
      </c>
      <c r="B1537" t="s">
        <v>42</v>
      </c>
      <c r="C1537" t="s">
        <v>12</v>
      </c>
      <c r="D1537">
        <v>133.5</v>
      </c>
      <c r="E1537">
        <v>138.80000000000001</v>
      </c>
      <c r="F1537">
        <v>135.30000000000001</v>
      </c>
    </row>
    <row r="1538" spans="1:6" x14ac:dyDescent="0.3">
      <c r="A1538">
        <v>2017</v>
      </c>
      <c r="B1538" t="s">
        <v>42</v>
      </c>
      <c r="C1538" t="s">
        <v>11</v>
      </c>
      <c r="D1538">
        <v>118.9</v>
      </c>
      <c r="E1538">
        <v>120.9</v>
      </c>
      <c r="F1538">
        <v>119.6</v>
      </c>
    </row>
    <row r="1539" spans="1:6" x14ac:dyDescent="0.3">
      <c r="A1539">
        <v>2017</v>
      </c>
      <c r="B1539" t="s">
        <v>42</v>
      </c>
      <c r="C1539" t="s">
        <v>24</v>
      </c>
      <c r="D1539">
        <v>119.4</v>
      </c>
      <c r="E1539">
        <v>113.9</v>
      </c>
      <c r="F1539">
        <v>116.5</v>
      </c>
    </row>
    <row r="1540" spans="1:6" x14ac:dyDescent="0.3">
      <c r="A1540">
        <v>2017</v>
      </c>
      <c r="B1540" t="s">
        <v>42</v>
      </c>
      <c r="C1540" t="s">
        <v>9</v>
      </c>
      <c r="D1540">
        <v>128.80000000000001</v>
      </c>
      <c r="E1540">
        <v>142.19999999999999</v>
      </c>
      <c r="F1540">
        <v>133.30000000000001</v>
      </c>
    </row>
    <row r="1541" spans="1:6" x14ac:dyDescent="0.3">
      <c r="A1541">
        <v>2017</v>
      </c>
      <c r="B1541" t="s">
        <v>38</v>
      </c>
      <c r="C1541" t="s">
        <v>3</v>
      </c>
      <c r="D1541">
        <v>133.6</v>
      </c>
      <c r="E1541">
        <v>132.69999999999999</v>
      </c>
      <c r="F1541">
        <v>133.30000000000001</v>
      </c>
    </row>
    <row r="1542" spans="1:6" x14ac:dyDescent="0.3">
      <c r="A1542">
        <v>2017</v>
      </c>
      <c r="B1542" t="s">
        <v>38</v>
      </c>
      <c r="C1542" t="s">
        <v>17</v>
      </c>
      <c r="D1542">
        <v>141.6</v>
      </c>
      <c r="E1542">
        <v>130.80000000000001</v>
      </c>
      <c r="F1542">
        <v>137.30000000000001</v>
      </c>
    </row>
    <row r="1543" spans="1:6" x14ac:dyDescent="0.3">
      <c r="A1543">
        <v>2017</v>
      </c>
      <c r="B1543" t="s">
        <v>38</v>
      </c>
      <c r="C1543" t="s">
        <v>19</v>
      </c>
      <c r="D1543">
        <v>140.80000000000001</v>
      </c>
      <c r="E1543">
        <v>129.6</v>
      </c>
      <c r="F1543">
        <v>136.4</v>
      </c>
    </row>
    <row r="1544" spans="1:6" x14ac:dyDescent="0.3">
      <c r="A1544">
        <v>2017</v>
      </c>
      <c r="B1544" t="s">
        <v>38</v>
      </c>
      <c r="C1544" t="s">
        <v>26</v>
      </c>
      <c r="D1544">
        <v>135.19999999999999</v>
      </c>
      <c r="E1544">
        <v>132.80000000000001</v>
      </c>
      <c r="F1544">
        <v>133.80000000000001</v>
      </c>
    </row>
    <row r="1545" spans="1:6" x14ac:dyDescent="0.3">
      <c r="A1545">
        <v>2017</v>
      </c>
      <c r="B1545" t="s">
        <v>38</v>
      </c>
      <c r="C1545" t="s">
        <v>5</v>
      </c>
      <c r="D1545">
        <v>128.80000000000001</v>
      </c>
      <c r="E1545">
        <v>128.4</v>
      </c>
      <c r="F1545">
        <v>128.6</v>
      </c>
    </row>
    <row r="1546" spans="1:6" x14ac:dyDescent="0.3">
      <c r="A1546">
        <v>2017</v>
      </c>
      <c r="B1546" t="s">
        <v>38</v>
      </c>
      <c r="C1546" t="s">
        <v>15</v>
      </c>
      <c r="D1546">
        <v>133.4</v>
      </c>
      <c r="E1546">
        <v>132.6</v>
      </c>
      <c r="F1546">
        <v>133.1</v>
      </c>
    </row>
    <row r="1547" spans="1:6" x14ac:dyDescent="0.3">
      <c r="A1547">
        <v>2017</v>
      </c>
      <c r="B1547" t="s">
        <v>38</v>
      </c>
      <c r="C1547" t="s">
        <v>18</v>
      </c>
      <c r="D1547">
        <v>136.19999999999999</v>
      </c>
      <c r="E1547">
        <v>122.8</v>
      </c>
      <c r="F1547">
        <v>130.6</v>
      </c>
    </row>
    <row r="1548" spans="1:6" x14ac:dyDescent="0.3">
      <c r="A1548">
        <v>2017</v>
      </c>
      <c r="B1548" t="s">
        <v>38</v>
      </c>
      <c r="C1548" t="s">
        <v>8</v>
      </c>
      <c r="D1548">
        <v>139.69999999999999</v>
      </c>
      <c r="E1548">
        <v>136.80000000000001</v>
      </c>
      <c r="F1548">
        <v>138.30000000000001</v>
      </c>
    </row>
    <row r="1549" spans="1:6" x14ac:dyDescent="0.3">
      <c r="A1549">
        <v>2017</v>
      </c>
      <c r="B1549" t="s">
        <v>38</v>
      </c>
      <c r="C1549" t="s">
        <v>21</v>
      </c>
      <c r="D1549">
        <v>134.19999999999999</v>
      </c>
      <c r="E1549">
        <v>120.8</v>
      </c>
      <c r="F1549">
        <v>129.1</v>
      </c>
    </row>
    <row r="1550" spans="1:6" x14ac:dyDescent="0.3">
      <c r="A1550">
        <v>2017</v>
      </c>
      <c r="B1550" t="s">
        <v>38</v>
      </c>
      <c r="C1550" t="s">
        <v>29</v>
      </c>
      <c r="D1550">
        <v>132.80000000000001</v>
      </c>
      <c r="E1550">
        <v>128.69999999999999</v>
      </c>
      <c r="F1550">
        <v>130.9</v>
      </c>
    </row>
    <row r="1551" spans="1:6" x14ac:dyDescent="0.3">
      <c r="A1551">
        <v>2017</v>
      </c>
      <c r="B1551" t="s">
        <v>38</v>
      </c>
      <c r="C1551" t="s">
        <v>23</v>
      </c>
      <c r="D1551">
        <v>130.6</v>
      </c>
      <c r="E1551">
        <v>123.1</v>
      </c>
      <c r="F1551">
        <v>127.8</v>
      </c>
    </row>
    <row r="1552" spans="1:6" x14ac:dyDescent="0.3">
      <c r="A1552">
        <v>2017</v>
      </c>
      <c r="B1552" t="s">
        <v>38</v>
      </c>
      <c r="C1552" t="s">
        <v>22</v>
      </c>
      <c r="D1552">
        <v>134.1</v>
      </c>
      <c r="E1552">
        <v>125.6</v>
      </c>
      <c r="F1552">
        <v>130.1</v>
      </c>
    </row>
    <row r="1553" spans="1:6" x14ac:dyDescent="0.3">
      <c r="A1553">
        <v>2017</v>
      </c>
      <c r="B1553" t="s">
        <v>38</v>
      </c>
      <c r="C1553" t="s">
        <v>20</v>
      </c>
      <c r="D1553" t="s">
        <v>32</v>
      </c>
      <c r="E1553">
        <v>131.1</v>
      </c>
      <c r="F1553">
        <v>131.1</v>
      </c>
    </row>
    <row r="1554" spans="1:6" x14ac:dyDescent="0.3">
      <c r="A1554">
        <v>2017</v>
      </c>
      <c r="B1554" t="s">
        <v>38</v>
      </c>
      <c r="C1554" t="s">
        <v>4</v>
      </c>
      <c r="D1554">
        <v>138.80000000000001</v>
      </c>
      <c r="E1554">
        <v>139.4</v>
      </c>
      <c r="F1554">
        <v>139</v>
      </c>
    </row>
    <row r="1555" spans="1:6" x14ac:dyDescent="0.3">
      <c r="A1555">
        <v>2017</v>
      </c>
      <c r="B1555" t="s">
        <v>38</v>
      </c>
      <c r="C1555" t="s">
        <v>6</v>
      </c>
      <c r="D1555">
        <v>137.19999999999999</v>
      </c>
      <c r="E1555">
        <v>134.9</v>
      </c>
      <c r="F1555">
        <v>136.30000000000001</v>
      </c>
    </row>
    <row r="1556" spans="1:6" x14ac:dyDescent="0.3">
      <c r="A1556">
        <v>2017</v>
      </c>
      <c r="B1556" t="s">
        <v>38</v>
      </c>
      <c r="C1556" t="s">
        <v>28</v>
      </c>
      <c r="D1556">
        <v>127.4</v>
      </c>
      <c r="E1556">
        <v>122.6</v>
      </c>
      <c r="F1556">
        <v>125.1</v>
      </c>
    </row>
    <row r="1557" spans="1:6" x14ac:dyDescent="0.3">
      <c r="A1557">
        <v>2017</v>
      </c>
      <c r="B1557" t="s">
        <v>38</v>
      </c>
      <c r="C1557" t="s">
        <v>13</v>
      </c>
      <c r="D1557">
        <v>129.80000000000001</v>
      </c>
      <c r="E1557">
        <v>123.6</v>
      </c>
      <c r="F1557">
        <v>127.2</v>
      </c>
    </row>
    <row r="1558" spans="1:6" x14ac:dyDescent="0.3">
      <c r="A1558">
        <v>2017</v>
      </c>
      <c r="B1558" t="s">
        <v>38</v>
      </c>
      <c r="C1558" t="s">
        <v>7</v>
      </c>
      <c r="D1558">
        <v>121.6</v>
      </c>
      <c r="E1558">
        <v>114</v>
      </c>
      <c r="F1558">
        <v>118.8</v>
      </c>
    </row>
    <row r="1559" spans="1:6" x14ac:dyDescent="0.3">
      <c r="A1559">
        <v>2017</v>
      </c>
      <c r="B1559" t="s">
        <v>38</v>
      </c>
      <c r="C1559" t="s">
        <v>16</v>
      </c>
      <c r="D1559">
        <v>144.19999999999999</v>
      </c>
      <c r="E1559">
        <v>147.5</v>
      </c>
      <c r="F1559">
        <v>145.1</v>
      </c>
    </row>
    <row r="1560" spans="1:6" x14ac:dyDescent="0.3">
      <c r="A1560">
        <v>2017</v>
      </c>
      <c r="B1560" t="s">
        <v>38</v>
      </c>
      <c r="C1560" t="s">
        <v>27</v>
      </c>
      <c r="D1560">
        <v>123.3</v>
      </c>
      <c r="E1560">
        <v>121.7</v>
      </c>
      <c r="F1560">
        <v>122.6</v>
      </c>
    </row>
    <row r="1561" spans="1:6" x14ac:dyDescent="0.3">
      <c r="A1561">
        <v>2017</v>
      </c>
      <c r="B1561" t="s">
        <v>38</v>
      </c>
      <c r="C1561" t="s">
        <v>14</v>
      </c>
      <c r="D1561">
        <v>145.4</v>
      </c>
      <c r="E1561">
        <v>142.4</v>
      </c>
      <c r="F1561">
        <v>144</v>
      </c>
    </row>
    <row r="1562" spans="1:6" x14ac:dyDescent="0.3">
      <c r="A1562">
        <v>2017</v>
      </c>
      <c r="B1562" t="s">
        <v>38</v>
      </c>
      <c r="C1562" t="s">
        <v>10</v>
      </c>
      <c r="D1562">
        <v>148</v>
      </c>
      <c r="E1562">
        <v>135.80000000000001</v>
      </c>
      <c r="F1562">
        <v>143.9</v>
      </c>
    </row>
    <row r="1563" spans="1:6" x14ac:dyDescent="0.3">
      <c r="A1563">
        <v>2017</v>
      </c>
      <c r="B1563" t="s">
        <v>38</v>
      </c>
      <c r="C1563" t="s">
        <v>25</v>
      </c>
      <c r="D1563">
        <v>128.30000000000001</v>
      </c>
      <c r="E1563">
        <v>122.4</v>
      </c>
      <c r="F1563">
        <v>125</v>
      </c>
    </row>
    <row r="1564" spans="1:6" x14ac:dyDescent="0.3">
      <c r="A1564">
        <v>2017</v>
      </c>
      <c r="B1564" t="s">
        <v>38</v>
      </c>
      <c r="C1564" t="s">
        <v>12</v>
      </c>
      <c r="D1564">
        <v>135.6</v>
      </c>
      <c r="E1564">
        <v>142.6</v>
      </c>
      <c r="F1564">
        <v>137.9</v>
      </c>
    </row>
    <row r="1565" spans="1:6" x14ac:dyDescent="0.3">
      <c r="A1565">
        <v>2017</v>
      </c>
      <c r="B1565" t="s">
        <v>38</v>
      </c>
      <c r="C1565" t="s">
        <v>11</v>
      </c>
      <c r="D1565">
        <v>116.9</v>
      </c>
      <c r="E1565">
        <v>120.3</v>
      </c>
      <c r="F1565">
        <v>118</v>
      </c>
    </row>
    <row r="1566" spans="1:6" x14ac:dyDescent="0.3">
      <c r="A1566">
        <v>2017</v>
      </c>
      <c r="B1566" t="s">
        <v>38</v>
      </c>
      <c r="C1566" t="s">
        <v>24</v>
      </c>
      <c r="D1566">
        <v>119.8</v>
      </c>
      <c r="E1566">
        <v>115.6</v>
      </c>
      <c r="F1566">
        <v>117.6</v>
      </c>
    </row>
    <row r="1567" spans="1:6" x14ac:dyDescent="0.3">
      <c r="A1567">
        <v>2017</v>
      </c>
      <c r="B1567" t="s">
        <v>38</v>
      </c>
      <c r="C1567" t="s">
        <v>9</v>
      </c>
      <c r="D1567">
        <v>119.7</v>
      </c>
      <c r="E1567">
        <v>122.2</v>
      </c>
      <c r="F1567">
        <v>120.5</v>
      </c>
    </row>
    <row r="1568" spans="1:6" x14ac:dyDescent="0.3">
      <c r="A1568">
        <v>2017</v>
      </c>
      <c r="B1568" t="s">
        <v>41</v>
      </c>
      <c r="C1568" t="s">
        <v>3</v>
      </c>
      <c r="D1568">
        <v>133.1</v>
      </c>
      <c r="E1568">
        <v>132.6</v>
      </c>
      <c r="F1568">
        <v>132.9</v>
      </c>
    </row>
    <row r="1569" spans="1:6" x14ac:dyDescent="0.3">
      <c r="A1569">
        <v>2017</v>
      </c>
      <c r="B1569" t="s">
        <v>41</v>
      </c>
      <c r="C1569" t="s">
        <v>17</v>
      </c>
      <c r="D1569">
        <v>142.5</v>
      </c>
      <c r="E1569">
        <v>131.5</v>
      </c>
      <c r="F1569">
        <v>138.19999999999999</v>
      </c>
    </row>
    <row r="1570" spans="1:6" x14ac:dyDescent="0.3">
      <c r="A1570">
        <v>2017</v>
      </c>
      <c r="B1570" t="s">
        <v>41</v>
      </c>
      <c r="C1570" t="s">
        <v>19</v>
      </c>
      <c r="D1570">
        <v>141.80000000000001</v>
      </c>
      <c r="E1570">
        <v>130.19999999999999</v>
      </c>
      <c r="F1570">
        <v>137.19999999999999</v>
      </c>
    </row>
    <row r="1571" spans="1:6" x14ac:dyDescent="0.3">
      <c r="A1571">
        <v>2017</v>
      </c>
      <c r="B1571" t="s">
        <v>41</v>
      </c>
      <c r="C1571" t="s">
        <v>26</v>
      </c>
      <c r="D1571">
        <v>136.30000000000001</v>
      </c>
      <c r="E1571">
        <v>133.80000000000001</v>
      </c>
      <c r="F1571">
        <v>134.80000000000001</v>
      </c>
    </row>
    <row r="1572" spans="1:6" x14ac:dyDescent="0.3">
      <c r="A1572">
        <v>2017</v>
      </c>
      <c r="B1572" t="s">
        <v>41</v>
      </c>
      <c r="C1572" t="s">
        <v>5</v>
      </c>
      <c r="D1572">
        <v>126.8</v>
      </c>
      <c r="E1572">
        <v>125.6</v>
      </c>
      <c r="F1572">
        <v>126.3</v>
      </c>
    </row>
    <row r="1573" spans="1:6" x14ac:dyDescent="0.3">
      <c r="A1573">
        <v>2017</v>
      </c>
      <c r="B1573" t="s">
        <v>41</v>
      </c>
      <c r="C1573" t="s">
        <v>15</v>
      </c>
      <c r="D1573">
        <v>133.80000000000001</v>
      </c>
      <c r="E1573">
        <v>133.6</v>
      </c>
      <c r="F1573">
        <v>133.69999999999999</v>
      </c>
    </row>
    <row r="1574" spans="1:6" x14ac:dyDescent="0.3">
      <c r="A1574">
        <v>2017</v>
      </c>
      <c r="B1574" t="s">
        <v>41</v>
      </c>
      <c r="C1574" t="s">
        <v>18</v>
      </c>
      <c r="D1574">
        <v>137.30000000000001</v>
      </c>
      <c r="E1574">
        <v>123.2</v>
      </c>
      <c r="F1574">
        <v>131.4</v>
      </c>
    </row>
    <row r="1575" spans="1:6" x14ac:dyDescent="0.3">
      <c r="A1575">
        <v>2017</v>
      </c>
      <c r="B1575" t="s">
        <v>41</v>
      </c>
      <c r="C1575" t="s">
        <v>8</v>
      </c>
      <c r="D1575">
        <v>140.19999999999999</v>
      </c>
      <c r="E1575">
        <v>135.19999999999999</v>
      </c>
      <c r="F1575">
        <v>137.9</v>
      </c>
    </row>
    <row r="1576" spans="1:6" x14ac:dyDescent="0.3">
      <c r="A1576">
        <v>2017</v>
      </c>
      <c r="B1576" t="s">
        <v>41</v>
      </c>
      <c r="C1576" t="s">
        <v>21</v>
      </c>
      <c r="D1576">
        <v>135</v>
      </c>
      <c r="E1576">
        <v>120.1</v>
      </c>
      <c r="F1576">
        <v>129.4</v>
      </c>
    </row>
    <row r="1577" spans="1:6" x14ac:dyDescent="0.3">
      <c r="A1577">
        <v>2017</v>
      </c>
      <c r="B1577" t="s">
        <v>41</v>
      </c>
      <c r="C1577" t="s">
        <v>29</v>
      </c>
      <c r="D1577">
        <v>133.30000000000001</v>
      </c>
      <c r="E1577">
        <v>129.30000000000001</v>
      </c>
      <c r="F1577">
        <v>131.4</v>
      </c>
    </row>
    <row r="1578" spans="1:6" x14ac:dyDescent="0.3">
      <c r="A1578">
        <v>2017</v>
      </c>
      <c r="B1578" t="s">
        <v>41</v>
      </c>
      <c r="C1578" t="s">
        <v>23</v>
      </c>
      <c r="D1578">
        <v>131.4</v>
      </c>
      <c r="E1578">
        <v>123.6</v>
      </c>
      <c r="F1578">
        <v>128.4</v>
      </c>
    </row>
    <row r="1579" spans="1:6" x14ac:dyDescent="0.3">
      <c r="A1579">
        <v>2017</v>
      </c>
      <c r="B1579" t="s">
        <v>41</v>
      </c>
      <c r="C1579" t="s">
        <v>22</v>
      </c>
      <c r="D1579">
        <v>134.9</v>
      </c>
      <c r="E1579">
        <v>126.5</v>
      </c>
      <c r="F1579">
        <v>130.9</v>
      </c>
    </row>
    <row r="1580" spans="1:6" x14ac:dyDescent="0.3">
      <c r="A1580">
        <v>2017</v>
      </c>
      <c r="B1580" t="s">
        <v>41</v>
      </c>
      <c r="C1580" t="s">
        <v>20</v>
      </c>
      <c r="D1580" t="s">
        <v>32</v>
      </c>
      <c r="E1580">
        <v>132.1</v>
      </c>
      <c r="F1580">
        <v>132.1</v>
      </c>
    </row>
    <row r="1581" spans="1:6" x14ac:dyDescent="0.3">
      <c r="A1581">
        <v>2017</v>
      </c>
      <c r="B1581" t="s">
        <v>41</v>
      </c>
      <c r="C1581" t="s">
        <v>4</v>
      </c>
      <c r="D1581">
        <v>140.30000000000001</v>
      </c>
      <c r="E1581">
        <v>144.1</v>
      </c>
      <c r="F1581">
        <v>141.6</v>
      </c>
    </row>
    <row r="1582" spans="1:6" x14ac:dyDescent="0.3">
      <c r="A1582">
        <v>2017</v>
      </c>
      <c r="B1582" t="s">
        <v>41</v>
      </c>
      <c r="C1582" t="s">
        <v>6</v>
      </c>
      <c r="D1582">
        <v>138.19999999999999</v>
      </c>
      <c r="E1582">
        <v>136.80000000000001</v>
      </c>
      <c r="F1582">
        <v>137.69999999999999</v>
      </c>
    </row>
    <row r="1583" spans="1:6" x14ac:dyDescent="0.3">
      <c r="A1583">
        <v>2017</v>
      </c>
      <c r="B1583" t="s">
        <v>41</v>
      </c>
      <c r="C1583" t="s">
        <v>28</v>
      </c>
      <c r="D1583">
        <v>127.9</v>
      </c>
      <c r="E1583">
        <v>122.6</v>
      </c>
      <c r="F1583">
        <v>125.3</v>
      </c>
    </row>
    <row r="1584" spans="1:6" x14ac:dyDescent="0.3">
      <c r="A1584">
        <v>2017</v>
      </c>
      <c r="B1584" t="s">
        <v>41</v>
      </c>
      <c r="C1584" t="s">
        <v>13</v>
      </c>
      <c r="D1584">
        <v>130.30000000000001</v>
      </c>
      <c r="E1584">
        <v>123.8</v>
      </c>
      <c r="F1584">
        <v>127.6</v>
      </c>
    </row>
    <row r="1585" spans="1:6" x14ac:dyDescent="0.3">
      <c r="A1585">
        <v>2017</v>
      </c>
      <c r="B1585" t="s">
        <v>41</v>
      </c>
      <c r="C1585" t="s">
        <v>7</v>
      </c>
      <c r="D1585">
        <v>120.8</v>
      </c>
      <c r="E1585">
        <v>113.4</v>
      </c>
      <c r="F1585">
        <v>118.1</v>
      </c>
    </row>
    <row r="1586" spans="1:6" x14ac:dyDescent="0.3">
      <c r="A1586">
        <v>2017</v>
      </c>
      <c r="B1586" t="s">
        <v>41</v>
      </c>
      <c r="C1586" t="s">
        <v>16</v>
      </c>
      <c r="D1586">
        <v>145.5</v>
      </c>
      <c r="E1586">
        <v>148.30000000000001</v>
      </c>
      <c r="F1586">
        <v>146.19999999999999</v>
      </c>
    </row>
    <row r="1587" spans="1:6" x14ac:dyDescent="0.3">
      <c r="A1587">
        <v>2017</v>
      </c>
      <c r="B1587" t="s">
        <v>41</v>
      </c>
      <c r="C1587" t="s">
        <v>27</v>
      </c>
      <c r="D1587">
        <v>123.7</v>
      </c>
      <c r="E1587">
        <v>122</v>
      </c>
      <c r="F1587">
        <v>123</v>
      </c>
    </row>
    <row r="1588" spans="1:6" x14ac:dyDescent="0.3">
      <c r="A1588">
        <v>2017</v>
      </c>
      <c r="B1588" t="s">
        <v>41</v>
      </c>
      <c r="C1588" t="s">
        <v>14</v>
      </c>
      <c r="D1588">
        <v>145.80000000000001</v>
      </c>
      <c r="E1588">
        <v>142.9</v>
      </c>
      <c r="F1588">
        <v>144.5</v>
      </c>
    </row>
    <row r="1589" spans="1:6" x14ac:dyDescent="0.3">
      <c r="A1589">
        <v>2017</v>
      </c>
      <c r="B1589" t="s">
        <v>41</v>
      </c>
      <c r="C1589" t="s">
        <v>10</v>
      </c>
      <c r="D1589">
        <v>141.80000000000001</v>
      </c>
      <c r="E1589">
        <v>131.5</v>
      </c>
      <c r="F1589">
        <v>138.30000000000001</v>
      </c>
    </row>
    <row r="1590" spans="1:6" x14ac:dyDescent="0.3">
      <c r="A1590">
        <v>2017</v>
      </c>
      <c r="B1590" t="s">
        <v>41</v>
      </c>
      <c r="C1590" t="s">
        <v>25</v>
      </c>
      <c r="D1590">
        <v>129.4</v>
      </c>
      <c r="E1590">
        <v>122.8</v>
      </c>
      <c r="F1590">
        <v>125.7</v>
      </c>
    </row>
    <row r="1591" spans="1:6" x14ac:dyDescent="0.3">
      <c r="A1591">
        <v>2017</v>
      </c>
      <c r="B1591" t="s">
        <v>41</v>
      </c>
      <c r="C1591" t="s">
        <v>12</v>
      </c>
      <c r="D1591">
        <v>134</v>
      </c>
      <c r="E1591">
        <v>139.9</v>
      </c>
      <c r="F1591">
        <v>136</v>
      </c>
    </row>
    <row r="1592" spans="1:6" x14ac:dyDescent="0.3">
      <c r="A1592">
        <v>2017</v>
      </c>
      <c r="B1592" t="s">
        <v>41</v>
      </c>
      <c r="C1592" t="s">
        <v>11</v>
      </c>
      <c r="D1592">
        <v>118.6</v>
      </c>
      <c r="E1592">
        <v>121</v>
      </c>
      <c r="F1592">
        <v>119.4</v>
      </c>
    </row>
    <row r="1593" spans="1:6" x14ac:dyDescent="0.3">
      <c r="A1593">
        <v>2017</v>
      </c>
      <c r="B1593" t="s">
        <v>41</v>
      </c>
      <c r="C1593" t="s">
        <v>24</v>
      </c>
      <c r="D1593">
        <v>119.4</v>
      </c>
      <c r="E1593">
        <v>114.3</v>
      </c>
      <c r="F1593">
        <v>116.7</v>
      </c>
    </row>
    <row r="1594" spans="1:6" x14ac:dyDescent="0.3">
      <c r="A1594">
        <v>2017</v>
      </c>
      <c r="B1594" t="s">
        <v>41</v>
      </c>
      <c r="C1594" t="s">
        <v>9</v>
      </c>
      <c r="D1594">
        <v>123.8</v>
      </c>
      <c r="E1594">
        <v>129.19999999999999</v>
      </c>
      <c r="F1594">
        <v>125.6</v>
      </c>
    </row>
    <row r="1595" spans="1:6" x14ac:dyDescent="0.3">
      <c r="A1595">
        <v>2017</v>
      </c>
      <c r="B1595" t="s">
        <v>53</v>
      </c>
      <c r="C1595" t="s">
        <v>3</v>
      </c>
      <c r="D1595">
        <v>136.30000000000001</v>
      </c>
      <c r="E1595">
        <v>134.30000000000001</v>
      </c>
      <c r="F1595">
        <v>135.69999999999999</v>
      </c>
    </row>
    <row r="1596" spans="1:6" x14ac:dyDescent="0.3">
      <c r="A1596">
        <v>2017</v>
      </c>
      <c r="B1596" t="s">
        <v>53</v>
      </c>
      <c r="C1596" t="s">
        <v>17</v>
      </c>
      <c r="D1596">
        <v>148.19999999999999</v>
      </c>
      <c r="E1596">
        <v>135</v>
      </c>
      <c r="F1596">
        <v>143</v>
      </c>
    </row>
    <row r="1597" spans="1:6" x14ac:dyDescent="0.3">
      <c r="A1597">
        <v>2017</v>
      </c>
      <c r="B1597" t="s">
        <v>53</v>
      </c>
      <c r="C1597" t="s">
        <v>19</v>
      </c>
      <c r="D1597">
        <v>147.30000000000001</v>
      </c>
      <c r="E1597">
        <v>133.5</v>
      </c>
      <c r="F1597">
        <v>141.80000000000001</v>
      </c>
    </row>
    <row r="1598" spans="1:6" x14ac:dyDescent="0.3">
      <c r="A1598">
        <v>2017</v>
      </c>
      <c r="B1598" t="s">
        <v>53</v>
      </c>
      <c r="C1598" t="s">
        <v>26</v>
      </c>
      <c r="D1598">
        <v>141.5</v>
      </c>
      <c r="E1598">
        <v>136.6</v>
      </c>
      <c r="F1598">
        <v>138.6</v>
      </c>
    </row>
    <row r="1599" spans="1:6" x14ac:dyDescent="0.3">
      <c r="A1599">
        <v>2017</v>
      </c>
      <c r="B1599" t="s">
        <v>53</v>
      </c>
      <c r="C1599" t="s">
        <v>5</v>
      </c>
      <c r="D1599">
        <v>140.5</v>
      </c>
      <c r="E1599">
        <v>146.69999999999999</v>
      </c>
      <c r="F1599">
        <v>142.9</v>
      </c>
    </row>
    <row r="1600" spans="1:6" x14ac:dyDescent="0.3">
      <c r="A1600">
        <v>2017</v>
      </c>
      <c r="B1600" t="s">
        <v>53</v>
      </c>
      <c r="C1600" t="s">
        <v>15</v>
      </c>
      <c r="D1600">
        <v>142.4</v>
      </c>
      <c r="E1600">
        <v>141.5</v>
      </c>
      <c r="F1600">
        <v>142.1</v>
      </c>
    </row>
    <row r="1601" spans="1:6" x14ac:dyDescent="0.3">
      <c r="A1601">
        <v>2017</v>
      </c>
      <c r="B1601" t="s">
        <v>53</v>
      </c>
      <c r="C1601" t="s">
        <v>18</v>
      </c>
      <c r="D1601">
        <v>141.5</v>
      </c>
      <c r="E1601">
        <v>125.4</v>
      </c>
      <c r="F1601">
        <v>134.80000000000001</v>
      </c>
    </row>
    <row r="1602" spans="1:6" x14ac:dyDescent="0.3">
      <c r="A1602">
        <v>2017</v>
      </c>
      <c r="B1602" t="s">
        <v>53</v>
      </c>
      <c r="C1602" t="s">
        <v>8</v>
      </c>
      <c r="D1602">
        <v>147.30000000000001</v>
      </c>
      <c r="E1602">
        <v>136.4</v>
      </c>
      <c r="F1602">
        <v>142.19999999999999</v>
      </c>
    </row>
    <row r="1603" spans="1:6" x14ac:dyDescent="0.3">
      <c r="A1603">
        <v>2017</v>
      </c>
      <c r="B1603" t="s">
        <v>53</v>
      </c>
      <c r="C1603" t="s">
        <v>21</v>
      </c>
      <c r="D1603">
        <v>141.1</v>
      </c>
      <c r="E1603">
        <v>125.7</v>
      </c>
      <c r="F1603">
        <v>135.30000000000001</v>
      </c>
    </row>
    <row r="1604" spans="1:6" x14ac:dyDescent="0.3">
      <c r="A1604">
        <v>2017</v>
      </c>
      <c r="B1604" t="s">
        <v>53</v>
      </c>
      <c r="C1604" t="s">
        <v>29</v>
      </c>
      <c r="D1604">
        <v>140</v>
      </c>
      <c r="E1604">
        <v>134.80000000000001</v>
      </c>
      <c r="F1604">
        <v>137.6</v>
      </c>
    </row>
    <row r="1605" spans="1:6" x14ac:dyDescent="0.3">
      <c r="A1605">
        <v>2017</v>
      </c>
      <c r="B1605" t="s">
        <v>53</v>
      </c>
      <c r="C1605" t="s">
        <v>23</v>
      </c>
      <c r="D1605">
        <v>135.80000000000001</v>
      </c>
      <c r="E1605">
        <v>127.4</v>
      </c>
      <c r="F1605">
        <v>132.6</v>
      </c>
    </row>
    <row r="1606" spans="1:6" x14ac:dyDescent="0.3">
      <c r="A1606">
        <v>2017</v>
      </c>
      <c r="B1606" t="s">
        <v>53</v>
      </c>
      <c r="C1606" t="s">
        <v>22</v>
      </c>
      <c r="D1606">
        <v>139.4</v>
      </c>
      <c r="E1606">
        <v>128.80000000000001</v>
      </c>
      <c r="F1606">
        <v>134.4</v>
      </c>
    </row>
    <row r="1607" spans="1:6" x14ac:dyDescent="0.3">
      <c r="A1607">
        <v>2017</v>
      </c>
      <c r="B1607" t="s">
        <v>53</v>
      </c>
      <c r="C1607" t="s">
        <v>20</v>
      </c>
      <c r="D1607" t="s">
        <v>32</v>
      </c>
      <c r="E1607">
        <v>138.6</v>
      </c>
      <c r="F1607">
        <v>138.6</v>
      </c>
    </row>
    <row r="1608" spans="1:6" x14ac:dyDescent="0.3">
      <c r="A1608">
        <v>2017</v>
      </c>
      <c r="B1608" t="s">
        <v>53</v>
      </c>
      <c r="C1608" t="s">
        <v>4</v>
      </c>
      <c r="D1608">
        <v>142.5</v>
      </c>
      <c r="E1608">
        <v>142.1</v>
      </c>
      <c r="F1608">
        <v>142.4</v>
      </c>
    </row>
    <row r="1609" spans="1:6" x14ac:dyDescent="0.3">
      <c r="A1609">
        <v>2017</v>
      </c>
      <c r="B1609" t="s">
        <v>53</v>
      </c>
      <c r="C1609" t="s">
        <v>6</v>
      </c>
      <c r="D1609">
        <v>141.5</v>
      </c>
      <c r="E1609">
        <v>139.5</v>
      </c>
      <c r="F1609">
        <v>140.80000000000001</v>
      </c>
    </row>
    <row r="1610" spans="1:6" x14ac:dyDescent="0.3">
      <c r="A1610">
        <v>2017</v>
      </c>
      <c r="B1610" t="s">
        <v>53</v>
      </c>
      <c r="C1610" t="s">
        <v>28</v>
      </c>
      <c r="D1610">
        <v>131.69999999999999</v>
      </c>
      <c r="E1610">
        <v>124.9</v>
      </c>
      <c r="F1610">
        <v>128.4</v>
      </c>
    </row>
    <row r="1611" spans="1:6" x14ac:dyDescent="0.3">
      <c r="A1611">
        <v>2017</v>
      </c>
      <c r="B1611" t="s">
        <v>53</v>
      </c>
      <c r="C1611" t="s">
        <v>13</v>
      </c>
      <c r="D1611">
        <v>131.9</v>
      </c>
      <c r="E1611">
        <v>125.4</v>
      </c>
      <c r="F1611">
        <v>129.19999999999999</v>
      </c>
    </row>
    <row r="1612" spans="1:6" x14ac:dyDescent="0.3">
      <c r="A1612">
        <v>2017</v>
      </c>
      <c r="B1612" t="s">
        <v>53</v>
      </c>
      <c r="C1612" t="s">
        <v>7</v>
      </c>
      <c r="D1612">
        <v>121.6</v>
      </c>
      <c r="E1612">
        <v>115.2</v>
      </c>
      <c r="F1612">
        <v>119.2</v>
      </c>
    </row>
    <row r="1613" spans="1:6" x14ac:dyDescent="0.3">
      <c r="A1613">
        <v>2017</v>
      </c>
      <c r="B1613" t="s">
        <v>53</v>
      </c>
      <c r="C1613" t="s">
        <v>16</v>
      </c>
      <c r="D1613">
        <v>152.1</v>
      </c>
      <c r="E1613">
        <v>156.19999999999999</v>
      </c>
      <c r="F1613">
        <v>153.19999999999999</v>
      </c>
    </row>
    <row r="1614" spans="1:6" x14ac:dyDescent="0.3">
      <c r="A1614">
        <v>2017</v>
      </c>
      <c r="B1614" t="s">
        <v>53</v>
      </c>
      <c r="C1614" t="s">
        <v>27</v>
      </c>
      <c r="D1614">
        <v>128.1</v>
      </c>
      <c r="E1614">
        <v>124.9</v>
      </c>
      <c r="F1614">
        <v>126.8</v>
      </c>
    </row>
    <row r="1615" spans="1:6" x14ac:dyDescent="0.3">
      <c r="A1615">
        <v>2017</v>
      </c>
      <c r="B1615" t="s">
        <v>53</v>
      </c>
      <c r="C1615" t="s">
        <v>14</v>
      </c>
      <c r="D1615">
        <v>151.4</v>
      </c>
      <c r="E1615">
        <v>146</v>
      </c>
      <c r="F1615">
        <v>148.9</v>
      </c>
    </row>
    <row r="1616" spans="1:6" x14ac:dyDescent="0.3">
      <c r="A1616">
        <v>2017</v>
      </c>
      <c r="B1616" t="s">
        <v>53</v>
      </c>
      <c r="C1616" t="s">
        <v>10</v>
      </c>
      <c r="D1616">
        <v>135.80000000000001</v>
      </c>
      <c r="E1616">
        <v>122.2</v>
      </c>
      <c r="F1616">
        <v>131.19999999999999</v>
      </c>
    </row>
    <row r="1617" spans="1:6" x14ac:dyDescent="0.3">
      <c r="A1617">
        <v>2017</v>
      </c>
      <c r="B1617" t="s">
        <v>53</v>
      </c>
      <c r="C1617" t="s">
        <v>25</v>
      </c>
      <c r="D1617">
        <v>133.69999999999999</v>
      </c>
      <c r="E1617">
        <v>125.1</v>
      </c>
      <c r="F1617">
        <v>128.9</v>
      </c>
    </row>
    <row r="1618" spans="1:6" x14ac:dyDescent="0.3">
      <c r="A1618">
        <v>2017</v>
      </c>
      <c r="B1618" t="s">
        <v>53</v>
      </c>
      <c r="C1618" t="s">
        <v>12</v>
      </c>
      <c r="D1618">
        <v>136</v>
      </c>
      <c r="E1618">
        <v>138.30000000000001</v>
      </c>
      <c r="F1618">
        <v>136.80000000000001</v>
      </c>
    </row>
    <row r="1619" spans="1:6" x14ac:dyDescent="0.3">
      <c r="A1619">
        <v>2017</v>
      </c>
      <c r="B1619" t="s">
        <v>53</v>
      </c>
      <c r="C1619" t="s">
        <v>11</v>
      </c>
      <c r="D1619">
        <v>122.5</v>
      </c>
      <c r="E1619">
        <v>123.9</v>
      </c>
      <c r="F1619">
        <v>123</v>
      </c>
    </row>
    <row r="1620" spans="1:6" x14ac:dyDescent="0.3">
      <c r="A1620">
        <v>2017</v>
      </c>
      <c r="B1620" t="s">
        <v>53</v>
      </c>
      <c r="C1620" t="s">
        <v>24</v>
      </c>
      <c r="D1620">
        <v>121.6</v>
      </c>
      <c r="E1620">
        <v>115.3</v>
      </c>
      <c r="F1620">
        <v>118.3</v>
      </c>
    </row>
    <row r="1621" spans="1:6" x14ac:dyDescent="0.3">
      <c r="A1621">
        <v>2017</v>
      </c>
      <c r="B1621" t="s">
        <v>53</v>
      </c>
      <c r="C1621" t="s">
        <v>9</v>
      </c>
      <c r="D1621">
        <v>168</v>
      </c>
      <c r="E1621">
        <v>185.2</v>
      </c>
      <c r="F1621">
        <v>173.8</v>
      </c>
    </row>
    <row r="1622" spans="1:6" x14ac:dyDescent="0.3">
      <c r="A1622">
        <v>2017</v>
      </c>
      <c r="B1622" t="s">
        <v>50</v>
      </c>
      <c r="C1622" t="s">
        <v>3</v>
      </c>
      <c r="D1622">
        <v>135.9</v>
      </c>
      <c r="E1622">
        <v>133.9</v>
      </c>
      <c r="F1622">
        <v>135.30000000000001</v>
      </c>
    </row>
    <row r="1623" spans="1:6" x14ac:dyDescent="0.3">
      <c r="A1623">
        <v>2017</v>
      </c>
      <c r="B1623" t="s">
        <v>50</v>
      </c>
      <c r="C1623" t="s">
        <v>17</v>
      </c>
      <c r="D1623">
        <v>147.19999999999999</v>
      </c>
      <c r="E1623">
        <v>134</v>
      </c>
      <c r="F1623">
        <v>142</v>
      </c>
    </row>
    <row r="1624" spans="1:6" x14ac:dyDescent="0.3">
      <c r="A1624">
        <v>2017</v>
      </c>
      <c r="B1624" t="s">
        <v>50</v>
      </c>
      <c r="C1624" t="s">
        <v>19</v>
      </c>
      <c r="D1624">
        <v>146.19999999999999</v>
      </c>
      <c r="E1624">
        <v>132.6</v>
      </c>
      <c r="F1624">
        <v>140.80000000000001</v>
      </c>
    </row>
    <row r="1625" spans="1:6" x14ac:dyDescent="0.3">
      <c r="A1625">
        <v>2017</v>
      </c>
      <c r="B1625" t="s">
        <v>50</v>
      </c>
      <c r="C1625" t="s">
        <v>26</v>
      </c>
      <c r="D1625">
        <v>140.1</v>
      </c>
      <c r="E1625">
        <v>136.30000000000001</v>
      </c>
      <c r="F1625">
        <v>137.9</v>
      </c>
    </row>
    <row r="1626" spans="1:6" x14ac:dyDescent="0.3">
      <c r="A1626">
        <v>2017</v>
      </c>
      <c r="B1626" t="s">
        <v>50</v>
      </c>
      <c r="C1626" t="s">
        <v>5</v>
      </c>
      <c r="D1626">
        <v>131</v>
      </c>
      <c r="E1626">
        <v>131.4</v>
      </c>
      <c r="F1626">
        <v>131.19999999999999</v>
      </c>
    </row>
    <row r="1627" spans="1:6" x14ac:dyDescent="0.3">
      <c r="A1627">
        <v>2017</v>
      </c>
      <c r="B1627" t="s">
        <v>50</v>
      </c>
      <c r="C1627" t="s">
        <v>15</v>
      </c>
      <c r="D1627">
        <v>140.4</v>
      </c>
      <c r="E1627">
        <v>139.69999999999999</v>
      </c>
      <c r="F1627">
        <v>140.1</v>
      </c>
    </row>
    <row r="1628" spans="1:6" x14ac:dyDescent="0.3">
      <c r="A1628">
        <v>2017</v>
      </c>
      <c r="B1628" t="s">
        <v>50</v>
      </c>
      <c r="C1628" t="s">
        <v>18</v>
      </c>
      <c r="D1628">
        <v>140.6</v>
      </c>
      <c r="E1628">
        <v>124.9</v>
      </c>
      <c r="F1628">
        <v>134.1</v>
      </c>
    </row>
    <row r="1629" spans="1:6" x14ac:dyDescent="0.3">
      <c r="A1629">
        <v>2017</v>
      </c>
      <c r="B1629" t="s">
        <v>50</v>
      </c>
      <c r="C1629" t="s">
        <v>8</v>
      </c>
      <c r="D1629">
        <v>146.69999999999999</v>
      </c>
      <c r="E1629">
        <v>135.6</v>
      </c>
      <c r="F1629">
        <v>141.5</v>
      </c>
    </row>
    <row r="1630" spans="1:6" x14ac:dyDescent="0.3">
      <c r="A1630">
        <v>2017</v>
      </c>
      <c r="B1630" t="s">
        <v>50</v>
      </c>
      <c r="C1630" t="s">
        <v>21</v>
      </c>
      <c r="D1630">
        <v>138.1</v>
      </c>
      <c r="E1630">
        <v>122.6</v>
      </c>
      <c r="F1630">
        <v>132.19999999999999</v>
      </c>
    </row>
    <row r="1631" spans="1:6" x14ac:dyDescent="0.3">
      <c r="A1631">
        <v>2017</v>
      </c>
      <c r="B1631" t="s">
        <v>50</v>
      </c>
      <c r="C1631" t="s">
        <v>29</v>
      </c>
      <c r="D1631">
        <v>138.30000000000001</v>
      </c>
      <c r="E1631">
        <v>133.5</v>
      </c>
      <c r="F1631">
        <v>136.1</v>
      </c>
    </row>
    <row r="1632" spans="1:6" x14ac:dyDescent="0.3">
      <c r="A1632">
        <v>2017</v>
      </c>
      <c r="B1632" t="s">
        <v>50</v>
      </c>
      <c r="C1632" t="s">
        <v>23</v>
      </c>
      <c r="D1632">
        <v>134.19999999999999</v>
      </c>
      <c r="E1632">
        <v>126.6</v>
      </c>
      <c r="F1632">
        <v>131.30000000000001</v>
      </c>
    </row>
    <row r="1633" spans="1:6" x14ac:dyDescent="0.3">
      <c r="A1633">
        <v>2017</v>
      </c>
      <c r="B1633" t="s">
        <v>50</v>
      </c>
      <c r="C1633" t="s">
        <v>22</v>
      </c>
      <c r="D1633">
        <v>138.4</v>
      </c>
      <c r="E1633">
        <v>128.30000000000001</v>
      </c>
      <c r="F1633">
        <v>133.6</v>
      </c>
    </row>
    <row r="1634" spans="1:6" x14ac:dyDescent="0.3">
      <c r="A1634">
        <v>2017</v>
      </c>
      <c r="B1634" t="s">
        <v>50</v>
      </c>
      <c r="C1634" t="s">
        <v>20</v>
      </c>
      <c r="D1634" t="s">
        <v>32</v>
      </c>
      <c r="E1634">
        <v>137.30000000000001</v>
      </c>
      <c r="F1634">
        <v>137.30000000000001</v>
      </c>
    </row>
    <row r="1635" spans="1:6" x14ac:dyDescent="0.3">
      <c r="A1635">
        <v>2017</v>
      </c>
      <c r="B1635" t="s">
        <v>50</v>
      </c>
      <c r="C1635" t="s">
        <v>4</v>
      </c>
      <c r="D1635">
        <v>141.9</v>
      </c>
      <c r="E1635">
        <v>142.80000000000001</v>
      </c>
      <c r="F1635">
        <v>142.19999999999999</v>
      </c>
    </row>
    <row r="1636" spans="1:6" x14ac:dyDescent="0.3">
      <c r="A1636">
        <v>2017</v>
      </c>
      <c r="B1636" t="s">
        <v>50</v>
      </c>
      <c r="C1636" t="s">
        <v>6</v>
      </c>
      <c r="D1636">
        <v>141.5</v>
      </c>
      <c r="E1636">
        <v>139.1</v>
      </c>
      <c r="F1636">
        <v>140.6</v>
      </c>
    </row>
    <row r="1637" spans="1:6" x14ac:dyDescent="0.3">
      <c r="A1637">
        <v>2017</v>
      </c>
      <c r="B1637" t="s">
        <v>50</v>
      </c>
      <c r="C1637" t="s">
        <v>28</v>
      </c>
      <c r="D1637">
        <v>130.69999999999999</v>
      </c>
      <c r="E1637">
        <v>124.5</v>
      </c>
      <c r="F1637">
        <v>127.7</v>
      </c>
    </row>
    <row r="1638" spans="1:6" x14ac:dyDescent="0.3">
      <c r="A1638">
        <v>2017</v>
      </c>
      <c r="B1638" t="s">
        <v>50</v>
      </c>
      <c r="C1638" t="s">
        <v>13</v>
      </c>
      <c r="D1638">
        <v>131.30000000000001</v>
      </c>
      <c r="E1638">
        <v>125.1</v>
      </c>
      <c r="F1638">
        <v>128.69999999999999</v>
      </c>
    </row>
    <row r="1639" spans="1:6" x14ac:dyDescent="0.3">
      <c r="A1639">
        <v>2017</v>
      </c>
      <c r="B1639" t="s">
        <v>50</v>
      </c>
      <c r="C1639" t="s">
        <v>7</v>
      </c>
      <c r="D1639">
        <v>121.4</v>
      </c>
      <c r="E1639">
        <v>114.9</v>
      </c>
      <c r="F1639">
        <v>119</v>
      </c>
    </row>
    <row r="1640" spans="1:6" x14ac:dyDescent="0.3">
      <c r="A1640">
        <v>2017</v>
      </c>
      <c r="B1640" t="s">
        <v>50</v>
      </c>
      <c r="C1640" t="s">
        <v>16</v>
      </c>
      <c r="D1640">
        <v>150.5</v>
      </c>
      <c r="E1640">
        <v>154.6</v>
      </c>
      <c r="F1640">
        <v>151.6</v>
      </c>
    </row>
    <row r="1641" spans="1:6" x14ac:dyDescent="0.3">
      <c r="A1641">
        <v>2017</v>
      </c>
      <c r="B1641" t="s">
        <v>50</v>
      </c>
      <c r="C1641" t="s">
        <v>27</v>
      </c>
      <c r="D1641">
        <v>127.4</v>
      </c>
      <c r="E1641">
        <v>124.6</v>
      </c>
      <c r="F1641">
        <v>126.2</v>
      </c>
    </row>
    <row r="1642" spans="1:6" x14ac:dyDescent="0.3">
      <c r="A1642">
        <v>2017</v>
      </c>
      <c r="B1642" t="s">
        <v>50</v>
      </c>
      <c r="C1642" t="s">
        <v>14</v>
      </c>
      <c r="D1642">
        <v>150.30000000000001</v>
      </c>
      <c r="E1642">
        <v>145.5</v>
      </c>
      <c r="F1642">
        <v>148.1</v>
      </c>
    </row>
    <row r="1643" spans="1:6" x14ac:dyDescent="0.3">
      <c r="A1643">
        <v>2017</v>
      </c>
      <c r="B1643" t="s">
        <v>50</v>
      </c>
      <c r="C1643" t="s">
        <v>10</v>
      </c>
      <c r="D1643">
        <v>136.4</v>
      </c>
      <c r="E1643">
        <v>124.1</v>
      </c>
      <c r="F1643">
        <v>132.30000000000001</v>
      </c>
    </row>
    <row r="1644" spans="1:6" x14ac:dyDescent="0.3">
      <c r="A1644">
        <v>2017</v>
      </c>
      <c r="B1644" t="s">
        <v>50</v>
      </c>
      <c r="C1644" t="s">
        <v>25</v>
      </c>
      <c r="D1644">
        <v>133</v>
      </c>
      <c r="E1644">
        <v>124.8</v>
      </c>
      <c r="F1644">
        <v>128.4</v>
      </c>
    </row>
    <row r="1645" spans="1:6" x14ac:dyDescent="0.3">
      <c r="A1645">
        <v>2017</v>
      </c>
      <c r="B1645" t="s">
        <v>50</v>
      </c>
      <c r="C1645" t="s">
        <v>12</v>
      </c>
      <c r="D1645">
        <v>135.6</v>
      </c>
      <c r="E1645">
        <v>137.80000000000001</v>
      </c>
      <c r="F1645">
        <v>136.30000000000001</v>
      </c>
    </row>
    <row r="1646" spans="1:6" x14ac:dyDescent="0.3">
      <c r="A1646">
        <v>2017</v>
      </c>
      <c r="B1646" t="s">
        <v>50</v>
      </c>
      <c r="C1646" t="s">
        <v>11</v>
      </c>
      <c r="D1646">
        <v>121.4</v>
      </c>
      <c r="E1646">
        <v>122.6</v>
      </c>
      <c r="F1646">
        <v>121.8</v>
      </c>
    </row>
    <row r="1647" spans="1:6" x14ac:dyDescent="0.3">
      <c r="A1647">
        <v>2017</v>
      </c>
      <c r="B1647" t="s">
        <v>50</v>
      </c>
      <c r="C1647" t="s">
        <v>24</v>
      </c>
      <c r="D1647">
        <v>121</v>
      </c>
      <c r="E1647">
        <v>115</v>
      </c>
      <c r="F1647">
        <v>117.8</v>
      </c>
    </row>
    <row r="1648" spans="1:6" x14ac:dyDescent="0.3">
      <c r="A1648">
        <v>2017</v>
      </c>
      <c r="B1648" t="s">
        <v>50</v>
      </c>
      <c r="C1648" t="s">
        <v>9</v>
      </c>
      <c r="D1648">
        <v>157.1</v>
      </c>
      <c r="E1648">
        <v>173.2</v>
      </c>
      <c r="F1648">
        <v>162.6</v>
      </c>
    </row>
    <row r="1649" spans="1:6" x14ac:dyDescent="0.3">
      <c r="A1649">
        <v>2017</v>
      </c>
      <c r="B1649" t="s">
        <v>48</v>
      </c>
      <c r="C1649" t="s">
        <v>3</v>
      </c>
      <c r="D1649">
        <v>135.19999999999999</v>
      </c>
      <c r="E1649">
        <v>133.6</v>
      </c>
      <c r="F1649">
        <v>134.69999999999999</v>
      </c>
    </row>
    <row r="1650" spans="1:6" x14ac:dyDescent="0.3">
      <c r="A1650">
        <v>2017</v>
      </c>
      <c r="B1650" t="s">
        <v>48</v>
      </c>
      <c r="C1650" t="s">
        <v>17</v>
      </c>
      <c r="D1650">
        <v>146.1</v>
      </c>
      <c r="E1650">
        <v>133.30000000000001</v>
      </c>
      <c r="F1650">
        <v>141.1</v>
      </c>
    </row>
    <row r="1651" spans="1:6" x14ac:dyDescent="0.3">
      <c r="A1651">
        <v>2017</v>
      </c>
      <c r="B1651" t="s">
        <v>48</v>
      </c>
      <c r="C1651" t="s">
        <v>19</v>
      </c>
      <c r="D1651">
        <v>145.19999999999999</v>
      </c>
      <c r="E1651">
        <v>132</v>
      </c>
      <c r="F1651">
        <v>140</v>
      </c>
    </row>
    <row r="1652" spans="1:6" x14ac:dyDescent="0.3">
      <c r="A1652">
        <v>2017</v>
      </c>
      <c r="B1652" t="s">
        <v>48</v>
      </c>
      <c r="C1652" t="s">
        <v>26</v>
      </c>
      <c r="D1652">
        <v>139.6</v>
      </c>
      <c r="E1652">
        <v>135.9</v>
      </c>
      <c r="F1652">
        <v>137.4</v>
      </c>
    </row>
    <row r="1653" spans="1:6" x14ac:dyDescent="0.3">
      <c r="A1653">
        <v>2017</v>
      </c>
      <c r="B1653" t="s">
        <v>48</v>
      </c>
      <c r="C1653" t="s">
        <v>5</v>
      </c>
      <c r="D1653">
        <v>130.5</v>
      </c>
      <c r="E1653">
        <v>129.69999999999999</v>
      </c>
      <c r="F1653">
        <v>130.19999999999999</v>
      </c>
    </row>
    <row r="1654" spans="1:6" x14ac:dyDescent="0.3">
      <c r="A1654">
        <v>2017</v>
      </c>
      <c r="B1654" t="s">
        <v>48</v>
      </c>
      <c r="C1654" t="s">
        <v>15</v>
      </c>
      <c r="D1654">
        <v>139.6</v>
      </c>
      <c r="E1654">
        <v>138</v>
      </c>
      <c r="F1654">
        <v>139</v>
      </c>
    </row>
    <row r="1655" spans="1:6" x14ac:dyDescent="0.3">
      <c r="A1655">
        <v>2017</v>
      </c>
      <c r="B1655" t="s">
        <v>48</v>
      </c>
      <c r="C1655" t="s">
        <v>18</v>
      </c>
      <c r="D1655">
        <v>139.69999999999999</v>
      </c>
      <c r="E1655">
        <v>124.6</v>
      </c>
      <c r="F1655">
        <v>133.4</v>
      </c>
    </row>
    <row r="1656" spans="1:6" x14ac:dyDescent="0.3">
      <c r="A1656">
        <v>2017</v>
      </c>
      <c r="B1656" t="s">
        <v>48</v>
      </c>
      <c r="C1656" t="s">
        <v>8</v>
      </c>
      <c r="D1656">
        <v>147.80000000000001</v>
      </c>
      <c r="E1656">
        <v>137.5</v>
      </c>
      <c r="F1656">
        <v>143</v>
      </c>
    </row>
    <row r="1657" spans="1:6" x14ac:dyDescent="0.3">
      <c r="A1657">
        <v>2017</v>
      </c>
      <c r="B1657" t="s">
        <v>48</v>
      </c>
      <c r="C1657" t="s">
        <v>21</v>
      </c>
      <c r="D1657">
        <v>137.4</v>
      </c>
      <c r="E1657">
        <v>120.6</v>
      </c>
      <c r="F1657">
        <v>131</v>
      </c>
    </row>
    <row r="1658" spans="1:6" x14ac:dyDescent="0.3">
      <c r="A1658">
        <v>2017</v>
      </c>
      <c r="B1658" t="s">
        <v>48</v>
      </c>
      <c r="C1658" t="s">
        <v>29</v>
      </c>
      <c r="D1658">
        <v>137.6</v>
      </c>
      <c r="E1658">
        <v>132.4</v>
      </c>
      <c r="F1658">
        <v>135.19999999999999</v>
      </c>
    </row>
    <row r="1659" spans="1:6" x14ac:dyDescent="0.3">
      <c r="A1659">
        <v>2017</v>
      </c>
      <c r="B1659" t="s">
        <v>48</v>
      </c>
      <c r="C1659" t="s">
        <v>23</v>
      </c>
      <c r="D1659">
        <v>133.4</v>
      </c>
      <c r="E1659">
        <v>126.1</v>
      </c>
      <c r="F1659">
        <v>130.6</v>
      </c>
    </row>
    <row r="1660" spans="1:6" x14ac:dyDescent="0.3">
      <c r="A1660">
        <v>2017</v>
      </c>
      <c r="B1660" t="s">
        <v>48</v>
      </c>
      <c r="C1660" t="s">
        <v>22</v>
      </c>
      <c r="D1660">
        <v>137.9</v>
      </c>
      <c r="E1660">
        <v>128.1</v>
      </c>
      <c r="F1660">
        <v>133.30000000000001</v>
      </c>
    </row>
    <row r="1661" spans="1:6" x14ac:dyDescent="0.3">
      <c r="A1661">
        <v>2017</v>
      </c>
      <c r="B1661" t="s">
        <v>48</v>
      </c>
      <c r="C1661" t="s">
        <v>20</v>
      </c>
      <c r="D1661" t="s">
        <v>32</v>
      </c>
      <c r="E1661">
        <v>135.69999999999999</v>
      </c>
      <c r="F1661">
        <v>135.69999999999999</v>
      </c>
    </row>
    <row r="1662" spans="1:6" x14ac:dyDescent="0.3">
      <c r="A1662">
        <v>2017</v>
      </c>
      <c r="B1662" t="s">
        <v>48</v>
      </c>
      <c r="C1662" t="s">
        <v>4</v>
      </c>
      <c r="D1662">
        <v>142</v>
      </c>
      <c r="E1662">
        <v>143</v>
      </c>
      <c r="F1662">
        <v>142.4</v>
      </c>
    </row>
    <row r="1663" spans="1:6" x14ac:dyDescent="0.3">
      <c r="A1663">
        <v>2017</v>
      </c>
      <c r="B1663" t="s">
        <v>48</v>
      </c>
      <c r="C1663" t="s">
        <v>6</v>
      </c>
      <c r="D1663">
        <v>140.19999999999999</v>
      </c>
      <c r="E1663">
        <v>138.69999999999999</v>
      </c>
      <c r="F1663">
        <v>139.6</v>
      </c>
    </row>
    <row r="1664" spans="1:6" x14ac:dyDescent="0.3">
      <c r="A1664">
        <v>2017</v>
      </c>
      <c r="B1664" t="s">
        <v>48</v>
      </c>
      <c r="C1664" t="s">
        <v>28</v>
      </c>
      <c r="D1664">
        <v>130.30000000000001</v>
      </c>
      <c r="E1664">
        <v>124.5</v>
      </c>
      <c r="F1664">
        <v>127.5</v>
      </c>
    </row>
    <row r="1665" spans="1:6" x14ac:dyDescent="0.3">
      <c r="A1665">
        <v>2017</v>
      </c>
      <c r="B1665" t="s">
        <v>48</v>
      </c>
      <c r="C1665" t="s">
        <v>13</v>
      </c>
      <c r="D1665">
        <v>131.69999999999999</v>
      </c>
      <c r="E1665">
        <v>124.8</v>
      </c>
      <c r="F1665">
        <v>128.80000000000001</v>
      </c>
    </row>
    <row r="1666" spans="1:6" x14ac:dyDescent="0.3">
      <c r="A1666">
        <v>2017</v>
      </c>
      <c r="B1666" t="s">
        <v>48</v>
      </c>
      <c r="C1666" t="s">
        <v>7</v>
      </c>
      <c r="D1666">
        <v>120.7</v>
      </c>
      <c r="E1666">
        <v>114.5</v>
      </c>
      <c r="F1666">
        <v>118.4</v>
      </c>
    </row>
    <row r="1667" spans="1:6" x14ac:dyDescent="0.3">
      <c r="A1667">
        <v>2017</v>
      </c>
      <c r="B1667" t="s">
        <v>48</v>
      </c>
      <c r="C1667" t="s">
        <v>16</v>
      </c>
      <c r="D1667">
        <v>149.80000000000001</v>
      </c>
      <c r="E1667">
        <v>153.6</v>
      </c>
      <c r="F1667">
        <v>150.80000000000001</v>
      </c>
    </row>
    <row r="1668" spans="1:6" x14ac:dyDescent="0.3">
      <c r="A1668">
        <v>2017</v>
      </c>
      <c r="B1668" t="s">
        <v>48</v>
      </c>
      <c r="C1668" t="s">
        <v>27</v>
      </c>
      <c r="D1668">
        <v>126.7</v>
      </c>
      <c r="E1668">
        <v>124.4</v>
      </c>
      <c r="F1668">
        <v>125.7</v>
      </c>
    </row>
    <row r="1669" spans="1:6" x14ac:dyDescent="0.3">
      <c r="A1669">
        <v>2017</v>
      </c>
      <c r="B1669" t="s">
        <v>48</v>
      </c>
      <c r="C1669" t="s">
        <v>14</v>
      </c>
      <c r="D1669">
        <v>149.30000000000001</v>
      </c>
      <c r="E1669">
        <v>145</v>
      </c>
      <c r="F1669">
        <v>147.30000000000001</v>
      </c>
    </row>
    <row r="1670" spans="1:6" x14ac:dyDescent="0.3">
      <c r="A1670">
        <v>2017</v>
      </c>
      <c r="B1670" t="s">
        <v>48</v>
      </c>
      <c r="C1670" t="s">
        <v>10</v>
      </c>
      <c r="D1670">
        <v>137.1</v>
      </c>
      <c r="E1670">
        <v>124.5</v>
      </c>
      <c r="F1670">
        <v>132.9</v>
      </c>
    </row>
    <row r="1671" spans="1:6" x14ac:dyDescent="0.3">
      <c r="A1671">
        <v>2017</v>
      </c>
      <c r="B1671" t="s">
        <v>48</v>
      </c>
      <c r="C1671" t="s">
        <v>25</v>
      </c>
      <c r="D1671">
        <v>132.30000000000001</v>
      </c>
      <c r="E1671">
        <v>124.5</v>
      </c>
      <c r="F1671">
        <v>127.9</v>
      </c>
    </row>
    <row r="1672" spans="1:6" x14ac:dyDescent="0.3">
      <c r="A1672">
        <v>2017</v>
      </c>
      <c r="B1672" t="s">
        <v>48</v>
      </c>
      <c r="C1672" t="s">
        <v>12</v>
      </c>
      <c r="D1672">
        <v>134.69999999999999</v>
      </c>
      <c r="E1672">
        <v>137.30000000000001</v>
      </c>
      <c r="F1672">
        <v>135.6</v>
      </c>
    </row>
    <row r="1673" spans="1:6" x14ac:dyDescent="0.3">
      <c r="A1673">
        <v>2017</v>
      </c>
      <c r="B1673" t="s">
        <v>48</v>
      </c>
      <c r="C1673" t="s">
        <v>11</v>
      </c>
      <c r="D1673">
        <v>121</v>
      </c>
      <c r="E1673">
        <v>122.4</v>
      </c>
      <c r="F1673">
        <v>121.5</v>
      </c>
    </row>
    <row r="1674" spans="1:6" x14ac:dyDescent="0.3">
      <c r="A1674">
        <v>2017</v>
      </c>
      <c r="B1674" t="s">
        <v>48</v>
      </c>
      <c r="C1674" t="s">
        <v>24</v>
      </c>
      <c r="D1674">
        <v>121.2</v>
      </c>
      <c r="E1674">
        <v>115.7</v>
      </c>
      <c r="F1674">
        <v>118.3</v>
      </c>
    </row>
    <row r="1675" spans="1:6" x14ac:dyDescent="0.3">
      <c r="A1675">
        <v>2017</v>
      </c>
      <c r="B1675" t="s">
        <v>48</v>
      </c>
      <c r="C1675" t="s">
        <v>9</v>
      </c>
      <c r="D1675">
        <v>154.5</v>
      </c>
      <c r="E1675">
        <v>160.69999999999999</v>
      </c>
      <c r="F1675">
        <v>156.6</v>
      </c>
    </row>
    <row r="1676" spans="1:6" x14ac:dyDescent="0.3">
      <c r="A1676">
        <v>2018</v>
      </c>
      <c r="B1676" t="s">
        <v>39</v>
      </c>
      <c r="C1676" t="s">
        <v>3</v>
      </c>
      <c r="D1676">
        <v>137.1</v>
      </c>
      <c r="E1676">
        <v>135</v>
      </c>
      <c r="F1676">
        <v>136.4</v>
      </c>
    </row>
    <row r="1677" spans="1:6" x14ac:dyDescent="0.3">
      <c r="A1677">
        <v>2018</v>
      </c>
      <c r="B1677" t="s">
        <v>39</v>
      </c>
      <c r="C1677" t="s">
        <v>17</v>
      </c>
      <c r="D1677">
        <v>150.1</v>
      </c>
      <c r="E1677">
        <v>137.80000000000001</v>
      </c>
      <c r="F1677">
        <v>145.30000000000001</v>
      </c>
    </row>
    <row r="1678" spans="1:6" x14ac:dyDescent="0.3">
      <c r="A1678">
        <v>2018</v>
      </c>
      <c r="B1678" t="s">
        <v>39</v>
      </c>
      <c r="C1678" t="s">
        <v>19</v>
      </c>
      <c r="D1678">
        <v>149.1</v>
      </c>
      <c r="E1678">
        <v>136.19999999999999</v>
      </c>
      <c r="F1678">
        <v>144</v>
      </c>
    </row>
    <row r="1679" spans="1:6" x14ac:dyDescent="0.3">
      <c r="A1679">
        <v>2018</v>
      </c>
      <c r="B1679" t="s">
        <v>39</v>
      </c>
      <c r="C1679" t="s">
        <v>26</v>
      </c>
      <c r="D1679">
        <v>143.69999999999999</v>
      </c>
      <c r="E1679">
        <v>139.69999999999999</v>
      </c>
      <c r="F1679">
        <v>141.4</v>
      </c>
    </row>
    <row r="1680" spans="1:6" x14ac:dyDescent="0.3">
      <c r="A1680">
        <v>2018</v>
      </c>
      <c r="B1680" t="s">
        <v>39</v>
      </c>
      <c r="C1680" t="s">
        <v>5</v>
      </c>
      <c r="D1680">
        <v>135.9</v>
      </c>
      <c r="E1680">
        <v>130.80000000000001</v>
      </c>
      <c r="F1680">
        <v>133.9</v>
      </c>
    </row>
    <row r="1681" spans="1:6" x14ac:dyDescent="0.3">
      <c r="A1681">
        <v>2018</v>
      </c>
      <c r="B1681" t="s">
        <v>39</v>
      </c>
      <c r="C1681" t="s">
        <v>15</v>
      </c>
      <c r="D1681">
        <v>138.6</v>
      </c>
      <c r="E1681">
        <v>135.69999999999999</v>
      </c>
      <c r="F1681">
        <v>137.5</v>
      </c>
    </row>
    <row r="1682" spans="1:6" x14ac:dyDescent="0.3">
      <c r="A1682">
        <v>2018</v>
      </c>
      <c r="B1682" t="s">
        <v>39</v>
      </c>
      <c r="C1682" t="s">
        <v>18</v>
      </c>
      <c r="D1682">
        <v>143.30000000000001</v>
      </c>
      <c r="E1682">
        <v>127.4</v>
      </c>
      <c r="F1682">
        <v>136.69999999999999</v>
      </c>
    </row>
    <row r="1683" spans="1:6" x14ac:dyDescent="0.3">
      <c r="A1683">
        <v>2018</v>
      </c>
      <c r="B1683" t="s">
        <v>39</v>
      </c>
      <c r="C1683" t="s">
        <v>8</v>
      </c>
      <c r="D1683">
        <v>156.4</v>
      </c>
      <c r="E1683">
        <v>150.1</v>
      </c>
      <c r="F1683">
        <v>153.5</v>
      </c>
    </row>
    <row r="1684" spans="1:6" x14ac:dyDescent="0.3">
      <c r="A1684">
        <v>2018</v>
      </c>
      <c r="B1684" t="s">
        <v>39</v>
      </c>
      <c r="C1684" t="s">
        <v>21</v>
      </c>
      <c r="D1684">
        <v>143.80000000000001</v>
      </c>
      <c r="E1684">
        <v>124.6</v>
      </c>
      <c r="F1684">
        <v>136.5</v>
      </c>
    </row>
    <row r="1685" spans="1:6" x14ac:dyDescent="0.3">
      <c r="A1685">
        <v>2018</v>
      </c>
      <c r="B1685" t="s">
        <v>39</v>
      </c>
      <c r="C1685" t="s">
        <v>29</v>
      </c>
      <c r="D1685">
        <v>139.1</v>
      </c>
      <c r="E1685">
        <v>134.80000000000001</v>
      </c>
      <c r="F1685">
        <v>137.1</v>
      </c>
    </row>
    <row r="1686" spans="1:6" x14ac:dyDescent="0.3">
      <c r="A1686">
        <v>2018</v>
      </c>
      <c r="B1686" t="s">
        <v>39</v>
      </c>
      <c r="C1686" t="s">
        <v>23</v>
      </c>
      <c r="D1686">
        <v>137.6</v>
      </c>
      <c r="E1686">
        <v>131.30000000000001</v>
      </c>
      <c r="F1686">
        <v>135.19999999999999</v>
      </c>
    </row>
    <row r="1687" spans="1:6" x14ac:dyDescent="0.3">
      <c r="A1687">
        <v>2018</v>
      </c>
      <c r="B1687" t="s">
        <v>39</v>
      </c>
      <c r="C1687" t="s">
        <v>22</v>
      </c>
      <c r="D1687">
        <v>140.9</v>
      </c>
      <c r="E1687">
        <v>131.80000000000001</v>
      </c>
      <c r="F1687">
        <v>136.6</v>
      </c>
    </row>
    <row r="1688" spans="1:6" x14ac:dyDescent="0.3">
      <c r="A1688">
        <v>2018</v>
      </c>
      <c r="B1688" t="s">
        <v>39</v>
      </c>
      <c r="C1688" t="s">
        <v>20</v>
      </c>
      <c r="D1688" t="s">
        <v>32</v>
      </c>
      <c r="E1688">
        <v>142.9</v>
      </c>
      <c r="F1688">
        <v>142.9</v>
      </c>
    </row>
    <row r="1689" spans="1:6" x14ac:dyDescent="0.3">
      <c r="A1689">
        <v>2018</v>
      </c>
      <c r="B1689" t="s">
        <v>39</v>
      </c>
      <c r="C1689" t="s">
        <v>4</v>
      </c>
      <c r="D1689">
        <v>144.5</v>
      </c>
      <c r="E1689">
        <v>144.30000000000001</v>
      </c>
      <c r="F1689">
        <v>144.4</v>
      </c>
    </row>
    <row r="1690" spans="1:6" x14ac:dyDescent="0.3">
      <c r="A1690">
        <v>2018</v>
      </c>
      <c r="B1690" t="s">
        <v>39</v>
      </c>
      <c r="C1690" t="s">
        <v>6</v>
      </c>
      <c r="D1690">
        <v>142.4</v>
      </c>
      <c r="E1690">
        <v>140.30000000000001</v>
      </c>
      <c r="F1690">
        <v>141.6</v>
      </c>
    </row>
    <row r="1691" spans="1:6" x14ac:dyDescent="0.3">
      <c r="A1691">
        <v>2018</v>
      </c>
      <c r="B1691" t="s">
        <v>39</v>
      </c>
      <c r="C1691" t="s">
        <v>28</v>
      </c>
      <c r="D1691">
        <v>134.19999999999999</v>
      </c>
      <c r="E1691">
        <v>128.19999999999999</v>
      </c>
      <c r="F1691">
        <v>131.30000000000001</v>
      </c>
    </row>
    <row r="1692" spans="1:6" x14ac:dyDescent="0.3">
      <c r="A1692">
        <v>2018</v>
      </c>
      <c r="B1692" t="s">
        <v>39</v>
      </c>
      <c r="C1692" t="s">
        <v>13</v>
      </c>
      <c r="D1692">
        <v>131.9</v>
      </c>
      <c r="E1692">
        <v>126.5</v>
      </c>
      <c r="F1692">
        <v>129.6</v>
      </c>
    </row>
    <row r="1693" spans="1:6" x14ac:dyDescent="0.3">
      <c r="A1693">
        <v>2018</v>
      </c>
      <c r="B1693" t="s">
        <v>39</v>
      </c>
      <c r="C1693" t="s">
        <v>7</v>
      </c>
      <c r="D1693">
        <v>123.5</v>
      </c>
      <c r="E1693">
        <v>116.6</v>
      </c>
      <c r="F1693">
        <v>121</v>
      </c>
    </row>
    <row r="1694" spans="1:6" x14ac:dyDescent="0.3">
      <c r="A1694">
        <v>2018</v>
      </c>
      <c r="B1694" t="s">
        <v>39</v>
      </c>
      <c r="C1694" t="s">
        <v>16</v>
      </c>
      <c r="D1694">
        <v>156.1</v>
      </c>
      <c r="E1694">
        <v>159.19999999999999</v>
      </c>
      <c r="F1694">
        <v>156.9</v>
      </c>
    </row>
    <row r="1695" spans="1:6" x14ac:dyDescent="0.3">
      <c r="A1695">
        <v>2018</v>
      </c>
      <c r="B1695" t="s">
        <v>39</v>
      </c>
      <c r="C1695" t="s">
        <v>27</v>
      </c>
      <c r="D1695">
        <v>130.4</v>
      </c>
      <c r="E1695">
        <v>127.6</v>
      </c>
      <c r="F1695">
        <v>129.19999999999999</v>
      </c>
    </row>
    <row r="1696" spans="1:6" x14ac:dyDescent="0.3">
      <c r="A1696">
        <v>2018</v>
      </c>
      <c r="B1696" t="s">
        <v>39</v>
      </c>
      <c r="C1696" t="s">
        <v>14</v>
      </c>
      <c r="D1696">
        <v>153.80000000000001</v>
      </c>
      <c r="E1696">
        <v>148.30000000000001</v>
      </c>
      <c r="F1696">
        <v>151.19999999999999</v>
      </c>
    </row>
    <row r="1697" spans="1:6" x14ac:dyDescent="0.3">
      <c r="A1697">
        <v>2018</v>
      </c>
      <c r="B1697" t="s">
        <v>39</v>
      </c>
      <c r="C1697" t="s">
        <v>10</v>
      </c>
      <c r="D1697">
        <v>128.4</v>
      </c>
      <c r="E1697">
        <v>114</v>
      </c>
      <c r="F1697">
        <v>123.5</v>
      </c>
    </row>
    <row r="1698" spans="1:6" x14ac:dyDescent="0.3">
      <c r="A1698">
        <v>2018</v>
      </c>
      <c r="B1698" t="s">
        <v>39</v>
      </c>
      <c r="C1698" t="s">
        <v>25</v>
      </c>
      <c r="D1698">
        <v>136</v>
      </c>
      <c r="E1698">
        <v>127.6</v>
      </c>
      <c r="F1698">
        <v>131.30000000000001</v>
      </c>
    </row>
    <row r="1699" spans="1:6" x14ac:dyDescent="0.3">
      <c r="A1699">
        <v>2018</v>
      </c>
      <c r="B1699" t="s">
        <v>39</v>
      </c>
      <c r="C1699" t="s">
        <v>12</v>
      </c>
      <c r="D1699">
        <v>137.19999999999999</v>
      </c>
      <c r="E1699">
        <v>140.19999999999999</v>
      </c>
      <c r="F1699">
        <v>138.19999999999999</v>
      </c>
    </row>
    <row r="1700" spans="1:6" x14ac:dyDescent="0.3">
      <c r="A1700">
        <v>2018</v>
      </c>
      <c r="B1700" t="s">
        <v>39</v>
      </c>
      <c r="C1700" t="s">
        <v>11</v>
      </c>
      <c r="D1700">
        <v>115.2</v>
      </c>
      <c r="E1700">
        <v>110.6</v>
      </c>
      <c r="F1700">
        <v>113.7</v>
      </c>
    </row>
    <row r="1701" spans="1:6" x14ac:dyDescent="0.3">
      <c r="A1701">
        <v>2018</v>
      </c>
      <c r="B1701" t="s">
        <v>39</v>
      </c>
      <c r="C1701" t="s">
        <v>24</v>
      </c>
      <c r="D1701">
        <v>125.3</v>
      </c>
      <c r="E1701">
        <v>118.9</v>
      </c>
      <c r="F1701">
        <v>121.9</v>
      </c>
    </row>
    <row r="1702" spans="1:6" x14ac:dyDescent="0.3">
      <c r="A1702">
        <v>2018</v>
      </c>
      <c r="B1702" t="s">
        <v>39</v>
      </c>
      <c r="C1702" t="s">
        <v>9</v>
      </c>
      <c r="D1702">
        <v>135.1</v>
      </c>
      <c r="E1702">
        <v>127.6</v>
      </c>
      <c r="F1702">
        <v>132.6</v>
      </c>
    </row>
    <row r="1703" spans="1:6" x14ac:dyDescent="0.3">
      <c r="A1703">
        <v>2018</v>
      </c>
      <c r="B1703" t="s">
        <v>46</v>
      </c>
      <c r="C1703" t="s">
        <v>3</v>
      </c>
      <c r="D1703">
        <v>139.19999999999999</v>
      </c>
      <c r="E1703">
        <v>136.5</v>
      </c>
      <c r="F1703">
        <v>138.30000000000001</v>
      </c>
    </row>
    <row r="1704" spans="1:6" x14ac:dyDescent="0.3">
      <c r="A1704">
        <v>2018</v>
      </c>
      <c r="B1704" t="s">
        <v>46</v>
      </c>
      <c r="C1704" t="s">
        <v>17</v>
      </c>
      <c r="D1704">
        <v>152.1</v>
      </c>
      <c r="E1704">
        <v>140</v>
      </c>
      <c r="F1704">
        <v>147.30000000000001</v>
      </c>
    </row>
    <row r="1705" spans="1:6" x14ac:dyDescent="0.3">
      <c r="A1705">
        <v>2018</v>
      </c>
      <c r="B1705" t="s">
        <v>46</v>
      </c>
      <c r="C1705" t="s">
        <v>19</v>
      </c>
      <c r="D1705">
        <v>151.30000000000001</v>
      </c>
      <c r="E1705">
        <v>138.30000000000001</v>
      </c>
      <c r="F1705">
        <v>146.1</v>
      </c>
    </row>
    <row r="1706" spans="1:6" x14ac:dyDescent="0.3">
      <c r="A1706">
        <v>2018</v>
      </c>
      <c r="B1706" t="s">
        <v>46</v>
      </c>
      <c r="C1706" t="s">
        <v>26</v>
      </c>
      <c r="D1706">
        <v>146.9</v>
      </c>
      <c r="E1706">
        <v>145.30000000000001</v>
      </c>
      <c r="F1706">
        <v>146</v>
      </c>
    </row>
    <row r="1707" spans="1:6" x14ac:dyDescent="0.3">
      <c r="A1707">
        <v>2018</v>
      </c>
      <c r="B1707" t="s">
        <v>46</v>
      </c>
      <c r="C1707" t="s">
        <v>5</v>
      </c>
      <c r="D1707">
        <v>139.1</v>
      </c>
      <c r="E1707">
        <v>136.6</v>
      </c>
      <c r="F1707">
        <v>138.1</v>
      </c>
    </row>
    <row r="1708" spans="1:6" x14ac:dyDescent="0.3">
      <c r="A1708">
        <v>2018</v>
      </c>
      <c r="B1708" t="s">
        <v>46</v>
      </c>
      <c r="C1708" t="s">
        <v>15</v>
      </c>
      <c r="D1708">
        <v>142.69999999999999</v>
      </c>
      <c r="E1708">
        <v>140.1</v>
      </c>
      <c r="F1708">
        <v>141.69999999999999</v>
      </c>
    </row>
    <row r="1709" spans="1:6" x14ac:dyDescent="0.3">
      <c r="A1709">
        <v>2018</v>
      </c>
      <c r="B1709" t="s">
        <v>46</v>
      </c>
      <c r="C1709" t="s">
        <v>18</v>
      </c>
      <c r="D1709">
        <v>145.80000000000001</v>
      </c>
      <c r="E1709">
        <v>129</v>
      </c>
      <c r="F1709">
        <v>138.80000000000001</v>
      </c>
    </row>
    <row r="1710" spans="1:6" x14ac:dyDescent="0.3">
      <c r="A1710">
        <v>2018</v>
      </c>
      <c r="B1710" t="s">
        <v>46</v>
      </c>
      <c r="C1710" t="s">
        <v>8</v>
      </c>
      <c r="D1710">
        <v>154.4</v>
      </c>
      <c r="E1710">
        <v>146.30000000000001</v>
      </c>
      <c r="F1710">
        <v>150.6</v>
      </c>
    </row>
    <row r="1711" spans="1:6" x14ac:dyDescent="0.3">
      <c r="A1711">
        <v>2018</v>
      </c>
      <c r="B1711" t="s">
        <v>46</v>
      </c>
      <c r="C1711" t="s">
        <v>21</v>
      </c>
      <c r="D1711">
        <v>147.69999999999999</v>
      </c>
      <c r="E1711">
        <v>129.80000000000001</v>
      </c>
      <c r="F1711">
        <v>140.9</v>
      </c>
    </row>
    <row r="1712" spans="1:6" x14ac:dyDescent="0.3">
      <c r="A1712">
        <v>2018</v>
      </c>
      <c r="B1712" t="s">
        <v>46</v>
      </c>
      <c r="C1712" t="s">
        <v>29</v>
      </c>
      <c r="D1712">
        <v>142.5</v>
      </c>
      <c r="E1712">
        <v>138</v>
      </c>
      <c r="F1712">
        <v>140.4</v>
      </c>
    </row>
    <row r="1713" spans="1:6" x14ac:dyDescent="0.3">
      <c r="A1713">
        <v>2018</v>
      </c>
      <c r="B1713" t="s">
        <v>46</v>
      </c>
      <c r="C1713" t="s">
        <v>23</v>
      </c>
      <c r="D1713">
        <v>139.4</v>
      </c>
      <c r="E1713">
        <v>134.9</v>
      </c>
      <c r="F1713">
        <v>137.69999999999999</v>
      </c>
    </row>
    <row r="1714" spans="1:6" x14ac:dyDescent="0.3">
      <c r="A1714">
        <v>2018</v>
      </c>
      <c r="B1714" t="s">
        <v>46</v>
      </c>
      <c r="C1714" t="s">
        <v>22</v>
      </c>
      <c r="D1714">
        <v>143.80000000000001</v>
      </c>
      <c r="E1714">
        <v>134.4</v>
      </c>
      <c r="F1714">
        <v>139.4</v>
      </c>
    </row>
    <row r="1715" spans="1:6" x14ac:dyDescent="0.3">
      <c r="A1715">
        <v>2018</v>
      </c>
      <c r="B1715" t="s">
        <v>46</v>
      </c>
      <c r="C1715" t="s">
        <v>20</v>
      </c>
      <c r="D1715" t="s">
        <v>32</v>
      </c>
      <c r="E1715">
        <v>144.6</v>
      </c>
      <c r="F1715">
        <v>144.6</v>
      </c>
    </row>
    <row r="1716" spans="1:6" x14ac:dyDescent="0.3">
      <c r="A1716">
        <v>2018</v>
      </c>
      <c r="B1716" t="s">
        <v>46</v>
      </c>
      <c r="C1716" t="s">
        <v>4</v>
      </c>
      <c r="D1716">
        <v>148.80000000000001</v>
      </c>
      <c r="E1716">
        <v>146.4</v>
      </c>
      <c r="F1716">
        <v>148</v>
      </c>
    </row>
    <row r="1717" spans="1:6" x14ac:dyDescent="0.3">
      <c r="A1717">
        <v>2018</v>
      </c>
      <c r="B1717" t="s">
        <v>46</v>
      </c>
      <c r="C1717" t="s">
        <v>6</v>
      </c>
      <c r="D1717">
        <v>143.5</v>
      </c>
      <c r="E1717">
        <v>141.19999999999999</v>
      </c>
      <c r="F1717">
        <v>142.6</v>
      </c>
    </row>
    <row r="1718" spans="1:6" x14ac:dyDescent="0.3">
      <c r="A1718">
        <v>2018</v>
      </c>
      <c r="B1718" t="s">
        <v>46</v>
      </c>
      <c r="C1718" t="s">
        <v>28</v>
      </c>
      <c r="D1718">
        <v>136.6</v>
      </c>
      <c r="E1718">
        <v>131</v>
      </c>
      <c r="F1718">
        <v>133.9</v>
      </c>
    </row>
    <row r="1719" spans="1:6" x14ac:dyDescent="0.3">
      <c r="A1719">
        <v>2018</v>
      </c>
      <c r="B1719" t="s">
        <v>46</v>
      </c>
      <c r="C1719" t="s">
        <v>13</v>
      </c>
      <c r="D1719">
        <v>133.80000000000001</v>
      </c>
      <c r="E1719">
        <v>127.4</v>
      </c>
      <c r="F1719">
        <v>131.1</v>
      </c>
    </row>
    <row r="1720" spans="1:6" x14ac:dyDescent="0.3">
      <c r="A1720">
        <v>2018</v>
      </c>
      <c r="B1720" t="s">
        <v>46</v>
      </c>
      <c r="C1720" t="s">
        <v>7</v>
      </c>
      <c r="D1720">
        <v>125</v>
      </c>
      <c r="E1720">
        <v>117.4</v>
      </c>
      <c r="F1720">
        <v>122.2</v>
      </c>
    </row>
    <row r="1721" spans="1:6" x14ac:dyDescent="0.3">
      <c r="A1721">
        <v>2018</v>
      </c>
      <c r="B1721" t="s">
        <v>46</v>
      </c>
      <c r="C1721" t="s">
        <v>16</v>
      </c>
      <c r="D1721">
        <v>156.4</v>
      </c>
      <c r="E1721">
        <v>162.1</v>
      </c>
      <c r="F1721">
        <v>157.9</v>
      </c>
    </row>
    <row r="1722" spans="1:6" x14ac:dyDescent="0.3">
      <c r="A1722">
        <v>2018</v>
      </c>
      <c r="B1722" t="s">
        <v>46</v>
      </c>
      <c r="C1722" t="s">
        <v>27</v>
      </c>
      <c r="D1722">
        <v>131.30000000000001</v>
      </c>
      <c r="E1722">
        <v>128.30000000000001</v>
      </c>
      <c r="F1722">
        <v>130.1</v>
      </c>
    </row>
    <row r="1723" spans="1:6" x14ac:dyDescent="0.3">
      <c r="A1723">
        <v>2018</v>
      </c>
      <c r="B1723" t="s">
        <v>46</v>
      </c>
      <c r="C1723" t="s">
        <v>14</v>
      </c>
      <c r="D1723">
        <v>155.19999999999999</v>
      </c>
      <c r="E1723">
        <v>150.4</v>
      </c>
      <c r="F1723">
        <v>153</v>
      </c>
    </row>
    <row r="1724" spans="1:6" x14ac:dyDescent="0.3">
      <c r="A1724">
        <v>2018</v>
      </c>
      <c r="B1724" t="s">
        <v>46</v>
      </c>
      <c r="C1724" t="s">
        <v>10</v>
      </c>
      <c r="D1724">
        <v>126.8</v>
      </c>
      <c r="E1724">
        <v>113.6</v>
      </c>
      <c r="F1724">
        <v>122.4</v>
      </c>
    </row>
    <row r="1725" spans="1:6" x14ac:dyDescent="0.3">
      <c r="A1725">
        <v>2018</v>
      </c>
      <c r="B1725" t="s">
        <v>46</v>
      </c>
      <c r="C1725" t="s">
        <v>25</v>
      </c>
      <c r="D1725">
        <v>138.6</v>
      </c>
      <c r="E1725">
        <v>129.80000000000001</v>
      </c>
      <c r="F1725">
        <v>133.6</v>
      </c>
    </row>
    <row r="1726" spans="1:6" x14ac:dyDescent="0.3">
      <c r="A1726">
        <v>2018</v>
      </c>
      <c r="B1726" t="s">
        <v>46</v>
      </c>
      <c r="C1726" t="s">
        <v>12</v>
      </c>
      <c r="D1726">
        <v>138.6</v>
      </c>
      <c r="E1726">
        <v>141.1</v>
      </c>
      <c r="F1726">
        <v>139.4</v>
      </c>
    </row>
    <row r="1727" spans="1:6" x14ac:dyDescent="0.3">
      <c r="A1727">
        <v>2018</v>
      </c>
      <c r="B1727" t="s">
        <v>46</v>
      </c>
      <c r="C1727" t="s">
        <v>11</v>
      </c>
      <c r="D1727">
        <v>115.4</v>
      </c>
      <c r="E1727">
        <v>113.3</v>
      </c>
      <c r="F1727">
        <v>114.7</v>
      </c>
    </row>
    <row r="1728" spans="1:6" x14ac:dyDescent="0.3">
      <c r="A1728">
        <v>2018</v>
      </c>
      <c r="B1728" t="s">
        <v>46</v>
      </c>
      <c r="C1728" t="s">
        <v>24</v>
      </c>
      <c r="D1728">
        <v>128.30000000000001</v>
      </c>
      <c r="E1728">
        <v>120.7</v>
      </c>
      <c r="F1728">
        <v>124.3</v>
      </c>
    </row>
    <row r="1729" spans="1:6" x14ac:dyDescent="0.3">
      <c r="A1729">
        <v>2018</v>
      </c>
      <c r="B1729" t="s">
        <v>46</v>
      </c>
      <c r="C1729" t="s">
        <v>9</v>
      </c>
      <c r="D1729">
        <v>156.30000000000001</v>
      </c>
      <c r="E1729">
        <v>157.30000000000001</v>
      </c>
      <c r="F1729">
        <v>156.6</v>
      </c>
    </row>
    <row r="1730" spans="1:6" x14ac:dyDescent="0.3">
      <c r="A1730">
        <v>2018</v>
      </c>
      <c r="B1730" t="s">
        <v>55</v>
      </c>
      <c r="C1730" t="s">
        <v>3</v>
      </c>
      <c r="D1730">
        <v>137.1</v>
      </c>
      <c r="E1730">
        <v>138.5</v>
      </c>
      <c r="F1730">
        <v>137.5</v>
      </c>
    </row>
    <row r="1731" spans="1:6" x14ac:dyDescent="0.3">
      <c r="A1731">
        <v>2018</v>
      </c>
      <c r="B1731" t="s">
        <v>55</v>
      </c>
      <c r="C1731" t="s">
        <v>17</v>
      </c>
      <c r="D1731">
        <v>151.6</v>
      </c>
      <c r="E1731">
        <v>142.69999999999999</v>
      </c>
      <c r="F1731">
        <v>148.1</v>
      </c>
    </row>
    <row r="1732" spans="1:6" x14ac:dyDescent="0.3">
      <c r="A1732">
        <v>2018</v>
      </c>
      <c r="B1732" t="s">
        <v>55</v>
      </c>
      <c r="C1732" t="s">
        <v>19</v>
      </c>
      <c r="D1732">
        <v>150.80000000000001</v>
      </c>
      <c r="E1732">
        <v>140.80000000000001</v>
      </c>
      <c r="F1732">
        <v>146.80000000000001</v>
      </c>
    </row>
    <row r="1733" spans="1:6" x14ac:dyDescent="0.3">
      <c r="A1733">
        <v>2018</v>
      </c>
      <c r="B1733" t="s">
        <v>55</v>
      </c>
      <c r="C1733" t="s">
        <v>26</v>
      </c>
      <c r="D1733">
        <v>155.1</v>
      </c>
      <c r="E1733">
        <v>146.5</v>
      </c>
      <c r="F1733">
        <v>150.1</v>
      </c>
    </row>
    <row r="1734" spans="1:6" x14ac:dyDescent="0.3">
      <c r="A1734">
        <v>2018</v>
      </c>
      <c r="B1734" t="s">
        <v>55</v>
      </c>
      <c r="C1734" t="s">
        <v>5</v>
      </c>
      <c r="D1734">
        <v>137.4</v>
      </c>
      <c r="E1734">
        <v>141.1</v>
      </c>
      <c r="F1734">
        <v>138.80000000000001</v>
      </c>
    </row>
    <row r="1735" spans="1:6" x14ac:dyDescent="0.3">
      <c r="A1735">
        <v>2018</v>
      </c>
      <c r="B1735" t="s">
        <v>55</v>
      </c>
      <c r="C1735" t="s">
        <v>15</v>
      </c>
      <c r="D1735">
        <v>138.5</v>
      </c>
      <c r="E1735">
        <v>137.6</v>
      </c>
      <c r="F1735">
        <v>138.19999999999999</v>
      </c>
    </row>
    <row r="1736" spans="1:6" x14ac:dyDescent="0.3">
      <c r="A1736">
        <v>2018</v>
      </c>
      <c r="B1736" t="s">
        <v>55</v>
      </c>
      <c r="C1736" t="s">
        <v>18</v>
      </c>
      <c r="D1736">
        <v>145.9</v>
      </c>
      <c r="E1736">
        <v>130.30000000000001</v>
      </c>
      <c r="F1736">
        <v>139.4</v>
      </c>
    </row>
    <row r="1737" spans="1:6" x14ac:dyDescent="0.3">
      <c r="A1737">
        <v>2018</v>
      </c>
      <c r="B1737" t="s">
        <v>55</v>
      </c>
      <c r="C1737" t="s">
        <v>8</v>
      </c>
      <c r="D1737">
        <v>140.19999999999999</v>
      </c>
      <c r="E1737">
        <v>138.5</v>
      </c>
      <c r="F1737">
        <v>139.4</v>
      </c>
    </row>
    <row r="1738" spans="1:6" x14ac:dyDescent="0.3">
      <c r="A1738">
        <v>2018</v>
      </c>
      <c r="B1738" t="s">
        <v>55</v>
      </c>
      <c r="C1738" t="s">
        <v>21</v>
      </c>
      <c r="D1738">
        <v>149</v>
      </c>
      <c r="E1738">
        <v>132.4</v>
      </c>
      <c r="F1738">
        <v>142.69999999999999</v>
      </c>
    </row>
    <row r="1739" spans="1:6" x14ac:dyDescent="0.3">
      <c r="A1739">
        <v>2018</v>
      </c>
      <c r="B1739" t="s">
        <v>55</v>
      </c>
      <c r="C1739" t="s">
        <v>29</v>
      </c>
      <c r="D1739">
        <v>141.9</v>
      </c>
      <c r="E1739">
        <v>138</v>
      </c>
      <c r="F1739">
        <v>140.1</v>
      </c>
    </row>
    <row r="1740" spans="1:6" x14ac:dyDescent="0.3">
      <c r="A1740">
        <v>2018</v>
      </c>
      <c r="B1740" t="s">
        <v>55</v>
      </c>
      <c r="C1740" t="s">
        <v>23</v>
      </c>
      <c r="D1740">
        <v>149.6</v>
      </c>
      <c r="E1740">
        <v>137.30000000000001</v>
      </c>
      <c r="F1740">
        <v>144.9</v>
      </c>
    </row>
    <row r="1741" spans="1:6" x14ac:dyDescent="0.3">
      <c r="A1741">
        <v>2018</v>
      </c>
      <c r="B1741" t="s">
        <v>55</v>
      </c>
      <c r="C1741" t="s">
        <v>22</v>
      </c>
      <c r="D1741">
        <v>149.5</v>
      </c>
      <c r="E1741">
        <v>136.19999999999999</v>
      </c>
      <c r="F1741">
        <v>143.19999999999999</v>
      </c>
    </row>
    <row r="1742" spans="1:6" x14ac:dyDescent="0.3">
      <c r="A1742">
        <v>2018</v>
      </c>
      <c r="B1742" t="s">
        <v>55</v>
      </c>
      <c r="C1742" t="s">
        <v>20</v>
      </c>
      <c r="D1742" t="s">
        <v>32</v>
      </c>
      <c r="E1742">
        <v>146.5</v>
      </c>
      <c r="F1742">
        <v>146.5</v>
      </c>
    </row>
    <row r="1743" spans="1:6" x14ac:dyDescent="0.3">
      <c r="A1743">
        <v>2018</v>
      </c>
      <c r="B1743" t="s">
        <v>55</v>
      </c>
      <c r="C1743" t="s">
        <v>4</v>
      </c>
      <c r="D1743">
        <v>151.9</v>
      </c>
      <c r="E1743">
        <v>147.80000000000001</v>
      </c>
      <c r="F1743">
        <v>150.5</v>
      </c>
    </row>
    <row r="1744" spans="1:6" x14ac:dyDescent="0.3">
      <c r="A1744">
        <v>2018</v>
      </c>
      <c r="B1744" t="s">
        <v>55</v>
      </c>
      <c r="C1744" t="s">
        <v>6</v>
      </c>
      <c r="D1744">
        <v>142.4</v>
      </c>
      <c r="E1744">
        <v>141.6</v>
      </c>
      <c r="F1744">
        <v>142.1</v>
      </c>
    </row>
    <row r="1745" spans="1:6" x14ac:dyDescent="0.3">
      <c r="A1745">
        <v>2018</v>
      </c>
      <c r="B1745" t="s">
        <v>55</v>
      </c>
      <c r="C1745" t="s">
        <v>28</v>
      </c>
      <c r="D1745">
        <v>141.6</v>
      </c>
      <c r="E1745">
        <v>131.69999999999999</v>
      </c>
      <c r="F1745">
        <v>136.80000000000001</v>
      </c>
    </row>
    <row r="1746" spans="1:6" x14ac:dyDescent="0.3">
      <c r="A1746">
        <v>2018</v>
      </c>
      <c r="B1746" t="s">
        <v>55</v>
      </c>
      <c r="C1746" t="s">
        <v>13</v>
      </c>
      <c r="D1746">
        <v>137.80000000000001</v>
      </c>
      <c r="E1746">
        <v>128.1</v>
      </c>
      <c r="F1746">
        <v>133.80000000000001</v>
      </c>
    </row>
    <row r="1747" spans="1:6" x14ac:dyDescent="0.3">
      <c r="A1747">
        <v>2018</v>
      </c>
      <c r="B1747" t="s">
        <v>55</v>
      </c>
      <c r="C1747" t="s">
        <v>7</v>
      </c>
      <c r="D1747">
        <v>124.2</v>
      </c>
      <c r="E1747">
        <v>118.1</v>
      </c>
      <c r="F1747">
        <v>122</v>
      </c>
    </row>
    <row r="1748" spans="1:6" x14ac:dyDescent="0.3">
      <c r="A1748">
        <v>2018</v>
      </c>
      <c r="B1748" t="s">
        <v>55</v>
      </c>
      <c r="C1748" t="s">
        <v>16</v>
      </c>
      <c r="D1748">
        <v>162.4</v>
      </c>
      <c r="E1748">
        <v>164.6</v>
      </c>
      <c r="F1748">
        <v>163</v>
      </c>
    </row>
    <row r="1749" spans="1:6" x14ac:dyDescent="0.3">
      <c r="A1749">
        <v>2018</v>
      </c>
      <c r="B1749" t="s">
        <v>55</v>
      </c>
      <c r="C1749" t="s">
        <v>27</v>
      </c>
      <c r="D1749">
        <v>133.19999999999999</v>
      </c>
      <c r="E1749">
        <v>130.80000000000001</v>
      </c>
      <c r="F1749">
        <v>132.19999999999999</v>
      </c>
    </row>
    <row r="1750" spans="1:6" x14ac:dyDescent="0.3">
      <c r="A1750">
        <v>2018</v>
      </c>
      <c r="B1750" t="s">
        <v>55</v>
      </c>
      <c r="C1750" t="s">
        <v>14</v>
      </c>
      <c r="D1750">
        <v>156</v>
      </c>
      <c r="E1750">
        <v>152.9</v>
      </c>
      <c r="F1750">
        <v>154.6</v>
      </c>
    </row>
    <row r="1751" spans="1:6" x14ac:dyDescent="0.3">
      <c r="A1751">
        <v>2018</v>
      </c>
      <c r="B1751" t="s">
        <v>55</v>
      </c>
      <c r="C1751" t="s">
        <v>10</v>
      </c>
      <c r="D1751">
        <v>120.9</v>
      </c>
      <c r="E1751">
        <v>117.5</v>
      </c>
      <c r="F1751">
        <v>119.8</v>
      </c>
    </row>
    <row r="1752" spans="1:6" x14ac:dyDescent="0.3">
      <c r="A1752">
        <v>2018</v>
      </c>
      <c r="B1752" t="s">
        <v>55</v>
      </c>
      <c r="C1752" t="s">
        <v>25</v>
      </c>
      <c r="D1752">
        <v>143.30000000000001</v>
      </c>
      <c r="E1752">
        <v>131.69999999999999</v>
      </c>
      <c r="F1752">
        <v>136.80000000000001</v>
      </c>
    </row>
    <row r="1753" spans="1:6" x14ac:dyDescent="0.3">
      <c r="A1753">
        <v>2018</v>
      </c>
      <c r="B1753" t="s">
        <v>55</v>
      </c>
      <c r="C1753" t="s">
        <v>12</v>
      </c>
      <c r="D1753">
        <v>140.19999999999999</v>
      </c>
      <c r="E1753">
        <v>141.5</v>
      </c>
      <c r="F1753">
        <v>140.6</v>
      </c>
    </row>
    <row r="1754" spans="1:6" x14ac:dyDescent="0.3">
      <c r="A1754">
        <v>2018</v>
      </c>
      <c r="B1754" t="s">
        <v>55</v>
      </c>
      <c r="C1754" t="s">
        <v>11</v>
      </c>
      <c r="D1754">
        <v>109.9</v>
      </c>
      <c r="E1754">
        <v>111</v>
      </c>
      <c r="F1754">
        <v>110.3</v>
      </c>
    </row>
    <row r="1755" spans="1:6" x14ac:dyDescent="0.3">
      <c r="A1755">
        <v>2018</v>
      </c>
      <c r="B1755" t="s">
        <v>55</v>
      </c>
      <c r="C1755" t="s">
        <v>24</v>
      </c>
      <c r="D1755">
        <v>128.9</v>
      </c>
      <c r="E1755">
        <v>118.8</v>
      </c>
      <c r="F1755">
        <v>123.6</v>
      </c>
    </row>
    <row r="1756" spans="1:6" x14ac:dyDescent="0.3">
      <c r="A1756">
        <v>2018</v>
      </c>
      <c r="B1756" t="s">
        <v>55</v>
      </c>
      <c r="C1756" t="s">
        <v>9</v>
      </c>
      <c r="D1756">
        <v>136.6</v>
      </c>
      <c r="E1756">
        <v>132.4</v>
      </c>
      <c r="F1756">
        <v>135.19999999999999</v>
      </c>
    </row>
    <row r="1757" spans="1:6" x14ac:dyDescent="0.3">
      <c r="A1757">
        <v>2018</v>
      </c>
      <c r="B1757" t="s">
        <v>36</v>
      </c>
      <c r="C1757" t="s">
        <v>3</v>
      </c>
      <c r="D1757">
        <v>136.4</v>
      </c>
      <c r="E1757">
        <v>134.80000000000001</v>
      </c>
      <c r="F1757">
        <v>135.9</v>
      </c>
    </row>
    <row r="1758" spans="1:6" x14ac:dyDescent="0.3">
      <c r="A1758">
        <v>2018</v>
      </c>
      <c r="B1758" t="s">
        <v>36</v>
      </c>
      <c r="C1758" t="s">
        <v>17</v>
      </c>
      <c r="D1758">
        <v>148.69999999999999</v>
      </c>
      <c r="E1758">
        <v>136.30000000000001</v>
      </c>
      <c r="F1758">
        <v>143.80000000000001</v>
      </c>
    </row>
    <row r="1759" spans="1:6" x14ac:dyDescent="0.3">
      <c r="A1759">
        <v>2018</v>
      </c>
      <c r="B1759" t="s">
        <v>36</v>
      </c>
      <c r="C1759" t="s">
        <v>19</v>
      </c>
      <c r="D1759">
        <v>147.80000000000001</v>
      </c>
      <c r="E1759">
        <v>134.69999999999999</v>
      </c>
      <c r="F1759">
        <v>142.6</v>
      </c>
    </row>
    <row r="1760" spans="1:6" x14ac:dyDescent="0.3">
      <c r="A1760">
        <v>2018</v>
      </c>
      <c r="B1760" t="s">
        <v>36</v>
      </c>
      <c r="C1760" t="s">
        <v>26</v>
      </c>
      <c r="D1760">
        <v>141.5</v>
      </c>
      <c r="E1760">
        <v>137.19999999999999</v>
      </c>
      <c r="F1760">
        <v>139</v>
      </c>
    </row>
    <row r="1761" spans="1:6" x14ac:dyDescent="0.3">
      <c r="A1761">
        <v>2018</v>
      </c>
      <c r="B1761" t="s">
        <v>36</v>
      </c>
      <c r="C1761" t="s">
        <v>5</v>
      </c>
      <c r="D1761">
        <v>140.6</v>
      </c>
      <c r="E1761">
        <v>139.9</v>
      </c>
      <c r="F1761">
        <v>140.30000000000001</v>
      </c>
    </row>
    <row r="1762" spans="1:6" x14ac:dyDescent="0.3">
      <c r="A1762">
        <v>2018</v>
      </c>
      <c r="B1762" t="s">
        <v>36</v>
      </c>
      <c r="C1762" t="s">
        <v>15</v>
      </c>
      <c r="D1762">
        <v>138.69999999999999</v>
      </c>
      <c r="E1762">
        <v>135.6</v>
      </c>
      <c r="F1762">
        <v>137.6</v>
      </c>
    </row>
    <row r="1763" spans="1:6" x14ac:dyDescent="0.3">
      <c r="A1763">
        <v>2018</v>
      </c>
      <c r="B1763" t="s">
        <v>36</v>
      </c>
      <c r="C1763" t="s">
        <v>18</v>
      </c>
      <c r="D1763">
        <v>142.4</v>
      </c>
      <c r="E1763">
        <v>126.1</v>
      </c>
      <c r="F1763">
        <v>135.6</v>
      </c>
    </row>
    <row r="1764" spans="1:6" x14ac:dyDescent="0.3">
      <c r="A1764">
        <v>2018</v>
      </c>
      <c r="B1764" t="s">
        <v>36</v>
      </c>
      <c r="C1764" t="s">
        <v>8</v>
      </c>
      <c r="D1764">
        <v>149.4</v>
      </c>
      <c r="E1764">
        <v>135.5</v>
      </c>
      <c r="F1764">
        <v>142.9</v>
      </c>
    </row>
    <row r="1765" spans="1:6" x14ac:dyDescent="0.3">
      <c r="A1765">
        <v>2018</v>
      </c>
      <c r="B1765" t="s">
        <v>36</v>
      </c>
      <c r="C1765" t="s">
        <v>21</v>
      </c>
      <c r="D1765">
        <v>142.4</v>
      </c>
      <c r="E1765">
        <v>127.3</v>
      </c>
      <c r="F1765">
        <v>136.69999999999999</v>
      </c>
    </row>
    <row r="1766" spans="1:6" x14ac:dyDescent="0.3">
      <c r="A1766">
        <v>2018</v>
      </c>
      <c r="B1766" t="s">
        <v>36</v>
      </c>
      <c r="C1766" t="s">
        <v>29</v>
      </c>
      <c r="D1766">
        <v>138.5</v>
      </c>
      <c r="E1766">
        <v>134</v>
      </c>
      <c r="F1766">
        <v>136.4</v>
      </c>
    </row>
    <row r="1767" spans="1:6" x14ac:dyDescent="0.3">
      <c r="A1767">
        <v>2018</v>
      </c>
      <c r="B1767" t="s">
        <v>36</v>
      </c>
      <c r="C1767" t="s">
        <v>23</v>
      </c>
      <c r="D1767">
        <v>136.19999999999999</v>
      </c>
      <c r="E1767">
        <v>129.80000000000001</v>
      </c>
      <c r="F1767">
        <v>133.80000000000001</v>
      </c>
    </row>
    <row r="1768" spans="1:6" x14ac:dyDescent="0.3">
      <c r="A1768">
        <v>2018</v>
      </c>
      <c r="B1768" t="s">
        <v>36</v>
      </c>
      <c r="C1768" t="s">
        <v>22</v>
      </c>
      <c r="D1768">
        <v>139.9</v>
      </c>
      <c r="E1768">
        <v>129.9</v>
      </c>
      <c r="F1768">
        <v>135.19999999999999</v>
      </c>
    </row>
    <row r="1769" spans="1:6" x14ac:dyDescent="0.3">
      <c r="A1769">
        <v>2018</v>
      </c>
      <c r="B1769" t="s">
        <v>36</v>
      </c>
      <c r="C1769" t="s">
        <v>20</v>
      </c>
      <c r="D1769" t="s">
        <v>32</v>
      </c>
      <c r="E1769">
        <v>141.30000000000001</v>
      </c>
      <c r="F1769">
        <v>141.30000000000001</v>
      </c>
    </row>
    <row r="1770" spans="1:6" x14ac:dyDescent="0.3">
      <c r="A1770">
        <v>2018</v>
      </c>
      <c r="B1770" t="s">
        <v>36</v>
      </c>
      <c r="C1770" t="s">
        <v>4</v>
      </c>
      <c r="D1770">
        <v>143.69999999999999</v>
      </c>
      <c r="E1770">
        <v>143</v>
      </c>
      <c r="F1770">
        <v>143.5</v>
      </c>
    </row>
    <row r="1771" spans="1:6" x14ac:dyDescent="0.3">
      <c r="A1771">
        <v>2018</v>
      </c>
      <c r="B1771" t="s">
        <v>36</v>
      </c>
      <c r="C1771" t="s">
        <v>6</v>
      </c>
      <c r="D1771">
        <v>141.5</v>
      </c>
      <c r="E1771">
        <v>139.9</v>
      </c>
      <c r="F1771">
        <v>140.9</v>
      </c>
    </row>
    <row r="1772" spans="1:6" x14ac:dyDescent="0.3">
      <c r="A1772">
        <v>2018</v>
      </c>
      <c r="B1772" t="s">
        <v>36</v>
      </c>
      <c r="C1772" t="s">
        <v>28</v>
      </c>
      <c r="D1772">
        <v>132.5</v>
      </c>
      <c r="E1772">
        <v>126.5</v>
      </c>
      <c r="F1772">
        <v>129.6</v>
      </c>
    </row>
    <row r="1773" spans="1:6" x14ac:dyDescent="0.3">
      <c r="A1773">
        <v>2018</v>
      </c>
      <c r="B1773" t="s">
        <v>36</v>
      </c>
      <c r="C1773" t="s">
        <v>13</v>
      </c>
      <c r="D1773">
        <v>130.5</v>
      </c>
      <c r="E1773">
        <v>125.9</v>
      </c>
      <c r="F1773">
        <v>128.6</v>
      </c>
    </row>
    <row r="1774" spans="1:6" x14ac:dyDescent="0.3">
      <c r="A1774">
        <v>2018</v>
      </c>
      <c r="B1774" t="s">
        <v>36</v>
      </c>
      <c r="C1774" t="s">
        <v>7</v>
      </c>
      <c r="D1774">
        <v>122.9</v>
      </c>
      <c r="E1774">
        <v>116.2</v>
      </c>
      <c r="F1774">
        <v>120.4</v>
      </c>
    </row>
    <row r="1775" spans="1:6" x14ac:dyDescent="0.3">
      <c r="A1775">
        <v>2018</v>
      </c>
      <c r="B1775" t="s">
        <v>36</v>
      </c>
      <c r="C1775" t="s">
        <v>16</v>
      </c>
      <c r="D1775">
        <v>153.30000000000001</v>
      </c>
      <c r="E1775">
        <v>159.30000000000001</v>
      </c>
      <c r="F1775">
        <v>154.9</v>
      </c>
    </row>
    <row r="1776" spans="1:6" x14ac:dyDescent="0.3">
      <c r="A1776">
        <v>2018</v>
      </c>
      <c r="B1776" t="s">
        <v>36</v>
      </c>
      <c r="C1776" t="s">
        <v>27</v>
      </c>
      <c r="D1776">
        <v>128.80000000000001</v>
      </c>
      <c r="E1776">
        <v>126.2</v>
      </c>
      <c r="F1776">
        <v>127.7</v>
      </c>
    </row>
    <row r="1777" spans="1:6" x14ac:dyDescent="0.3">
      <c r="A1777">
        <v>2018</v>
      </c>
      <c r="B1777" t="s">
        <v>36</v>
      </c>
      <c r="C1777" t="s">
        <v>14</v>
      </c>
      <c r="D1777">
        <v>151.69999999999999</v>
      </c>
      <c r="E1777">
        <v>147.1</v>
      </c>
      <c r="F1777">
        <v>149.6</v>
      </c>
    </row>
    <row r="1778" spans="1:6" x14ac:dyDescent="0.3">
      <c r="A1778">
        <v>2018</v>
      </c>
      <c r="B1778" t="s">
        <v>36</v>
      </c>
      <c r="C1778" t="s">
        <v>10</v>
      </c>
      <c r="D1778">
        <v>130.19999999999999</v>
      </c>
      <c r="E1778">
        <v>117</v>
      </c>
      <c r="F1778">
        <v>125.8</v>
      </c>
    </row>
    <row r="1779" spans="1:6" x14ac:dyDescent="0.3">
      <c r="A1779">
        <v>2018</v>
      </c>
      <c r="B1779" t="s">
        <v>36</v>
      </c>
      <c r="C1779" t="s">
        <v>25</v>
      </c>
      <c r="D1779">
        <v>134.30000000000001</v>
      </c>
      <c r="E1779">
        <v>126.5</v>
      </c>
      <c r="F1779">
        <v>129.9</v>
      </c>
    </row>
    <row r="1780" spans="1:6" x14ac:dyDescent="0.3">
      <c r="A1780">
        <v>2018</v>
      </c>
      <c r="B1780" t="s">
        <v>36</v>
      </c>
      <c r="C1780" t="s">
        <v>12</v>
      </c>
      <c r="D1780">
        <v>135.6</v>
      </c>
      <c r="E1780">
        <v>140.69999999999999</v>
      </c>
      <c r="F1780">
        <v>137.30000000000001</v>
      </c>
    </row>
    <row r="1781" spans="1:6" x14ac:dyDescent="0.3">
      <c r="A1781">
        <v>2018</v>
      </c>
      <c r="B1781" t="s">
        <v>36</v>
      </c>
      <c r="C1781" t="s">
        <v>11</v>
      </c>
      <c r="D1781">
        <v>117.9</v>
      </c>
      <c r="E1781">
        <v>115.4</v>
      </c>
      <c r="F1781">
        <v>117.1</v>
      </c>
    </row>
    <row r="1782" spans="1:6" x14ac:dyDescent="0.3">
      <c r="A1782">
        <v>2018</v>
      </c>
      <c r="B1782" t="s">
        <v>36</v>
      </c>
      <c r="C1782" t="s">
        <v>24</v>
      </c>
      <c r="D1782">
        <v>123.3</v>
      </c>
      <c r="E1782">
        <v>117.4</v>
      </c>
      <c r="F1782">
        <v>120.2</v>
      </c>
    </row>
    <row r="1783" spans="1:6" x14ac:dyDescent="0.3">
      <c r="A1783">
        <v>2018</v>
      </c>
      <c r="B1783" t="s">
        <v>36</v>
      </c>
      <c r="C1783" t="s">
        <v>9</v>
      </c>
      <c r="D1783">
        <v>142.4</v>
      </c>
      <c r="E1783">
        <v>136.9</v>
      </c>
      <c r="F1783">
        <v>140.5</v>
      </c>
    </row>
    <row r="1784" spans="1:6" x14ac:dyDescent="0.3">
      <c r="A1784">
        <v>2018</v>
      </c>
      <c r="B1784" t="s">
        <v>31</v>
      </c>
      <c r="C1784" t="s">
        <v>3</v>
      </c>
      <c r="D1784">
        <v>136.6</v>
      </c>
      <c r="E1784">
        <v>134.6</v>
      </c>
      <c r="F1784">
        <v>136</v>
      </c>
    </row>
    <row r="1785" spans="1:6" x14ac:dyDescent="0.3">
      <c r="A1785">
        <v>2018</v>
      </c>
      <c r="B1785" t="s">
        <v>31</v>
      </c>
      <c r="C1785" t="s">
        <v>17</v>
      </c>
      <c r="D1785">
        <v>148.30000000000001</v>
      </c>
      <c r="E1785">
        <v>136</v>
      </c>
      <c r="F1785">
        <v>143.5</v>
      </c>
    </row>
    <row r="1786" spans="1:6" x14ac:dyDescent="0.3">
      <c r="A1786">
        <v>2018</v>
      </c>
      <c r="B1786" t="s">
        <v>31</v>
      </c>
      <c r="C1786" t="s">
        <v>19</v>
      </c>
      <c r="D1786">
        <v>147.5</v>
      </c>
      <c r="E1786">
        <v>134.4</v>
      </c>
      <c r="F1786">
        <v>142.30000000000001</v>
      </c>
    </row>
    <row r="1787" spans="1:6" x14ac:dyDescent="0.3">
      <c r="A1787">
        <v>2018</v>
      </c>
      <c r="B1787" t="s">
        <v>31</v>
      </c>
      <c r="C1787" t="s">
        <v>26</v>
      </c>
      <c r="D1787">
        <v>141.6</v>
      </c>
      <c r="E1787">
        <v>137.1</v>
      </c>
      <c r="F1787">
        <v>139</v>
      </c>
    </row>
    <row r="1788" spans="1:6" x14ac:dyDescent="0.3">
      <c r="A1788">
        <v>2018</v>
      </c>
      <c r="B1788" t="s">
        <v>31</v>
      </c>
      <c r="C1788" t="s">
        <v>5</v>
      </c>
      <c r="D1788">
        <v>143.80000000000001</v>
      </c>
      <c r="E1788">
        <v>143.6</v>
      </c>
      <c r="F1788">
        <v>143.69999999999999</v>
      </c>
    </row>
    <row r="1789" spans="1:6" x14ac:dyDescent="0.3">
      <c r="A1789">
        <v>2018</v>
      </c>
      <c r="B1789" t="s">
        <v>31</v>
      </c>
      <c r="C1789" t="s">
        <v>15</v>
      </c>
      <c r="D1789">
        <v>140.4</v>
      </c>
      <c r="E1789">
        <v>137.19999999999999</v>
      </c>
      <c r="F1789">
        <v>139.19999999999999</v>
      </c>
    </row>
    <row r="1790" spans="1:6" x14ac:dyDescent="0.3">
      <c r="A1790">
        <v>2018</v>
      </c>
      <c r="B1790" t="s">
        <v>31</v>
      </c>
      <c r="C1790" t="s">
        <v>18</v>
      </c>
      <c r="D1790">
        <v>142.30000000000001</v>
      </c>
      <c r="E1790">
        <v>125.9</v>
      </c>
      <c r="F1790">
        <v>135.5</v>
      </c>
    </row>
    <row r="1791" spans="1:6" x14ac:dyDescent="0.3">
      <c r="A1791">
        <v>2018</v>
      </c>
      <c r="B1791" t="s">
        <v>31</v>
      </c>
      <c r="C1791" t="s">
        <v>8</v>
      </c>
      <c r="D1791">
        <v>147.9</v>
      </c>
      <c r="E1791">
        <v>133.80000000000001</v>
      </c>
      <c r="F1791">
        <v>141.30000000000001</v>
      </c>
    </row>
    <row r="1792" spans="1:6" x14ac:dyDescent="0.3">
      <c r="A1792">
        <v>2018</v>
      </c>
      <c r="B1792" t="s">
        <v>31</v>
      </c>
      <c r="C1792" t="s">
        <v>21</v>
      </c>
      <c r="D1792">
        <v>142.30000000000001</v>
      </c>
      <c r="E1792">
        <v>127.3</v>
      </c>
      <c r="F1792">
        <v>136.6</v>
      </c>
    </row>
    <row r="1793" spans="1:6" x14ac:dyDescent="0.3">
      <c r="A1793">
        <v>2018</v>
      </c>
      <c r="B1793" t="s">
        <v>31</v>
      </c>
      <c r="C1793" t="s">
        <v>29</v>
      </c>
      <c r="D1793">
        <v>139.30000000000001</v>
      </c>
      <c r="E1793">
        <v>134.1</v>
      </c>
      <c r="F1793">
        <v>136.9</v>
      </c>
    </row>
    <row r="1794" spans="1:6" x14ac:dyDescent="0.3">
      <c r="A1794">
        <v>2018</v>
      </c>
      <c r="B1794" t="s">
        <v>31</v>
      </c>
      <c r="C1794" t="s">
        <v>23</v>
      </c>
      <c r="D1794">
        <v>136</v>
      </c>
      <c r="E1794">
        <v>129</v>
      </c>
      <c r="F1794">
        <v>133.30000000000001</v>
      </c>
    </row>
    <row r="1795" spans="1:6" x14ac:dyDescent="0.3">
      <c r="A1795">
        <v>2018</v>
      </c>
      <c r="B1795" t="s">
        <v>31</v>
      </c>
      <c r="C1795" t="s">
        <v>22</v>
      </c>
      <c r="D1795">
        <v>139.80000000000001</v>
      </c>
      <c r="E1795">
        <v>129.5</v>
      </c>
      <c r="F1795">
        <v>134.9</v>
      </c>
    </row>
    <row r="1796" spans="1:6" x14ac:dyDescent="0.3">
      <c r="A1796">
        <v>2018</v>
      </c>
      <c r="B1796" t="s">
        <v>31</v>
      </c>
      <c r="C1796" t="s">
        <v>20</v>
      </c>
      <c r="D1796" t="s">
        <v>32</v>
      </c>
      <c r="E1796">
        <v>140.4</v>
      </c>
      <c r="F1796">
        <v>140.4</v>
      </c>
    </row>
    <row r="1797" spans="1:6" x14ac:dyDescent="0.3">
      <c r="A1797">
        <v>2018</v>
      </c>
      <c r="B1797" t="s">
        <v>31</v>
      </c>
      <c r="C1797" t="s">
        <v>4</v>
      </c>
      <c r="D1797">
        <v>144.4</v>
      </c>
      <c r="E1797">
        <v>143.69999999999999</v>
      </c>
      <c r="F1797">
        <v>144.19999999999999</v>
      </c>
    </row>
    <row r="1798" spans="1:6" x14ac:dyDescent="0.3">
      <c r="A1798">
        <v>2018</v>
      </c>
      <c r="B1798" t="s">
        <v>31</v>
      </c>
      <c r="C1798" t="s">
        <v>6</v>
      </c>
      <c r="D1798">
        <v>142</v>
      </c>
      <c r="E1798">
        <v>139.6</v>
      </c>
      <c r="F1798">
        <v>141.1</v>
      </c>
    </row>
    <row r="1799" spans="1:6" x14ac:dyDescent="0.3">
      <c r="A1799">
        <v>2018</v>
      </c>
      <c r="B1799" t="s">
        <v>31</v>
      </c>
      <c r="C1799" t="s">
        <v>28</v>
      </c>
      <c r="D1799">
        <v>132.30000000000001</v>
      </c>
      <c r="E1799">
        <v>125.8</v>
      </c>
      <c r="F1799">
        <v>129.1</v>
      </c>
    </row>
    <row r="1800" spans="1:6" x14ac:dyDescent="0.3">
      <c r="A1800">
        <v>2018</v>
      </c>
      <c r="B1800" t="s">
        <v>31</v>
      </c>
      <c r="C1800" t="s">
        <v>13</v>
      </c>
      <c r="D1800">
        <v>131.19999999999999</v>
      </c>
      <c r="E1800">
        <v>125.9</v>
      </c>
      <c r="F1800">
        <v>129</v>
      </c>
    </row>
    <row r="1801" spans="1:6" x14ac:dyDescent="0.3">
      <c r="A1801">
        <v>2018</v>
      </c>
      <c r="B1801" t="s">
        <v>31</v>
      </c>
      <c r="C1801" t="s">
        <v>7</v>
      </c>
      <c r="D1801">
        <v>123.2</v>
      </c>
      <c r="E1801">
        <v>116.4</v>
      </c>
      <c r="F1801">
        <v>120.7</v>
      </c>
    </row>
    <row r="1802" spans="1:6" x14ac:dyDescent="0.3">
      <c r="A1802">
        <v>2018</v>
      </c>
      <c r="B1802" t="s">
        <v>31</v>
      </c>
      <c r="C1802" t="s">
        <v>16</v>
      </c>
      <c r="D1802">
        <v>153.6</v>
      </c>
      <c r="E1802">
        <v>157.69999999999999</v>
      </c>
      <c r="F1802">
        <v>154.69999999999999</v>
      </c>
    </row>
    <row r="1803" spans="1:6" x14ac:dyDescent="0.3">
      <c r="A1803">
        <v>2018</v>
      </c>
      <c r="B1803" t="s">
        <v>31</v>
      </c>
      <c r="C1803" t="s">
        <v>27</v>
      </c>
      <c r="D1803">
        <v>128.6</v>
      </c>
      <c r="E1803">
        <v>125.5</v>
      </c>
      <c r="F1803">
        <v>127.3</v>
      </c>
    </row>
    <row r="1804" spans="1:6" x14ac:dyDescent="0.3">
      <c r="A1804">
        <v>2018</v>
      </c>
      <c r="B1804" t="s">
        <v>31</v>
      </c>
      <c r="C1804" t="s">
        <v>14</v>
      </c>
      <c r="D1804">
        <v>151.80000000000001</v>
      </c>
      <c r="E1804">
        <v>146.80000000000001</v>
      </c>
      <c r="F1804">
        <v>149.5</v>
      </c>
    </row>
    <row r="1805" spans="1:6" x14ac:dyDescent="0.3">
      <c r="A1805">
        <v>2018</v>
      </c>
      <c r="B1805" t="s">
        <v>31</v>
      </c>
      <c r="C1805" t="s">
        <v>10</v>
      </c>
      <c r="D1805">
        <v>131.80000000000001</v>
      </c>
      <c r="E1805">
        <v>118.4</v>
      </c>
      <c r="F1805">
        <v>127.3</v>
      </c>
    </row>
    <row r="1806" spans="1:6" x14ac:dyDescent="0.3">
      <c r="A1806">
        <v>2018</v>
      </c>
      <c r="B1806" t="s">
        <v>31</v>
      </c>
      <c r="C1806" t="s">
        <v>25</v>
      </c>
      <c r="D1806">
        <v>134.30000000000001</v>
      </c>
      <c r="E1806">
        <v>126.2</v>
      </c>
      <c r="F1806">
        <v>129.69999999999999</v>
      </c>
    </row>
    <row r="1807" spans="1:6" x14ac:dyDescent="0.3">
      <c r="A1807">
        <v>2018</v>
      </c>
      <c r="B1807" t="s">
        <v>31</v>
      </c>
      <c r="C1807" t="s">
        <v>12</v>
      </c>
      <c r="D1807">
        <v>136</v>
      </c>
      <c r="E1807">
        <v>140.5</v>
      </c>
      <c r="F1807">
        <v>137.5</v>
      </c>
    </row>
    <row r="1808" spans="1:6" x14ac:dyDescent="0.3">
      <c r="A1808">
        <v>2018</v>
      </c>
      <c r="B1808" t="s">
        <v>31</v>
      </c>
      <c r="C1808" t="s">
        <v>11</v>
      </c>
      <c r="D1808">
        <v>119.5</v>
      </c>
      <c r="E1808">
        <v>117.3</v>
      </c>
      <c r="F1808">
        <v>118.8</v>
      </c>
    </row>
    <row r="1809" spans="1:6" x14ac:dyDescent="0.3">
      <c r="A1809">
        <v>2018</v>
      </c>
      <c r="B1809" t="s">
        <v>31</v>
      </c>
      <c r="C1809" t="s">
        <v>24</v>
      </c>
      <c r="D1809">
        <v>122.7</v>
      </c>
      <c r="E1809">
        <v>116.3</v>
      </c>
      <c r="F1809">
        <v>119.3</v>
      </c>
    </row>
    <row r="1810" spans="1:6" x14ac:dyDescent="0.3">
      <c r="A1810">
        <v>2018</v>
      </c>
      <c r="B1810" t="s">
        <v>31</v>
      </c>
      <c r="C1810" t="s">
        <v>9</v>
      </c>
      <c r="D1810">
        <v>152.1</v>
      </c>
      <c r="E1810">
        <v>150.5</v>
      </c>
      <c r="F1810">
        <v>151.6</v>
      </c>
    </row>
    <row r="1811" spans="1:6" x14ac:dyDescent="0.3">
      <c r="A1811">
        <v>2018</v>
      </c>
      <c r="B1811" t="s">
        <v>44</v>
      </c>
      <c r="C1811" t="s">
        <v>3</v>
      </c>
      <c r="D1811">
        <v>138.4</v>
      </c>
      <c r="E1811">
        <v>135.6</v>
      </c>
      <c r="F1811">
        <v>137.5</v>
      </c>
    </row>
    <row r="1812" spans="1:6" x14ac:dyDescent="0.3">
      <c r="A1812">
        <v>2018</v>
      </c>
      <c r="B1812" t="s">
        <v>44</v>
      </c>
      <c r="C1812" t="s">
        <v>17</v>
      </c>
      <c r="D1812">
        <v>151.5</v>
      </c>
      <c r="E1812">
        <v>139.6</v>
      </c>
      <c r="F1812">
        <v>146.80000000000001</v>
      </c>
    </row>
    <row r="1813" spans="1:6" x14ac:dyDescent="0.3">
      <c r="A1813">
        <v>2018</v>
      </c>
      <c r="B1813" t="s">
        <v>44</v>
      </c>
      <c r="C1813" t="s">
        <v>19</v>
      </c>
      <c r="D1813">
        <v>150.6</v>
      </c>
      <c r="E1813">
        <v>137.9</v>
      </c>
      <c r="F1813">
        <v>145.6</v>
      </c>
    </row>
    <row r="1814" spans="1:6" x14ac:dyDescent="0.3">
      <c r="A1814">
        <v>2018</v>
      </c>
      <c r="B1814" t="s">
        <v>44</v>
      </c>
      <c r="C1814" t="s">
        <v>26</v>
      </c>
      <c r="D1814">
        <v>145.80000000000001</v>
      </c>
      <c r="E1814">
        <v>144</v>
      </c>
      <c r="F1814">
        <v>144.69999999999999</v>
      </c>
    </row>
    <row r="1815" spans="1:6" x14ac:dyDescent="0.3">
      <c r="A1815">
        <v>2018</v>
      </c>
      <c r="B1815" t="s">
        <v>44</v>
      </c>
      <c r="C1815" t="s">
        <v>5</v>
      </c>
      <c r="D1815">
        <v>139.30000000000001</v>
      </c>
      <c r="E1815">
        <v>139.1</v>
      </c>
      <c r="F1815">
        <v>139.19999999999999</v>
      </c>
    </row>
    <row r="1816" spans="1:6" x14ac:dyDescent="0.3">
      <c r="A1816">
        <v>2018</v>
      </c>
      <c r="B1816" t="s">
        <v>44</v>
      </c>
      <c r="C1816" t="s">
        <v>15</v>
      </c>
      <c r="D1816">
        <v>142</v>
      </c>
      <c r="E1816">
        <v>140.30000000000001</v>
      </c>
      <c r="F1816">
        <v>141.4</v>
      </c>
    </row>
    <row r="1817" spans="1:6" x14ac:dyDescent="0.3">
      <c r="A1817">
        <v>2018</v>
      </c>
      <c r="B1817" t="s">
        <v>44</v>
      </c>
      <c r="C1817" t="s">
        <v>18</v>
      </c>
      <c r="D1817">
        <v>145.1</v>
      </c>
      <c r="E1817">
        <v>128.9</v>
      </c>
      <c r="F1817">
        <v>138.4</v>
      </c>
    </row>
    <row r="1818" spans="1:6" x14ac:dyDescent="0.3">
      <c r="A1818">
        <v>2018</v>
      </c>
      <c r="B1818" t="s">
        <v>44</v>
      </c>
      <c r="C1818" t="s">
        <v>8</v>
      </c>
      <c r="D1818">
        <v>153.30000000000001</v>
      </c>
      <c r="E1818">
        <v>149.69999999999999</v>
      </c>
      <c r="F1818">
        <v>151.6</v>
      </c>
    </row>
    <row r="1819" spans="1:6" x14ac:dyDescent="0.3">
      <c r="A1819">
        <v>2018</v>
      </c>
      <c r="B1819" t="s">
        <v>44</v>
      </c>
      <c r="C1819" t="s">
        <v>21</v>
      </c>
      <c r="D1819">
        <v>146.80000000000001</v>
      </c>
      <c r="E1819">
        <v>128.1</v>
      </c>
      <c r="F1819">
        <v>139.69999999999999</v>
      </c>
    </row>
    <row r="1820" spans="1:6" x14ac:dyDescent="0.3">
      <c r="A1820">
        <v>2018</v>
      </c>
      <c r="B1820" t="s">
        <v>44</v>
      </c>
      <c r="C1820" t="s">
        <v>29</v>
      </c>
      <c r="D1820">
        <v>141.80000000000001</v>
      </c>
      <c r="E1820">
        <v>137.5</v>
      </c>
      <c r="F1820">
        <v>139.80000000000001</v>
      </c>
    </row>
    <row r="1821" spans="1:6" x14ac:dyDescent="0.3">
      <c r="A1821">
        <v>2018</v>
      </c>
      <c r="B1821" t="s">
        <v>44</v>
      </c>
      <c r="C1821" t="s">
        <v>23</v>
      </c>
      <c r="D1821">
        <v>139</v>
      </c>
      <c r="E1821">
        <v>133.6</v>
      </c>
      <c r="F1821">
        <v>137</v>
      </c>
    </row>
    <row r="1822" spans="1:6" x14ac:dyDescent="0.3">
      <c r="A1822">
        <v>2018</v>
      </c>
      <c r="B1822" t="s">
        <v>44</v>
      </c>
      <c r="C1822" t="s">
        <v>22</v>
      </c>
      <c r="D1822">
        <v>143.1</v>
      </c>
      <c r="E1822">
        <v>133.6</v>
      </c>
      <c r="F1822">
        <v>138.6</v>
      </c>
    </row>
    <row r="1823" spans="1:6" x14ac:dyDescent="0.3">
      <c r="A1823">
        <v>2018</v>
      </c>
      <c r="B1823" t="s">
        <v>44</v>
      </c>
      <c r="C1823" t="s">
        <v>20</v>
      </c>
      <c r="D1823" t="s">
        <v>32</v>
      </c>
      <c r="E1823">
        <v>143.6</v>
      </c>
      <c r="F1823">
        <v>143.6</v>
      </c>
    </row>
    <row r="1824" spans="1:6" x14ac:dyDescent="0.3">
      <c r="A1824">
        <v>2018</v>
      </c>
      <c r="B1824" t="s">
        <v>44</v>
      </c>
      <c r="C1824" t="s">
        <v>4</v>
      </c>
      <c r="D1824">
        <v>149.30000000000001</v>
      </c>
      <c r="E1824">
        <v>148.6</v>
      </c>
      <c r="F1824">
        <v>149.1</v>
      </c>
    </row>
    <row r="1825" spans="1:6" x14ac:dyDescent="0.3">
      <c r="A1825">
        <v>2018</v>
      </c>
      <c r="B1825" t="s">
        <v>44</v>
      </c>
      <c r="C1825" t="s">
        <v>6</v>
      </c>
      <c r="D1825">
        <v>143.4</v>
      </c>
      <c r="E1825">
        <v>141</v>
      </c>
      <c r="F1825">
        <v>142.5</v>
      </c>
    </row>
    <row r="1826" spans="1:6" x14ac:dyDescent="0.3">
      <c r="A1826">
        <v>2018</v>
      </c>
      <c r="B1826" t="s">
        <v>44</v>
      </c>
      <c r="C1826" t="s">
        <v>28</v>
      </c>
      <c r="D1826">
        <v>136</v>
      </c>
      <c r="E1826">
        <v>130.19999999999999</v>
      </c>
      <c r="F1826">
        <v>133.19999999999999</v>
      </c>
    </row>
    <row r="1827" spans="1:6" x14ac:dyDescent="0.3">
      <c r="A1827">
        <v>2018</v>
      </c>
      <c r="B1827" t="s">
        <v>44</v>
      </c>
      <c r="C1827" t="s">
        <v>13</v>
      </c>
      <c r="D1827">
        <v>132.80000000000001</v>
      </c>
      <c r="E1827">
        <v>126.8</v>
      </c>
      <c r="F1827">
        <v>130.30000000000001</v>
      </c>
    </row>
    <row r="1828" spans="1:6" x14ac:dyDescent="0.3">
      <c r="A1828">
        <v>2018</v>
      </c>
      <c r="B1828" t="s">
        <v>44</v>
      </c>
      <c r="C1828" t="s">
        <v>7</v>
      </c>
      <c r="D1828">
        <v>124.1</v>
      </c>
      <c r="E1828">
        <v>116.7</v>
      </c>
      <c r="F1828">
        <v>121.4</v>
      </c>
    </row>
    <row r="1829" spans="1:6" x14ac:dyDescent="0.3">
      <c r="A1829">
        <v>2018</v>
      </c>
      <c r="B1829" t="s">
        <v>44</v>
      </c>
      <c r="C1829" t="s">
        <v>16</v>
      </c>
      <c r="D1829">
        <v>156.1</v>
      </c>
      <c r="E1829">
        <v>161.4</v>
      </c>
      <c r="F1829">
        <v>157.5</v>
      </c>
    </row>
    <row r="1830" spans="1:6" x14ac:dyDescent="0.3">
      <c r="A1830">
        <v>2018</v>
      </c>
      <c r="B1830" t="s">
        <v>44</v>
      </c>
      <c r="C1830" t="s">
        <v>27</v>
      </c>
      <c r="D1830">
        <v>131.4</v>
      </c>
      <c r="E1830">
        <v>128.19999999999999</v>
      </c>
      <c r="F1830">
        <v>130.1</v>
      </c>
    </row>
    <row r="1831" spans="1:6" x14ac:dyDescent="0.3">
      <c r="A1831">
        <v>2018</v>
      </c>
      <c r="B1831" t="s">
        <v>44</v>
      </c>
      <c r="C1831" t="s">
        <v>14</v>
      </c>
      <c r="D1831">
        <v>154.80000000000001</v>
      </c>
      <c r="E1831">
        <v>149.4</v>
      </c>
      <c r="F1831">
        <v>152.30000000000001</v>
      </c>
    </row>
    <row r="1832" spans="1:6" x14ac:dyDescent="0.3">
      <c r="A1832">
        <v>2018</v>
      </c>
      <c r="B1832" t="s">
        <v>44</v>
      </c>
      <c r="C1832" t="s">
        <v>10</v>
      </c>
      <c r="D1832">
        <v>126.4</v>
      </c>
      <c r="E1832">
        <v>112.6</v>
      </c>
      <c r="F1832">
        <v>121.7</v>
      </c>
    </row>
    <row r="1833" spans="1:6" x14ac:dyDescent="0.3">
      <c r="A1833">
        <v>2018</v>
      </c>
      <c r="B1833" t="s">
        <v>44</v>
      </c>
      <c r="C1833" t="s">
        <v>25</v>
      </c>
      <c r="D1833">
        <v>138.4</v>
      </c>
      <c r="E1833">
        <v>129</v>
      </c>
      <c r="F1833">
        <v>133.1</v>
      </c>
    </row>
    <row r="1834" spans="1:6" x14ac:dyDescent="0.3">
      <c r="A1834">
        <v>2018</v>
      </c>
      <c r="B1834" t="s">
        <v>44</v>
      </c>
      <c r="C1834" t="s">
        <v>12</v>
      </c>
      <c r="D1834">
        <v>138.19999999999999</v>
      </c>
      <c r="E1834">
        <v>140.30000000000001</v>
      </c>
      <c r="F1834">
        <v>138.9</v>
      </c>
    </row>
    <row r="1835" spans="1:6" x14ac:dyDescent="0.3">
      <c r="A1835">
        <v>2018</v>
      </c>
      <c r="B1835" t="s">
        <v>44</v>
      </c>
      <c r="C1835" t="s">
        <v>11</v>
      </c>
      <c r="D1835">
        <v>114.3</v>
      </c>
      <c r="E1835">
        <v>111.8</v>
      </c>
      <c r="F1835">
        <v>113.5</v>
      </c>
    </row>
    <row r="1836" spans="1:6" x14ac:dyDescent="0.3">
      <c r="A1836">
        <v>2018</v>
      </c>
      <c r="B1836" t="s">
        <v>44</v>
      </c>
      <c r="C1836" t="s">
        <v>24</v>
      </c>
      <c r="D1836">
        <v>127.5</v>
      </c>
      <c r="E1836">
        <v>120.1</v>
      </c>
      <c r="F1836">
        <v>123.6</v>
      </c>
    </row>
    <row r="1837" spans="1:6" x14ac:dyDescent="0.3">
      <c r="A1837">
        <v>2018</v>
      </c>
      <c r="B1837" t="s">
        <v>44</v>
      </c>
      <c r="C1837" t="s">
        <v>9</v>
      </c>
      <c r="D1837">
        <v>154.19999999999999</v>
      </c>
      <c r="E1837">
        <v>159.19999999999999</v>
      </c>
      <c r="F1837">
        <v>155.9</v>
      </c>
    </row>
    <row r="1838" spans="1:6" x14ac:dyDescent="0.3">
      <c r="A1838">
        <v>2018</v>
      </c>
      <c r="B1838" t="s">
        <v>42</v>
      </c>
      <c r="C1838" t="s">
        <v>3</v>
      </c>
      <c r="D1838">
        <v>137.6</v>
      </c>
      <c r="E1838">
        <v>135.30000000000001</v>
      </c>
      <c r="F1838">
        <v>136.9</v>
      </c>
    </row>
    <row r="1839" spans="1:6" x14ac:dyDescent="0.3">
      <c r="A1839">
        <v>2018</v>
      </c>
      <c r="B1839" t="s">
        <v>42</v>
      </c>
      <c r="C1839" t="s">
        <v>17</v>
      </c>
      <c r="D1839">
        <v>151.30000000000001</v>
      </c>
      <c r="E1839">
        <v>138.9</v>
      </c>
      <c r="F1839">
        <v>146.4</v>
      </c>
    </row>
    <row r="1840" spans="1:6" x14ac:dyDescent="0.3">
      <c r="A1840">
        <v>2018</v>
      </c>
      <c r="B1840" t="s">
        <v>42</v>
      </c>
      <c r="C1840" t="s">
        <v>19</v>
      </c>
      <c r="D1840">
        <v>150.30000000000001</v>
      </c>
      <c r="E1840">
        <v>137.4</v>
      </c>
      <c r="F1840">
        <v>145.19999999999999</v>
      </c>
    </row>
    <row r="1841" spans="1:6" x14ac:dyDescent="0.3">
      <c r="A1841">
        <v>2018</v>
      </c>
      <c r="B1841" t="s">
        <v>42</v>
      </c>
      <c r="C1841" t="s">
        <v>26</v>
      </c>
      <c r="D1841">
        <v>145.1</v>
      </c>
      <c r="E1841">
        <v>141.19999999999999</v>
      </c>
      <c r="F1841">
        <v>142.80000000000001</v>
      </c>
    </row>
    <row r="1842" spans="1:6" x14ac:dyDescent="0.3">
      <c r="A1842">
        <v>2018</v>
      </c>
      <c r="B1842" t="s">
        <v>42</v>
      </c>
      <c r="C1842" t="s">
        <v>5</v>
      </c>
      <c r="D1842">
        <v>136.69999999999999</v>
      </c>
      <c r="E1842">
        <v>133.9</v>
      </c>
      <c r="F1842">
        <v>135.6</v>
      </c>
    </row>
    <row r="1843" spans="1:6" x14ac:dyDescent="0.3">
      <c r="A1843">
        <v>2018</v>
      </c>
      <c r="B1843" t="s">
        <v>42</v>
      </c>
      <c r="C1843" t="s">
        <v>15</v>
      </c>
      <c r="D1843">
        <v>140</v>
      </c>
      <c r="E1843">
        <v>138.4</v>
      </c>
      <c r="F1843">
        <v>139.4</v>
      </c>
    </row>
    <row r="1844" spans="1:6" x14ac:dyDescent="0.3">
      <c r="A1844">
        <v>2018</v>
      </c>
      <c r="B1844" t="s">
        <v>42</v>
      </c>
      <c r="C1844" t="s">
        <v>18</v>
      </c>
      <c r="D1844">
        <v>144.69999999999999</v>
      </c>
      <c r="E1844">
        <v>128.69999999999999</v>
      </c>
      <c r="F1844">
        <v>138.1</v>
      </c>
    </row>
    <row r="1845" spans="1:6" x14ac:dyDescent="0.3">
      <c r="A1845">
        <v>2018</v>
      </c>
      <c r="B1845" t="s">
        <v>42</v>
      </c>
      <c r="C1845" t="s">
        <v>8</v>
      </c>
      <c r="D1845">
        <v>154.1</v>
      </c>
      <c r="E1845">
        <v>152.19999999999999</v>
      </c>
      <c r="F1845">
        <v>153.19999999999999</v>
      </c>
    </row>
    <row r="1846" spans="1:6" x14ac:dyDescent="0.3">
      <c r="A1846">
        <v>2018</v>
      </c>
      <c r="B1846" t="s">
        <v>42</v>
      </c>
      <c r="C1846" t="s">
        <v>21</v>
      </c>
      <c r="D1846">
        <v>145.1</v>
      </c>
      <c r="E1846">
        <v>126.5</v>
      </c>
      <c r="F1846">
        <v>138.1</v>
      </c>
    </row>
    <row r="1847" spans="1:6" x14ac:dyDescent="0.3">
      <c r="A1847">
        <v>2018</v>
      </c>
      <c r="B1847" t="s">
        <v>42</v>
      </c>
      <c r="C1847" t="s">
        <v>29</v>
      </c>
      <c r="D1847">
        <v>140.5</v>
      </c>
      <c r="E1847">
        <v>136.19999999999999</v>
      </c>
      <c r="F1847">
        <v>138.5</v>
      </c>
    </row>
    <row r="1848" spans="1:6" x14ac:dyDescent="0.3">
      <c r="A1848">
        <v>2018</v>
      </c>
      <c r="B1848" t="s">
        <v>42</v>
      </c>
      <c r="C1848" t="s">
        <v>23</v>
      </c>
      <c r="D1848">
        <v>138.4</v>
      </c>
      <c r="E1848">
        <v>132.6</v>
      </c>
      <c r="F1848">
        <v>136.19999999999999</v>
      </c>
    </row>
    <row r="1849" spans="1:6" x14ac:dyDescent="0.3">
      <c r="A1849">
        <v>2018</v>
      </c>
      <c r="B1849" t="s">
        <v>42</v>
      </c>
      <c r="C1849" t="s">
        <v>22</v>
      </c>
      <c r="D1849">
        <v>142.19999999999999</v>
      </c>
      <c r="E1849">
        <v>133.1</v>
      </c>
      <c r="F1849">
        <v>137.9</v>
      </c>
    </row>
    <row r="1850" spans="1:6" x14ac:dyDescent="0.3">
      <c r="A1850">
        <v>2018</v>
      </c>
      <c r="B1850" t="s">
        <v>42</v>
      </c>
      <c r="C1850" t="s">
        <v>20</v>
      </c>
      <c r="D1850" t="s">
        <v>32</v>
      </c>
      <c r="E1850">
        <v>142.5</v>
      </c>
      <c r="F1850">
        <v>142.5</v>
      </c>
    </row>
    <row r="1851" spans="1:6" x14ac:dyDescent="0.3">
      <c r="A1851">
        <v>2018</v>
      </c>
      <c r="B1851" t="s">
        <v>42</v>
      </c>
      <c r="C1851" t="s">
        <v>4</v>
      </c>
      <c r="D1851">
        <v>148.1</v>
      </c>
      <c r="E1851">
        <v>149.69999999999999</v>
      </c>
      <c r="F1851">
        <v>148.69999999999999</v>
      </c>
    </row>
    <row r="1852" spans="1:6" x14ac:dyDescent="0.3">
      <c r="A1852">
        <v>2018</v>
      </c>
      <c r="B1852" t="s">
        <v>42</v>
      </c>
      <c r="C1852" t="s">
        <v>6</v>
      </c>
      <c r="D1852">
        <v>143.19999999999999</v>
      </c>
      <c r="E1852">
        <v>140.80000000000001</v>
      </c>
      <c r="F1852">
        <v>142.30000000000001</v>
      </c>
    </row>
    <row r="1853" spans="1:6" x14ac:dyDescent="0.3">
      <c r="A1853">
        <v>2018</v>
      </c>
      <c r="B1853" t="s">
        <v>42</v>
      </c>
      <c r="C1853" t="s">
        <v>28</v>
      </c>
      <c r="D1853">
        <v>135.6</v>
      </c>
      <c r="E1853">
        <v>129.5</v>
      </c>
      <c r="F1853">
        <v>132.6</v>
      </c>
    </row>
    <row r="1854" spans="1:6" x14ac:dyDescent="0.3">
      <c r="A1854">
        <v>2018</v>
      </c>
      <c r="B1854" t="s">
        <v>42</v>
      </c>
      <c r="C1854" t="s">
        <v>13</v>
      </c>
      <c r="D1854">
        <v>132.80000000000001</v>
      </c>
      <c r="E1854">
        <v>126.7</v>
      </c>
      <c r="F1854">
        <v>130.30000000000001</v>
      </c>
    </row>
    <row r="1855" spans="1:6" x14ac:dyDescent="0.3">
      <c r="A1855">
        <v>2018</v>
      </c>
      <c r="B1855" t="s">
        <v>42</v>
      </c>
      <c r="C1855" t="s">
        <v>7</v>
      </c>
      <c r="D1855">
        <v>124</v>
      </c>
      <c r="E1855">
        <v>116.6</v>
      </c>
      <c r="F1855">
        <v>121.3</v>
      </c>
    </row>
    <row r="1856" spans="1:6" x14ac:dyDescent="0.3">
      <c r="A1856">
        <v>2018</v>
      </c>
      <c r="B1856" t="s">
        <v>42</v>
      </c>
      <c r="C1856" t="s">
        <v>16</v>
      </c>
      <c r="D1856">
        <v>157.30000000000001</v>
      </c>
      <c r="E1856">
        <v>161</v>
      </c>
      <c r="F1856">
        <v>158.30000000000001</v>
      </c>
    </row>
    <row r="1857" spans="1:6" x14ac:dyDescent="0.3">
      <c r="A1857">
        <v>2018</v>
      </c>
      <c r="B1857" t="s">
        <v>42</v>
      </c>
      <c r="C1857" t="s">
        <v>27</v>
      </c>
      <c r="D1857">
        <v>131.4</v>
      </c>
      <c r="E1857">
        <v>128.19999999999999</v>
      </c>
      <c r="F1857">
        <v>130.1</v>
      </c>
    </row>
    <row r="1858" spans="1:6" x14ac:dyDescent="0.3">
      <c r="A1858">
        <v>2018</v>
      </c>
      <c r="B1858" t="s">
        <v>42</v>
      </c>
      <c r="C1858" t="s">
        <v>14</v>
      </c>
      <c r="D1858">
        <v>154.30000000000001</v>
      </c>
      <c r="E1858">
        <v>149</v>
      </c>
      <c r="F1858">
        <v>151.80000000000001</v>
      </c>
    </row>
    <row r="1859" spans="1:6" x14ac:dyDescent="0.3">
      <c r="A1859">
        <v>2018</v>
      </c>
      <c r="B1859" t="s">
        <v>42</v>
      </c>
      <c r="C1859" t="s">
        <v>10</v>
      </c>
      <c r="D1859">
        <v>126</v>
      </c>
      <c r="E1859">
        <v>112.3</v>
      </c>
      <c r="F1859">
        <v>121.4</v>
      </c>
    </row>
    <row r="1860" spans="1:6" x14ac:dyDescent="0.3">
      <c r="A1860">
        <v>2018</v>
      </c>
      <c r="B1860" t="s">
        <v>42</v>
      </c>
      <c r="C1860" t="s">
        <v>25</v>
      </c>
      <c r="D1860">
        <v>137.80000000000001</v>
      </c>
      <c r="E1860">
        <v>128.5</v>
      </c>
      <c r="F1860">
        <v>132.6</v>
      </c>
    </row>
    <row r="1861" spans="1:6" x14ac:dyDescent="0.3">
      <c r="A1861">
        <v>2018</v>
      </c>
      <c r="B1861" t="s">
        <v>42</v>
      </c>
      <c r="C1861" t="s">
        <v>12</v>
      </c>
      <c r="D1861">
        <v>137.6</v>
      </c>
      <c r="E1861">
        <v>140</v>
      </c>
      <c r="F1861">
        <v>138.4</v>
      </c>
    </row>
    <row r="1862" spans="1:6" x14ac:dyDescent="0.3">
      <c r="A1862">
        <v>2018</v>
      </c>
      <c r="B1862" t="s">
        <v>42</v>
      </c>
      <c r="C1862" t="s">
        <v>11</v>
      </c>
      <c r="D1862">
        <v>112.4</v>
      </c>
      <c r="E1862">
        <v>108.4</v>
      </c>
      <c r="F1862">
        <v>111.1</v>
      </c>
    </row>
    <row r="1863" spans="1:6" x14ac:dyDescent="0.3">
      <c r="A1863">
        <v>2018</v>
      </c>
      <c r="B1863" t="s">
        <v>42</v>
      </c>
      <c r="C1863" t="s">
        <v>24</v>
      </c>
      <c r="D1863">
        <v>127.4</v>
      </c>
      <c r="E1863">
        <v>120.4</v>
      </c>
      <c r="F1863">
        <v>123.7</v>
      </c>
    </row>
    <row r="1864" spans="1:6" x14ac:dyDescent="0.3">
      <c r="A1864">
        <v>2018</v>
      </c>
      <c r="B1864" t="s">
        <v>42</v>
      </c>
      <c r="C1864" t="s">
        <v>9</v>
      </c>
      <c r="D1864">
        <v>143.5</v>
      </c>
      <c r="E1864">
        <v>144</v>
      </c>
      <c r="F1864">
        <v>143.69999999999999</v>
      </c>
    </row>
    <row r="1865" spans="1:6" x14ac:dyDescent="0.3">
      <c r="A1865">
        <v>2018</v>
      </c>
      <c r="B1865" t="s">
        <v>38</v>
      </c>
      <c r="C1865" t="s">
        <v>3</v>
      </c>
      <c r="D1865">
        <v>136.80000000000001</v>
      </c>
      <c r="E1865">
        <v>135</v>
      </c>
      <c r="F1865">
        <v>136.19999999999999</v>
      </c>
    </row>
    <row r="1866" spans="1:6" x14ac:dyDescent="0.3">
      <c r="A1866">
        <v>2018</v>
      </c>
      <c r="B1866" t="s">
        <v>38</v>
      </c>
      <c r="C1866" t="s">
        <v>17</v>
      </c>
      <c r="D1866">
        <v>149.19999999999999</v>
      </c>
      <c r="E1866">
        <v>136.69999999999999</v>
      </c>
      <c r="F1866">
        <v>144.30000000000001</v>
      </c>
    </row>
    <row r="1867" spans="1:6" x14ac:dyDescent="0.3">
      <c r="A1867">
        <v>2018</v>
      </c>
      <c r="B1867" t="s">
        <v>38</v>
      </c>
      <c r="C1867" t="s">
        <v>19</v>
      </c>
      <c r="D1867">
        <v>148.30000000000001</v>
      </c>
      <c r="E1867">
        <v>135.19999999999999</v>
      </c>
      <c r="F1867">
        <v>143.1</v>
      </c>
    </row>
    <row r="1868" spans="1:6" x14ac:dyDescent="0.3">
      <c r="A1868">
        <v>2018</v>
      </c>
      <c r="B1868" t="s">
        <v>38</v>
      </c>
      <c r="C1868" t="s">
        <v>26</v>
      </c>
      <c r="D1868">
        <v>142.69999999999999</v>
      </c>
      <c r="E1868">
        <v>137.80000000000001</v>
      </c>
      <c r="F1868">
        <v>139.80000000000001</v>
      </c>
    </row>
    <row r="1869" spans="1:6" x14ac:dyDescent="0.3">
      <c r="A1869">
        <v>2018</v>
      </c>
      <c r="B1869" t="s">
        <v>38</v>
      </c>
      <c r="C1869" t="s">
        <v>5</v>
      </c>
      <c r="D1869">
        <v>140</v>
      </c>
      <c r="E1869">
        <v>135.5</v>
      </c>
      <c r="F1869">
        <v>138.30000000000001</v>
      </c>
    </row>
    <row r="1870" spans="1:6" x14ac:dyDescent="0.3">
      <c r="A1870">
        <v>2018</v>
      </c>
      <c r="B1870" t="s">
        <v>38</v>
      </c>
      <c r="C1870" t="s">
        <v>15</v>
      </c>
      <c r="D1870">
        <v>138.6</v>
      </c>
      <c r="E1870">
        <v>134.80000000000001</v>
      </c>
      <c r="F1870">
        <v>137.19999999999999</v>
      </c>
    </row>
    <row r="1871" spans="1:6" x14ac:dyDescent="0.3">
      <c r="A1871">
        <v>2018</v>
      </c>
      <c r="B1871" t="s">
        <v>38</v>
      </c>
      <c r="C1871" t="s">
        <v>18</v>
      </c>
      <c r="D1871">
        <v>143</v>
      </c>
      <c r="E1871">
        <v>126.7</v>
      </c>
      <c r="F1871">
        <v>136.19999999999999</v>
      </c>
    </row>
    <row r="1872" spans="1:6" x14ac:dyDescent="0.3">
      <c r="A1872">
        <v>2018</v>
      </c>
      <c r="B1872" t="s">
        <v>38</v>
      </c>
      <c r="C1872" t="s">
        <v>8</v>
      </c>
      <c r="D1872">
        <v>152.9</v>
      </c>
      <c r="E1872">
        <v>138.5</v>
      </c>
      <c r="F1872">
        <v>146.19999999999999</v>
      </c>
    </row>
    <row r="1873" spans="1:6" x14ac:dyDescent="0.3">
      <c r="A1873">
        <v>2018</v>
      </c>
      <c r="B1873" t="s">
        <v>38</v>
      </c>
      <c r="C1873" t="s">
        <v>21</v>
      </c>
      <c r="D1873">
        <v>142.6</v>
      </c>
      <c r="E1873">
        <v>126.4</v>
      </c>
      <c r="F1873">
        <v>136.5</v>
      </c>
    </row>
    <row r="1874" spans="1:6" x14ac:dyDescent="0.3">
      <c r="A1874">
        <v>2018</v>
      </c>
      <c r="B1874" t="s">
        <v>38</v>
      </c>
      <c r="C1874" t="s">
        <v>29</v>
      </c>
      <c r="D1874">
        <v>138.69999999999999</v>
      </c>
      <c r="E1874">
        <v>134</v>
      </c>
      <c r="F1874">
        <v>136.5</v>
      </c>
    </row>
    <row r="1875" spans="1:6" x14ac:dyDescent="0.3">
      <c r="A1875">
        <v>2018</v>
      </c>
      <c r="B1875" t="s">
        <v>38</v>
      </c>
      <c r="C1875" t="s">
        <v>23</v>
      </c>
      <c r="D1875">
        <v>136.69999999999999</v>
      </c>
      <c r="E1875">
        <v>130.5</v>
      </c>
      <c r="F1875">
        <v>134.30000000000001</v>
      </c>
    </row>
    <row r="1876" spans="1:6" x14ac:dyDescent="0.3">
      <c r="A1876">
        <v>2018</v>
      </c>
      <c r="B1876" t="s">
        <v>38</v>
      </c>
      <c r="C1876" t="s">
        <v>22</v>
      </c>
      <c r="D1876">
        <v>139.9</v>
      </c>
      <c r="E1876">
        <v>130.80000000000001</v>
      </c>
      <c r="F1876">
        <v>135.6</v>
      </c>
    </row>
    <row r="1877" spans="1:6" x14ac:dyDescent="0.3">
      <c r="A1877">
        <v>2018</v>
      </c>
      <c r="B1877" t="s">
        <v>38</v>
      </c>
      <c r="C1877" t="s">
        <v>20</v>
      </c>
      <c r="D1877" t="s">
        <v>32</v>
      </c>
      <c r="E1877">
        <v>142</v>
      </c>
      <c r="F1877">
        <v>142</v>
      </c>
    </row>
    <row r="1878" spans="1:6" x14ac:dyDescent="0.3">
      <c r="A1878">
        <v>2018</v>
      </c>
      <c r="B1878" t="s">
        <v>38</v>
      </c>
      <c r="C1878" t="s">
        <v>4</v>
      </c>
      <c r="D1878">
        <v>143.80000000000001</v>
      </c>
      <c r="E1878">
        <v>143.1</v>
      </c>
      <c r="F1878">
        <v>143.6</v>
      </c>
    </row>
    <row r="1879" spans="1:6" x14ac:dyDescent="0.3">
      <c r="A1879">
        <v>2018</v>
      </c>
      <c r="B1879" t="s">
        <v>38</v>
      </c>
      <c r="C1879" t="s">
        <v>6</v>
      </c>
      <c r="D1879">
        <v>142</v>
      </c>
      <c r="E1879">
        <v>139.9</v>
      </c>
      <c r="F1879">
        <v>141.19999999999999</v>
      </c>
    </row>
    <row r="1880" spans="1:6" x14ac:dyDescent="0.3">
      <c r="A1880">
        <v>2018</v>
      </c>
      <c r="B1880" t="s">
        <v>38</v>
      </c>
      <c r="C1880" t="s">
        <v>28</v>
      </c>
      <c r="D1880">
        <v>133.30000000000001</v>
      </c>
      <c r="E1880">
        <v>127.1</v>
      </c>
      <c r="F1880">
        <v>130.30000000000001</v>
      </c>
    </row>
    <row r="1881" spans="1:6" x14ac:dyDescent="0.3">
      <c r="A1881">
        <v>2018</v>
      </c>
      <c r="B1881" t="s">
        <v>38</v>
      </c>
      <c r="C1881" t="s">
        <v>13</v>
      </c>
      <c r="D1881">
        <v>131.19999999999999</v>
      </c>
      <c r="E1881">
        <v>126.2</v>
      </c>
      <c r="F1881">
        <v>129.1</v>
      </c>
    </row>
    <row r="1882" spans="1:6" x14ac:dyDescent="0.3">
      <c r="A1882">
        <v>2018</v>
      </c>
      <c r="B1882" t="s">
        <v>38</v>
      </c>
      <c r="C1882" t="s">
        <v>7</v>
      </c>
      <c r="D1882">
        <v>123.2</v>
      </c>
      <c r="E1882">
        <v>116.5</v>
      </c>
      <c r="F1882">
        <v>120.7</v>
      </c>
    </row>
    <row r="1883" spans="1:6" x14ac:dyDescent="0.3">
      <c r="A1883">
        <v>2018</v>
      </c>
      <c r="B1883" t="s">
        <v>38</v>
      </c>
      <c r="C1883" t="s">
        <v>16</v>
      </c>
      <c r="D1883">
        <v>155.1</v>
      </c>
      <c r="E1883">
        <v>159.69999999999999</v>
      </c>
      <c r="F1883">
        <v>156.30000000000001</v>
      </c>
    </row>
    <row r="1884" spans="1:6" x14ac:dyDescent="0.3">
      <c r="A1884">
        <v>2018</v>
      </c>
      <c r="B1884" t="s">
        <v>38</v>
      </c>
      <c r="C1884" t="s">
        <v>27</v>
      </c>
      <c r="D1884">
        <v>129.30000000000001</v>
      </c>
      <c r="E1884">
        <v>126.7</v>
      </c>
      <c r="F1884">
        <v>128.19999999999999</v>
      </c>
    </row>
    <row r="1885" spans="1:6" x14ac:dyDescent="0.3">
      <c r="A1885">
        <v>2018</v>
      </c>
      <c r="B1885" t="s">
        <v>38</v>
      </c>
      <c r="C1885" t="s">
        <v>14</v>
      </c>
      <c r="D1885">
        <v>152.80000000000001</v>
      </c>
      <c r="E1885">
        <v>147.6</v>
      </c>
      <c r="F1885">
        <v>150.4</v>
      </c>
    </row>
    <row r="1886" spans="1:6" x14ac:dyDescent="0.3">
      <c r="A1886">
        <v>2018</v>
      </c>
      <c r="B1886" t="s">
        <v>38</v>
      </c>
      <c r="C1886" t="s">
        <v>10</v>
      </c>
      <c r="D1886">
        <v>129.30000000000001</v>
      </c>
      <c r="E1886">
        <v>115.5</v>
      </c>
      <c r="F1886">
        <v>124.6</v>
      </c>
    </row>
    <row r="1887" spans="1:6" x14ac:dyDescent="0.3">
      <c r="A1887">
        <v>2018</v>
      </c>
      <c r="B1887" t="s">
        <v>38</v>
      </c>
      <c r="C1887" t="s">
        <v>25</v>
      </c>
      <c r="D1887">
        <v>135.1</v>
      </c>
      <c r="E1887">
        <v>126.8</v>
      </c>
      <c r="F1887">
        <v>130.4</v>
      </c>
    </row>
    <row r="1888" spans="1:6" x14ac:dyDescent="0.3">
      <c r="A1888">
        <v>2018</v>
      </c>
      <c r="B1888" t="s">
        <v>38</v>
      </c>
      <c r="C1888" t="s">
        <v>12</v>
      </c>
      <c r="D1888">
        <v>136.30000000000001</v>
      </c>
      <c r="E1888">
        <v>140.69999999999999</v>
      </c>
      <c r="F1888">
        <v>137.80000000000001</v>
      </c>
    </row>
    <row r="1889" spans="1:6" x14ac:dyDescent="0.3">
      <c r="A1889">
        <v>2018</v>
      </c>
      <c r="B1889" t="s">
        <v>38</v>
      </c>
      <c r="C1889" t="s">
        <v>11</v>
      </c>
      <c r="D1889">
        <v>117.1</v>
      </c>
      <c r="E1889">
        <v>114.2</v>
      </c>
      <c r="F1889">
        <v>116.1</v>
      </c>
    </row>
    <row r="1890" spans="1:6" x14ac:dyDescent="0.3">
      <c r="A1890">
        <v>2018</v>
      </c>
      <c r="B1890" t="s">
        <v>38</v>
      </c>
      <c r="C1890" t="s">
        <v>24</v>
      </c>
      <c r="D1890">
        <v>124.6</v>
      </c>
      <c r="E1890">
        <v>117.8</v>
      </c>
      <c r="F1890">
        <v>121</v>
      </c>
    </row>
    <row r="1891" spans="1:6" x14ac:dyDescent="0.3">
      <c r="A1891">
        <v>2018</v>
      </c>
      <c r="B1891" t="s">
        <v>38</v>
      </c>
      <c r="C1891" t="s">
        <v>9</v>
      </c>
      <c r="D1891">
        <v>138</v>
      </c>
      <c r="E1891">
        <v>128</v>
      </c>
      <c r="F1891">
        <v>134.6</v>
      </c>
    </row>
    <row r="1892" spans="1:6" x14ac:dyDescent="0.3">
      <c r="A1892">
        <v>2018</v>
      </c>
      <c r="B1892" t="s">
        <v>41</v>
      </c>
      <c r="C1892" t="s">
        <v>3</v>
      </c>
      <c r="D1892">
        <v>137.4</v>
      </c>
      <c r="E1892">
        <v>135</v>
      </c>
      <c r="F1892">
        <v>136.6</v>
      </c>
    </row>
    <row r="1893" spans="1:6" x14ac:dyDescent="0.3">
      <c r="A1893">
        <v>2018</v>
      </c>
      <c r="B1893" t="s">
        <v>41</v>
      </c>
      <c r="C1893" t="s">
        <v>17</v>
      </c>
      <c r="D1893">
        <v>150.80000000000001</v>
      </c>
      <c r="E1893">
        <v>138.6</v>
      </c>
      <c r="F1893">
        <v>146</v>
      </c>
    </row>
    <row r="1894" spans="1:6" x14ac:dyDescent="0.3">
      <c r="A1894">
        <v>2018</v>
      </c>
      <c r="B1894" t="s">
        <v>41</v>
      </c>
      <c r="C1894" t="s">
        <v>19</v>
      </c>
      <c r="D1894">
        <v>149.80000000000001</v>
      </c>
      <c r="E1894">
        <v>137</v>
      </c>
      <c r="F1894">
        <v>144.69999999999999</v>
      </c>
    </row>
    <row r="1895" spans="1:6" x14ac:dyDescent="0.3">
      <c r="A1895">
        <v>2018</v>
      </c>
      <c r="B1895" t="s">
        <v>41</v>
      </c>
      <c r="C1895" t="s">
        <v>26</v>
      </c>
      <c r="D1895">
        <v>144.4</v>
      </c>
      <c r="E1895">
        <v>140.4</v>
      </c>
      <c r="F1895">
        <v>142.1</v>
      </c>
    </row>
    <row r="1896" spans="1:6" x14ac:dyDescent="0.3">
      <c r="A1896">
        <v>2018</v>
      </c>
      <c r="B1896" t="s">
        <v>41</v>
      </c>
      <c r="C1896" t="s">
        <v>5</v>
      </c>
      <c r="D1896">
        <v>135.5</v>
      </c>
      <c r="E1896">
        <v>130.5</v>
      </c>
      <c r="F1896">
        <v>133.6</v>
      </c>
    </row>
    <row r="1897" spans="1:6" x14ac:dyDescent="0.3">
      <c r="A1897">
        <v>2018</v>
      </c>
      <c r="B1897" t="s">
        <v>41</v>
      </c>
      <c r="C1897" t="s">
        <v>15</v>
      </c>
      <c r="D1897">
        <v>139.1</v>
      </c>
      <c r="E1897">
        <v>136.4</v>
      </c>
      <c r="F1897">
        <v>138.1</v>
      </c>
    </row>
    <row r="1898" spans="1:6" x14ac:dyDescent="0.3">
      <c r="A1898">
        <v>2018</v>
      </c>
      <c r="B1898" t="s">
        <v>41</v>
      </c>
      <c r="C1898" t="s">
        <v>18</v>
      </c>
      <c r="D1898">
        <v>144.1</v>
      </c>
      <c r="E1898">
        <v>127.9</v>
      </c>
      <c r="F1898">
        <v>137.4</v>
      </c>
    </row>
    <row r="1899" spans="1:6" x14ac:dyDescent="0.3">
      <c r="A1899">
        <v>2018</v>
      </c>
      <c r="B1899" t="s">
        <v>41</v>
      </c>
      <c r="C1899" t="s">
        <v>8</v>
      </c>
      <c r="D1899">
        <v>157.5</v>
      </c>
      <c r="E1899">
        <v>151.30000000000001</v>
      </c>
      <c r="F1899">
        <v>154.6</v>
      </c>
    </row>
    <row r="1900" spans="1:6" x14ac:dyDescent="0.3">
      <c r="A1900">
        <v>2018</v>
      </c>
      <c r="B1900" t="s">
        <v>41</v>
      </c>
      <c r="C1900" t="s">
        <v>21</v>
      </c>
      <c r="D1900">
        <v>144.30000000000001</v>
      </c>
      <c r="E1900">
        <v>124.7</v>
      </c>
      <c r="F1900">
        <v>136.9</v>
      </c>
    </row>
    <row r="1901" spans="1:6" x14ac:dyDescent="0.3">
      <c r="A1901">
        <v>2018</v>
      </c>
      <c r="B1901" t="s">
        <v>41</v>
      </c>
      <c r="C1901" t="s">
        <v>29</v>
      </c>
      <c r="D1901">
        <v>139.80000000000001</v>
      </c>
      <c r="E1901">
        <v>135.4</v>
      </c>
      <c r="F1901">
        <v>137.80000000000001</v>
      </c>
    </row>
    <row r="1902" spans="1:6" x14ac:dyDescent="0.3">
      <c r="A1902">
        <v>2018</v>
      </c>
      <c r="B1902" t="s">
        <v>41</v>
      </c>
      <c r="C1902" t="s">
        <v>23</v>
      </c>
      <c r="D1902">
        <v>138.4</v>
      </c>
      <c r="E1902">
        <v>132</v>
      </c>
      <c r="F1902">
        <v>136</v>
      </c>
    </row>
    <row r="1903" spans="1:6" x14ac:dyDescent="0.3">
      <c r="A1903">
        <v>2018</v>
      </c>
      <c r="B1903" t="s">
        <v>41</v>
      </c>
      <c r="C1903" t="s">
        <v>22</v>
      </c>
      <c r="D1903">
        <v>141.80000000000001</v>
      </c>
      <c r="E1903">
        <v>132.5</v>
      </c>
      <c r="F1903">
        <v>137.4</v>
      </c>
    </row>
    <row r="1904" spans="1:6" x14ac:dyDescent="0.3">
      <c r="A1904">
        <v>2018</v>
      </c>
      <c r="B1904" t="s">
        <v>41</v>
      </c>
      <c r="C1904" t="s">
        <v>20</v>
      </c>
      <c r="D1904" t="s">
        <v>32</v>
      </c>
      <c r="E1904">
        <v>143.19999999999999</v>
      </c>
      <c r="F1904">
        <v>143.19999999999999</v>
      </c>
    </row>
    <row r="1905" spans="1:6" x14ac:dyDescent="0.3">
      <c r="A1905">
        <v>2018</v>
      </c>
      <c r="B1905" t="s">
        <v>41</v>
      </c>
      <c r="C1905" t="s">
        <v>4</v>
      </c>
      <c r="D1905">
        <v>145.69999999999999</v>
      </c>
      <c r="E1905">
        <v>148.19999999999999</v>
      </c>
      <c r="F1905">
        <v>146.6</v>
      </c>
    </row>
    <row r="1906" spans="1:6" x14ac:dyDescent="0.3">
      <c r="A1906">
        <v>2018</v>
      </c>
      <c r="B1906" t="s">
        <v>41</v>
      </c>
      <c r="C1906" t="s">
        <v>6</v>
      </c>
      <c r="D1906">
        <v>142.9</v>
      </c>
      <c r="E1906">
        <v>140.69999999999999</v>
      </c>
      <c r="F1906">
        <v>142.1</v>
      </c>
    </row>
    <row r="1907" spans="1:6" x14ac:dyDescent="0.3">
      <c r="A1907">
        <v>2018</v>
      </c>
      <c r="B1907" t="s">
        <v>41</v>
      </c>
      <c r="C1907" t="s">
        <v>28</v>
      </c>
      <c r="D1907">
        <v>135.1</v>
      </c>
      <c r="E1907">
        <v>128.9</v>
      </c>
      <c r="F1907">
        <v>132.1</v>
      </c>
    </row>
    <row r="1908" spans="1:6" x14ac:dyDescent="0.3">
      <c r="A1908">
        <v>2018</v>
      </c>
      <c r="B1908" t="s">
        <v>41</v>
      </c>
      <c r="C1908" t="s">
        <v>13</v>
      </c>
      <c r="D1908">
        <v>132.19999999999999</v>
      </c>
      <c r="E1908">
        <v>126.6</v>
      </c>
      <c r="F1908">
        <v>129.9</v>
      </c>
    </row>
    <row r="1909" spans="1:6" x14ac:dyDescent="0.3">
      <c r="A1909">
        <v>2018</v>
      </c>
      <c r="B1909" t="s">
        <v>41</v>
      </c>
      <c r="C1909" t="s">
        <v>7</v>
      </c>
      <c r="D1909">
        <v>123.6</v>
      </c>
      <c r="E1909">
        <v>116.4</v>
      </c>
      <c r="F1909">
        <v>121</v>
      </c>
    </row>
    <row r="1910" spans="1:6" x14ac:dyDescent="0.3">
      <c r="A1910">
        <v>2018</v>
      </c>
      <c r="B1910" t="s">
        <v>41</v>
      </c>
      <c r="C1910" t="s">
        <v>16</v>
      </c>
      <c r="D1910">
        <v>157</v>
      </c>
      <c r="E1910">
        <v>160.30000000000001</v>
      </c>
      <c r="F1910">
        <v>157.9</v>
      </c>
    </row>
    <row r="1911" spans="1:6" x14ac:dyDescent="0.3">
      <c r="A1911">
        <v>2018</v>
      </c>
      <c r="B1911" t="s">
        <v>41</v>
      </c>
      <c r="C1911" t="s">
        <v>27</v>
      </c>
      <c r="D1911">
        <v>131.19999999999999</v>
      </c>
      <c r="E1911">
        <v>128.1</v>
      </c>
      <c r="F1911">
        <v>129.9</v>
      </c>
    </row>
    <row r="1912" spans="1:6" x14ac:dyDescent="0.3">
      <c r="A1912">
        <v>2018</v>
      </c>
      <c r="B1912" t="s">
        <v>41</v>
      </c>
      <c r="C1912" t="s">
        <v>14</v>
      </c>
      <c r="D1912">
        <v>154.30000000000001</v>
      </c>
      <c r="E1912">
        <v>148.69999999999999</v>
      </c>
      <c r="F1912">
        <v>151.69999999999999</v>
      </c>
    </row>
    <row r="1913" spans="1:6" x14ac:dyDescent="0.3">
      <c r="A1913">
        <v>2018</v>
      </c>
      <c r="B1913" t="s">
        <v>41</v>
      </c>
      <c r="C1913" t="s">
        <v>10</v>
      </c>
      <c r="D1913">
        <v>127.2</v>
      </c>
      <c r="E1913">
        <v>112.8</v>
      </c>
      <c r="F1913">
        <v>122.3</v>
      </c>
    </row>
    <row r="1914" spans="1:6" x14ac:dyDescent="0.3">
      <c r="A1914">
        <v>2018</v>
      </c>
      <c r="B1914" t="s">
        <v>41</v>
      </c>
      <c r="C1914" t="s">
        <v>25</v>
      </c>
      <c r="D1914">
        <v>136.80000000000001</v>
      </c>
      <c r="E1914">
        <v>128</v>
      </c>
      <c r="F1914">
        <v>131.80000000000001</v>
      </c>
    </row>
    <row r="1915" spans="1:6" x14ac:dyDescent="0.3">
      <c r="A1915">
        <v>2018</v>
      </c>
      <c r="B1915" t="s">
        <v>41</v>
      </c>
      <c r="C1915" t="s">
        <v>12</v>
      </c>
      <c r="D1915">
        <v>137.4</v>
      </c>
      <c r="E1915">
        <v>139.6</v>
      </c>
      <c r="F1915">
        <v>138.1</v>
      </c>
    </row>
    <row r="1916" spans="1:6" x14ac:dyDescent="0.3">
      <c r="A1916">
        <v>2018</v>
      </c>
      <c r="B1916" t="s">
        <v>41</v>
      </c>
      <c r="C1916" t="s">
        <v>11</v>
      </c>
      <c r="D1916">
        <v>111.8</v>
      </c>
      <c r="E1916">
        <v>105.3</v>
      </c>
      <c r="F1916">
        <v>109.6</v>
      </c>
    </row>
    <row r="1917" spans="1:6" x14ac:dyDescent="0.3">
      <c r="A1917">
        <v>2018</v>
      </c>
      <c r="B1917" t="s">
        <v>41</v>
      </c>
      <c r="C1917" t="s">
        <v>24</v>
      </c>
      <c r="D1917">
        <v>126.4</v>
      </c>
      <c r="E1917">
        <v>119.8</v>
      </c>
      <c r="F1917">
        <v>122.9</v>
      </c>
    </row>
    <row r="1918" spans="1:6" x14ac:dyDescent="0.3">
      <c r="A1918">
        <v>2018</v>
      </c>
      <c r="B1918" t="s">
        <v>41</v>
      </c>
      <c r="C1918" t="s">
        <v>9</v>
      </c>
      <c r="D1918">
        <v>137.80000000000001</v>
      </c>
      <c r="E1918">
        <v>131.4</v>
      </c>
      <c r="F1918">
        <v>135.6</v>
      </c>
    </row>
    <row r="1919" spans="1:6" x14ac:dyDescent="0.3">
      <c r="A1919">
        <v>2018</v>
      </c>
      <c r="B1919" t="s">
        <v>53</v>
      </c>
      <c r="C1919" t="s">
        <v>3</v>
      </c>
      <c r="D1919">
        <v>137.1</v>
      </c>
      <c r="E1919">
        <v>138.1</v>
      </c>
      <c r="F1919">
        <v>137.4</v>
      </c>
    </row>
    <row r="1920" spans="1:6" x14ac:dyDescent="0.3">
      <c r="A1920">
        <v>2018</v>
      </c>
      <c r="B1920" t="s">
        <v>53</v>
      </c>
      <c r="C1920" t="s">
        <v>17</v>
      </c>
      <c r="D1920">
        <v>151.69999999999999</v>
      </c>
      <c r="E1920">
        <v>142.4</v>
      </c>
      <c r="F1920">
        <v>148</v>
      </c>
    </row>
    <row r="1921" spans="1:6" x14ac:dyDescent="0.3">
      <c r="A1921">
        <v>2018</v>
      </c>
      <c r="B1921" t="s">
        <v>53</v>
      </c>
      <c r="C1921" t="s">
        <v>19</v>
      </c>
      <c r="D1921">
        <v>150.80000000000001</v>
      </c>
      <c r="E1921">
        <v>140.5</v>
      </c>
      <c r="F1921">
        <v>146.69999999999999</v>
      </c>
    </row>
    <row r="1922" spans="1:6" x14ac:dyDescent="0.3">
      <c r="A1922">
        <v>2018</v>
      </c>
      <c r="B1922" t="s">
        <v>53</v>
      </c>
      <c r="C1922" t="s">
        <v>26</v>
      </c>
      <c r="D1922">
        <v>150.19999999999999</v>
      </c>
      <c r="E1922">
        <v>146.1</v>
      </c>
      <c r="F1922">
        <v>147.80000000000001</v>
      </c>
    </row>
    <row r="1923" spans="1:6" x14ac:dyDescent="0.3">
      <c r="A1923">
        <v>2018</v>
      </c>
      <c r="B1923" t="s">
        <v>53</v>
      </c>
      <c r="C1923" t="s">
        <v>5</v>
      </c>
      <c r="D1923">
        <v>136.69999999999999</v>
      </c>
      <c r="E1923">
        <v>137.80000000000001</v>
      </c>
      <c r="F1923">
        <v>137.1</v>
      </c>
    </row>
    <row r="1924" spans="1:6" x14ac:dyDescent="0.3">
      <c r="A1924">
        <v>2018</v>
      </c>
      <c r="B1924" t="s">
        <v>53</v>
      </c>
      <c r="C1924" t="s">
        <v>15</v>
      </c>
      <c r="D1924">
        <v>140</v>
      </c>
      <c r="E1924">
        <v>139.1</v>
      </c>
      <c r="F1924">
        <v>139.69999999999999</v>
      </c>
    </row>
    <row r="1925" spans="1:6" x14ac:dyDescent="0.3">
      <c r="A1925">
        <v>2018</v>
      </c>
      <c r="B1925" t="s">
        <v>53</v>
      </c>
      <c r="C1925" t="s">
        <v>18</v>
      </c>
      <c r="D1925">
        <v>145.5</v>
      </c>
      <c r="E1925">
        <v>130.19999999999999</v>
      </c>
      <c r="F1925">
        <v>139.1</v>
      </c>
    </row>
    <row r="1926" spans="1:6" x14ac:dyDescent="0.3">
      <c r="A1926">
        <v>2018</v>
      </c>
      <c r="B1926" t="s">
        <v>53</v>
      </c>
      <c r="C1926" t="s">
        <v>8</v>
      </c>
      <c r="D1926">
        <v>143.9</v>
      </c>
      <c r="E1926">
        <v>141.5</v>
      </c>
      <c r="F1926">
        <v>142.80000000000001</v>
      </c>
    </row>
    <row r="1927" spans="1:6" x14ac:dyDescent="0.3">
      <c r="A1927">
        <v>2018</v>
      </c>
      <c r="B1927" t="s">
        <v>53</v>
      </c>
      <c r="C1927" t="s">
        <v>21</v>
      </c>
      <c r="D1927">
        <v>150.30000000000001</v>
      </c>
      <c r="E1927">
        <v>136.69999999999999</v>
      </c>
      <c r="F1927">
        <v>145.1</v>
      </c>
    </row>
    <row r="1928" spans="1:6" x14ac:dyDescent="0.3">
      <c r="A1928">
        <v>2018</v>
      </c>
      <c r="B1928" t="s">
        <v>53</v>
      </c>
      <c r="C1928" t="s">
        <v>29</v>
      </c>
      <c r="D1928">
        <v>142.4</v>
      </c>
      <c r="E1928">
        <v>139</v>
      </c>
      <c r="F1928">
        <v>140.80000000000001</v>
      </c>
    </row>
    <row r="1929" spans="1:6" x14ac:dyDescent="0.3">
      <c r="A1929">
        <v>2018</v>
      </c>
      <c r="B1929" t="s">
        <v>53</v>
      </c>
      <c r="C1929" t="s">
        <v>23</v>
      </c>
      <c r="D1929">
        <v>145.4</v>
      </c>
      <c r="E1929">
        <v>136.80000000000001</v>
      </c>
      <c r="F1929">
        <v>142.1</v>
      </c>
    </row>
    <row r="1930" spans="1:6" x14ac:dyDescent="0.3">
      <c r="A1930">
        <v>2018</v>
      </c>
      <c r="B1930" t="s">
        <v>53</v>
      </c>
      <c r="C1930" t="s">
        <v>22</v>
      </c>
      <c r="D1930">
        <v>148</v>
      </c>
      <c r="E1930">
        <v>135.80000000000001</v>
      </c>
      <c r="F1930">
        <v>142.19999999999999</v>
      </c>
    </row>
    <row r="1931" spans="1:6" x14ac:dyDescent="0.3">
      <c r="A1931">
        <v>2018</v>
      </c>
      <c r="B1931" t="s">
        <v>53</v>
      </c>
      <c r="C1931" t="s">
        <v>20</v>
      </c>
      <c r="D1931" t="s">
        <v>32</v>
      </c>
      <c r="E1931">
        <v>146.9</v>
      </c>
      <c r="F1931">
        <v>146.9</v>
      </c>
    </row>
    <row r="1932" spans="1:6" x14ac:dyDescent="0.3">
      <c r="A1932">
        <v>2018</v>
      </c>
      <c r="B1932" t="s">
        <v>53</v>
      </c>
      <c r="C1932" t="s">
        <v>4</v>
      </c>
      <c r="D1932">
        <v>150.80000000000001</v>
      </c>
      <c r="E1932">
        <v>146.30000000000001</v>
      </c>
      <c r="F1932">
        <v>149.19999999999999</v>
      </c>
    </row>
    <row r="1933" spans="1:6" x14ac:dyDescent="0.3">
      <c r="A1933">
        <v>2018</v>
      </c>
      <c r="B1933" t="s">
        <v>53</v>
      </c>
      <c r="C1933" t="s">
        <v>6</v>
      </c>
      <c r="D1933">
        <v>141.9</v>
      </c>
      <c r="E1933">
        <v>141.6</v>
      </c>
      <c r="F1933">
        <v>141.80000000000001</v>
      </c>
    </row>
    <row r="1934" spans="1:6" x14ac:dyDescent="0.3">
      <c r="A1934">
        <v>2018</v>
      </c>
      <c r="B1934" t="s">
        <v>53</v>
      </c>
      <c r="C1934" t="s">
        <v>28</v>
      </c>
      <c r="D1934">
        <v>140.1</v>
      </c>
      <c r="E1934">
        <v>132.19999999999999</v>
      </c>
      <c r="F1934">
        <v>136.30000000000001</v>
      </c>
    </row>
    <row r="1935" spans="1:6" x14ac:dyDescent="0.3">
      <c r="A1935">
        <v>2018</v>
      </c>
      <c r="B1935" t="s">
        <v>53</v>
      </c>
      <c r="C1935" t="s">
        <v>13</v>
      </c>
      <c r="D1935">
        <v>137.5</v>
      </c>
      <c r="E1935">
        <v>128</v>
      </c>
      <c r="F1935">
        <v>133.5</v>
      </c>
    </row>
    <row r="1936" spans="1:6" x14ac:dyDescent="0.3">
      <c r="A1936">
        <v>2018</v>
      </c>
      <c r="B1936" t="s">
        <v>53</v>
      </c>
      <c r="C1936" t="s">
        <v>7</v>
      </c>
      <c r="D1936">
        <v>122.8</v>
      </c>
      <c r="E1936">
        <v>118.1</v>
      </c>
      <c r="F1936">
        <v>121.1</v>
      </c>
    </row>
    <row r="1937" spans="1:6" x14ac:dyDescent="0.3">
      <c r="A1937">
        <v>2018</v>
      </c>
      <c r="B1937" t="s">
        <v>53</v>
      </c>
      <c r="C1937" t="s">
        <v>16</v>
      </c>
      <c r="D1937">
        <v>161.9</v>
      </c>
      <c r="E1937">
        <v>164.4</v>
      </c>
      <c r="F1937">
        <v>162.6</v>
      </c>
    </row>
    <row r="1938" spans="1:6" x14ac:dyDescent="0.3">
      <c r="A1938">
        <v>2018</v>
      </c>
      <c r="B1938" t="s">
        <v>53</v>
      </c>
      <c r="C1938" t="s">
        <v>27</v>
      </c>
      <c r="D1938">
        <v>133.1</v>
      </c>
      <c r="E1938">
        <v>130.5</v>
      </c>
      <c r="F1938">
        <v>132</v>
      </c>
    </row>
    <row r="1939" spans="1:6" x14ac:dyDescent="0.3">
      <c r="A1939">
        <v>2018</v>
      </c>
      <c r="B1939" t="s">
        <v>53</v>
      </c>
      <c r="C1939" t="s">
        <v>14</v>
      </c>
      <c r="D1939">
        <v>156.1</v>
      </c>
      <c r="E1939">
        <v>152.6</v>
      </c>
      <c r="F1939">
        <v>154.5</v>
      </c>
    </row>
    <row r="1940" spans="1:6" x14ac:dyDescent="0.3">
      <c r="A1940">
        <v>2018</v>
      </c>
      <c r="B1940" t="s">
        <v>53</v>
      </c>
      <c r="C1940" t="s">
        <v>10</v>
      </c>
      <c r="D1940">
        <v>121</v>
      </c>
      <c r="E1940">
        <v>115.3</v>
      </c>
      <c r="F1940">
        <v>119.1</v>
      </c>
    </row>
    <row r="1941" spans="1:6" x14ac:dyDescent="0.3">
      <c r="A1941">
        <v>2018</v>
      </c>
      <c r="B1941" t="s">
        <v>53</v>
      </c>
      <c r="C1941" t="s">
        <v>25</v>
      </c>
      <c r="D1941">
        <v>143.1</v>
      </c>
      <c r="E1941">
        <v>131.30000000000001</v>
      </c>
      <c r="F1941">
        <v>136.5</v>
      </c>
    </row>
    <row r="1942" spans="1:6" x14ac:dyDescent="0.3">
      <c r="A1942">
        <v>2018</v>
      </c>
      <c r="B1942" t="s">
        <v>53</v>
      </c>
      <c r="C1942" t="s">
        <v>12</v>
      </c>
      <c r="D1942">
        <v>140.6</v>
      </c>
      <c r="E1942">
        <v>141.4</v>
      </c>
      <c r="F1942">
        <v>140.9</v>
      </c>
    </row>
    <row r="1943" spans="1:6" x14ac:dyDescent="0.3">
      <c r="A1943">
        <v>2018</v>
      </c>
      <c r="B1943" t="s">
        <v>53</v>
      </c>
      <c r="C1943" t="s">
        <v>11</v>
      </c>
      <c r="D1943">
        <v>111.6</v>
      </c>
      <c r="E1943">
        <v>112.5</v>
      </c>
      <c r="F1943">
        <v>111.9</v>
      </c>
    </row>
    <row r="1944" spans="1:6" x14ac:dyDescent="0.3">
      <c r="A1944">
        <v>2018</v>
      </c>
      <c r="B1944" t="s">
        <v>53</v>
      </c>
      <c r="C1944" t="s">
        <v>24</v>
      </c>
      <c r="D1944">
        <v>130.30000000000001</v>
      </c>
      <c r="E1944">
        <v>121.2</v>
      </c>
      <c r="F1944">
        <v>125.5</v>
      </c>
    </row>
    <row r="1945" spans="1:6" x14ac:dyDescent="0.3">
      <c r="A1945">
        <v>2018</v>
      </c>
      <c r="B1945" t="s">
        <v>53</v>
      </c>
      <c r="C1945" t="s">
        <v>9</v>
      </c>
      <c r="D1945">
        <v>147.5</v>
      </c>
      <c r="E1945">
        <v>145.19999999999999</v>
      </c>
      <c r="F1945">
        <v>146.69999999999999</v>
      </c>
    </row>
    <row r="1946" spans="1:6" x14ac:dyDescent="0.3">
      <c r="A1946">
        <v>2018</v>
      </c>
      <c r="B1946" t="s">
        <v>50</v>
      </c>
      <c r="C1946" t="s">
        <v>3</v>
      </c>
      <c r="D1946">
        <v>139.30000000000001</v>
      </c>
      <c r="E1946">
        <v>137.6</v>
      </c>
      <c r="F1946">
        <v>137.4</v>
      </c>
    </row>
    <row r="1947" spans="1:6" x14ac:dyDescent="0.3">
      <c r="A1947">
        <v>2018</v>
      </c>
      <c r="B1947" t="s">
        <v>50</v>
      </c>
      <c r="C1947" t="s">
        <v>17</v>
      </c>
      <c r="D1947">
        <v>150.69999999999999</v>
      </c>
      <c r="E1947">
        <v>141.5</v>
      </c>
      <c r="F1947">
        <v>148</v>
      </c>
    </row>
    <row r="1948" spans="1:6" x14ac:dyDescent="0.3">
      <c r="A1948">
        <v>2018</v>
      </c>
      <c r="B1948" t="s">
        <v>50</v>
      </c>
      <c r="C1948" t="s">
        <v>19</v>
      </c>
      <c r="D1948">
        <v>149.80000000000001</v>
      </c>
      <c r="E1948">
        <v>139.69999999999999</v>
      </c>
      <c r="F1948">
        <v>146.80000000000001</v>
      </c>
    </row>
    <row r="1949" spans="1:6" x14ac:dyDescent="0.3">
      <c r="A1949">
        <v>2018</v>
      </c>
      <c r="B1949" t="s">
        <v>50</v>
      </c>
      <c r="C1949" t="s">
        <v>26</v>
      </c>
      <c r="D1949">
        <v>148</v>
      </c>
      <c r="E1949">
        <v>145.5</v>
      </c>
      <c r="F1949">
        <v>147.80000000000001</v>
      </c>
    </row>
    <row r="1950" spans="1:6" x14ac:dyDescent="0.3">
      <c r="A1950">
        <v>2018</v>
      </c>
      <c r="B1950" t="s">
        <v>50</v>
      </c>
      <c r="C1950" t="s">
        <v>5</v>
      </c>
      <c r="D1950">
        <v>134.6</v>
      </c>
      <c r="E1950">
        <v>133.5</v>
      </c>
      <c r="F1950">
        <v>137.30000000000001</v>
      </c>
    </row>
    <row r="1951" spans="1:6" x14ac:dyDescent="0.3">
      <c r="A1951">
        <v>2018</v>
      </c>
      <c r="B1951" t="s">
        <v>50</v>
      </c>
      <c r="C1951" t="s">
        <v>15</v>
      </c>
      <c r="D1951">
        <v>140.19999999999999</v>
      </c>
      <c r="E1951">
        <v>139.4</v>
      </c>
      <c r="F1951">
        <v>139.69999999999999</v>
      </c>
    </row>
    <row r="1952" spans="1:6" x14ac:dyDescent="0.3">
      <c r="A1952">
        <v>2018</v>
      </c>
      <c r="B1952" t="s">
        <v>50</v>
      </c>
      <c r="C1952" t="s">
        <v>18</v>
      </c>
      <c r="D1952">
        <v>144.5</v>
      </c>
      <c r="E1952">
        <v>129.80000000000001</v>
      </c>
      <c r="F1952">
        <v>139.19999999999999</v>
      </c>
    </row>
    <row r="1953" spans="1:6" x14ac:dyDescent="0.3">
      <c r="A1953">
        <v>2018</v>
      </c>
      <c r="B1953" t="s">
        <v>50</v>
      </c>
      <c r="C1953" t="s">
        <v>8</v>
      </c>
      <c r="D1953">
        <v>144.5</v>
      </c>
      <c r="E1953">
        <v>139.5</v>
      </c>
      <c r="F1953">
        <v>142.5</v>
      </c>
    </row>
    <row r="1954" spans="1:6" x14ac:dyDescent="0.3">
      <c r="A1954">
        <v>2018</v>
      </c>
      <c r="B1954" t="s">
        <v>50</v>
      </c>
      <c r="C1954" t="s">
        <v>21</v>
      </c>
      <c r="D1954">
        <v>149.69999999999999</v>
      </c>
      <c r="E1954">
        <v>133.4</v>
      </c>
      <c r="F1954">
        <v>145.30000000000001</v>
      </c>
    </row>
    <row r="1955" spans="1:6" x14ac:dyDescent="0.3">
      <c r="A1955">
        <v>2018</v>
      </c>
      <c r="B1955" t="s">
        <v>50</v>
      </c>
      <c r="C1955" t="s">
        <v>29</v>
      </c>
      <c r="D1955">
        <v>142.19999999999999</v>
      </c>
      <c r="E1955">
        <v>138.9</v>
      </c>
      <c r="F1955">
        <v>140.80000000000001</v>
      </c>
    </row>
    <row r="1956" spans="1:6" x14ac:dyDescent="0.3">
      <c r="A1956">
        <v>2018</v>
      </c>
      <c r="B1956" t="s">
        <v>50</v>
      </c>
      <c r="C1956" t="s">
        <v>23</v>
      </c>
      <c r="D1956">
        <v>144.80000000000001</v>
      </c>
      <c r="E1956">
        <v>136.19999999999999</v>
      </c>
      <c r="F1956">
        <v>142.1</v>
      </c>
    </row>
    <row r="1957" spans="1:6" x14ac:dyDescent="0.3">
      <c r="A1957">
        <v>2018</v>
      </c>
      <c r="B1957" t="s">
        <v>50</v>
      </c>
      <c r="C1957" t="s">
        <v>22</v>
      </c>
      <c r="D1957">
        <v>147.5</v>
      </c>
      <c r="E1957">
        <v>135.1</v>
      </c>
      <c r="F1957">
        <v>142.19999999999999</v>
      </c>
    </row>
    <row r="1958" spans="1:6" x14ac:dyDescent="0.3">
      <c r="A1958">
        <v>2018</v>
      </c>
      <c r="B1958" t="s">
        <v>50</v>
      </c>
      <c r="C1958" t="s">
        <v>20</v>
      </c>
      <c r="D1958" t="s">
        <v>32</v>
      </c>
      <c r="E1958">
        <v>146.30000000000001</v>
      </c>
      <c r="F1958">
        <v>146.9</v>
      </c>
    </row>
    <row r="1959" spans="1:6" x14ac:dyDescent="0.3">
      <c r="A1959">
        <v>2018</v>
      </c>
      <c r="B1959" t="s">
        <v>50</v>
      </c>
      <c r="C1959" t="s">
        <v>4</v>
      </c>
      <c r="D1959">
        <v>147.6</v>
      </c>
      <c r="E1959">
        <v>144.9</v>
      </c>
      <c r="F1959">
        <v>149.5</v>
      </c>
    </row>
    <row r="1960" spans="1:6" x14ac:dyDescent="0.3">
      <c r="A1960">
        <v>2018</v>
      </c>
      <c r="B1960" t="s">
        <v>50</v>
      </c>
      <c r="C1960" t="s">
        <v>6</v>
      </c>
      <c r="D1960">
        <v>141.9</v>
      </c>
      <c r="E1960">
        <v>141.5</v>
      </c>
      <c r="F1960">
        <v>141.9</v>
      </c>
    </row>
    <row r="1961" spans="1:6" x14ac:dyDescent="0.3">
      <c r="A1961">
        <v>2018</v>
      </c>
      <c r="B1961" t="s">
        <v>50</v>
      </c>
      <c r="C1961" t="s">
        <v>28</v>
      </c>
      <c r="D1961">
        <v>139.80000000000001</v>
      </c>
      <c r="E1961">
        <v>132.5</v>
      </c>
      <c r="F1961">
        <v>136.30000000000001</v>
      </c>
    </row>
    <row r="1962" spans="1:6" x14ac:dyDescent="0.3">
      <c r="A1962">
        <v>2018</v>
      </c>
      <c r="B1962" t="s">
        <v>50</v>
      </c>
      <c r="C1962" t="s">
        <v>13</v>
      </c>
      <c r="D1962">
        <v>134.6</v>
      </c>
      <c r="E1962">
        <v>127.6</v>
      </c>
      <c r="F1962">
        <v>133.6</v>
      </c>
    </row>
    <row r="1963" spans="1:6" x14ac:dyDescent="0.3">
      <c r="A1963">
        <v>2018</v>
      </c>
      <c r="B1963" t="s">
        <v>50</v>
      </c>
      <c r="C1963" t="s">
        <v>7</v>
      </c>
      <c r="D1963">
        <v>123.5</v>
      </c>
      <c r="E1963">
        <v>118</v>
      </c>
      <c r="F1963">
        <v>121.1</v>
      </c>
    </row>
    <row r="1964" spans="1:6" x14ac:dyDescent="0.3">
      <c r="A1964">
        <v>2018</v>
      </c>
      <c r="B1964" t="s">
        <v>50</v>
      </c>
      <c r="C1964" t="s">
        <v>16</v>
      </c>
      <c r="D1964">
        <v>159.6</v>
      </c>
      <c r="E1964">
        <v>164</v>
      </c>
      <c r="F1964">
        <v>162.6</v>
      </c>
    </row>
    <row r="1965" spans="1:6" x14ac:dyDescent="0.3">
      <c r="A1965">
        <v>2018</v>
      </c>
      <c r="B1965" t="s">
        <v>50</v>
      </c>
      <c r="C1965" t="s">
        <v>27</v>
      </c>
      <c r="D1965">
        <v>134.4</v>
      </c>
      <c r="E1965">
        <v>130.4</v>
      </c>
      <c r="F1965">
        <v>132</v>
      </c>
    </row>
    <row r="1966" spans="1:6" x14ac:dyDescent="0.3">
      <c r="A1966">
        <v>2018</v>
      </c>
      <c r="B1966" t="s">
        <v>50</v>
      </c>
      <c r="C1966" t="s">
        <v>14</v>
      </c>
      <c r="D1966">
        <v>155.19999999999999</v>
      </c>
      <c r="E1966">
        <v>152</v>
      </c>
      <c r="F1966">
        <v>154.5</v>
      </c>
    </row>
    <row r="1967" spans="1:6" x14ac:dyDescent="0.3">
      <c r="A1967">
        <v>2018</v>
      </c>
      <c r="B1967" t="s">
        <v>50</v>
      </c>
      <c r="C1967" t="s">
        <v>10</v>
      </c>
      <c r="D1967">
        <v>121.4</v>
      </c>
      <c r="E1967">
        <v>113.2</v>
      </c>
      <c r="F1967">
        <v>119.1</v>
      </c>
    </row>
    <row r="1968" spans="1:6" x14ac:dyDescent="0.3">
      <c r="A1968">
        <v>2018</v>
      </c>
      <c r="B1968" t="s">
        <v>50</v>
      </c>
      <c r="C1968" t="s">
        <v>25</v>
      </c>
      <c r="D1968">
        <v>140.1</v>
      </c>
      <c r="E1968">
        <v>130.69999999999999</v>
      </c>
      <c r="F1968">
        <v>136.5</v>
      </c>
    </row>
    <row r="1969" spans="1:6" x14ac:dyDescent="0.3">
      <c r="A1969">
        <v>2018</v>
      </c>
      <c r="B1969" t="s">
        <v>50</v>
      </c>
      <c r="C1969" t="s">
        <v>12</v>
      </c>
      <c r="D1969">
        <v>139.5</v>
      </c>
      <c r="E1969">
        <v>141.1</v>
      </c>
      <c r="F1969">
        <v>141</v>
      </c>
    </row>
    <row r="1970" spans="1:6" x14ac:dyDescent="0.3">
      <c r="A1970">
        <v>2018</v>
      </c>
      <c r="B1970" t="s">
        <v>50</v>
      </c>
      <c r="C1970" t="s">
        <v>11</v>
      </c>
      <c r="D1970">
        <v>112.3</v>
      </c>
      <c r="E1970">
        <v>112.8</v>
      </c>
      <c r="F1970">
        <v>111.9</v>
      </c>
    </row>
    <row r="1971" spans="1:6" x14ac:dyDescent="0.3">
      <c r="A1971">
        <v>2018</v>
      </c>
      <c r="B1971" t="s">
        <v>50</v>
      </c>
      <c r="C1971" t="s">
        <v>24</v>
      </c>
      <c r="D1971">
        <v>130.80000000000001</v>
      </c>
      <c r="E1971">
        <v>123.3</v>
      </c>
      <c r="F1971">
        <v>125.5</v>
      </c>
    </row>
    <row r="1972" spans="1:6" x14ac:dyDescent="0.3">
      <c r="A1972">
        <v>2018</v>
      </c>
      <c r="B1972" t="s">
        <v>50</v>
      </c>
      <c r="C1972" t="s">
        <v>9</v>
      </c>
      <c r="D1972">
        <v>147.6</v>
      </c>
      <c r="E1972">
        <v>153</v>
      </c>
      <c r="F1972">
        <v>146.69999999999999</v>
      </c>
    </row>
    <row r="1973" spans="1:6" x14ac:dyDescent="0.3">
      <c r="A1973">
        <v>2018</v>
      </c>
      <c r="B1973" t="s">
        <v>48</v>
      </c>
      <c r="C1973" t="s">
        <v>3</v>
      </c>
      <c r="D1973">
        <v>139.4</v>
      </c>
      <c r="E1973">
        <v>137</v>
      </c>
      <c r="F1973">
        <v>138.6</v>
      </c>
    </row>
    <row r="1974" spans="1:6" x14ac:dyDescent="0.3">
      <c r="A1974">
        <v>2018</v>
      </c>
      <c r="B1974" t="s">
        <v>48</v>
      </c>
      <c r="C1974" t="s">
        <v>17</v>
      </c>
      <c r="D1974">
        <v>152.1</v>
      </c>
      <c r="E1974">
        <v>140.80000000000001</v>
      </c>
      <c r="F1974">
        <v>147.69999999999999</v>
      </c>
    </row>
    <row r="1975" spans="1:6" x14ac:dyDescent="0.3">
      <c r="A1975">
        <v>2018</v>
      </c>
      <c r="B1975" t="s">
        <v>48</v>
      </c>
      <c r="C1975" t="s">
        <v>19</v>
      </c>
      <c r="D1975">
        <v>151.30000000000001</v>
      </c>
      <c r="E1975">
        <v>139.1</v>
      </c>
      <c r="F1975">
        <v>146.5</v>
      </c>
    </row>
    <row r="1976" spans="1:6" x14ac:dyDescent="0.3">
      <c r="A1976">
        <v>2018</v>
      </c>
      <c r="B1976" t="s">
        <v>48</v>
      </c>
      <c r="C1976" t="s">
        <v>26</v>
      </c>
      <c r="D1976">
        <v>147.6</v>
      </c>
      <c r="E1976">
        <v>145.19999999999999</v>
      </c>
      <c r="F1976">
        <v>146.19999999999999</v>
      </c>
    </row>
    <row r="1977" spans="1:6" x14ac:dyDescent="0.3">
      <c r="A1977">
        <v>2018</v>
      </c>
      <c r="B1977" t="s">
        <v>48</v>
      </c>
      <c r="C1977" t="s">
        <v>5</v>
      </c>
      <c r="D1977">
        <v>136.6</v>
      </c>
      <c r="E1977">
        <v>132.80000000000001</v>
      </c>
      <c r="F1977">
        <v>135.1</v>
      </c>
    </row>
    <row r="1978" spans="1:6" x14ac:dyDescent="0.3">
      <c r="A1978">
        <v>2018</v>
      </c>
      <c r="B1978" t="s">
        <v>48</v>
      </c>
      <c r="C1978" t="s">
        <v>15</v>
      </c>
      <c r="D1978">
        <v>141.30000000000001</v>
      </c>
      <c r="E1978">
        <v>138.9</v>
      </c>
      <c r="F1978">
        <v>140.4</v>
      </c>
    </row>
    <row r="1979" spans="1:6" x14ac:dyDescent="0.3">
      <c r="A1979">
        <v>2018</v>
      </c>
      <c r="B1979" t="s">
        <v>48</v>
      </c>
      <c r="C1979" t="s">
        <v>18</v>
      </c>
      <c r="D1979">
        <v>146.1</v>
      </c>
      <c r="E1979">
        <v>129.30000000000001</v>
      </c>
      <c r="F1979">
        <v>139.1</v>
      </c>
    </row>
    <row r="1980" spans="1:6" x14ac:dyDescent="0.3">
      <c r="A1980">
        <v>2018</v>
      </c>
      <c r="B1980" t="s">
        <v>48</v>
      </c>
      <c r="C1980" t="s">
        <v>8</v>
      </c>
      <c r="D1980">
        <v>150.1</v>
      </c>
      <c r="E1980">
        <v>140</v>
      </c>
      <c r="F1980">
        <v>145.4</v>
      </c>
    </row>
    <row r="1981" spans="1:6" x14ac:dyDescent="0.3">
      <c r="A1981">
        <v>2018</v>
      </c>
      <c r="B1981" t="s">
        <v>48</v>
      </c>
      <c r="C1981" t="s">
        <v>21</v>
      </c>
      <c r="D1981">
        <v>149</v>
      </c>
      <c r="E1981">
        <v>131.19999999999999</v>
      </c>
      <c r="F1981">
        <v>142.30000000000001</v>
      </c>
    </row>
    <row r="1982" spans="1:6" x14ac:dyDescent="0.3">
      <c r="A1982">
        <v>2018</v>
      </c>
      <c r="B1982" t="s">
        <v>48</v>
      </c>
      <c r="C1982" t="s">
        <v>29</v>
      </c>
      <c r="D1982">
        <v>142.1</v>
      </c>
      <c r="E1982">
        <v>138.1</v>
      </c>
      <c r="F1982">
        <v>140.19999999999999</v>
      </c>
    </row>
    <row r="1983" spans="1:6" x14ac:dyDescent="0.3">
      <c r="A1983">
        <v>2018</v>
      </c>
      <c r="B1983" t="s">
        <v>48</v>
      </c>
      <c r="C1983" t="s">
        <v>23</v>
      </c>
      <c r="D1983">
        <v>140</v>
      </c>
      <c r="E1983">
        <v>135.69999999999999</v>
      </c>
      <c r="F1983">
        <v>138.4</v>
      </c>
    </row>
    <row r="1984" spans="1:6" x14ac:dyDescent="0.3">
      <c r="A1984">
        <v>2018</v>
      </c>
      <c r="B1984" t="s">
        <v>48</v>
      </c>
      <c r="C1984" t="s">
        <v>22</v>
      </c>
      <c r="D1984">
        <v>144</v>
      </c>
      <c r="E1984">
        <v>134.9</v>
      </c>
      <c r="F1984">
        <v>139.69999999999999</v>
      </c>
    </row>
    <row r="1985" spans="1:6" x14ac:dyDescent="0.3">
      <c r="A1985">
        <v>2018</v>
      </c>
      <c r="B1985" t="s">
        <v>48</v>
      </c>
      <c r="C1985" t="s">
        <v>20</v>
      </c>
      <c r="D1985" t="s">
        <v>32</v>
      </c>
      <c r="E1985">
        <v>145.30000000000001</v>
      </c>
      <c r="F1985">
        <v>145.30000000000001</v>
      </c>
    </row>
    <row r="1986" spans="1:6" x14ac:dyDescent="0.3">
      <c r="A1986">
        <v>2018</v>
      </c>
      <c r="B1986" t="s">
        <v>48</v>
      </c>
      <c r="C1986" t="s">
        <v>4</v>
      </c>
      <c r="D1986">
        <v>147.19999999999999</v>
      </c>
      <c r="E1986">
        <v>143.1</v>
      </c>
      <c r="F1986">
        <v>145.80000000000001</v>
      </c>
    </row>
    <row r="1987" spans="1:6" x14ac:dyDescent="0.3">
      <c r="A1987">
        <v>2018</v>
      </c>
      <c r="B1987" t="s">
        <v>48</v>
      </c>
      <c r="C1987" t="s">
        <v>6</v>
      </c>
      <c r="D1987">
        <v>143.69999999999999</v>
      </c>
      <c r="E1987">
        <v>141.5</v>
      </c>
      <c r="F1987">
        <v>142.9</v>
      </c>
    </row>
    <row r="1988" spans="1:6" x14ac:dyDescent="0.3">
      <c r="A1988">
        <v>2018</v>
      </c>
      <c r="B1988" t="s">
        <v>48</v>
      </c>
      <c r="C1988" t="s">
        <v>28</v>
      </c>
      <c r="D1988">
        <v>137.4</v>
      </c>
      <c r="E1988">
        <v>131.9</v>
      </c>
      <c r="F1988">
        <v>134.69999999999999</v>
      </c>
    </row>
    <row r="1989" spans="1:6" x14ac:dyDescent="0.3">
      <c r="A1989">
        <v>2018</v>
      </c>
      <c r="B1989" t="s">
        <v>48</v>
      </c>
      <c r="C1989" t="s">
        <v>13</v>
      </c>
      <c r="D1989">
        <v>133.1</v>
      </c>
      <c r="E1989">
        <v>127.7</v>
      </c>
      <c r="F1989">
        <v>130.80000000000001</v>
      </c>
    </row>
    <row r="1990" spans="1:6" x14ac:dyDescent="0.3">
      <c r="A1990">
        <v>2018</v>
      </c>
      <c r="B1990" t="s">
        <v>48</v>
      </c>
      <c r="C1990" t="s">
        <v>7</v>
      </c>
      <c r="D1990">
        <v>124.6</v>
      </c>
      <c r="E1990">
        <v>117.8</v>
      </c>
      <c r="F1990">
        <v>122.1</v>
      </c>
    </row>
    <row r="1991" spans="1:6" x14ac:dyDescent="0.3">
      <c r="A1991">
        <v>2018</v>
      </c>
      <c r="B1991" t="s">
        <v>48</v>
      </c>
      <c r="C1991" t="s">
        <v>16</v>
      </c>
      <c r="D1991">
        <v>157.69999999999999</v>
      </c>
      <c r="E1991">
        <v>163.30000000000001</v>
      </c>
      <c r="F1991">
        <v>159.19999999999999</v>
      </c>
    </row>
    <row r="1992" spans="1:6" x14ac:dyDescent="0.3">
      <c r="A1992">
        <v>2018</v>
      </c>
      <c r="B1992" t="s">
        <v>48</v>
      </c>
      <c r="C1992" t="s">
        <v>27</v>
      </c>
      <c r="D1992">
        <v>132</v>
      </c>
      <c r="E1992">
        <v>129.30000000000001</v>
      </c>
      <c r="F1992">
        <v>130.9</v>
      </c>
    </row>
    <row r="1993" spans="1:6" x14ac:dyDescent="0.3">
      <c r="A1993">
        <v>2018</v>
      </c>
      <c r="B1993" t="s">
        <v>48</v>
      </c>
      <c r="C1993" t="s">
        <v>14</v>
      </c>
      <c r="D1993">
        <v>155.9</v>
      </c>
      <c r="E1993">
        <v>151.30000000000001</v>
      </c>
      <c r="F1993">
        <v>153.80000000000001</v>
      </c>
    </row>
    <row r="1994" spans="1:6" x14ac:dyDescent="0.3">
      <c r="A1994">
        <v>2018</v>
      </c>
      <c r="B1994" t="s">
        <v>48</v>
      </c>
      <c r="C1994" t="s">
        <v>10</v>
      </c>
      <c r="D1994">
        <v>125.4</v>
      </c>
      <c r="E1994">
        <v>113.5</v>
      </c>
      <c r="F1994">
        <v>121.4</v>
      </c>
    </row>
    <row r="1995" spans="1:6" x14ac:dyDescent="0.3">
      <c r="A1995">
        <v>2018</v>
      </c>
      <c r="B1995" t="s">
        <v>48</v>
      </c>
      <c r="C1995" t="s">
        <v>25</v>
      </c>
      <c r="D1995">
        <v>140</v>
      </c>
      <c r="E1995">
        <v>130.19999999999999</v>
      </c>
      <c r="F1995">
        <v>134.5</v>
      </c>
    </row>
    <row r="1996" spans="1:6" x14ac:dyDescent="0.3">
      <c r="A1996">
        <v>2018</v>
      </c>
      <c r="B1996" t="s">
        <v>48</v>
      </c>
      <c r="C1996" t="s">
        <v>12</v>
      </c>
      <c r="D1996">
        <v>138.69999999999999</v>
      </c>
      <c r="E1996">
        <v>141.19999999999999</v>
      </c>
      <c r="F1996">
        <v>139.5</v>
      </c>
    </row>
    <row r="1997" spans="1:6" x14ac:dyDescent="0.3">
      <c r="A1997">
        <v>2018</v>
      </c>
      <c r="B1997" t="s">
        <v>48</v>
      </c>
      <c r="C1997" t="s">
        <v>11</v>
      </c>
      <c r="D1997">
        <v>114.4</v>
      </c>
      <c r="E1997">
        <v>112.3</v>
      </c>
      <c r="F1997">
        <v>113.7</v>
      </c>
    </row>
    <row r="1998" spans="1:6" x14ac:dyDescent="0.3">
      <c r="A1998">
        <v>2018</v>
      </c>
      <c r="B1998" t="s">
        <v>48</v>
      </c>
      <c r="C1998" t="s">
        <v>24</v>
      </c>
      <c r="D1998">
        <v>129.9</v>
      </c>
      <c r="E1998">
        <v>122.5</v>
      </c>
      <c r="F1998">
        <v>126</v>
      </c>
    </row>
    <row r="1999" spans="1:6" x14ac:dyDescent="0.3">
      <c r="A1999">
        <v>2018</v>
      </c>
      <c r="B1999" t="s">
        <v>48</v>
      </c>
      <c r="C1999" t="s">
        <v>9</v>
      </c>
      <c r="D1999">
        <v>149.4</v>
      </c>
      <c r="E1999">
        <v>151.30000000000001</v>
      </c>
      <c r="F1999">
        <v>150</v>
      </c>
    </row>
    <row r="2000" spans="1:6" x14ac:dyDescent="0.3">
      <c r="A2000">
        <v>2019</v>
      </c>
      <c r="B2000" t="s">
        <v>46</v>
      </c>
      <c r="C2000" t="s">
        <v>3</v>
      </c>
      <c r="D2000">
        <v>139.19999999999999</v>
      </c>
      <c r="E2000">
        <v>142.1</v>
      </c>
      <c r="F2000">
        <v>140.1</v>
      </c>
    </row>
    <row r="2001" spans="1:6" x14ac:dyDescent="0.3">
      <c r="A2001">
        <v>2019</v>
      </c>
      <c r="B2001" t="s">
        <v>46</v>
      </c>
      <c r="C2001" t="s">
        <v>17</v>
      </c>
      <c r="D2001">
        <v>151.80000000000001</v>
      </c>
      <c r="E2001">
        <v>145</v>
      </c>
      <c r="F2001">
        <v>149.1</v>
      </c>
    </row>
    <row r="2002" spans="1:6" x14ac:dyDescent="0.3">
      <c r="A2002">
        <v>2019</v>
      </c>
      <c r="B2002" t="s">
        <v>46</v>
      </c>
      <c r="C2002" t="s">
        <v>19</v>
      </c>
      <c r="D2002">
        <v>151.1</v>
      </c>
      <c r="E2002">
        <v>143</v>
      </c>
      <c r="F2002">
        <v>147.9</v>
      </c>
    </row>
    <row r="2003" spans="1:6" x14ac:dyDescent="0.3">
      <c r="A2003">
        <v>2019</v>
      </c>
      <c r="B2003" t="s">
        <v>46</v>
      </c>
      <c r="C2003" t="s">
        <v>26</v>
      </c>
      <c r="D2003">
        <v>159.69999999999999</v>
      </c>
      <c r="E2003">
        <v>151.5</v>
      </c>
      <c r="F2003">
        <v>154.9</v>
      </c>
    </row>
    <row r="2004" spans="1:6" x14ac:dyDescent="0.3">
      <c r="A2004">
        <v>2019</v>
      </c>
      <c r="B2004" t="s">
        <v>46</v>
      </c>
      <c r="C2004" t="s">
        <v>5</v>
      </c>
      <c r="D2004">
        <v>137.1</v>
      </c>
      <c r="E2004">
        <v>140.80000000000001</v>
      </c>
      <c r="F2004">
        <v>138.5</v>
      </c>
    </row>
    <row r="2005" spans="1:6" x14ac:dyDescent="0.3">
      <c r="A2005">
        <v>2019</v>
      </c>
      <c r="B2005" t="s">
        <v>46</v>
      </c>
      <c r="C2005" t="s">
        <v>15</v>
      </c>
      <c r="D2005">
        <v>144</v>
      </c>
      <c r="E2005">
        <v>149.1</v>
      </c>
      <c r="F2005">
        <v>145.9</v>
      </c>
    </row>
    <row r="2006" spans="1:6" x14ac:dyDescent="0.3">
      <c r="A2006">
        <v>2019</v>
      </c>
      <c r="B2006" t="s">
        <v>46</v>
      </c>
      <c r="C2006" t="s">
        <v>18</v>
      </c>
      <c r="D2006">
        <v>146.6</v>
      </c>
      <c r="E2006">
        <v>132.19999999999999</v>
      </c>
      <c r="F2006">
        <v>140.6</v>
      </c>
    </row>
    <row r="2007" spans="1:6" x14ac:dyDescent="0.3">
      <c r="A2007">
        <v>2019</v>
      </c>
      <c r="B2007" t="s">
        <v>46</v>
      </c>
      <c r="C2007" t="s">
        <v>8</v>
      </c>
      <c r="D2007">
        <v>145.5</v>
      </c>
      <c r="E2007">
        <v>153.9</v>
      </c>
      <c r="F2007">
        <v>149.4</v>
      </c>
    </row>
    <row r="2008" spans="1:6" x14ac:dyDescent="0.3">
      <c r="A2008">
        <v>2019</v>
      </c>
      <c r="B2008" t="s">
        <v>46</v>
      </c>
      <c r="C2008" t="s">
        <v>21</v>
      </c>
      <c r="D2008">
        <v>146.4</v>
      </c>
      <c r="E2008">
        <v>125.5</v>
      </c>
      <c r="F2008">
        <v>138.5</v>
      </c>
    </row>
    <row r="2009" spans="1:6" x14ac:dyDescent="0.3">
      <c r="A2009">
        <v>2019</v>
      </c>
      <c r="B2009" t="s">
        <v>46</v>
      </c>
      <c r="C2009" t="s">
        <v>29</v>
      </c>
      <c r="D2009">
        <v>145.69999999999999</v>
      </c>
      <c r="E2009">
        <v>144.19999999999999</v>
      </c>
      <c r="F2009">
        <v>145</v>
      </c>
    </row>
    <row r="2010" spans="1:6" x14ac:dyDescent="0.3">
      <c r="A2010">
        <v>2019</v>
      </c>
      <c r="B2010" t="s">
        <v>46</v>
      </c>
      <c r="C2010" t="s">
        <v>23</v>
      </c>
      <c r="D2010">
        <v>152.69999999999999</v>
      </c>
      <c r="E2010">
        <v>141.5</v>
      </c>
      <c r="F2010">
        <v>148.5</v>
      </c>
    </row>
    <row r="2011" spans="1:6" x14ac:dyDescent="0.3">
      <c r="A2011">
        <v>2019</v>
      </c>
      <c r="B2011" t="s">
        <v>46</v>
      </c>
      <c r="C2011" t="s">
        <v>22</v>
      </c>
      <c r="D2011">
        <v>150.19999999999999</v>
      </c>
      <c r="E2011">
        <v>138.1</v>
      </c>
      <c r="F2011">
        <v>144.5</v>
      </c>
    </row>
    <row r="2012" spans="1:6" x14ac:dyDescent="0.3">
      <c r="A2012">
        <v>2019</v>
      </c>
      <c r="B2012" t="s">
        <v>46</v>
      </c>
      <c r="C2012" t="s">
        <v>20</v>
      </c>
      <c r="D2012" t="s">
        <v>32</v>
      </c>
      <c r="E2012">
        <v>151.6</v>
      </c>
      <c r="F2012">
        <v>151.6</v>
      </c>
    </row>
    <row r="2013" spans="1:6" x14ac:dyDescent="0.3">
      <c r="A2013">
        <v>2019</v>
      </c>
      <c r="B2013" t="s">
        <v>46</v>
      </c>
      <c r="C2013" t="s">
        <v>4</v>
      </c>
      <c r="D2013">
        <v>161.9</v>
      </c>
      <c r="E2013">
        <v>158.30000000000001</v>
      </c>
      <c r="F2013">
        <v>160.6</v>
      </c>
    </row>
    <row r="2014" spans="1:6" x14ac:dyDescent="0.3">
      <c r="A2014">
        <v>2019</v>
      </c>
      <c r="B2014" t="s">
        <v>46</v>
      </c>
      <c r="C2014" t="s">
        <v>6</v>
      </c>
      <c r="D2014">
        <v>144.6</v>
      </c>
      <c r="E2014">
        <v>144.9</v>
      </c>
      <c r="F2014">
        <v>144.69999999999999</v>
      </c>
    </row>
    <row r="2015" spans="1:6" x14ac:dyDescent="0.3">
      <c r="A2015">
        <v>2019</v>
      </c>
      <c r="B2015" t="s">
        <v>46</v>
      </c>
      <c r="C2015" t="s">
        <v>28</v>
      </c>
      <c r="D2015">
        <v>144.9</v>
      </c>
      <c r="E2015">
        <v>135.30000000000001</v>
      </c>
      <c r="F2015">
        <v>140.19999999999999</v>
      </c>
    </row>
    <row r="2016" spans="1:6" x14ac:dyDescent="0.3">
      <c r="A2016">
        <v>2019</v>
      </c>
      <c r="B2016" t="s">
        <v>46</v>
      </c>
      <c r="C2016" t="s">
        <v>13</v>
      </c>
      <c r="D2016">
        <v>138.5</v>
      </c>
      <c r="E2016">
        <v>129.80000000000001</v>
      </c>
      <c r="F2016">
        <v>134.9</v>
      </c>
    </row>
    <row r="2017" spans="1:6" x14ac:dyDescent="0.3">
      <c r="A2017">
        <v>2019</v>
      </c>
      <c r="B2017" t="s">
        <v>46</v>
      </c>
      <c r="C2017" t="s">
        <v>7</v>
      </c>
      <c r="D2017">
        <v>124.7</v>
      </c>
      <c r="E2017">
        <v>119.9</v>
      </c>
      <c r="F2017">
        <v>122.9</v>
      </c>
    </row>
    <row r="2018" spans="1:6" x14ac:dyDescent="0.3">
      <c r="A2018">
        <v>2019</v>
      </c>
      <c r="B2018" t="s">
        <v>46</v>
      </c>
      <c r="C2018" t="s">
        <v>16</v>
      </c>
      <c r="D2018">
        <v>165.1</v>
      </c>
      <c r="E2018">
        <v>167.9</v>
      </c>
      <c r="F2018">
        <v>165.8</v>
      </c>
    </row>
    <row r="2019" spans="1:6" x14ac:dyDescent="0.3">
      <c r="A2019">
        <v>2019</v>
      </c>
      <c r="B2019" t="s">
        <v>46</v>
      </c>
      <c r="C2019" t="s">
        <v>27</v>
      </c>
      <c r="D2019">
        <v>138.80000000000001</v>
      </c>
      <c r="E2019">
        <v>137.80000000000001</v>
      </c>
      <c r="F2019">
        <v>138.4</v>
      </c>
    </row>
    <row r="2020" spans="1:6" x14ac:dyDescent="0.3">
      <c r="A2020">
        <v>2019</v>
      </c>
      <c r="B2020" t="s">
        <v>46</v>
      </c>
      <c r="C2020" t="s">
        <v>14</v>
      </c>
      <c r="D2020">
        <v>156.9</v>
      </c>
      <c r="E2020">
        <v>156.19999999999999</v>
      </c>
      <c r="F2020">
        <v>156.6</v>
      </c>
    </row>
    <row r="2021" spans="1:6" x14ac:dyDescent="0.3">
      <c r="A2021">
        <v>2019</v>
      </c>
      <c r="B2021" t="s">
        <v>46</v>
      </c>
      <c r="C2021" t="s">
        <v>10</v>
      </c>
      <c r="D2021">
        <v>131.5</v>
      </c>
      <c r="E2021">
        <v>129.80000000000001</v>
      </c>
      <c r="F2021">
        <v>130.9</v>
      </c>
    </row>
    <row r="2022" spans="1:6" x14ac:dyDescent="0.3">
      <c r="A2022">
        <v>2019</v>
      </c>
      <c r="B2022" t="s">
        <v>46</v>
      </c>
      <c r="C2022" t="s">
        <v>25</v>
      </c>
      <c r="D2022">
        <v>148</v>
      </c>
      <c r="E2022">
        <v>135.4</v>
      </c>
      <c r="F2022">
        <v>140.9</v>
      </c>
    </row>
    <row r="2023" spans="1:6" x14ac:dyDescent="0.3">
      <c r="A2023">
        <v>2019</v>
      </c>
      <c r="B2023" t="s">
        <v>46</v>
      </c>
      <c r="C2023" t="s">
        <v>12</v>
      </c>
      <c r="D2023">
        <v>142.69999999999999</v>
      </c>
      <c r="E2023">
        <v>142.5</v>
      </c>
      <c r="F2023">
        <v>142.6</v>
      </c>
    </row>
    <row r="2024" spans="1:6" x14ac:dyDescent="0.3">
      <c r="A2024">
        <v>2019</v>
      </c>
      <c r="B2024" t="s">
        <v>46</v>
      </c>
      <c r="C2024" t="s">
        <v>11</v>
      </c>
      <c r="D2024">
        <v>111.7</v>
      </c>
      <c r="E2024">
        <v>112.7</v>
      </c>
      <c r="F2024">
        <v>112</v>
      </c>
    </row>
    <row r="2025" spans="1:6" x14ac:dyDescent="0.3">
      <c r="A2025">
        <v>2019</v>
      </c>
      <c r="B2025" t="s">
        <v>46</v>
      </c>
      <c r="C2025" t="s">
        <v>24</v>
      </c>
      <c r="D2025">
        <v>131.4</v>
      </c>
      <c r="E2025">
        <v>120.8</v>
      </c>
      <c r="F2025">
        <v>125.8</v>
      </c>
    </row>
    <row r="2026" spans="1:6" x14ac:dyDescent="0.3">
      <c r="A2026">
        <v>2019</v>
      </c>
      <c r="B2026" t="s">
        <v>46</v>
      </c>
      <c r="C2026" t="s">
        <v>9</v>
      </c>
      <c r="D2026">
        <v>156.19999999999999</v>
      </c>
      <c r="E2026">
        <v>189.1</v>
      </c>
      <c r="F2026">
        <v>167.4</v>
      </c>
    </row>
    <row r="2027" spans="1:6" x14ac:dyDescent="0.3">
      <c r="A2027">
        <v>2019</v>
      </c>
      <c r="B2027" t="s">
        <v>55</v>
      </c>
      <c r="C2027" t="s">
        <v>3</v>
      </c>
      <c r="D2027">
        <v>142.80000000000001</v>
      </c>
      <c r="E2027">
        <v>144.9</v>
      </c>
      <c r="F2027">
        <v>143.5</v>
      </c>
    </row>
    <row r="2028" spans="1:6" x14ac:dyDescent="0.3">
      <c r="A2028">
        <v>2019</v>
      </c>
      <c r="B2028" t="s">
        <v>55</v>
      </c>
      <c r="C2028" t="s">
        <v>17</v>
      </c>
      <c r="D2028">
        <v>152.6</v>
      </c>
      <c r="E2028">
        <v>146.80000000000001</v>
      </c>
      <c r="F2028">
        <v>150.30000000000001</v>
      </c>
    </row>
    <row r="2029" spans="1:6" x14ac:dyDescent="0.3">
      <c r="A2029">
        <v>2019</v>
      </c>
      <c r="B2029" t="s">
        <v>55</v>
      </c>
      <c r="C2029" t="s">
        <v>19</v>
      </c>
      <c r="D2029">
        <v>151.9</v>
      </c>
      <c r="E2029">
        <v>144.6</v>
      </c>
      <c r="F2029">
        <v>149</v>
      </c>
    </row>
    <row r="2030" spans="1:6" x14ac:dyDescent="0.3">
      <c r="A2030">
        <v>2019</v>
      </c>
      <c r="B2030" t="s">
        <v>55</v>
      </c>
      <c r="C2030" t="s">
        <v>26</v>
      </c>
      <c r="D2030">
        <v>161.1</v>
      </c>
      <c r="E2030">
        <v>151.9</v>
      </c>
      <c r="F2030">
        <v>155.69999999999999</v>
      </c>
    </row>
    <row r="2031" spans="1:6" x14ac:dyDescent="0.3">
      <c r="A2031">
        <v>2019</v>
      </c>
      <c r="B2031" t="s">
        <v>55</v>
      </c>
      <c r="C2031" t="s">
        <v>5</v>
      </c>
      <c r="D2031">
        <v>149.5</v>
      </c>
      <c r="E2031">
        <v>153.69999999999999</v>
      </c>
      <c r="F2031">
        <v>151.1</v>
      </c>
    </row>
    <row r="2032" spans="1:6" x14ac:dyDescent="0.3">
      <c r="A2032">
        <v>2019</v>
      </c>
      <c r="B2032" t="s">
        <v>55</v>
      </c>
      <c r="C2032" t="s">
        <v>15</v>
      </c>
      <c r="D2032">
        <v>154.30000000000001</v>
      </c>
      <c r="E2032">
        <v>156.30000000000001</v>
      </c>
      <c r="F2032">
        <v>155</v>
      </c>
    </row>
    <row r="2033" spans="1:6" x14ac:dyDescent="0.3">
      <c r="A2033">
        <v>2019</v>
      </c>
      <c r="B2033" t="s">
        <v>55</v>
      </c>
      <c r="C2033" t="s">
        <v>18</v>
      </c>
      <c r="D2033">
        <v>147.30000000000001</v>
      </c>
      <c r="E2033">
        <v>132.80000000000001</v>
      </c>
      <c r="F2033">
        <v>141.30000000000001</v>
      </c>
    </row>
    <row r="2034" spans="1:6" x14ac:dyDescent="0.3">
      <c r="A2034">
        <v>2019</v>
      </c>
      <c r="B2034" t="s">
        <v>55</v>
      </c>
      <c r="C2034" t="s">
        <v>8</v>
      </c>
      <c r="D2034">
        <v>144.30000000000001</v>
      </c>
      <c r="E2034">
        <v>147.19999999999999</v>
      </c>
      <c r="F2034">
        <v>145.69999999999999</v>
      </c>
    </row>
    <row r="2035" spans="1:6" x14ac:dyDescent="0.3">
      <c r="A2035">
        <v>2019</v>
      </c>
      <c r="B2035" t="s">
        <v>55</v>
      </c>
      <c r="C2035" t="s">
        <v>21</v>
      </c>
      <c r="D2035">
        <v>149.9</v>
      </c>
      <c r="E2035">
        <v>133.6</v>
      </c>
      <c r="F2035">
        <v>143.69999999999999</v>
      </c>
    </row>
    <row r="2036" spans="1:6" x14ac:dyDescent="0.3">
      <c r="A2036">
        <v>2019</v>
      </c>
      <c r="B2036" t="s">
        <v>55</v>
      </c>
      <c r="C2036" t="s">
        <v>29</v>
      </c>
      <c r="D2036">
        <v>152.30000000000001</v>
      </c>
      <c r="E2036">
        <v>148.30000000000001</v>
      </c>
      <c r="F2036">
        <v>150.4</v>
      </c>
    </row>
    <row r="2037" spans="1:6" x14ac:dyDescent="0.3">
      <c r="A2037">
        <v>2019</v>
      </c>
      <c r="B2037" t="s">
        <v>55</v>
      </c>
      <c r="C2037" t="s">
        <v>23</v>
      </c>
      <c r="D2037">
        <v>154.80000000000001</v>
      </c>
      <c r="E2037">
        <v>143.19999999999999</v>
      </c>
      <c r="F2037">
        <v>150.4</v>
      </c>
    </row>
    <row r="2038" spans="1:6" x14ac:dyDescent="0.3">
      <c r="A2038">
        <v>2019</v>
      </c>
      <c r="B2038" t="s">
        <v>55</v>
      </c>
      <c r="C2038" t="s">
        <v>22</v>
      </c>
      <c r="D2038">
        <v>151.19999999999999</v>
      </c>
      <c r="E2038">
        <v>139.80000000000001</v>
      </c>
      <c r="F2038">
        <v>145.80000000000001</v>
      </c>
    </row>
    <row r="2039" spans="1:6" x14ac:dyDescent="0.3">
      <c r="A2039">
        <v>2019</v>
      </c>
      <c r="B2039" t="s">
        <v>55</v>
      </c>
      <c r="C2039" t="s">
        <v>20</v>
      </c>
      <c r="D2039" t="s">
        <v>32</v>
      </c>
      <c r="E2039">
        <v>152.80000000000001</v>
      </c>
      <c r="F2039">
        <v>152.80000000000001</v>
      </c>
    </row>
    <row r="2040" spans="1:6" x14ac:dyDescent="0.3">
      <c r="A2040">
        <v>2019</v>
      </c>
      <c r="B2040" t="s">
        <v>55</v>
      </c>
      <c r="C2040" t="s">
        <v>4</v>
      </c>
      <c r="D2040">
        <v>165.3</v>
      </c>
      <c r="E2040">
        <v>164.5</v>
      </c>
      <c r="F2040">
        <v>165</v>
      </c>
    </row>
    <row r="2041" spans="1:6" x14ac:dyDescent="0.3">
      <c r="A2041">
        <v>2019</v>
      </c>
      <c r="B2041" t="s">
        <v>55</v>
      </c>
      <c r="C2041" t="s">
        <v>6</v>
      </c>
      <c r="D2041">
        <v>148.69999999999999</v>
      </c>
      <c r="E2041">
        <v>147.5</v>
      </c>
      <c r="F2041">
        <v>148.30000000000001</v>
      </c>
    </row>
    <row r="2042" spans="1:6" x14ac:dyDescent="0.3">
      <c r="A2042">
        <v>2019</v>
      </c>
      <c r="B2042" t="s">
        <v>55</v>
      </c>
      <c r="C2042" t="s">
        <v>28</v>
      </c>
      <c r="D2042">
        <v>147.1</v>
      </c>
      <c r="E2042">
        <v>137.69999999999999</v>
      </c>
      <c r="F2042">
        <v>142.5</v>
      </c>
    </row>
    <row r="2043" spans="1:6" x14ac:dyDescent="0.3">
      <c r="A2043">
        <v>2019</v>
      </c>
      <c r="B2043" t="s">
        <v>55</v>
      </c>
      <c r="C2043" t="s">
        <v>13</v>
      </c>
      <c r="D2043">
        <v>139.30000000000001</v>
      </c>
      <c r="E2043">
        <v>130.80000000000001</v>
      </c>
      <c r="F2043">
        <v>135.80000000000001</v>
      </c>
    </row>
    <row r="2044" spans="1:6" x14ac:dyDescent="0.3">
      <c r="A2044">
        <v>2019</v>
      </c>
      <c r="B2044" t="s">
        <v>55</v>
      </c>
      <c r="C2044" t="s">
        <v>7</v>
      </c>
      <c r="D2044">
        <v>127.5</v>
      </c>
      <c r="E2044">
        <v>122.7</v>
      </c>
      <c r="F2044">
        <v>125.7</v>
      </c>
    </row>
    <row r="2045" spans="1:6" x14ac:dyDescent="0.3">
      <c r="A2045">
        <v>2019</v>
      </c>
      <c r="B2045" t="s">
        <v>55</v>
      </c>
      <c r="C2045" t="s">
        <v>16</v>
      </c>
      <c r="D2045">
        <v>167.8</v>
      </c>
      <c r="E2045">
        <v>170.4</v>
      </c>
      <c r="F2045">
        <v>168.5</v>
      </c>
    </row>
    <row r="2046" spans="1:6" x14ac:dyDescent="0.3">
      <c r="A2046">
        <v>2019</v>
      </c>
      <c r="B2046" t="s">
        <v>55</v>
      </c>
      <c r="C2046" t="s">
        <v>27</v>
      </c>
      <c r="D2046">
        <v>140.6</v>
      </c>
      <c r="E2046">
        <v>140.19999999999999</v>
      </c>
      <c r="F2046">
        <v>140.4</v>
      </c>
    </row>
    <row r="2047" spans="1:6" x14ac:dyDescent="0.3">
      <c r="A2047">
        <v>2019</v>
      </c>
      <c r="B2047" t="s">
        <v>55</v>
      </c>
      <c r="C2047" t="s">
        <v>14</v>
      </c>
      <c r="D2047">
        <v>158.30000000000001</v>
      </c>
      <c r="E2047">
        <v>157.69999999999999</v>
      </c>
      <c r="F2047">
        <v>158</v>
      </c>
    </row>
    <row r="2048" spans="1:6" x14ac:dyDescent="0.3">
      <c r="A2048">
        <v>2019</v>
      </c>
      <c r="B2048" t="s">
        <v>55</v>
      </c>
      <c r="C2048" t="s">
        <v>10</v>
      </c>
      <c r="D2048">
        <v>138.80000000000001</v>
      </c>
      <c r="E2048">
        <v>137.19999999999999</v>
      </c>
      <c r="F2048">
        <v>138.30000000000001</v>
      </c>
    </row>
    <row r="2049" spans="1:6" x14ac:dyDescent="0.3">
      <c r="A2049">
        <v>2019</v>
      </c>
      <c r="B2049" t="s">
        <v>55</v>
      </c>
      <c r="C2049" t="s">
        <v>25</v>
      </c>
      <c r="D2049">
        <v>149.5</v>
      </c>
      <c r="E2049">
        <v>136.80000000000001</v>
      </c>
      <c r="F2049">
        <v>142.30000000000001</v>
      </c>
    </row>
    <row r="2050" spans="1:6" x14ac:dyDescent="0.3">
      <c r="A2050">
        <v>2019</v>
      </c>
      <c r="B2050" t="s">
        <v>55</v>
      </c>
      <c r="C2050" t="s">
        <v>12</v>
      </c>
      <c r="D2050">
        <v>149.1</v>
      </c>
      <c r="E2050">
        <v>148</v>
      </c>
      <c r="F2050">
        <v>148.69999999999999</v>
      </c>
    </row>
    <row r="2051" spans="1:6" x14ac:dyDescent="0.3">
      <c r="A2051">
        <v>2019</v>
      </c>
      <c r="B2051" t="s">
        <v>55</v>
      </c>
      <c r="C2051" t="s">
        <v>11</v>
      </c>
      <c r="D2051">
        <v>113.6</v>
      </c>
      <c r="E2051">
        <v>114.7</v>
      </c>
      <c r="F2051">
        <v>114</v>
      </c>
    </row>
    <row r="2052" spans="1:6" x14ac:dyDescent="0.3">
      <c r="A2052">
        <v>2019</v>
      </c>
      <c r="B2052" t="s">
        <v>55</v>
      </c>
      <c r="C2052" t="s">
        <v>24</v>
      </c>
      <c r="D2052">
        <v>135</v>
      </c>
      <c r="E2052">
        <v>125.2</v>
      </c>
      <c r="F2052">
        <v>129.80000000000001</v>
      </c>
    </row>
    <row r="2053" spans="1:6" x14ac:dyDescent="0.3">
      <c r="A2053">
        <v>2019</v>
      </c>
      <c r="B2053" t="s">
        <v>55</v>
      </c>
      <c r="C2053" t="s">
        <v>9</v>
      </c>
      <c r="D2053">
        <v>209.5</v>
      </c>
      <c r="E2053">
        <v>231.5</v>
      </c>
      <c r="F2053">
        <v>217</v>
      </c>
    </row>
    <row r="2054" spans="1:6" x14ac:dyDescent="0.3">
      <c r="A2054">
        <v>2019</v>
      </c>
      <c r="B2054" t="s">
        <v>36</v>
      </c>
      <c r="C2054" t="s">
        <v>3</v>
      </c>
      <c r="D2054">
        <v>136.80000000000001</v>
      </c>
      <c r="E2054">
        <v>139.4</v>
      </c>
      <c r="F2054">
        <v>137.6</v>
      </c>
    </row>
    <row r="2055" spans="1:6" x14ac:dyDescent="0.3">
      <c r="A2055">
        <v>2019</v>
      </c>
      <c r="B2055" t="s">
        <v>36</v>
      </c>
      <c r="C2055" t="s">
        <v>17</v>
      </c>
      <c r="D2055">
        <v>150.5</v>
      </c>
      <c r="E2055">
        <v>143.30000000000001</v>
      </c>
      <c r="F2055">
        <v>147.69999999999999</v>
      </c>
    </row>
    <row r="2056" spans="1:6" x14ac:dyDescent="0.3">
      <c r="A2056">
        <v>2019</v>
      </c>
      <c r="B2056" t="s">
        <v>36</v>
      </c>
      <c r="C2056" t="s">
        <v>19</v>
      </c>
      <c r="D2056">
        <v>149.9</v>
      </c>
      <c r="E2056">
        <v>141.4</v>
      </c>
      <c r="F2056">
        <v>146.5</v>
      </c>
    </row>
    <row r="2057" spans="1:6" x14ac:dyDescent="0.3">
      <c r="A2057">
        <v>2019</v>
      </c>
      <c r="B2057" t="s">
        <v>36</v>
      </c>
      <c r="C2057" t="s">
        <v>26</v>
      </c>
      <c r="D2057">
        <v>155.5</v>
      </c>
      <c r="E2057">
        <v>146.6</v>
      </c>
      <c r="F2057">
        <v>150.30000000000001</v>
      </c>
    </row>
    <row r="2058" spans="1:6" x14ac:dyDescent="0.3">
      <c r="A2058">
        <v>2019</v>
      </c>
      <c r="B2058" t="s">
        <v>36</v>
      </c>
      <c r="C2058" t="s">
        <v>5</v>
      </c>
      <c r="D2058">
        <v>139.1</v>
      </c>
      <c r="E2058">
        <v>145.30000000000001</v>
      </c>
      <c r="F2058">
        <v>141.5</v>
      </c>
    </row>
    <row r="2059" spans="1:6" x14ac:dyDescent="0.3">
      <c r="A2059">
        <v>2019</v>
      </c>
      <c r="B2059" t="s">
        <v>36</v>
      </c>
      <c r="C2059" t="s">
        <v>15</v>
      </c>
      <c r="D2059">
        <v>137.19999999999999</v>
      </c>
      <c r="E2059">
        <v>138</v>
      </c>
      <c r="F2059">
        <v>137.5</v>
      </c>
    </row>
    <row r="2060" spans="1:6" x14ac:dyDescent="0.3">
      <c r="A2060">
        <v>2019</v>
      </c>
      <c r="B2060" t="s">
        <v>36</v>
      </c>
      <c r="C2060" t="s">
        <v>18</v>
      </c>
      <c r="D2060">
        <v>146.1</v>
      </c>
      <c r="E2060">
        <v>130.80000000000001</v>
      </c>
      <c r="F2060">
        <v>139.69999999999999</v>
      </c>
    </row>
    <row r="2061" spans="1:6" x14ac:dyDescent="0.3">
      <c r="A2061">
        <v>2019</v>
      </c>
      <c r="B2061" t="s">
        <v>36</v>
      </c>
      <c r="C2061" t="s">
        <v>8</v>
      </c>
      <c r="D2061">
        <v>135.80000000000001</v>
      </c>
      <c r="E2061">
        <v>137</v>
      </c>
      <c r="F2061">
        <v>136.4</v>
      </c>
    </row>
    <row r="2062" spans="1:6" x14ac:dyDescent="0.3">
      <c r="A2062">
        <v>2019</v>
      </c>
      <c r="B2062" t="s">
        <v>36</v>
      </c>
      <c r="C2062" t="s">
        <v>21</v>
      </c>
      <c r="D2062">
        <v>145.30000000000001</v>
      </c>
      <c r="E2062">
        <v>127.1</v>
      </c>
      <c r="F2062">
        <v>138.4</v>
      </c>
    </row>
    <row r="2063" spans="1:6" x14ac:dyDescent="0.3">
      <c r="A2063">
        <v>2019</v>
      </c>
      <c r="B2063" t="s">
        <v>36</v>
      </c>
      <c r="C2063" t="s">
        <v>29</v>
      </c>
      <c r="D2063">
        <v>141</v>
      </c>
      <c r="E2063">
        <v>138.6</v>
      </c>
      <c r="F2063">
        <v>139.9</v>
      </c>
    </row>
    <row r="2064" spans="1:6" x14ac:dyDescent="0.3">
      <c r="A2064">
        <v>2019</v>
      </c>
      <c r="B2064" t="s">
        <v>36</v>
      </c>
      <c r="C2064" t="s">
        <v>23</v>
      </c>
      <c r="D2064">
        <v>149.9</v>
      </c>
      <c r="E2064">
        <v>138.5</v>
      </c>
      <c r="F2064">
        <v>145.6</v>
      </c>
    </row>
    <row r="2065" spans="1:6" x14ac:dyDescent="0.3">
      <c r="A2065">
        <v>2019</v>
      </c>
      <c r="B2065" t="s">
        <v>36</v>
      </c>
      <c r="C2065" t="s">
        <v>22</v>
      </c>
      <c r="D2065">
        <v>150.1</v>
      </c>
      <c r="E2065">
        <v>136.6</v>
      </c>
      <c r="F2065">
        <v>143.69999999999999</v>
      </c>
    </row>
    <row r="2066" spans="1:6" x14ac:dyDescent="0.3">
      <c r="A2066">
        <v>2019</v>
      </c>
      <c r="B2066" t="s">
        <v>36</v>
      </c>
      <c r="C2066" t="s">
        <v>20</v>
      </c>
      <c r="D2066" t="s">
        <v>32</v>
      </c>
      <c r="E2066">
        <v>148.5</v>
      </c>
      <c r="F2066">
        <v>148.5</v>
      </c>
    </row>
    <row r="2067" spans="1:6" x14ac:dyDescent="0.3">
      <c r="A2067">
        <v>2019</v>
      </c>
      <c r="B2067" t="s">
        <v>36</v>
      </c>
      <c r="C2067" t="s">
        <v>4</v>
      </c>
      <c r="D2067">
        <v>153</v>
      </c>
      <c r="E2067">
        <v>150.1</v>
      </c>
      <c r="F2067">
        <v>152</v>
      </c>
    </row>
    <row r="2068" spans="1:6" x14ac:dyDescent="0.3">
      <c r="A2068">
        <v>2019</v>
      </c>
      <c r="B2068" t="s">
        <v>36</v>
      </c>
      <c r="C2068" t="s">
        <v>6</v>
      </c>
      <c r="D2068">
        <v>142.5</v>
      </c>
      <c r="E2068">
        <v>141.69999999999999</v>
      </c>
      <c r="F2068">
        <v>142.19999999999999</v>
      </c>
    </row>
    <row r="2069" spans="1:6" x14ac:dyDescent="0.3">
      <c r="A2069">
        <v>2019</v>
      </c>
      <c r="B2069" t="s">
        <v>36</v>
      </c>
      <c r="C2069" t="s">
        <v>28</v>
      </c>
      <c r="D2069">
        <v>142.19999999999999</v>
      </c>
      <c r="E2069">
        <v>132.4</v>
      </c>
      <c r="F2069">
        <v>137.4</v>
      </c>
    </row>
    <row r="2070" spans="1:6" x14ac:dyDescent="0.3">
      <c r="A2070">
        <v>2019</v>
      </c>
      <c r="B2070" t="s">
        <v>36</v>
      </c>
      <c r="C2070" t="s">
        <v>13</v>
      </c>
      <c r="D2070">
        <v>137.4</v>
      </c>
      <c r="E2070">
        <v>128.30000000000001</v>
      </c>
      <c r="F2070">
        <v>133.6</v>
      </c>
    </row>
    <row r="2071" spans="1:6" x14ac:dyDescent="0.3">
      <c r="A2071">
        <v>2019</v>
      </c>
      <c r="B2071" t="s">
        <v>36</v>
      </c>
      <c r="C2071" t="s">
        <v>7</v>
      </c>
      <c r="D2071">
        <v>124.1</v>
      </c>
      <c r="E2071">
        <v>118.4</v>
      </c>
      <c r="F2071">
        <v>122</v>
      </c>
    </row>
    <row r="2072" spans="1:6" x14ac:dyDescent="0.3">
      <c r="A2072">
        <v>2019</v>
      </c>
      <c r="B2072" t="s">
        <v>36</v>
      </c>
      <c r="C2072" t="s">
        <v>16</v>
      </c>
      <c r="D2072">
        <v>162.80000000000001</v>
      </c>
      <c r="E2072">
        <v>164.9</v>
      </c>
      <c r="F2072">
        <v>163.4</v>
      </c>
    </row>
    <row r="2073" spans="1:6" x14ac:dyDescent="0.3">
      <c r="A2073">
        <v>2019</v>
      </c>
      <c r="B2073" t="s">
        <v>36</v>
      </c>
      <c r="C2073" t="s">
        <v>27</v>
      </c>
      <c r="D2073">
        <v>134.9</v>
      </c>
      <c r="E2073">
        <v>133</v>
      </c>
      <c r="F2073">
        <v>134.1</v>
      </c>
    </row>
    <row r="2074" spans="1:6" x14ac:dyDescent="0.3">
      <c r="A2074">
        <v>2019</v>
      </c>
      <c r="B2074" t="s">
        <v>36</v>
      </c>
      <c r="C2074" t="s">
        <v>14</v>
      </c>
      <c r="D2074">
        <v>156.19999999999999</v>
      </c>
      <c r="E2074">
        <v>153.5</v>
      </c>
      <c r="F2074">
        <v>154.9</v>
      </c>
    </row>
    <row r="2075" spans="1:6" x14ac:dyDescent="0.3">
      <c r="A2075">
        <v>2019</v>
      </c>
      <c r="B2075" t="s">
        <v>36</v>
      </c>
      <c r="C2075" t="s">
        <v>10</v>
      </c>
      <c r="D2075">
        <v>121.5</v>
      </c>
      <c r="E2075">
        <v>119.9</v>
      </c>
      <c r="F2075">
        <v>121</v>
      </c>
    </row>
    <row r="2076" spans="1:6" x14ac:dyDescent="0.3">
      <c r="A2076">
        <v>2019</v>
      </c>
      <c r="B2076" t="s">
        <v>36</v>
      </c>
      <c r="C2076" t="s">
        <v>25</v>
      </c>
      <c r="D2076">
        <v>143.4</v>
      </c>
      <c r="E2076">
        <v>132.19999999999999</v>
      </c>
      <c r="F2076">
        <v>137.1</v>
      </c>
    </row>
    <row r="2077" spans="1:6" x14ac:dyDescent="0.3">
      <c r="A2077">
        <v>2019</v>
      </c>
      <c r="B2077" t="s">
        <v>36</v>
      </c>
      <c r="C2077" t="s">
        <v>12</v>
      </c>
      <c r="D2077">
        <v>139.19999999999999</v>
      </c>
      <c r="E2077">
        <v>140.80000000000001</v>
      </c>
      <c r="F2077">
        <v>139.69999999999999</v>
      </c>
    </row>
    <row r="2078" spans="1:6" x14ac:dyDescent="0.3">
      <c r="A2078">
        <v>2019</v>
      </c>
      <c r="B2078" t="s">
        <v>36</v>
      </c>
      <c r="C2078" t="s">
        <v>11</v>
      </c>
      <c r="D2078">
        <v>108.3</v>
      </c>
      <c r="E2078">
        <v>110.4</v>
      </c>
      <c r="F2078">
        <v>109</v>
      </c>
    </row>
    <row r="2079" spans="1:6" x14ac:dyDescent="0.3">
      <c r="A2079">
        <v>2019</v>
      </c>
      <c r="B2079" t="s">
        <v>36</v>
      </c>
      <c r="C2079" t="s">
        <v>24</v>
      </c>
      <c r="D2079">
        <v>129.19999999999999</v>
      </c>
      <c r="E2079">
        <v>119.2</v>
      </c>
      <c r="F2079">
        <v>123.9</v>
      </c>
    </row>
    <row r="2080" spans="1:6" x14ac:dyDescent="0.3">
      <c r="A2080">
        <v>2019</v>
      </c>
      <c r="B2080" t="s">
        <v>36</v>
      </c>
      <c r="C2080" t="s">
        <v>9</v>
      </c>
      <c r="D2080">
        <v>128.69999999999999</v>
      </c>
      <c r="E2080">
        <v>131.6</v>
      </c>
      <c r="F2080">
        <v>129.69999999999999</v>
      </c>
    </row>
    <row r="2081" spans="1:6" x14ac:dyDescent="0.3">
      <c r="A2081">
        <v>2019</v>
      </c>
      <c r="B2081" t="s">
        <v>31</v>
      </c>
      <c r="C2081" t="s">
        <v>3</v>
      </c>
      <c r="D2081">
        <v>136.6</v>
      </c>
      <c r="E2081">
        <v>138.30000000000001</v>
      </c>
      <c r="F2081">
        <v>137.1</v>
      </c>
    </row>
    <row r="2082" spans="1:6" x14ac:dyDescent="0.3">
      <c r="A2082">
        <v>2019</v>
      </c>
      <c r="B2082" t="s">
        <v>31</v>
      </c>
      <c r="C2082" t="s">
        <v>17</v>
      </c>
      <c r="D2082">
        <v>150.6</v>
      </c>
      <c r="E2082">
        <v>143</v>
      </c>
      <c r="F2082">
        <v>147.6</v>
      </c>
    </row>
    <row r="2083" spans="1:6" x14ac:dyDescent="0.3">
      <c r="A2083">
        <v>2019</v>
      </c>
      <c r="B2083" t="s">
        <v>31</v>
      </c>
      <c r="C2083" t="s">
        <v>19</v>
      </c>
      <c r="D2083">
        <v>149.9</v>
      </c>
      <c r="E2083">
        <v>141.1</v>
      </c>
      <c r="F2083">
        <v>146.4</v>
      </c>
    </row>
    <row r="2084" spans="1:6" x14ac:dyDescent="0.3">
      <c r="A2084">
        <v>2019</v>
      </c>
      <c r="B2084" t="s">
        <v>31</v>
      </c>
      <c r="C2084" t="s">
        <v>26</v>
      </c>
      <c r="D2084">
        <v>155.19999999999999</v>
      </c>
      <c r="E2084">
        <v>146.6</v>
      </c>
      <c r="F2084">
        <v>150.19999999999999</v>
      </c>
    </row>
    <row r="2085" spans="1:6" x14ac:dyDescent="0.3">
      <c r="A2085">
        <v>2019</v>
      </c>
      <c r="B2085" t="s">
        <v>31</v>
      </c>
      <c r="C2085" t="s">
        <v>5</v>
      </c>
      <c r="D2085">
        <v>138.19999999999999</v>
      </c>
      <c r="E2085">
        <v>143.5</v>
      </c>
      <c r="F2085">
        <v>140.19999999999999</v>
      </c>
    </row>
    <row r="2086" spans="1:6" x14ac:dyDescent="0.3">
      <c r="A2086">
        <v>2019</v>
      </c>
      <c r="B2086" t="s">
        <v>31</v>
      </c>
      <c r="C2086" t="s">
        <v>15</v>
      </c>
      <c r="D2086">
        <v>137.4</v>
      </c>
      <c r="E2086">
        <v>137.30000000000001</v>
      </c>
      <c r="F2086">
        <v>137.4</v>
      </c>
    </row>
    <row r="2087" spans="1:6" x14ac:dyDescent="0.3">
      <c r="A2087">
        <v>2019</v>
      </c>
      <c r="B2087" t="s">
        <v>31</v>
      </c>
      <c r="C2087" t="s">
        <v>18</v>
      </c>
      <c r="D2087">
        <v>145.1</v>
      </c>
      <c r="E2087">
        <v>130.4</v>
      </c>
      <c r="F2087">
        <v>139</v>
      </c>
    </row>
    <row r="2088" spans="1:6" x14ac:dyDescent="0.3">
      <c r="A2088">
        <v>2019</v>
      </c>
      <c r="B2088" t="s">
        <v>31</v>
      </c>
      <c r="C2088" t="s">
        <v>8</v>
      </c>
      <c r="D2088">
        <v>135.5</v>
      </c>
      <c r="E2088">
        <v>135.19999999999999</v>
      </c>
      <c r="F2088">
        <v>135.4</v>
      </c>
    </row>
    <row r="2089" spans="1:6" x14ac:dyDescent="0.3">
      <c r="A2089">
        <v>2019</v>
      </c>
      <c r="B2089" t="s">
        <v>31</v>
      </c>
      <c r="C2089" t="s">
        <v>21</v>
      </c>
      <c r="D2089">
        <v>146.19999999999999</v>
      </c>
      <c r="E2089">
        <v>128.6</v>
      </c>
      <c r="F2089">
        <v>139.5</v>
      </c>
    </row>
    <row r="2090" spans="1:6" x14ac:dyDescent="0.3">
      <c r="A2090">
        <v>2019</v>
      </c>
      <c r="B2090" t="s">
        <v>31</v>
      </c>
      <c r="C2090" t="s">
        <v>29</v>
      </c>
      <c r="D2090">
        <v>141</v>
      </c>
      <c r="E2090">
        <v>138</v>
      </c>
      <c r="F2090">
        <v>139.6</v>
      </c>
    </row>
    <row r="2091" spans="1:6" x14ac:dyDescent="0.3">
      <c r="A2091">
        <v>2019</v>
      </c>
      <c r="B2091" t="s">
        <v>31</v>
      </c>
      <c r="C2091" t="s">
        <v>23</v>
      </c>
      <c r="D2091">
        <v>149.6</v>
      </c>
      <c r="E2091">
        <v>137.80000000000001</v>
      </c>
      <c r="F2091">
        <v>145.1</v>
      </c>
    </row>
    <row r="2092" spans="1:6" x14ac:dyDescent="0.3">
      <c r="A2092">
        <v>2019</v>
      </c>
      <c r="B2092" t="s">
        <v>31</v>
      </c>
      <c r="C2092" t="s">
        <v>22</v>
      </c>
      <c r="D2092">
        <v>150.1</v>
      </c>
      <c r="E2092">
        <v>136.30000000000001</v>
      </c>
      <c r="F2092">
        <v>143.6</v>
      </c>
    </row>
    <row r="2093" spans="1:6" x14ac:dyDescent="0.3">
      <c r="A2093">
        <v>2019</v>
      </c>
      <c r="B2093" t="s">
        <v>31</v>
      </c>
      <c r="C2093" t="s">
        <v>20</v>
      </c>
      <c r="D2093" t="s">
        <v>32</v>
      </c>
      <c r="E2093">
        <v>147.69999999999999</v>
      </c>
      <c r="F2093">
        <v>147.69999999999999</v>
      </c>
    </row>
    <row r="2094" spans="1:6" x14ac:dyDescent="0.3">
      <c r="A2094">
        <v>2019</v>
      </c>
      <c r="B2094" t="s">
        <v>31</v>
      </c>
      <c r="C2094" t="s">
        <v>4</v>
      </c>
      <c r="D2094">
        <v>152.5</v>
      </c>
      <c r="E2094">
        <v>149.4</v>
      </c>
      <c r="F2094">
        <v>151.4</v>
      </c>
    </row>
    <row r="2095" spans="1:6" x14ac:dyDescent="0.3">
      <c r="A2095">
        <v>2019</v>
      </c>
      <c r="B2095" t="s">
        <v>31</v>
      </c>
      <c r="C2095" t="s">
        <v>6</v>
      </c>
      <c r="D2095">
        <v>142.4</v>
      </c>
      <c r="E2095">
        <v>141.69999999999999</v>
      </c>
      <c r="F2095">
        <v>142.1</v>
      </c>
    </row>
    <row r="2096" spans="1:6" x14ac:dyDescent="0.3">
      <c r="A2096">
        <v>2019</v>
      </c>
      <c r="B2096" t="s">
        <v>31</v>
      </c>
      <c r="C2096" t="s">
        <v>28</v>
      </c>
      <c r="D2096">
        <v>141.69999999999999</v>
      </c>
      <c r="E2096">
        <v>131.80000000000001</v>
      </c>
      <c r="F2096">
        <v>136.9</v>
      </c>
    </row>
    <row r="2097" spans="1:6" x14ac:dyDescent="0.3">
      <c r="A2097">
        <v>2019</v>
      </c>
      <c r="B2097" t="s">
        <v>31</v>
      </c>
      <c r="C2097" t="s">
        <v>13</v>
      </c>
      <c r="D2097">
        <v>137</v>
      </c>
      <c r="E2097">
        <v>128.1</v>
      </c>
      <c r="F2097">
        <v>133.30000000000001</v>
      </c>
    </row>
    <row r="2098" spans="1:6" x14ac:dyDescent="0.3">
      <c r="A2098">
        <v>2019</v>
      </c>
      <c r="B2098" t="s">
        <v>31</v>
      </c>
      <c r="C2098" t="s">
        <v>7</v>
      </c>
      <c r="D2098">
        <v>123.9</v>
      </c>
      <c r="E2098">
        <v>118.1</v>
      </c>
      <c r="F2098">
        <v>121.8</v>
      </c>
    </row>
    <row r="2099" spans="1:6" x14ac:dyDescent="0.3">
      <c r="A2099">
        <v>2019</v>
      </c>
      <c r="B2099" t="s">
        <v>31</v>
      </c>
      <c r="C2099" t="s">
        <v>16</v>
      </c>
      <c r="D2099">
        <v>162.69999999999999</v>
      </c>
      <c r="E2099">
        <v>164.7</v>
      </c>
      <c r="F2099">
        <v>163.19999999999999</v>
      </c>
    </row>
    <row r="2100" spans="1:6" x14ac:dyDescent="0.3">
      <c r="A2100">
        <v>2019</v>
      </c>
      <c r="B2100" t="s">
        <v>31</v>
      </c>
      <c r="C2100" t="s">
        <v>27</v>
      </c>
      <c r="D2100">
        <v>133.5</v>
      </c>
      <c r="E2100">
        <v>131.69999999999999</v>
      </c>
      <c r="F2100">
        <v>132.80000000000001</v>
      </c>
    </row>
    <row r="2101" spans="1:6" x14ac:dyDescent="0.3">
      <c r="A2101">
        <v>2019</v>
      </c>
      <c r="B2101" t="s">
        <v>31</v>
      </c>
      <c r="C2101" t="s">
        <v>14</v>
      </c>
      <c r="D2101">
        <v>155.80000000000001</v>
      </c>
      <c r="E2101">
        <v>153.19999999999999</v>
      </c>
      <c r="F2101">
        <v>154.6</v>
      </c>
    </row>
    <row r="2102" spans="1:6" x14ac:dyDescent="0.3">
      <c r="A2102">
        <v>2019</v>
      </c>
      <c r="B2102" t="s">
        <v>31</v>
      </c>
      <c r="C2102" t="s">
        <v>10</v>
      </c>
      <c r="D2102">
        <v>121.3</v>
      </c>
      <c r="E2102">
        <v>118.2</v>
      </c>
      <c r="F2102">
        <v>120.3</v>
      </c>
    </row>
    <row r="2103" spans="1:6" x14ac:dyDescent="0.3">
      <c r="A2103">
        <v>2019</v>
      </c>
      <c r="B2103" t="s">
        <v>31</v>
      </c>
      <c r="C2103" t="s">
        <v>25</v>
      </c>
      <c r="D2103">
        <v>142.9</v>
      </c>
      <c r="E2103">
        <v>131.9</v>
      </c>
      <c r="F2103">
        <v>136.69999999999999</v>
      </c>
    </row>
    <row r="2104" spans="1:6" x14ac:dyDescent="0.3">
      <c r="A2104">
        <v>2019</v>
      </c>
      <c r="B2104" t="s">
        <v>31</v>
      </c>
      <c r="C2104" t="s">
        <v>12</v>
      </c>
      <c r="D2104">
        <v>138.9</v>
      </c>
      <c r="E2104">
        <v>140.4</v>
      </c>
      <c r="F2104">
        <v>139.4</v>
      </c>
    </row>
    <row r="2105" spans="1:6" x14ac:dyDescent="0.3">
      <c r="A2105">
        <v>2019</v>
      </c>
      <c r="B2105" t="s">
        <v>31</v>
      </c>
      <c r="C2105" t="s">
        <v>11</v>
      </c>
      <c r="D2105">
        <v>108.4</v>
      </c>
      <c r="E2105">
        <v>110.4</v>
      </c>
      <c r="F2105">
        <v>109.1</v>
      </c>
    </row>
    <row r="2106" spans="1:6" x14ac:dyDescent="0.3">
      <c r="A2106">
        <v>2019</v>
      </c>
      <c r="B2106" t="s">
        <v>31</v>
      </c>
      <c r="C2106" t="s">
        <v>24</v>
      </c>
      <c r="D2106">
        <v>128.6</v>
      </c>
      <c r="E2106">
        <v>118.6</v>
      </c>
      <c r="F2106">
        <v>123.3</v>
      </c>
    </row>
    <row r="2107" spans="1:6" x14ac:dyDescent="0.3">
      <c r="A2107">
        <v>2019</v>
      </c>
      <c r="B2107" t="s">
        <v>31</v>
      </c>
      <c r="C2107" t="s">
        <v>9</v>
      </c>
      <c r="D2107">
        <v>131.69999999999999</v>
      </c>
      <c r="E2107">
        <v>130.5</v>
      </c>
      <c r="F2107">
        <v>131.30000000000001</v>
      </c>
    </row>
    <row r="2108" spans="1:6" x14ac:dyDescent="0.3">
      <c r="A2108">
        <v>2019</v>
      </c>
      <c r="B2108" t="s">
        <v>44</v>
      </c>
      <c r="C2108" t="s">
        <v>3</v>
      </c>
      <c r="D2108">
        <v>138.4</v>
      </c>
      <c r="E2108">
        <v>141.4</v>
      </c>
      <c r="F2108">
        <v>139.30000000000001</v>
      </c>
    </row>
    <row r="2109" spans="1:6" x14ac:dyDescent="0.3">
      <c r="A2109">
        <v>2019</v>
      </c>
      <c r="B2109" t="s">
        <v>44</v>
      </c>
      <c r="C2109" t="s">
        <v>17</v>
      </c>
      <c r="D2109">
        <v>151.6</v>
      </c>
      <c r="E2109">
        <v>144.69999999999999</v>
      </c>
      <c r="F2109">
        <v>148.9</v>
      </c>
    </row>
    <row r="2110" spans="1:6" x14ac:dyDescent="0.3">
      <c r="A2110">
        <v>2019</v>
      </c>
      <c r="B2110" t="s">
        <v>44</v>
      </c>
      <c r="C2110" t="s">
        <v>19</v>
      </c>
      <c r="D2110">
        <v>150.9</v>
      </c>
      <c r="E2110">
        <v>142.69999999999999</v>
      </c>
      <c r="F2110">
        <v>147.6</v>
      </c>
    </row>
    <row r="2111" spans="1:6" x14ac:dyDescent="0.3">
      <c r="A2111">
        <v>2019</v>
      </c>
      <c r="B2111" t="s">
        <v>44</v>
      </c>
      <c r="C2111" t="s">
        <v>26</v>
      </c>
      <c r="D2111">
        <v>159.1</v>
      </c>
      <c r="E2111">
        <v>150.4</v>
      </c>
      <c r="F2111">
        <v>154</v>
      </c>
    </row>
    <row r="2112" spans="1:6" x14ac:dyDescent="0.3">
      <c r="A2112">
        <v>2019</v>
      </c>
      <c r="B2112" t="s">
        <v>44</v>
      </c>
      <c r="C2112" t="s">
        <v>5</v>
      </c>
      <c r="D2112">
        <v>138.4</v>
      </c>
      <c r="E2112">
        <v>142.5</v>
      </c>
      <c r="F2112">
        <v>140</v>
      </c>
    </row>
    <row r="2113" spans="1:6" x14ac:dyDescent="0.3">
      <c r="A2113">
        <v>2019</v>
      </c>
      <c r="B2113" t="s">
        <v>44</v>
      </c>
      <c r="C2113" t="s">
        <v>15</v>
      </c>
      <c r="D2113">
        <v>143</v>
      </c>
      <c r="E2113">
        <v>147.69999999999999</v>
      </c>
      <c r="F2113">
        <v>144.69999999999999</v>
      </c>
    </row>
    <row r="2114" spans="1:6" x14ac:dyDescent="0.3">
      <c r="A2114">
        <v>2019</v>
      </c>
      <c r="B2114" t="s">
        <v>44</v>
      </c>
      <c r="C2114" t="s">
        <v>18</v>
      </c>
      <c r="D2114">
        <v>146.6</v>
      </c>
      <c r="E2114">
        <v>131.9</v>
      </c>
      <c r="F2114">
        <v>140.5</v>
      </c>
    </row>
    <row r="2115" spans="1:6" x14ac:dyDescent="0.3">
      <c r="A2115">
        <v>2019</v>
      </c>
      <c r="B2115" t="s">
        <v>44</v>
      </c>
      <c r="C2115" t="s">
        <v>8</v>
      </c>
      <c r="D2115">
        <v>146.4</v>
      </c>
      <c r="E2115">
        <v>154.69999999999999</v>
      </c>
      <c r="F2115">
        <v>150.30000000000001</v>
      </c>
    </row>
    <row r="2116" spans="1:6" x14ac:dyDescent="0.3">
      <c r="A2116">
        <v>2019</v>
      </c>
      <c r="B2116" t="s">
        <v>44</v>
      </c>
      <c r="C2116" t="s">
        <v>21</v>
      </c>
      <c r="D2116">
        <v>146.80000000000001</v>
      </c>
      <c r="E2116">
        <v>127</v>
      </c>
      <c r="F2116">
        <v>139.30000000000001</v>
      </c>
    </row>
    <row r="2117" spans="1:6" x14ac:dyDescent="0.3">
      <c r="A2117">
        <v>2019</v>
      </c>
      <c r="B2117" t="s">
        <v>44</v>
      </c>
      <c r="C2117" t="s">
        <v>29</v>
      </c>
      <c r="D2117">
        <v>144.9</v>
      </c>
      <c r="E2117">
        <v>143.30000000000001</v>
      </c>
      <c r="F2117">
        <v>144.19999999999999</v>
      </c>
    </row>
    <row r="2118" spans="1:6" x14ac:dyDescent="0.3">
      <c r="A2118">
        <v>2019</v>
      </c>
      <c r="B2118" t="s">
        <v>44</v>
      </c>
      <c r="C2118" t="s">
        <v>23</v>
      </c>
      <c r="D2118">
        <v>152.19999999999999</v>
      </c>
      <c r="E2118">
        <v>140.80000000000001</v>
      </c>
      <c r="F2118">
        <v>147.9</v>
      </c>
    </row>
    <row r="2119" spans="1:6" x14ac:dyDescent="0.3">
      <c r="A2119">
        <v>2019</v>
      </c>
      <c r="B2119" t="s">
        <v>44</v>
      </c>
      <c r="C2119" t="s">
        <v>22</v>
      </c>
      <c r="D2119">
        <v>150</v>
      </c>
      <c r="E2119">
        <v>137.69999999999999</v>
      </c>
      <c r="F2119">
        <v>144.19999999999999</v>
      </c>
    </row>
    <row r="2120" spans="1:6" x14ac:dyDescent="0.3">
      <c r="A2120">
        <v>2019</v>
      </c>
      <c r="B2120" t="s">
        <v>44</v>
      </c>
      <c r="C2120" t="s">
        <v>20</v>
      </c>
      <c r="D2120" t="s">
        <v>32</v>
      </c>
      <c r="E2120">
        <v>150.6</v>
      </c>
      <c r="F2120">
        <v>150.6</v>
      </c>
    </row>
    <row r="2121" spans="1:6" x14ac:dyDescent="0.3">
      <c r="A2121">
        <v>2019</v>
      </c>
      <c r="B2121" t="s">
        <v>44</v>
      </c>
      <c r="C2121" t="s">
        <v>4</v>
      </c>
      <c r="D2121">
        <v>164</v>
      </c>
      <c r="E2121">
        <v>160.19999999999999</v>
      </c>
      <c r="F2121">
        <v>162.69999999999999</v>
      </c>
    </row>
    <row r="2122" spans="1:6" x14ac:dyDescent="0.3">
      <c r="A2122">
        <v>2019</v>
      </c>
      <c r="B2122" t="s">
        <v>44</v>
      </c>
      <c r="C2122" t="s">
        <v>6</v>
      </c>
      <c r="D2122">
        <v>143.9</v>
      </c>
      <c r="E2122">
        <v>144.1</v>
      </c>
      <c r="F2122">
        <v>144</v>
      </c>
    </row>
    <row r="2123" spans="1:6" x14ac:dyDescent="0.3">
      <c r="A2123">
        <v>2019</v>
      </c>
      <c r="B2123" t="s">
        <v>44</v>
      </c>
      <c r="C2123" t="s">
        <v>28</v>
      </c>
      <c r="D2123">
        <v>144.19999999999999</v>
      </c>
      <c r="E2123">
        <v>134.5</v>
      </c>
      <c r="F2123">
        <v>139.5</v>
      </c>
    </row>
    <row r="2124" spans="1:6" x14ac:dyDescent="0.3">
      <c r="A2124">
        <v>2019</v>
      </c>
      <c r="B2124" t="s">
        <v>44</v>
      </c>
      <c r="C2124" t="s">
        <v>13</v>
      </c>
      <c r="D2124">
        <v>138.5</v>
      </c>
      <c r="E2124">
        <v>129.5</v>
      </c>
      <c r="F2124">
        <v>134.69999999999999</v>
      </c>
    </row>
    <row r="2125" spans="1:6" x14ac:dyDescent="0.3">
      <c r="A2125">
        <v>2019</v>
      </c>
      <c r="B2125" t="s">
        <v>44</v>
      </c>
      <c r="C2125" t="s">
        <v>7</v>
      </c>
      <c r="D2125">
        <v>124.4</v>
      </c>
      <c r="E2125">
        <v>119.3</v>
      </c>
      <c r="F2125">
        <v>122.5</v>
      </c>
    </row>
    <row r="2126" spans="1:6" x14ac:dyDescent="0.3">
      <c r="A2126">
        <v>2019</v>
      </c>
      <c r="B2126" t="s">
        <v>44</v>
      </c>
      <c r="C2126" t="s">
        <v>16</v>
      </c>
      <c r="D2126">
        <v>164.5</v>
      </c>
      <c r="E2126">
        <v>167.2</v>
      </c>
      <c r="F2126">
        <v>165.2</v>
      </c>
    </row>
    <row r="2127" spans="1:6" x14ac:dyDescent="0.3">
      <c r="A2127">
        <v>2019</v>
      </c>
      <c r="B2127" t="s">
        <v>44</v>
      </c>
      <c r="C2127" t="s">
        <v>27</v>
      </c>
      <c r="D2127">
        <v>136.1</v>
      </c>
      <c r="E2127">
        <v>135.1</v>
      </c>
      <c r="F2127">
        <v>135.69999999999999</v>
      </c>
    </row>
    <row r="2128" spans="1:6" x14ac:dyDescent="0.3">
      <c r="A2128">
        <v>2019</v>
      </c>
      <c r="B2128" t="s">
        <v>44</v>
      </c>
      <c r="C2128" t="s">
        <v>14</v>
      </c>
      <c r="D2128">
        <v>156.69999999999999</v>
      </c>
      <c r="E2128">
        <v>155.6</v>
      </c>
      <c r="F2128">
        <v>156.19999999999999</v>
      </c>
    </row>
    <row r="2129" spans="1:6" x14ac:dyDescent="0.3">
      <c r="A2129">
        <v>2019</v>
      </c>
      <c r="B2129" t="s">
        <v>44</v>
      </c>
      <c r="C2129" t="s">
        <v>10</v>
      </c>
      <c r="D2129">
        <v>130.6</v>
      </c>
      <c r="E2129">
        <v>128.9</v>
      </c>
      <c r="F2129">
        <v>130</v>
      </c>
    </row>
    <row r="2130" spans="1:6" x14ac:dyDescent="0.3">
      <c r="A2130">
        <v>2019</v>
      </c>
      <c r="B2130" t="s">
        <v>44</v>
      </c>
      <c r="C2130" t="s">
        <v>25</v>
      </c>
      <c r="D2130">
        <v>147.5</v>
      </c>
      <c r="E2130">
        <v>135</v>
      </c>
      <c r="F2130">
        <v>140.5</v>
      </c>
    </row>
    <row r="2131" spans="1:6" x14ac:dyDescent="0.3">
      <c r="A2131">
        <v>2019</v>
      </c>
      <c r="B2131" t="s">
        <v>44</v>
      </c>
      <c r="C2131" t="s">
        <v>12</v>
      </c>
      <c r="D2131">
        <v>141.69999999999999</v>
      </c>
      <c r="E2131">
        <v>141.6</v>
      </c>
      <c r="F2131">
        <v>141.69999999999999</v>
      </c>
    </row>
    <row r="2132" spans="1:6" x14ac:dyDescent="0.3">
      <c r="A2132">
        <v>2019</v>
      </c>
      <c r="B2132" t="s">
        <v>44</v>
      </c>
      <c r="C2132" t="s">
        <v>11</v>
      </c>
      <c r="D2132">
        <v>110.8</v>
      </c>
      <c r="E2132">
        <v>111.8</v>
      </c>
      <c r="F2132">
        <v>111.1</v>
      </c>
    </row>
    <row r="2133" spans="1:6" x14ac:dyDescent="0.3">
      <c r="A2133">
        <v>2019</v>
      </c>
      <c r="B2133" t="s">
        <v>44</v>
      </c>
      <c r="C2133" t="s">
        <v>24</v>
      </c>
      <c r="D2133">
        <v>131.19999999999999</v>
      </c>
      <c r="E2133">
        <v>120.6</v>
      </c>
      <c r="F2133">
        <v>125.6</v>
      </c>
    </row>
    <row r="2134" spans="1:6" x14ac:dyDescent="0.3">
      <c r="A2134">
        <v>2019</v>
      </c>
      <c r="B2134" t="s">
        <v>44</v>
      </c>
      <c r="C2134" t="s">
        <v>9</v>
      </c>
      <c r="D2134">
        <v>150.1</v>
      </c>
      <c r="E2134">
        <v>180.1</v>
      </c>
      <c r="F2134">
        <v>160.30000000000001</v>
      </c>
    </row>
    <row r="2135" spans="1:6" x14ac:dyDescent="0.3">
      <c r="A2135">
        <v>2019</v>
      </c>
      <c r="B2135" t="s">
        <v>42</v>
      </c>
      <c r="C2135" t="s">
        <v>3</v>
      </c>
      <c r="D2135">
        <v>137.80000000000001</v>
      </c>
      <c r="E2135">
        <v>140.69999999999999</v>
      </c>
      <c r="F2135">
        <v>138.69999999999999</v>
      </c>
    </row>
    <row r="2136" spans="1:6" x14ac:dyDescent="0.3">
      <c r="A2136">
        <v>2019</v>
      </c>
      <c r="B2136" t="s">
        <v>42</v>
      </c>
      <c r="C2136" t="s">
        <v>17</v>
      </c>
      <c r="D2136">
        <v>151.4</v>
      </c>
      <c r="E2136">
        <v>144.30000000000001</v>
      </c>
      <c r="F2136">
        <v>148.6</v>
      </c>
    </row>
    <row r="2137" spans="1:6" x14ac:dyDescent="0.3">
      <c r="A2137">
        <v>2019</v>
      </c>
      <c r="B2137" t="s">
        <v>42</v>
      </c>
      <c r="C2137" t="s">
        <v>19</v>
      </c>
      <c r="D2137">
        <v>150.69999999999999</v>
      </c>
      <c r="E2137">
        <v>142.4</v>
      </c>
      <c r="F2137">
        <v>147.4</v>
      </c>
    </row>
    <row r="2138" spans="1:6" x14ac:dyDescent="0.3">
      <c r="A2138">
        <v>2019</v>
      </c>
      <c r="B2138" t="s">
        <v>42</v>
      </c>
      <c r="C2138" t="s">
        <v>26</v>
      </c>
      <c r="D2138">
        <v>157.69999999999999</v>
      </c>
      <c r="E2138">
        <v>148.9</v>
      </c>
      <c r="F2138">
        <v>152.5</v>
      </c>
    </row>
    <row r="2139" spans="1:6" x14ac:dyDescent="0.3">
      <c r="A2139">
        <v>2019</v>
      </c>
      <c r="B2139" t="s">
        <v>42</v>
      </c>
      <c r="C2139" t="s">
        <v>5</v>
      </c>
      <c r="D2139">
        <v>136.19999999999999</v>
      </c>
      <c r="E2139">
        <v>140.4</v>
      </c>
      <c r="F2139">
        <v>137.80000000000001</v>
      </c>
    </row>
    <row r="2140" spans="1:6" x14ac:dyDescent="0.3">
      <c r="A2140">
        <v>2019</v>
      </c>
      <c r="B2140" t="s">
        <v>42</v>
      </c>
      <c r="C2140" t="s">
        <v>15</v>
      </c>
      <c r="D2140">
        <v>141</v>
      </c>
      <c r="E2140">
        <v>145.6</v>
      </c>
      <c r="F2140">
        <v>142.69999999999999</v>
      </c>
    </row>
    <row r="2141" spans="1:6" x14ac:dyDescent="0.3">
      <c r="A2141">
        <v>2019</v>
      </c>
      <c r="B2141" t="s">
        <v>42</v>
      </c>
      <c r="C2141" t="s">
        <v>18</v>
      </c>
      <c r="D2141">
        <v>146.5</v>
      </c>
      <c r="E2141">
        <v>131.69999999999999</v>
      </c>
      <c r="F2141">
        <v>140.4</v>
      </c>
    </row>
    <row r="2142" spans="1:6" x14ac:dyDescent="0.3">
      <c r="A2142">
        <v>2019</v>
      </c>
      <c r="B2142" t="s">
        <v>42</v>
      </c>
      <c r="C2142" t="s">
        <v>8</v>
      </c>
      <c r="D2142">
        <v>143.30000000000001</v>
      </c>
      <c r="E2142">
        <v>150.9</v>
      </c>
      <c r="F2142">
        <v>146.80000000000001</v>
      </c>
    </row>
    <row r="2143" spans="1:6" x14ac:dyDescent="0.3">
      <c r="A2143">
        <v>2019</v>
      </c>
      <c r="B2143" t="s">
        <v>42</v>
      </c>
      <c r="C2143" t="s">
        <v>21</v>
      </c>
      <c r="D2143">
        <v>147.80000000000001</v>
      </c>
      <c r="E2143">
        <v>130.5</v>
      </c>
      <c r="F2143">
        <v>141.19999999999999</v>
      </c>
    </row>
    <row r="2144" spans="1:6" x14ac:dyDescent="0.3">
      <c r="A2144">
        <v>2019</v>
      </c>
      <c r="B2144" t="s">
        <v>42</v>
      </c>
      <c r="C2144" t="s">
        <v>29</v>
      </c>
      <c r="D2144">
        <v>143.6</v>
      </c>
      <c r="E2144">
        <v>142.1</v>
      </c>
      <c r="F2144">
        <v>142.9</v>
      </c>
    </row>
    <row r="2145" spans="1:6" x14ac:dyDescent="0.3">
      <c r="A2145">
        <v>2019</v>
      </c>
      <c r="B2145" t="s">
        <v>42</v>
      </c>
      <c r="C2145" t="s">
        <v>23</v>
      </c>
      <c r="D2145">
        <v>151.69999999999999</v>
      </c>
      <c r="E2145">
        <v>140.30000000000001</v>
      </c>
      <c r="F2145">
        <v>147.4</v>
      </c>
    </row>
    <row r="2146" spans="1:6" x14ac:dyDescent="0.3">
      <c r="A2146">
        <v>2019</v>
      </c>
      <c r="B2146" t="s">
        <v>42</v>
      </c>
      <c r="C2146" t="s">
        <v>22</v>
      </c>
      <c r="D2146">
        <v>149.6</v>
      </c>
      <c r="E2146">
        <v>137.4</v>
      </c>
      <c r="F2146">
        <v>143.80000000000001</v>
      </c>
    </row>
    <row r="2147" spans="1:6" x14ac:dyDescent="0.3">
      <c r="A2147">
        <v>2019</v>
      </c>
      <c r="B2147" t="s">
        <v>42</v>
      </c>
      <c r="C2147" t="s">
        <v>20</v>
      </c>
      <c r="D2147" t="s">
        <v>32</v>
      </c>
      <c r="E2147">
        <v>149.4</v>
      </c>
      <c r="F2147">
        <v>149.4</v>
      </c>
    </row>
    <row r="2148" spans="1:6" x14ac:dyDescent="0.3">
      <c r="A2148">
        <v>2019</v>
      </c>
      <c r="B2148" t="s">
        <v>42</v>
      </c>
      <c r="C2148" t="s">
        <v>4</v>
      </c>
      <c r="D2148">
        <v>163.5</v>
      </c>
      <c r="E2148">
        <v>159.6</v>
      </c>
      <c r="F2148">
        <v>162.1</v>
      </c>
    </row>
    <row r="2149" spans="1:6" x14ac:dyDescent="0.3">
      <c r="A2149">
        <v>2019</v>
      </c>
      <c r="B2149" t="s">
        <v>42</v>
      </c>
      <c r="C2149" t="s">
        <v>6</v>
      </c>
      <c r="D2149">
        <v>143.19999999999999</v>
      </c>
      <c r="E2149">
        <v>143.4</v>
      </c>
      <c r="F2149">
        <v>143.30000000000001</v>
      </c>
    </row>
    <row r="2150" spans="1:6" x14ac:dyDescent="0.3">
      <c r="A2150">
        <v>2019</v>
      </c>
      <c r="B2150" t="s">
        <v>42</v>
      </c>
      <c r="C2150" t="s">
        <v>28</v>
      </c>
      <c r="D2150">
        <v>143.30000000000001</v>
      </c>
      <c r="E2150">
        <v>133.6</v>
      </c>
      <c r="F2150">
        <v>138.6</v>
      </c>
    </row>
    <row r="2151" spans="1:6" x14ac:dyDescent="0.3">
      <c r="A2151">
        <v>2019</v>
      </c>
      <c r="B2151" t="s">
        <v>42</v>
      </c>
      <c r="C2151" t="s">
        <v>13</v>
      </c>
      <c r="D2151">
        <v>138</v>
      </c>
      <c r="E2151">
        <v>129</v>
      </c>
      <c r="F2151">
        <v>134.19999999999999</v>
      </c>
    </row>
    <row r="2152" spans="1:6" x14ac:dyDescent="0.3">
      <c r="A2152">
        <v>2019</v>
      </c>
      <c r="B2152" t="s">
        <v>42</v>
      </c>
      <c r="C2152" t="s">
        <v>7</v>
      </c>
      <c r="D2152">
        <v>124.3</v>
      </c>
      <c r="E2152">
        <v>118.6</v>
      </c>
      <c r="F2152">
        <v>122.2</v>
      </c>
    </row>
    <row r="2153" spans="1:6" x14ac:dyDescent="0.3">
      <c r="A2153">
        <v>2019</v>
      </c>
      <c r="B2153" t="s">
        <v>42</v>
      </c>
      <c r="C2153" t="s">
        <v>16</v>
      </c>
      <c r="D2153">
        <v>164.2</v>
      </c>
      <c r="E2153">
        <v>166.7</v>
      </c>
      <c r="F2153">
        <v>164.9</v>
      </c>
    </row>
    <row r="2154" spans="1:6" x14ac:dyDescent="0.3">
      <c r="A2154">
        <v>2019</v>
      </c>
      <c r="B2154" t="s">
        <v>42</v>
      </c>
      <c r="C2154" t="s">
        <v>27</v>
      </c>
      <c r="D2154">
        <v>134.80000000000001</v>
      </c>
      <c r="E2154">
        <v>133.69999999999999</v>
      </c>
      <c r="F2154">
        <v>134.30000000000001</v>
      </c>
    </row>
    <row r="2155" spans="1:6" x14ac:dyDescent="0.3">
      <c r="A2155">
        <v>2019</v>
      </c>
      <c r="B2155" t="s">
        <v>42</v>
      </c>
      <c r="C2155" t="s">
        <v>14</v>
      </c>
      <c r="D2155">
        <v>156.6</v>
      </c>
      <c r="E2155">
        <v>155.1</v>
      </c>
      <c r="F2155">
        <v>155.9</v>
      </c>
    </row>
    <row r="2156" spans="1:6" x14ac:dyDescent="0.3">
      <c r="A2156">
        <v>2019</v>
      </c>
      <c r="B2156" t="s">
        <v>42</v>
      </c>
      <c r="C2156" t="s">
        <v>10</v>
      </c>
      <c r="D2156">
        <v>128.69999999999999</v>
      </c>
      <c r="E2156">
        <v>127.4</v>
      </c>
      <c r="F2156">
        <v>128.30000000000001</v>
      </c>
    </row>
    <row r="2157" spans="1:6" x14ac:dyDescent="0.3">
      <c r="A2157">
        <v>2019</v>
      </c>
      <c r="B2157" t="s">
        <v>42</v>
      </c>
      <c r="C2157" t="s">
        <v>25</v>
      </c>
      <c r="D2157">
        <v>146.4</v>
      </c>
      <c r="E2157">
        <v>134.30000000000001</v>
      </c>
      <c r="F2157">
        <v>139.6</v>
      </c>
    </row>
    <row r="2158" spans="1:6" x14ac:dyDescent="0.3">
      <c r="A2158">
        <v>2019</v>
      </c>
      <c r="B2158" t="s">
        <v>42</v>
      </c>
      <c r="C2158" t="s">
        <v>12</v>
      </c>
      <c r="D2158">
        <v>140.4</v>
      </c>
      <c r="E2158">
        <v>141</v>
      </c>
      <c r="F2158">
        <v>140.6</v>
      </c>
    </row>
    <row r="2159" spans="1:6" x14ac:dyDescent="0.3">
      <c r="A2159">
        <v>2019</v>
      </c>
      <c r="B2159" t="s">
        <v>42</v>
      </c>
      <c r="C2159" t="s">
        <v>11</v>
      </c>
      <c r="D2159">
        <v>110.6</v>
      </c>
      <c r="E2159">
        <v>111.8</v>
      </c>
      <c r="F2159">
        <v>111</v>
      </c>
    </row>
    <row r="2160" spans="1:6" x14ac:dyDescent="0.3">
      <c r="A2160">
        <v>2019</v>
      </c>
      <c r="B2160" t="s">
        <v>42</v>
      </c>
      <c r="C2160" t="s">
        <v>24</v>
      </c>
      <c r="D2160">
        <v>130.19999999999999</v>
      </c>
      <c r="E2160">
        <v>119.6</v>
      </c>
      <c r="F2160">
        <v>124.6</v>
      </c>
    </row>
    <row r="2161" spans="1:6" x14ac:dyDescent="0.3">
      <c r="A2161">
        <v>2019</v>
      </c>
      <c r="B2161" t="s">
        <v>42</v>
      </c>
      <c r="C2161" t="s">
        <v>9</v>
      </c>
      <c r="D2161">
        <v>140.6</v>
      </c>
      <c r="E2161">
        <v>169.8</v>
      </c>
      <c r="F2161">
        <v>150.5</v>
      </c>
    </row>
    <row r="2162" spans="1:6" x14ac:dyDescent="0.3">
      <c r="A2162">
        <v>2019</v>
      </c>
      <c r="B2162" t="s">
        <v>38</v>
      </c>
      <c r="C2162" t="s">
        <v>3</v>
      </c>
      <c r="D2162">
        <v>136.9</v>
      </c>
      <c r="E2162">
        <v>139.69999999999999</v>
      </c>
      <c r="F2162">
        <v>137.80000000000001</v>
      </c>
    </row>
    <row r="2163" spans="1:6" x14ac:dyDescent="0.3">
      <c r="A2163">
        <v>2019</v>
      </c>
      <c r="B2163" t="s">
        <v>38</v>
      </c>
      <c r="C2163" t="s">
        <v>17</v>
      </c>
      <c r="D2163">
        <v>150.80000000000001</v>
      </c>
      <c r="E2163">
        <v>143.5</v>
      </c>
      <c r="F2163">
        <v>147.9</v>
      </c>
    </row>
    <row r="2164" spans="1:6" x14ac:dyDescent="0.3">
      <c r="A2164">
        <v>2019</v>
      </c>
      <c r="B2164" t="s">
        <v>38</v>
      </c>
      <c r="C2164" t="s">
        <v>19</v>
      </c>
      <c r="D2164">
        <v>150.1</v>
      </c>
      <c r="E2164">
        <v>141.6</v>
      </c>
      <c r="F2164">
        <v>146.69999999999999</v>
      </c>
    </row>
    <row r="2165" spans="1:6" x14ac:dyDescent="0.3">
      <c r="A2165">
        <v>2019</v>
      </c>
      <c r="B2165" t="s">
        <v>38</v>
      </c>
      <c r="C2165" t="s">
        <v>26</v>
      </c>
      <c r="D2165">
        <v>155.5</v>
      </c>
      <c r="E2165">
        <v>146.69999999999999</v>
      </c>
      <c r="F2165">
        <v>150.30000000000001</v>
      </c>
    </row>
    <row r="2166" spans="1:6" x14ac:dyDescent="0.3">
      <c r="A2166">
        <v>2019</v>
      </c>
      <c r="B2166" t="s">
        <v>38</v>
      </c>
      <c r="C2166" t="s">
        <v>5</v>
      </c>
      <c r="D2166">
        <v>138.69999999999999</v>
      </c>
      <c r="E2166">
        <v>142.9</v>
      </c>
      <c r="F2166">
        <v>140.30000000000001</v>
      </c>
    </row>
    <row r="2167" spans="1:6" x14ac:dyDescent="0.3">
      <c r="A2167">
        <v>2019</v>
      </c>
      <c r="B2167" t="s">
        <v>38</v>
      </c>
      <c r="C2167" t="s">
        <v>15</v>
      </c>
      <c r="D2167">
        <v>137.30000000000001</v>
      </c>
      <c r="E2167">
        <v>139.6</v>
      </c>
      <c r="F2167">
        <v>138.1</v>
      </c>
    </row>
    <row r="2168" spans="1:6" x14ac:dyDescent="0.3">
      <c r="A2168">
        <v>2019</v>
      </c>
      <c r="B2168" t="s">
        <v>38</v>
      </c>
      <c r="C2168" t="s">
        <v>18</v>
      </c>
      <c r="D2168">
        <v>146.1</v>
      </c>
      <c r="E2168">
        <v>131.19999999999999</v>
      </c>
      <c r="F2168">
        <v>139.9</v>
      </c>
    </row>
    <row r="2169" spans="1:6" x14ac:dyDescent="0.3">
      <c r="A2169">
        <v>2019</v>
      </c>
      <c r="B2169" t="s">
        <v>38</v>
      </c>
      <c r="C2169" t="s">
        <v>8</v>
      </c>
      <c r="D2169">
        <v>136.1</v>
      </c>
      <c r="E2169">
        <v>139.4</v>
      </c>
      <c r="F2169">
        <v>137.6</v>
      </c>
    </row>
    <row r="2170" spans="1:6" x14ac:dyDescent="0.3">
      <c r="A2170">
        <v>2019</v>
      </c>
      <c r="B2170" t="s">
        <v>38</v>
      </c>
      <c r="C2170" t="s">
        <v>21</v>
      </c>
      <c r="D2170">
        <v>146.4</v>
      </c>
      <c r="E2170">
        <v>128.80000000000001</v>
      </c>
      <c r="F2170">
        <v>139.69999999999999</v>
      </c>
    </row>
    <row r="2171" spans="1:6" x14ac:dyDescent="0.3">
      <c r="A2171">
        <v>2019</v>
      </c>
      <c r="B2171" t="s">
        <v>38</v>
      </c>
      <c r="C2171" t="s">
        <v>29</v>
      </c>
      <c r="D2171">
        <v>141.19999999999999</v>
      </c>
      <c r="E2171">
        <v>139.5</v>
      </c>
      <c r="F2171">
        <v>140.4</v>
      </c>
    </row>
    <row r="2172" spans="1:6" x14ac:dyDescent="0.3">
      <c r="A2172">
        <v>2019</v>
      </c>
      <c r="B2172" t="s">
        <v>38</v>
      </c>
      <c r="C2172" t="s">
        <v>23</v>
      </c>
      <c r="D2172">
        <v>150.4</v>
      </c>
      <c r="E2172">
        <v>139.19999999999999</v>
      </c>
      <c r="F2172">
        <v>146.19999999999999</v>
      </c>
    </row>
    <row r="2173" spans="1:6" x14ac:dyDescent="0.3">
      <c r="A2173">
        <v>2019</v>
      </c>
      <c r="B2173" t="s">
        <v>38</v>
      </c>
      <c r="C2173" t="s">
        <v>22</v>
      </c>
      <c r="D2173">
        <v>150</v>
      </c>
      <c r="E2173">
        <v>136.80000000000001</v>
      </c>
      <c r="F2173">
        <v>143.80000000000001</v>
      </c>
    </row>
    <row r="2174" spans="1:6" x14ac:dyDescent="0.3">
      <c r="A2174">
        <v>2019</v>
      </c>
      <c r="B2174" t="s">
        <v>38</v>
      </c>
      <c r="C2174" t="s">
        <v>20</v>
      </c>
      <c r="D2174" t="s">
        <v>32</v>
      </c>
      <c r="E2174">
        <v>149</v>
      </c>
      <c r="F2174">
        <v>149</v>
      </c>
    </row>
    <row r="2175" spans="1:6" x14ac:dyDescent="0.3">
      <c r="A2175">
        <v>2019</v>
      </c>
      <c r="B2175" t="s">
        <v>38</v>
      </c>
      <c r="C2175" t="s">
        <v>4</v>
      </c>
      <c r="D2175">
        <v>154.1</v>
      </c>
      <c r="E2175">
        <v>151.1</v>
      </c>
      <c r="F2175">
        <v>153</v>
      </c>
    </row>
    <row r="2176" spans="1:6" x14ac:dyDescent="0.3">
      <c r="A2176">
        <v>2019</v>
      </c>
      <c r="B2176" t="s">
        <v>38</v>
      </c>
      <c r="C2176" t="s">
        <v>6</v>
      </c>
      <c r="D2176">
        <v>142.5</v>
      </c>
      <c r="E2176">
        <v>141.9</v>
      </c>
      <c r="F2176">
        <v>142.30000000000001</v>
      </c>
    </row>
    <row r="2177" spans="1:6" x14ac:dyDescent="0.3">
      <c r="A2177">
        <v>2019</v>
      </c>
      <c r="B2177" t="s">
        <v>38</v>
      </c>
      <c r="C2177" t="s">
        <v>28</v>
      </c>
      <c r="D2177">
        <v>142.4</v>
      </c>
      <c r="E2177">
        <v>132.80000000000001</v>
      </c>
      <c r="F2177">
        <v>137.69999999999999</v>
      </c>
    </row>
    <row r="2178" spans="1:6" x14ac:dyDescent="0.3">
      <c r="A2178">
        <v>2019</v>
      </c>
      <c r="B2178" t="s">
        <v>38</v>
      </c>
      <c r="C2178" t="s">
        <v>13</v>
      </c>
      <c r="D2178">
        <v>137.4</v>
      </c>
      <c r="E2178">
        <v>128.5</v>
      </c>
      <c r="F2178">
        <v>133.69999999999999</v>
      </c>
    </row>
    <row r="2179" spans="1:6" x14ac:dyDescent="0.3">
      <c r="A2179">
        <v>2019</v>
      </c>
      <c r="B2179" t="s">
        <v>38</v>
      </c>
      <c r="C2179" t="s">
        <v>7</v>
      </c>
      <c r="D2179">
        <v>124.1</v>
      </c>
      <c r="E2179">
        <v>118.4</v>
      </c>
      <c r="F2179">
        <v>122</v>
      </c>
    </row>
    <row r="2180" spans="1:6" x14ac:dyDescent="0.3">
      <c r="A2180">
        <v>2019</v>
      </c>
      <c r="B2180" t="s">
        <v>38</v>
      </c>
      <c r="C2180" t="s">
        <v>16</v>
      </c>
      <c r="D2180">
        <v>162.9</v>
      </c>
      <c r="E2180">
        <v>165.3</v>
      </c>
      <c r="F2180">
        <v>163.5</v>
      </c>
    </row>
    <row r="2181" spans="1:6" x14ac:dyDescent="0.3">
      <c r="A2181">
        <v>2019</v>
      </c>
      <c r="B2181" t="s">
        <v>38</v>
      </c>
      <c r="C2181" t="s">
        <v>27</v>
      </c>
      <c r="D2181">
        <v>134</v>
      </c>
      <c r="E2181">
        <v>132.5</v>
      </c>
      <c r="F2181">
        <v>133.4</v>
      </c>
    </row>
    <row r="2182" spans="1:6" x14ac:dyDescent="0.3">
      <c r="A2182">
        <v>2019</v>
      </c>
      <c r="B2182" t="s">
        <v>38</v>
      </c>
      <c r="C2182" t="s">
        <v>14</v>
      </c>
      <c r="D2182">
        <v>156.4</v>
      </c>
      <c r="E2182">
        <v>153.9</v>
      </c>
      <c r="F2182">
        <v>155.19999999999999</v>
      </c>
    </row>
    <row r="2183" spans="1:6" x14ac:dyDescent="0.3">
      <c r="A2183">
        <v>2019</v>
      </c>
      <c r="B2183" t="s">
        <v>38</v>
      </c>
      <c r="C2183" t="s">
        <v>10</v>
      </c>
      <c r="D2183">
        <v>122.3</v>
      </c>
      <c r="E2183">
        <v>120.7</v>
      </c>
      <c r="F2183">
        <v>121.8</v>
      </c>
    </row>
    <row r="2184" spans="1:6" x14ac:dyDescent="0.3">
      <c r="A2184">
        <v>2019</v>
      </c>
      <c r="B2184" t="s">
        <v>38</v>
      </c>
      <c r="C2184" t="s">
        <v>25</v>
      </c>
      <c r="D2184">
        <v>143.80000000000001</v>
      </c>
      <c r="E2184">
        <v>133</v>
      </c>
      <c r="F2184">
        <v>137.69999999999999</v>
      </c>
    </row>
    <row r="2185" spans="1:6" x14ac:dyDescent="0.3">
      <c r="A2185">
        <v>2019</v>
      </c>
      <c r="B2185" t="s">
        <v>38</v>
      </c>
      <c r="C2185" t="s">
        <v>12</v>
      </c>
      <c r="D2185">
        <v>138.9</v>
      </c>
      <c r="E2185">
        <v>140.69999999999999</v>
      </c>
      <c r="F2185">
        <v>139.5</v>
      </c>
    </row>
    <row r="2186" spans="1:6" x14ac:dyDescent="0.3">
      <c r="A2186">
        <v>2019</v>
      </c>
      <c r="B2186" t="s">
        <v>38</v>
      </c>
      <c r="C2186" t="s">
        <v>11</v>
      </c>
      <c r="D2186">
        <v>108.3</v>
      </c>
      <c r="E2186">
        <v>110.4</v>
      </c>
      <c r="F2186">
        <v>109</v>
      </c>
    </row>
    <row r="2187" spans="1:6" x14ac:dyDescent="0.3">
      <c r="A2187">
        <v>2019</v>
      </c>
      <c r="B2187" t="s">
        <v>38</v>
      </c>
      <c r="C2187" t="s">
        <v>24</v>
      </c>
      <c r="D2187">
        <v>129.9</v>
      </c>
      <c r="E2187">
        <v>119.9</v>
      </c>
      <c r="F2187">
        <v>124.6</v>
      </c>
    </row>
    <row r="2188" spans="1:6" x14ac:dyDescent="0.3">
      <c r="A2188">
        <v>2019</v>
      </c>
      <c r="B2188" t="s">
        <v>38</v>
      </c>
      <c r="C2188" t="s">
        <v>9</v>
      </c>
      <c r="D2188">
        <v>128.19999999999999</v>
      </c>
      <c r="E2188">
        <v>141.19999999999999</v>
      </c>
      <c r="F2188">
        <v>132.6</v>
      </c>
    </row>
    <row r="2189" spans="1:6" x14ac:dyDescent="0.3">
      <c r="A2189">
        <v>2019</v>
      </c>
      <c r="B2189" t="s">
        <v>41</v>
      </c>
      <c r="C2189" t="s">
        <v>3</v>
      </c>
      <c r="D2189">
        <v>137.4</v>
      </c>
      <c r="E2189">
        <v>140.4</v>
      </c>
      <c r="F2189">
        <v>138.30000000000001</v>
      </c>
    </row>
    <row r="2190" spans="1:6" x14ac:dyDescent="0.3">
      <c r="A2190">
        <v>2019</v>
      </c>
      <c r="B2190" t="s">
        <v>41</v>
      </c>
      <c r="C2190" t="s">
        <v>17</v>
      </c>
      <c r="D2190">
        <v>151.30000000000001</v>
      </c>
      <c r="E2190">
        <v>144</v>
      </c>
      <c r="F2190">
        <v>148.4</v>
      </c>
    </row>
    <row r="2191" spans="1:6" x14ac:dyDescent="0.3">
      <c r="A2191">
        <v>2019</v>
      </c>
      <c r="B2191" t="s">
        <v>41</v>
      </c>
      <c r="C2191" t="s">
        <v>19</v>
      </c>
      <c r="D2191">
        <v>150.69999999999999</v>
      </c>
      <c r="E2191">
        <v>142.19999999999999</v>
      </c>
      <c r="F2191">
        <v>147.30000000000001</v>
      </c>
    </row>
    <row r="2192" spans="1:6" x14ac:dyDescent="0.3">
      <c r="A2192">
        <v>2019</v>
      </c>
      <c r="B2192" t="s">
        <v>41</v>
      </c>
      <c r="C2192" t="s">
        <v>26</v>
      </c>
      <c r="D2192">
        <v>156.69999999999999</v>
      </c>
      <c r="E2192">
        <v>148</v>
      </c>
      <c r="F2192">
        <v>151.6</v>
      </c>
    </row>
    <row r="2193" spans="1:6" x14ac:dyDescent="0.3">
      <c r="A2193">
        <v>2019</v>
      </c>
      <c r="B2193" t="s">
        <v>41</v>
      </c>
      <c r="C2193" t="s">
        <v>5</v>
      </c>
      <c r="D2193">
        <v>134.5</v>
      </c>
      <c r="E2193">
        <v>138.30000000000001</v>
      </c>
      <c r="F2193">
        <v>136</v>
      </c>
    </row>
    <row r="2194" spans="1:6" x14ac:dyDescent="0.3">
      <c r="A2194">
        <v>2019</v>
      </c>
      <c r="B2194" t="s">
        <v>41</v>
      </c>
      <c r="C2194" t="s">
        <v>15</v>
      </c>
      <c r="D2194">
        <v>139.19999999999999</v>
      </c>
      <c r="E2194">
        <v>143.80000000000001</v>
      </c>
      <c r="F2194">
        <v>140.9</v>
      </c>
    </row>
    <row r="2195" spans="1:6" x14ac:dyDescent="0.3">
      <c r="A2195">
        <v>2019</v>
      </c>
      <c r="B2195" t="s">
        <v>41</v>
      </c>
      <c r="C2195" t="s">
        <v>18</v>
      </c>
      <c r="D2195">
        <v>146.6</v>
      </c>
      <c r="E2195">
        <v>131.69999999999999</v>
      </c>
      <c r="F2195">
        <v>140.4</v>
      </c>
    </row>
    <row r="2196" spans="1:6" x14ac:dyDescent="0.3">
      <c r="A2196">
        <v>2019</v>
      </c>
      <c r="B2196" t="s">
        <v>41</v>
      </c>
      <c r="C2196" t="s">
        <v>8</v>
      </c>
      <c r="D2196">
        <v>143.69999999999999</v>
      </c>
      <c r="E2196">
        <v>149.69999999999999</v>
      </c>
      <c r="F2196">
        <v>146.5</v>
      </c>
    </row>
    <row r="2197" spans="1:6" x14ac:dyDescent="0.3">
      <c r="A2197">
        <v>2019</v>
      </c>
      <c r="B2197" t="s">
        <v>41</v>
      </c>
      <c r="C2197" t="s">
        <v>21</v>
      </c>
      <c r="D2197">
        <v>146.9</v>
      </c>
      <c r="E2197">
        <v>129.4</v>
      </c>
      <c r="F2197">
        <v>140.30000000000001</v>
      </c>
    </row>
    <row r="2198" spans="1:6" x14ac:dyDescent="0.3">
      <c r="A2198">
        <v>2019</v>
      </c>
      <c r="B2198" t="s">
        <v>41</v>
      </c>
      <c r="C2198" t="s">
        <v>29</v>
      </c>
      <c r="D2198">
        <v>142.4</v>
      </c>
      <c r="E2198">
        <v>141.5</v>
      </c>
      <c r="F2198">
        <v>142</v>
      </c>
    </row>
    <row r="2199" spans="1:6" x14ac:dyDescent="0.3">
      <c r="A2199">
        <v>2019</v>
      </c>
      <c r="B2199" t="s">
        <v>41</v>
      </c>
      <c r="C2199" t="s">
        <v>23</v>
      </c>
      <c r="D2199">
        <v>151.30000000000001</v>
      </c>
      <c r="E2199">
        <v>139.80000000000001</v>
      </c>
      <c r="F2199">
        <v>146.9</v>
      </c>
    </row>
    <row r="2200" spans="1:6" x14ac:dyDescent="0.3">
      <c r="A2200">
        <v>2019</v>
      </c>
      <c r="B2200" t="s">
        <v>41</v>
      </c>
      <c r="C2200" t="s">
        <v>22</v>
      </c>
      <c r="D2200">
        <v>149.5</v>
      </c>
      <c r="E2200">
        <v>137.19999999999999</v>
      </c>
      <c r="F2200">
        <v>143.69999999999999</v>
      </c>
    </row>
    <row r="2201" spans="1:6" x14ac:dyDescent="0.3">
      <c r="A2201">
        <v>2019</v>
      </c>
      <c r="B2201" t="s">
        <v>41</v>
      </c>
      <c r="C2201" t="s">
        <v>20</v>
      </c>
      <c r="D2201" t="s">
        <v>32</v>
      </c>
      <c r="E2201">
        <v>150.1</v>
      </c>
      <c r="F2201">
        <v>150.1</v>
      </c>
    </row>
    <row r="2202" spans="1:6" x14ac:dyDescent="0.3">
      <c r="A2202">
        <v>2019</v>
      </c>
      <c r="B2202" t="s">
        <v>41</v>
      </c>
      <c r="C2202" t="s">
        <v>4</v>
      </c>
      <c r="D2202">
        <v>159.5</v>
      </c>
      <c r="E2202">
        <v>156.69999999999999</v>
      </c>
      <c r="F2202">
        <v>158.5</v>
      </c>
    </row>
    <row r="2203" spans="1:6" x14ac:dyDescent="0.3">
      <c r="A2203">
        <v>2019</v>
      </c>
      <c r="B2203" t="s">
        <v>41</v>
      </c>
      <c r="C2203" t="s">
        <v>6</v>
      </c>
      <c r="D2203">
        <v>142.6</v>
      </c>
      <c r="E2203">
        <v>142.4</v>
      </c>
      <c r="F2203">
        <v>142.5</v>
      </c>
    </row>
    <row r="2204" spans="1:6" x14ac:dyDescent="0.3">
      <c r="A2204">
        <v>2019</v>
      </c>
      <c r="B2204" t="s">
        <v>41</v>
      </c>
      <c r="C2204" t="s">
        <v>28</v>
      </c>
      <c r="D2204">
        <v>142.9</v>
      </c>
      <c r="E2204">
        <v>133.30000000000001</v>
      </c>
      <c r="F2204">
        <v>138.19999999999999</v>
      </c>
    </row>
    <row r="2205" spans="1:6" x14ac:dyDescent="0.3">
      <c r="A2205">
        <v>2019</v>
      </c>
      <c r="B2205" t="s">
        <v>41</v>
      </c>
      <c r="C2205" t="s">
        <v>13</v>
      </c>
      <c r="D2205">
        <v>137.69999999999999</v>
      </c>
      <c r="E2205">
        <v>128.9</v>
      </c>
      <c r="F2205">
        <v>134</v>
      </c>
    </row>
    <row r="2206" spans="1:6" x14ac:dyDescent="0.3">
      <c r="A2206">
        <v>2019</v>
      </c>
      <c r="B2206" t="s">
        <v>41</v>
      </c>
      <c r="C2206" t="s">
        <v>7</v>
      </c>
      <c r="D2206">
        <v>124</v>
      </c>
      <c r="E2206">
        <v>118.6</v>
      </c>
      <c r="F2206">
        <v>122</v>
      </c>
    </row>
    <row r="2207" spans="1:6" x14ac:dyDescent="0.3">
      <c r="A2207">
        <v>2019</v>
      </c>
      <c r="B2207" t="s">
        <v>41</v>
      </c>
      <c r="C2207" t="s">
        <v>16</v>
      </c>
      <c r="D2207">
        <v>163.30000000000001</v>
      </c>
      <c r="E2207">
        <v>166.2</v>
      </c>
      <c r="F2207">
        <v>164.1</v>
      </c>
    </row>
    <row r="2208" spans="1:6" x14ac:dyDescent="0.3">
      <c r="A2208">
        <v>2019</v>
      </c>
      <c r="B2208" t="s">
        <v>41</v>
      </c>
      <c r="C2208" t="s">
        <v>27</v>
      </c>
      <c r="D2208">
        <v>133.9</v>
      </c>
      <c r="E2208">
        <v>132.6</v>
      </c>
      <c r="F2208">
        <v>133.4</v>
      </c>
    </row>
    <row r="2209" spans="1:6" x14ac:dyDescent="0.3">
      <c r="A2209">
        <v>2019</v>
      </c>
      <c r="B2209" t="s">
        <v>41</v>
      </c>
      <c r="C2209" t="s">
        <v>14</v>
      </c>
      <c r="D2209">
        <v>156.4</v>
      </c>
      <c r="E2209">
        <v>154.5</v>
      </c>
      <c r="F2209">
        <v>155.5</v>
      </c>
    </row>
    <row r="2210" spans="1:6" x14ac:dyDescent="0.3">
      <c r="A2210">
        <v>2019</v>
      </c>
      <c r="B2210" t="s">
        <v>41</v>
      </c>
      <c r="C2210" t="s">
        <v>10</v>
      </c>
      <c r="D2210">
        <v>125.1</v>
      </c>
      <c r="E2210">
        <v>124.4</v>
      </c>
      <c r="F2210">
        <v>124.9</v>
      </c>
    </row>
    <row r="2211" spans="1:6" x14ac:dyDescent="0.3">
      <c r="A2211">
        <v>2019</v>
      </c>
      <c r="B2211" t="s">
        <v>41</v>
      </c>
      <c r="C2211" t="s">
        <v>25</v>
      </c>
      <c r="D2211">
        <v>145.9</v>
      </c>
      <c r="E2211">
        <v>134</v>
      </c>
      <c r="F2211">
        <v>139.19999999999999</v>
      </c>
    </row>
    <row r="2212" spans="1:6" x14ac:dyDescent="0.3">
      <c r="A2212">
        <v>2019</v>
      </c>
      <c r="B2212" t="s">
        <v>41</v>
      </c>
      <c r="C2212" t="s">
        <v>12</v>
      </c>
      <c r="D2212">
        <v>139.30000000000001</v>
      </c>
      <c r="E2212">
        <v>141</v>
      </c>
      <c r="F2212">
        <v>139.9</v>
      </c>
    </row>
    <row r="2213" spans="1:6" x14ac:dyDescent="0.3">
      <c r="A2213">
        <v>2019</v>
      </c>
      <c r="B2213" t="s">
        <v>41</v>
      </c>
      <c r="C2213" t="s">
        <v>11</v>
      </c>
      <c r="D2213">
        <v>109.3</v>
      </c>
      <c r="E2213">
        <v>111.2</v>
      </c>
      <c r="F2213">
        <v>109.9</v>
      </c>
    </row>
    <row r="2214" spans="1:6" x14ac:dyDescent="0.3">
      <c r="A2214">
        <v>2019</v>
      </c>
      <c r="B2214" t="s">
        <v>41</v>
      </c>
      <c r="C2214" t="s">
        <v>24</v>
      </c>
      <c r="D2214">
        <v>130.19999999999999</v>
      </c>
      <c r="E2214">
        <v>120.1</v>
      </c>
      <c r="F2214">
        <v>124.9</v>
      </c>
    </row>
    <row r="2215" spans="1:6" x14ac:dyDescent="0.3">
      <c r="A2215">
        <v>2019</v>
      </c>
      <c r="B2215" t="s">
        <v>41</v>
      </c>
      <c r="C2215" t="s">
        <v>9</v>
      </c>
      <c r="D2215">
        <v>133.4</v>
      </c>
      <c r="E2215">
        <v>161.6</v>
      </c>
      <c r="F2215">
        <v>143</v>
      </c>
    </row>
    <row r="2216" spans="1:6" x14ac:dyDescent="0.3">
      <c r="A2216">
        <v>2019</v>
      </c>
      <c r="B2216" t="s">
        <v>53</v>
      </c>
      <c r="C2216" t="s">
        <v>3</v>
      </c>
      <c r="D2216">
        <v>141.80000000000001</v>
      </c>
      <c r="E2216">
        <v>144.1</v>
      </c>
      <c r="F2216">
        <v>142.5</v>
      </c>
    </row>
    <row r="2217" spans="1:6" x14ac:dyDescent="0.3">
      <c r="A2217">
        <v>2019</v>
      </c>
      <c r="B2217" t="s">
        <v>53</v>
      </c>
      <c r="C2217" t="s">
        <v>17</v>
      </c>
      <c r="D2217">
        <v>152.30000000000001</v>
      </c>
      <c r="E2217">
        <v>146.30000000000001</v>
      </c>
      <c r="F2217">
        <v>149.9</v>
      </c>
    </row>
    <row r="2218" spans="1:6" x14ac:dyDescent="0.3">
      <c r="A2218">
        <v>2019</v>
      </c>
      <c r="B2218" t="s">
        <v>53</v>
      </c>
      <c r="C2218" t="s">
        <v>19</v>
      </c>
      <c r="D2218">
        <v>151.5</v>
      </c>
      <c r="E2218">
        <v>144.19999999999999</v>
      </c>
      <c r="F2218">
        <v>148.6</v>
      </c>
    </row>
    <row r="2219" spans="1:6" x14ac:dyDescent="0.3">
      <c r="A2219">
        <v>2019</v>
      </c>
      <c r="B2219" t="s">
        <v>53</v>
      </c>
      <c r="C2219" t="s">
        <v>26</v>
      </c>
      <c r="D2219">
        <v>160.80000000000001</v>
      </c>
      <c r="E2219">
        <v>151.80000000000001</v>
      </c>
      <c r="F2219">
        <v>155.5</v>
      </c>
    </row>
    <row r="2220" spans="1:6" x14ac:dyDescent="0.3">
      <c r="A2220">
        <v>2019</v>
      </c>
      <c r="B2220" t="s">
        <v>53</v>
      </c>
      <c r="C2220" t="s">
        <v>5</v>
      </c>
      <c r="D2220">
        <v>143.80000000000001</v>
      </c>
      <c r="E2220">
        <v>148.4</v>
      </c>
      <c r="F2220">
        <v>145.6</v>
      </c>
    </row>
    <row r="2221" spans="1:6" x14ac:dyDescent="0.3">
      <c r="A2221">
        <v>2019</v>
      </c>
      <c r="B2221" t="s">
        <v>53</v>
      </c>
      <c r="C2221" t="s">
        <v>15</v>
      </c>
      <c r="D2221">
        <v>150.9</v>
      </c>
      <c r="E2221">
        <v>153.6</v>
      </c>
      <c r="F2221">
        <v>151.9</v>
      </c>
    </row>
    <row r="2222" spans="1:6" x14ac:dyDescent="0.3">
      <c r="A2222">
        <v>2019</v>
      </c>
      <c r="B2222" t="s">
        <v>53</v>
      </c>
      <c r="C2222" t="s">
        <v>18</v>
      </c>
      <c r="D2222">
        <v>147</v>
      </c>
      <c r="E2222">
        <v>132.6</v>
      </c>
      <c r="F2222">
        <v>141</v>
      </c>
    </row>
    <row r="2223" spans="1:6" x14ac:dyDescent="0.3">
      <c r="A2223">
        <v>2019</v>
      </c>
      <c r="B2223" t="s">
        <v>53</v>
      </c>
      <c r="C2223" t="s">
        <v>8</v>
      </c>
      <c r="D2223">
        <v>146.19999999999999</v>
      </c>
      <c r="E2223">
        <v>148.80000000000001</v>
      </c>
      <c r="F2223">
        <v>147.4</v>
      </c>
    </row>
    <row r="2224" spans="1:6" x14ac:dyDescent="0.3">
      <c r="A2224">
        <v>2019</v>
      </c>
      <c r="B2224" t="s">
        <v>53</v>
      </c>
      <c r="C2224" t="s">
        <v>21</v>
      </c>
      <c r="D2224">
        <v>148.4</v>
      </c>
      <c r="E2224">
        <v>132.19999999999999</v>
      </c>
      <c r="F2224">
        <v>142.30000000000001</v>
      </c>
    </row>
    <row r="2225" spans="1:6" x14ac:dyDescent="0.3">
      <c r="A2225">
        <v>2019</v>
      </c>
      <c r="B2225" t="s">
        <v>53</v>
      </c>
      <c r="C2225" t="s">
        <v>29</v>
      </c>
      <c r="D2225">
        <v>149.9</v>
      </c>
      <c r="E2225">
        <v>147</v>
      </c>
      <c r="F2225">
        <v>148.6</v>
      </c>
    </row>
    <row r="2226" spans="1:6" x14ac:dyDescent="0.3">
      <c r="A2226">
        <v>2019</v>
      </c>
      <c r="B2226" t="s">
        <v>53</v>
      </c>
      <c r="C2226" t="s">
        <v>23</v>
      </c>
      <c r="D2226">
        <v>154.30000000000001</v>
      </c>
      <c r="E2226">
        <v>142.80000000000001</v>
      </c>
      <c r="F2226">
        <v>149.9</v>
      </c>
    </row>
    <row r="2227" spans="1:6" x14ac:dyDescent="0.3">
      <c r="A2227">
        <v>2019</v>
      </c>
      <c r="B2227" t="s">
        <v>53</v>
      </c>
      <c r="C2227" t="s">
        <v>22</v>
      </c>
      <c r="D2227">
        <v>150.9</v>
      </c>
      <c r="E2227">
        <v>139.1</v>
      </c>
      <c r="F2227">
        <v>145.30000000000001</v>
      </c>
    </row>
    <row r="2228" spans="1:6" x14ac:dyDescent="0.3">
      <c r="A2228">
        <v>2019</v>
      </c>
      <c r="B2228" t="s">
        <v>53</v>
      </c>
      <c r="C2228" t="s">
        <v>20</v>
      </c>
      <c r="D2228" t="s">
        <v>32</v>
      </c>
      <c r="E2228">
        <v>153.5</v>
      </c>
      <c r="F2228">
        <v>153.5</v>
      </c>
    </row>
    <row r="2229" spans="1:6" x14ac:dyDescent="0.3">
      <c r="A2229">
        <v>2019</v>
      </c>
      <c r="B2229" t="s">
        <v>53</v>
      </c>
      <c r="C2229" t="s">
        <v>4</v>
      </c>
      <c r="D2229">
        <v>163.69999999999999</v>
      </c>
      <c r="E2229">
        <v>162.4</v>
      </c>
      <c r="F2229">
        <v>163.19999999999999</v>
      </c>
    </row>
    <row r="2230" spans="1:6" x14ac:dyDescent="0.3">
      <c r="A2230">
        <v>2019</v>
      </c>
      <c r="B2230" t="s">
        <v>53</v>
      </c>
      <c r="C2230" t="s">
        <v>6</v>
      </c>
      <c r="D2230">
        <v>147.1</v>
      </c>
      <c r="E2230">
        <v>145.9</v>
      </c>
      <c r="F2230">
        <v>146.69999999999999</v>
      </c>
    </row>
    <row r="2231" spans="1:6" x14ac:dyDescent="0.3">
      <c r="A2231">
        <v>2019</v>
      </c>
      <c r="B2231" t="s">
        <v>53</v>
      </c>
      <c r="C2231" t="s">
        <v>28</v>
      </c>
      <c r="D2231">
        <v>146.1</v>
      </c>
      <c r="E2231">
        <v>136.30000000000001</v>
      </c>
      <c r="F2231">
        <v>141.30000000000001</v>
      </c>
    </row>
    <row r="2232" spans="1:6" x14ac:dyDescent="0.3">
      <c r="A2232">
        <v>2019</v>
      </c>
      <c r="B2232" t="s">
        <v>53</v>
      </c>
      <c r="C2232" t="s">
        <v>13</v>
      </c>
      <c r="D2232">
        <v>138.69999999999999</v>
      </c>
      <c r="E2232">
        <v>130.5</v>
      </c>
      <c r="F2232">
        <v>135.30000000000001</v>
      </c>
    </row>
    <row r="2233" spans="1:6" x14ac:dyDescent="0.3">
      <c r="A2233">
        <v>2019</v>
      </c>
      <c r="B2233" t="s">
        <v>53</v>
      </c>
      <c r="C2233" t="s">
        <v>7</v>
      </c>
      <c r="D2233">
        <v>126</v>
      </c>
      <c r="E2233">
        <v>121.5</v>
      </c>
      <c r="F2233">
        <v>124.3</v>
      </c>
    </row>
    <row r="2234" spans="1:6" x14ac:dyDescent="0.3">
      <c r="A2234">
        <v>2019</v>
      </c>
      <c r="B2234" t="s">
        <v>53</v>
      </c>
      <c r="C2234" t="s">
        <v>16</v>
      </c>
      <c r="D2234">
        <v>167.2</v>
      </c>
      <c r="E2234">
        <v>169.9</v>
      </c>
      <c r="F2234">
        <v>167.9</v>
      </c>
    </row>
    <row r="2235" spans="1:6" x14ac:dyDescent="0.3">
      <c r="A2235">
        <v>2019</v>
      </c>
      <c r="B2235" t="s">
        <v>53</v>
      </c>
      <c r="C2235" t="s">
        <v>27</v>
      </c>
      <c r="D2235">
        <v>140.6</v>
      </c>
      <c r="E2235">
        <v>139.80000000000001</v>
      </c>
      <c r="F2235">
        <v>140.30000000000001</v>
      </c>
    </row>
    <row r="2236" spans="1:6" x14ac:dyDescent="0.3">
      <c r="A2236">
        <v>2019</v>
      </c>
      <c r="B2236" t="s">
        <v>53</v>
      </c>
      <c r="C2236" t="s">
        <v>14</v>
      </c>
      <c r="D2236">
        <v>157.69999999999999</v>
      </c>
      <c r="E2236">
        <v>157.19999999999999</v>
      </c>
      <c r="F2236">
        <v>157.5</v>
      </c>
    </row>
    <row r="2237" spans="1:6" x14ac:dyDescent="0.3">
      <c r="A2237">
        <v>2019</v>
      </c>
      <c r="B2237" t="s">
        <v>53</v>
      </c>
      <c r="C2237" t="s">
        <v>10</v>
      </c>
      <c r="D2237">
        <v>136.19999999999999</v>
      </c>
      <c r="E2237">
        <v>134.6</v>
      </c>
      <c r="F2237">
        <v>135.69999999999999</v>
      </c>
    </row>
    <row r="2238" spans="1:6" x14ac:dyDescent="0.3">
      <c r="A2238">
        <v>2019</v>
      </c>
      <c r="B2238" t="s">
        <v>53</v>
      </c>
      <c r="C2238" t="s">
        <v>25</v>
      </c>
      <c r="D2238">
        <v>149.1</v>
      </c>
      <c r="E2238">
        <v>136.69999999999999</v>
      </c>
      <c r="F2238">
        <v>142.1</v>
      </c>
    </row>
    <row r="2239" spans="1:6" x14ac:dyDescent="0.3">
      <c r="A2239">
        <v>2019</v>
      </c>
      <c r="B2239" t="s">
        <v>53</v>
      </c>
      <c r="C2239" t="s">
        <v>12</v>
      </c>
      <c r="D2239">
        <v>147.30000000000001</v>
      </c>
      <c r="E2239">
        <v>146.30000000000001</v>
      </c>
      <c r="F2239">
        <v>147</v>
      </c>
    </row>
    <row r="2240" spans="1:6" x14ac:dyDescent="0.3">
      <c r="A2240">
        <v>2019</v>
      </c>
      <c r="B2240" t="s">
        <v>53</v>
      </c>
      <c r="C2240" t="s">
        <v>11</v>
      </c>
      <c r="D2240">
        <v>113.8</v>
      </c>
      <c r="E2240">
        <v>115</v>
      </c>
      <c r="F2240">
        <v>114.2</v>
      </c>
    </row>
    <row r="2241" spans="1:6" x14ac:dyDescent="0.3">
      <c r="A2241">
        <v>2019</v>
      </c>
      <c r="B2241" t="s">
        <v>53</v>
      </c>
      <c r="C2241" t="s">
        <v>24</v>
      </c>
      <c r="D2241">
        <v>132.1</v>
      </c>
      <c r="E2241">
        <v>121.7</v>
      </c>
      <c r="F2241">
        <v>126.6</v>
      </c>
    </row>
    <row r="2242" spans="1:6" x14ac:dyDescent="0.3">
      <c r="A2242">
        <v>2019</v>
      </c>
      <c r="B2242" t="s">
        <v>53</v>
      </c>
      <c r="C2242" t="s">
        <v>9</v>
      </c>
      <c r="D2242">
        <v>191.4</v>
      </c>
      <c r="E2242">
        <v>215.7</v>
      </c>
      <c r="F2242">
        <v>199.6</v>
      </c>
    </row>
    <row r="2243" spans="1:6" x14ac:dyDescent="0.3">
      <c r="A2243">
        <v>2019</v>
      </c>
      <c r="B2243" t="s">
        <v>50</v>
      </c>
      <c r="C2243" t="s">
        <v>3</v>
      </c>
      <c r="D2243">
        <v>141</v>
      </c>
      <c r="E2243">
        <v>143.5</v>
      </c>
      <c r="F2243">
        <v>141.80000000000001</v>
      </c>
    </row>
    <row r="2244" spans="1:6" x14ac:dyDescent="0.3">
      <c r="A2244">
        <v>2019</v>
      </c>
      <c r="B2244" t="s">
        <v>50</v>
      </c>
      <c r="C2244" t="s">
        <v>17</v>
      </c>
      <c r="D2244">
        <v>151.69999999999999</v>
      </c>
      <c r="E2244">
        <v>145.9</v>
      </c>
      <c r="F2244">
        <v>149.4</v>
      </c>
    </row>
    <row r="2245" spans="1:6" x14ac:dyDescent="0.3">
      <c r="A2245">
        <v>2019</v>
      </c>
      <c r="B2245" t="s">
        <v>50</v>
      </c>
      <c r="C2245" t="s">
        <v>19</v>
      </c>
      <c r="D2245">
        <v>151</v>
      </c>
      <c r="E2245">
        <v>143.9</v>
      </c>
      <c r="F2245">
        <v>148.19999999999999</v>
      </c>
    </row>
    <row r="2246" spans="1:6" x14ac:dyDescent="0.3">
      <c r="A2246">
        <v>2019</v>
      </c>
      <c r="B2246" t="s">
        <v>50</v>
      </c>
      <c r="C2246" t="s">
        <v>26</v>
      </c>
      <c r="D2246">
        <v>160.69999999999999</v>
      </c>
      <c r="E2246">
        <v>151.69999999999999</v>
      </c>
      <c r="F2246">
        <v>155.4</v>
      </c>
    </row>
    <row r="2247" spans="1:6" x14ac:dyDescent="0.3">
      <c r="A2247">
        <v>2019</v>
      </c>
      <c r="B2247" t="s">
        <v>50</v>
      </c>
      <c r="C2247" t="s">
        <v>5</v>
      </c>
      <c r="D2247">
        <v>141.19999999999999</v>
      </c>
      <c r="E2247">
        <v>144.69999999999999</v>
      </c>
      <c r="F2247">
        <v>142.6</v>
      </c>
    </row>
    <row r="2248" spans="1:6" x14ac:dyDescent="0.3">
      <c r="A2248">
        <v>2019</v>
      </c>
      <c r="B2248" t="s">
        <v>50</v>
      </c>
      <c r="C2248" t="s">
        <v>15</v>
      </c>
      <c r="D2248">
        <v>148.30000000000001</v>
      </c>
      <c r="E2248">
        <v>151.9</v>
      </c>
      <c r="F2248">
        <v>149.6</v>
      </c>
    </row>
    <row r="2249" spans="1:6" x14ac:dyDescent="0.3">
      <c r="A2249">
        <v>2019</v>
      </c>
      <c r="B2249" t="s">
        <v>50</v>
      </c>
      <c r="C2249" t="s">
        <v>18</v>
      </c>
      <c r="D2249">
        <v>146.69999999999999</v>
      </c>
      <c r="E2249">
        <v>132.4</v>
      </c>
      <c r="F2249">
        <v>140.80000000000001</v>
      </c>
    </row>
    <row r="2250" spans="1:6" x14ac:dyDescent="0.3">
      <c r="A2250">
        <v>2019</v>
      </c>
      <c r="B2250" t="s">
        <v>50</v>
      </c>
      <c r="C2250" t="s">
        <v>8</v>
      </c>
      <c r="D2250">
        <v>145.69999999999999</v>
      </c>
      <c r="E2250">
        <v>150.6</v>
      </c>
      <c r="F2250">
        <v>148</v>
      </c>
    </row>
    <row r="2251" spans="1:6" x14ac:dyDescent="0.3">
      <c r="A2251">
        <v>2019</v>
      </c>
      <c r="B2251" t="s">
        <v>50</v>
      </c>
      <c r="C2251" t="s">
        <v>21</v>
      </c>
      <c r="D2251">
        <v>147.69999999999999</v>
      </c>
      <c r="E2251">
        <v>128.9</v>
      </c>
      <c r="F2251">
        <v>140.6</v>
      </c>
    </row>
    <row r="2252" spans="1:6" x14ac:dyDescent="0.3">
      <c r="A2252">
        <v>2019</v>
      </c>
      <c r="B2252" t="s">
        <v>50</v>
      </c>
      <c r="C2252" t="s">
        <v>29</v>
      </c>
      <c r="D2252">
        <v>148.30000000000001</v>
      </c>
      <c r="E2252">
        <v>146</v>
      </c>
      <c r="F2252">
        <v>147.19999999999999</v>
      </c>
    </row>
    <row r="2253" spans="1:6" x14ac:dyDescent="0.3">
      <c r="A2253">
        <v>2019</v>
      </c>
      <c r="B2253" t="s">
        <v>50</v>
      </c>
      <c r="C2253" t="s">
        <v>23</v>
      </c>
      <c r="D2253">
        <v>153.69999999999999</v>
      </c>
      <c r="E2253">
        <v>142.4</v>
      </c>
      <c r="F2253">
        <v>149.4</v>
      </c>
    </row>
    <row r="2254" spans="1:6" x14ac:dyDescent="0.3">
      <c r="A2254">
        <v>2019</v>
      </c>
      <c r="B2254" t="s">
        <v>50</v>
      </c>
      <c r="C2254" t="s">
        <v>22</v>
      </c>
      <c r="D2254">
        <v>150.6</v>
      </c>
      <c r="E2254">
        <v>138.69999999999999</v>
      </c>
      <c r="F2254">
        <v>145</v>
      </c>
    </row>
    <row r="2255" spans="1:6" x14ac:dyDescent="0.3">
      <c r="A2255">
        <v>2019</v>
      </c>
      <c r="B2255" t="s">
        <v>50</v>
      </c>
      <c r="C2255" t="s">
        <v>20</v>
      </c>
      <c r="D2255" t="s">
        <v>32</v>
      </c>
      <c r="E2255">
        <v>153</v>
      </c>
      <c r="F2255">
        <v>153</v>
      </c>
    </row>
    <row r="2256" spans="1:6" x14ac:dyDescent="0.3">
      <c r="A2256">
        <v>2019</v>
      </c>
      <c r="B2256" t="s">
        <v>50</v>
      </c>
      <c r="C2256" t="s">
        <v>4</v>
      </c>
      <c r="D2256">
        <v>161.6</v>
      </c>
      <c r="E2256">
        <v>159.80000000000001</v>
      </c>
      <c r="F2256">
        <v>161</v>
      </c>
    </row>
    <row r="2257" spans="1:6" x14ac:dyDescent="0.3">
      <c r="A2257">
        <v>2019</v>
      </c>
      <c r="B2257" t="s">
        <v>50</v>
      </c>
      <c r="C2257" t="s">
        <v>6</v>
      </c>
      <c r="D2257">
        <v>146.5</v>
      </c>
      <c r="E2257">
        <v>145.6</v>
      </c>
      <c r="F2257">
        <v>146.19999999999999</v>
      </c>
    </row>
    <row r="2258" spans="1:6" x14ac:dyDescent="0.3">
      <c r="A2258">
        <v>2019</v>
      </c>
      <c r="B2258" t="s">
        <v>50</v>
      </c>
      <c r="C2258" t="s">
        <v>28</v>
      </c>
      <c r="D2258">
        <v>145.69999999999999</v>
      </c>
      <c r="E2258">
        <v>136</v>
      </c>
      <c r="F2258">
        <v>141</v>
      </c>
    </row>
    <row r="2259" spans="1:6" x14ac:dyDescent="0.3">
      <c r="A2259">
        <v>2019</v>
      </c>
      <c r="B2259" t="s">
        <v>50</v>
      </c>
      <c r="C2259" t="s">
        <v>13</v>
      </c>
      <c r="D2259">
        <v>138.6</v>
      </c>
      <c r="E2259">
        <v>130.19999999999999</v>
      </c>
      <c r="F2259">
        <v>135.1</v>
      </c>
    </row>
    <row r="2260" spans="1:6" x14ac:dyDescent="0.3">
      <c r="A2260">
        <v>2019</v>
      </c>
      <c r="B2260" t="s">
        <v>50</v>
      </c>
      <c r="C2260" t="s">
        <v>7</v>
      </c>
      <c r="D2260">
        <v>125.6</v>
      </c>
      <c r="E2260">
        <v>121.1</v>
      </c>
      <c r="F2260">
        <v>123.9</v>
      </c>
    </row>
    <row r="2261" spans="1:6" x14ac:dyDescent="0.3">
      <c r="A2261">
        <v>2019</v>
      </c>
      <c r="B2261" t="s">
        <v>50</v>
      </c>
      <c r="C2261" t="s">
        <v>16</v>
      </c>
      <c r="D2261">
        <v>166.3</v>
      </c>
      <c r="E2261">
        <v>169.3</v>
      </c>
      <c r="F2261">
        <v>167.1</v>
      </c>
    </row>
    <row r="2262" spans="1:6" x14ac:dyDescent="0.3">
      <c r="A2262">
        <v>2019</v>
      </c>
      <c r="B2262" t="s">
        <v>50</v>
      </c>
      <c r="C2262" t="s">
        <v>27</v>
      </c>
      <c r="D2262">
        <v>140.30000000000001</v>
      </c>
      <c r="E2262">
        <v>139.5</v>
      </c>
      <c r="F2262">
        <v>140</v>
      </c>
    </row>
    <row r="2263" spans="1:6" x14ac:dyDescent="0.3">
      <c r="A2263">
        <v>2019</v>
      </c>
      <c r="B2263" t="s">
        <v>50</v>
      </c>
      <c r="C2263" t="s">
        <v>14</v>
      </c>
      <c r="D2263">
        <v>157.4</v>
      </c>
      <c r="E2263">
        <v>156.80000000000001</v>
      </c>
      <c r="F2263">
        <v>157.1</v>
      </c>
    </row>
    <row r="2264" spans="1:6" x14ac:dyDescent="0.3">
      <c r="A2264">
        <v>2019</v>
      </c>
      <c r="B2264" t="s">
        <v>50</v>
      </c>
      <c r="C2264" t="s">
        <v>10</v>
      </c>
      <c r="D2264">
        <v>133.1</v>
      </c>
      <c r="E2264">
        <v>131.19999999999999</v>
      </c>
      <c r="F2264">
        <v>132.5</v>
      </c>
    </row>
    <row r="2265" spans="1:6" x14ac:dyDescent="0.3">
      <c r="A2265">
        <v>2019</v>
      </c>
      <c r="B2265" t="s">
        <v>50</v>
      </c>
      <c r="C2265" t="s">
        <v>25</v>
      </c>
      <c r="D2265">
        <v>148.69999999999999</v>
      </c>
      <c r="E2265">
        <v>136.19999999999999</v>
      </c>
      <c r="F2265">
        <v>141.69999999999999</v>
      </c>
    </row>
    <row r="2266" spans="1:6" x14ac:dyDescent="0.3">
      <c r="A2266">
        <v>2019</v>
      </c>
      <c r="B2266" t="s">
        <v>50</v>
      </c>
      <c r="C2266" t="s">
        <v>12</v>
      </c>
      <c r="D2266">
        <v>145.5</v>
      </c>
      <c r="E2266">
        <v>145.19999999999999</v>
      </c>
      <c r="F2266">
        <v>145.4</v>
      </c>
    </row>
    <row r="2267" spans="1:6" x14ac:dyDescent="0.3">
      <c r="A2267">
        <v>2019</v>
      </c>
      <c r="B2267" t="s">
        <v>50</v>
      </c>
      <c r="C2267" t="s">
        <v>11</v>
      </c>
      <c r="D2267">
        <v>113.6</v>
      </c>
      <c r="E2267">
        <v>114.8</v>
      </c>
      <c r="F2267">
        <v>114</v>
      </c>
    </row>
    <row r="2268" spans="1:6" x14ac:dyDescent="0.3">
      <c r="A2268">
        <v>2019</v>
      </c>
      <c r="B2268" t="s">
        <v>50</v>
      </c>
      <c r="C2268" t="s">
        <v>24</v>
      </c>
      <c r="D2268">
        <v>131.69999999999999</v>
      </c>
      <c r="E2268">
        <v>121.5</v>
      </c>
      <c r="F2268">
        <v>126.3</v>
      </c>
    </row>
    <row r="2269" spans="1:6" x14ac:dyDescent="0.3">
      <c r="A2269">
        <v>2019</v>
      </c>
      <c r="B2269" t="s">
        <v>50</v>
      </c>
      <c r="C2269" t="s">
        <v>9</v>
      </c>
      <c r="D2269">
        <v>178.8</v>
      </c>
      <c r="E2269">
        <v>207.2</v>
      </c>
      <c r="F2269">
        <v>188.4</v>
      </c>
    </row>
    <row r="2270" spans="1:6" x14ac:dyDescent="0.3">
      <c r="A2270">
        <v>2019</v>
      </c>
      <c r="B2270" t="s">
        <v>48</v>
      </c>
      <c r="C2270" t="s">
        <v>3</v>
      </c>
      <c r="D2270">
        <v>140.1</v>
      </c>
      <c r="E2270">
        <v>142.69999999999999</v>
      </c>
      <c r="F2270">
        <v>140.9</v>
      </c>
    </row>
    <row r="2271" spans="1:6" x14ac:dyDescent="0.3">
      <c r="A2271">
        <v>2019</v>
      </c>
      <c r="B2271" t="s">
        <v>48</v>
      </c>
      <c r="C2271" t="s">
        <v>17</v>
      </c>
      <c r="D2271">
        <v>151.69999999999999</v>
      </c>
      <c r="E2271">
        <v>145.30000000000001</v>
      </c>
      <c r="F2271">
        <v>149.19999999999999</v>
      </c>
    </row>
    <row r="2272" spans="1:6" x14ac:dyDescent="0.3">
      <c r="A2272">
        <v>2019</v>
      </c>
      <c r="B2272" t="s">
        <v>48</v>
      </c>
      <c r="C2272" t="s">
        <v>19</v>
      </c>
      <c r="D2272">
        <v>151</v>
      </c>
      <c r="E2272">
        <v>143.30000000000001</v>
      </c>
      <c r="F2272">
        <v>147.9</v>
      </c>
    </row>
    <row r="2273" spans="1:6" x14ac:dyDescent="0.3">
      <c r="A2273">
        <v>2019</v>
      </c>
      <c r="B2273" t="s">
        <v>48</v>
      </c>
      <c r="C2273" t="s">
        <v>26</v>
      </c>
      <c r="D2273">
        <v>160.19999999999999</v>
      </c>
      <c r="E2273">
        <v>151.6</v>
      </c>
      <c r="F2273">
        <v>155.19999999999999</v>
      </c>
    </row>
    <row r="2274" spans="1:6" x14ac:dyDescent="0.3">
      <c r="A2274">
        <v>2019</v>
      </c>
      <c r="B2274" t="s">
        <v>48</v>
      </c>
      <c r="C2274" t="s">
        <v>5</v>
      </c>
      <c r="D2274">
        <v>138.30000000000001</v>
      </c>
      <c r="E2274">
        <v>141.6</v>
      </c>
      <c r="F2274">
        <v>139.6</v>
      </c>
    </row>
    <row r="2275" spans="1:6" x14ac:dyDescent="0.3">
      <c r="A2275">
        <v>2019</v>
      </c>
      <c r="B2275" t="s">
        <v>48</v>
      </c>
      <c r="C2275" t="s">
        <v>15</v>
      </c>
      <c r="D2275">
        <v>145.5</v>
      </c>
      <c r="E2275">
        <v>149.5</v>
      </c>
      <c r="F2275">
        <v>147</v>
      </c>
    </row>
    <row r="2276" spans="1:6" x14ac:dyDescent="0.3">
      <c r="A2276">
        <v>2019</v>
      </c>
      <c r="B2276" t="s">
        <v>48</v>
      </c>
      <c r="C2276" t="s">
        <v>18</v>
      </c>
      <c r="D2276">
        <v>146.6</v>
      </c>
      <c r="E2276">
        <v>132.19999999999999</v>
      </c>
      <c r="F2276">
        <v>140.6</v>
      </c>
    </row>
    <row r="2277" spans="1:6" x14ac:dyDescent="0.3">
      <c r="A2277">
        <v>2019</v>
      </c>
      <c r="B2277" t="s">
        <v>48</v>
      </c>
      <c r="C2277" t="s">
        <v>8</v>
      </c>
      <c r="D2277">
        <v>143.80000000000001</v>
      </c>
      <c r="E2277">
        <v>149.80000000000001</v>
      </c>
      <c r="F2277">
        <v>146.6</v>
      </c>
    </row>
    <row r="2278" spans="1:6" x14ac:dyDescent="0.3">
      <c r="A2278">
        <v>2019</v>
      </c>
      <c r="B2278" t="s">
        <v>48</v>
      </c>
      <c r="C2278" t="s">
        <v>21</v>
      </c>
      <c r="D2278">
        <v>146.9</v>
      </c>
      <c r="E2278">
        <v>126.6</v>
      </c>
      <c r="F2278">
        <v>139.19999999999999</v>
      </c>
    </row>
    <row r="2279" spans="1:6" x14ac:dyDescent="0.3">
      <c r="A2279">
        <v>2019</v>
      </c>
      <c r="B2279" t="s">
        <v>48</v>
      </c>
      <c r="C2279" t="s">
        <v>29</v>
      </c>
      <c r="D2279">
        <v>146.69999999999999</v>
      </c>
      <c r="E2279">
        <v>144.69999999999999</v>
      </c>
      <c r="F2279">
        <v>145.80000000000001</v>
      </c>
    </row>
    <row r="2280" spans="1:6" x14ac:dyDescent="0.3">
      <c r="A2280">
        <v>2019</v>
      </c>
      <c r="B2280" t="s">
        <v>48</v>
      </c>
      <c r="C2280" t="s">
        <v>23</v>
      </c>
      <c r="D2280">
        <v>153.4</v>
      </c>
      <c r="E2280">
        <v>141.9</v>
      </c>
      <c r="F2280">
        <v>149</v>
      </c>
    </row>
    <row r="2281" spans="1:6" x14ac:dyDescent="0.3">
      <c r="A2281">
        <v>2019</v>
      </c>
      <c r="B2281" t="s">
        <v>48</v>
      </c>
      <c r="C2281" t="s">
        <v>22</v>
      </c>
      <c r="D2281">
        <v>150.30000000000001</v>
      </c>
      <c r="E2281">
        <v>138.30000000000001</v>
      </c>
      <c r="F2281">
        <v>144.6</v>
      </c>
    </row>
    <row r="2282" spans="1:6" x14ac:dyDescent="0.3">
      <c r="A2282">
        <v>2019</v>
      </c>
      <c r="B2282" t="s">
        <v>48</v>
      </c>
      <c r="C2282" t="s">
        <v>20</v>
      </c>
      <c r="D2282" t="s">
        <v>32</v>
      </c>
      <c r="E2282">
        <v>152.19999999999999</v>
      </c>
      <c r="F2282">
        <v>152.19999999999999</v>
      </c>
    </row>
    <row r="2283" spans="1:6" x14ac:dyDescent="0.3">
      <c r="A2283">
        <v>2019</v>
      </c>
      <c r="B2283" t="s">
        <v>48</v>
      </c>
      <c r="C2283" t="s">
        <v>4</v>
      </c>
      <c r="D2283">
        <v>161.9</v>
      </c>
      <c r="E2283">
        <v>158.69999999999999</v>
      </c>
      <c r="F2283">
        <v>160.80000000000001</v>
      </c>
    </row>
    <row r="2284" spans="1:6" x14ac:dyDescent="0.3">
      <c r="A2284">
        <v>2019</v>
      </c>
      <c r="B2284" t="s">
        <v>48</v>
      </c>
      <c r="C2284" t="s">
        <v>6</v>
      </c>
      <c r="D2284">
        <v>145.69999999999999</v>
      </c>
      <c r="E2284">
        <v>144.9</v>
      </c>
      <c r="F2284">
        <v>145.4</v>
      </c>
    </row>
    <row r="2285" spans="1:6" x14ac:dyDescent="0.3">
      <c r="A2285">
        <v>2019</v>
      </c>
      <c r="B2285" t="s">
        <v>48</v>
      </c>
      <c r="C2285" t="s">
        <v>28</v>
      </c>
      <c r="D2285">
        <v>145.4</v>
      </c>
      <c r="E2285">
        <v>135.69999999999999</v>
      </c>
      <c r="F2285">
        <v>140.69999999999999</v>
      </c>
    </row>
    <row r="2286" spans="1:6" x14ac:dyDescent="0.3">
      <c r="A2286">
        <v>2019</v>
      </c>
      <c r="B2286" t="s">
        <v>48</v>
      </c>
      <c r="C2286" t="s">
        <v>13</v>
      </c>
      <c r="D2286">
        <v>138.5</v>
      </c>
      <c r="E2286">
        <v>130</v>
      </c>
      <c r="F2286">
        <v>135</v>
      </c>
    </row>
    <row r="2287" spans="1:6" x14ac:dyDescent="0.3">
      <c r="A2287">
        <v>2019</v>
      </c>
      <c r="B2287" t="s">
        <v>48</v>
      </c>
      <c r="C2287" t="s">
        <v>7</v>
      </c>
      <c r="D2287">
        <v>125.1</v>
      </c>
      <c r="E2287">
        <v>120.8</v>
      </c>
      <c r="F2287">
        <v>123.5</v>
      </c>
    </row>
    <row r="2288" spans="1:6" x14ac:dyDescent="0.3">
      <c r="A2288">
        <v>2019</v>
      </c>
      <c r="B2288" t="s">
        <v>48</v>
      </c>
      <c r="C2288" t="s">
        <v>16</v>
      </c>
      <c r="D2288">
        <v>165.7</v>
      </c>
      <c r="E2288">
        <v>168.6</v>
      </c>
      <c r="F2288">
        <v>166.5</v>
      </c>
    </row>
    <row r="2289" spans="1:6" x14ac:dyDescent="0.3">
      <c r="A2289">
        <v>2019</v>
      </c>
      <c r="B2289" t="s">
        <v>48</v>
      </c>
      <c r="C2289" t="s">
        <v>27</v>
      </c>
      <c r="D2289">
        <v>140.19999999999999</v>
      </c>
      <c r="E2289">
        <v>139</v>
      </c>
      <c r="F2289">
        <v>139.69999999999999</v>
      </c>
    </row>
    <row r="2290" spans="1:6" x14ac:dyDescent="0.3">
      <c r="A2290">
        <v>2019</v>
      </c>
      <c r="B2290" t="s">
        <v>48</v>
      </c>
      <c r="C2290" t="s">
        <v>14</v>
      </c>
      <c r="D2290">
        <v>157.19999999999999</v>
      </c>
      <c r="E2290">
        <v>156.4</v>
      </c>
      <c r="F2290">
        <v>156.80000000000001</v>
      </c>
    </row>
    <row r="2291" spans="1:6" x14ac:dyDescent="0.3">
      <c r="A2291">
        <v>2019</v>
      </c>
      <c r="B2291" t="s">
        <v>48</v>
      </c>
      <c r="C2291" t="s">
        <v>10</v>
      </c>
      <c r="D2291">
        <v>132.19999999999999</v>
      </c>
      <c r="E2291">
        <v>130.30000000000001</v>
      </c>
      <c r="F2291">
        <v>131.6</v>
      </c>
    </row>
    <row r="2292" spans="1:6" x14ac:dyDescent="0.3">
      <c r="A2292">
        <v>2019</v>
      </c>
      <c r="B2292" t="s">
        <v>48</v>
      </c>
      <c r="C2292" t="s">
        <v>25</v>
      </c>
      <c r="D2292">
        <v>148.30000000000001</v>
      </c>
      <c r="E2292">
        <v>135.9</v>
      </c>
      <c r="F2292">
        <v>141.30000000000001</v>
      </c>
    </row>
    <row r="2293" spans="1:6" x14ac:dyDescent="0.3">
      <c r="A2293">
        <v>2019</v>
      </c>
      <c r="B2293" t="s">
        <v>48</v>
      </c>
      <c r="C2293" t="s">
        <v>12</v>
      </c>
      <c r="D2293">
        <v>144.19999999999999</v>
      </c>
      <c r="E2293">
        <v>143.80000000000001</v>
      </c>
      <c r="F2293">
        <v>144.1</v>
      </c>
    </row>
    <row r="2294" spans="1:6" x14ac:dyDescent="0.3">
      <c r="A2294">
        <v>2019</v>
      </c>
      <c r="B2294" t="s">
        <v>48</v>
      </c>
      <c r="C2294" t="s">
        <v>11</v>
      </c>
      <c r="D2294">
        <v>112.8</v>
      </c>
      <c r="E2294">
        <v>114</v>
      </c>
      <c r="F2294">
        <v>113.2</v>
      </c>
    </row>
    <row r="2295" spans="1:6" x14ac:dyDescent="0.3">
      <c r="A2295">
        <v>2019</v>
      </c>
      <c r="B2295" t="s">
        <v>48</v>
      </c>
      <c r="C2295" t="s">
        <v>24</v>
      </c>
      <c r="D2295">
        <v>131.6</v>
      </c>
      <c r="E2295">
        <v>121.2</v>
      </c>
      <c r="F2295">
        <v>126.1</v>
      </c>
    </row>
    <row r="2296" spans="1:6" x14ac:dyDescent="0.3">
      <c r="A2296">
        <v>2019</v>
      </c>
      <c r="B2296" t="s">
        <v>48</v>
      </c>
      <c r="C2296" t="s">
        <v>9</v>
      </c>
      <c r="D2296">
        <v>163.4</v>
      </c>
      <c r="E2296">
        <v>192.4</v>
      </c>
      <c r="F2296">
        <v>173.2</v>
      </c>
    </row>
    <row r="2297" spans="1:6" x14ac:dyDescent="0.3">
      <c r="A2297">
        <v>2020</v>
      </c>
      <c r="B2297" t="s">
        <v>46</v>
      </c>
      <c r="C2297" t="s">
        <v>3</v>
      </c>
      <c r="D2297">
        <v>147.6</v>
      </c>
      <c r="E2297">
        <v>151.6</v>
      </c>
      <c r="F2297">
        <v>148.9</v>
      </c>
    </row>
    <row r="2298" spans="1:6" x14ac:dyDescent="0.3">
      <c r="A2298">
        <v>2020</v>
      </c>
      <c r="B2298" t="s">
        <v>46</v>
      </c>
      <c r="C2298" t="s">
        <v>17</v>
      </c>
      <c r="D2298">
        <v>155.1</v>
      </c>
      <c r="E2298">
        <v>150</v>
      </c>
      <c r="F2298">
        <v>153.1</v>
      </c>
    </row>
    <row r="2299" spans="1:6" x14ac:dyDescent="0.3">
      <c r="A2299">
        <v>2020</v>
      </c>
      <c r="B2299" t="s">
        <v>46</v>
      </c>
      <c r="C2299" t="s">
        <v>19</v>
      </c>
      <c r="D2299">
        <v>154.30000000000001</v>
      </c>
      <c r="E2299">
        <v>147.80000000000001</v>
      </c>
      <c r="F2299">
        <v>151.69999999999999</v>
      </c>
    </row>
    <row r="2300" spans="1:6" x14ac:dyDescent="0.3">
      <c r="A2300">
        <v>2020</v>
      </c>
      <c r="B2300" t="s">
        <v>46</v>
      </c>
      <c r="C2300" t="s">
        <v>26</v>
      </c>
      <c r="D2300">
        <v>162.69999999999999</v>
      </c>
      <c r="E2300">
        <v>155.5</v>
      </c>
      <c r="F2300">
        <v>158.5</v>
      </c>
    </row>
    <row r="2301" spans="1:6" x14ac:dyDescent="0.3">
      <c r="A2301">
        <v>2020</v>
      </c>
      <c r="B2301" t="s">
        <v>46</v>
      </c>
      <c r="C2301" t="s">
        <v>5</v>
      </c>
      <c r="D2301">
        <v>148.4</v>
      </c>
      <c r="E2301">
        <v>154.5</v>
      </c>
      <c r="F2301">
        <v>150.80000000000001</v>
      </c>
    </row>
    <row r="2302" spans="1:6" x14ac:dyDescent="0.3">
      <c r="A2302">
        <v>2020</v>
      </c>
      <c r="B2302" t="s">
        <v>46</v>
      </c>
      <c r="C2302" t="s">
        <v>15</v>
      </c>
      <c r="D2302">
        <v>155.30000000000001</v>
      </c>
      <c r="E2302">
        <v>159.9</v>
      </c>
      <c r="F2302">
        <v>157</v>
      </c>
    </row>
    <row r="2303" spans="1:6" x14ac:dyDescent="0.3">
      <c r="A2303">
        <v>2020</v>
      </c>
      <c r="B2303" t="s">
        <v>46</v>
      </c>
      <c r="C2303" t="s">
        <v>18</v>
      </c>
      <c r="D2303">
        <v>149.30000000000001</v>
      </c>
      <c r="E2303">
        <v>135.19999999999999</v>
      </c>
      <c r="F2303">
        <v>143.4</v>
      </c>
    </row>
    <row r="2304" spans="1:6" x14ac:dyDescent="0.3">
      <c r="A2304">
        <v>2020</v>
      </c>
      <c r="B2304" t="s">
        <v>46</v>
      </c>
      <c r="C2304" t="s">
        <v>8</v>
      </c>
      <c r="D2304">
        <v>146.9</v>
      </c>
      <c r="E2304">
        <v>154.5</v>
      </c>
      <c r="F2304">
        <v>150.4</v>
      </c>
    </row>
    <row r="2305" spans="1:6" x14ac:dyDescent="0.3">
      <c r="A2305">
        <v>2020</v>
      </c>
      <c r="B2305" t="s">
        <v>46</v>
      </c>
      <c r="C2305" t="s">
        <v>21</v>
      </c>
      <c r="D2305">
        <v>145.80000000000001</v>
      </c>
      <c r="E2305">
        <v>138.30000000000001</v>
      </c>
      <c r="F2305">
        <v>143</v>
      </c>
    </row>
    <row r="2306" spans="1:6" x14ac:dyDescent="0.3">
      <c r="A2306">
        <v>2020</v>
      </c>
      <c r="B2306" t="s">
        <v>46</v>
      </c>
      <c r="C2306" t="s">
        <v>29</v>
      </c>
      <c r="D2306">
        <v>154.69999999999999</v>
      </c>
      <c r="E2306">
        <v>152.9</v>
      </c>
      <c r="F2306">
        <v>153.9</v>
      </c>
    </row>
    <row r="2307" spans="1:6" x14ac:dyDescent="0.3">
      <c r="A2307">
        <v>2020</v>
      </c>
      <c r="B2307" t="s">
        <v>46</v>
      </c>
      <c r="C2307" t="s">
        <v>23</v>
      </c>
      <c r="D2307">
        <v>158.80000000000001</v>
      </c>
      <c r="E2307">
        <v>148.69999999999999</v>
      </c>
      <c r="F2307">
        <v>155</v>
      </c>
    </row>
    <row r="2308" spans="1:6" x14ac:dyDescent="0.3">
      <c r="A2308">
        <v>2020</v>
      </c>
      <c r="B2308" t="s">
        <v>46</v>
      </c>
      <c r="C2308" t="s">
        <v>22</v>
      </c>
      <c r="D2308">
        <v>151.9</v>
      </c>
      <c r="E2308">
        <v>144.5</v>
      </c>
      <c r="F2308">
        <v>148.4</v>
      </c>
    </row>
    <row r="2309" spans="1:6" x14ac:dyDescent="0.3">
      <c r="A2309">
        <v>2020</v>
      </c>
      <c r="B2309" t="s">
        <v>46</v>
      </c>
      <c r="C2309" t="s">
        <v>20</v>
      </c>
      <c r="D2309" t="s">
        <v>32</v>
      </c>
      <c r="E2309">
        <v>155.5</v>
      </c>
      <c r="F2309">
        <v>155.5</v>
      </c>
    </row>
    <row r="2310" spans="1:6" x14ac:dyDescent="0.3">
      <c r="A2310">
        <v>2020</v>
      </c>
      <c r="B2310" t="s">
        <v>46</v>
      </c>
      <c r="C2310" t="s">
        <v>4</v>
      </c>
      <c r="D2310">
        <v>187.2</v>
      </c>
      <c r="E2310">
        <v>197.8</v>
      </c>
      <c r="F2310">
        <v>190.9</v>
      </c>
    </row>
    <row r="2311" spans="1:6" x14ac:dyDescent="0.3">
      <c r="A2311">
        <v>2020</v>
      </c>
      <c r="B2311" t="s">
        <v>46</v>
      </c>
      <c r="C2311" t="s">
        <v>6</v>
      </c>
      <c r="D2311">
        <v>153.30000000000001</v>
      </c>
      <c r="E2311">
        <v>153.4</v>
      </c>
      <c r="F2311">
        <v>153.30000000000001</v>
      </c>
    </row>
    <row r="2312" spans="1:6" x14ac:dyDescent="0.3">
      <c r="A2312">
        <v>2020</v>
      </c>
      <c r="B2312" t="s">
        <v>46</v>
      </c>
      <c r="C2312" t="s">
        <v>28</v>
      </c>
      <c r="D2312">
        <v>153</v>
      </c>
      <c r="E2312">
        <v>144.80000000000001</v>
      </c>
      <c r="F2312">
        <v>149</v>
      </c>
    </row>
    <row r="2313" spans="1:6" x14ac:dyDescent="0.3">
      <c r="A2313">
        <v>2020</v>
      </c>
      <c r="B2313" t="s">
        <v>46</v>
      </c>
      <c r="C2313" t="s">
        <v>13</v>
      </c>
      <c r="D2313">
        <v>143.5</v>
      </c>
      <c r="E2313">
        <v>136.5</v>
      </c>
      <c r="F2313">
        <v>140.6</v>
      </c>
    </row>
    <row r="2314" spans="1:6" x14ac:dyDescent="0.3">
      <c r="A2314">
        <v>2020</v>
      </c>
      <c r="B2314" t="s">
        <v>46</v>
      </c>
      <c r="C2314" t="s">
        <v>7</v>
      </c>
      <c r="D2314">
        <v>139.80000000000001</v>
      </c>
      <c r="E2314">
        <v>133.4</v>
      </c>
      <c r="F2314">
        <v>137.4</v>
      </c>
    </row>
    <row r="2315" spans="1:6" x14ac:dyDescent="0.3">
      <c r="A2315">
        <v>2020</v>
      </c>
      <c r="B2315" t="s">
        <v>46</v>
      </c>
      <c r="C2315" t="s">
        <v>16</v>
      </c>
      <c r="D2315">
        <v>180.9</v>
      </c>
      <c r="E2315">
        <v>187.2</v>
      </c>
      <c r="F2315">
        <v>182.6</v>
      </c>
    </row>
    <row r="2316" spans="1:6" x14ac:dyDescent="0.3">
      <c r="A2316">
        <v>2020</v>
      </c>
      <c r="B2316" t="s">
        <v>46</v>
      </c>
      <c r="C2316" t="s">
        <v>27</v>
      </c>
      <c r="D2316">
        <v>153.6</v>
      </c>
      <c r="E2316">
        <v>155.19999999999999</v>
      </c>
      <c r="F2316">
        <v>154.30000000000001</v>
      </c>
    </row>
    <row r="2317" spans="1:6" x14ac:dyDescent="0.3">
      <c r="A2317">
        <v>2020</v>
      </c>
      <c r="B2317" t="s">
        <v>46</v>
      </c>
      <c r="C2317" t="s">
        <v>14</v>
      </c>
      <c r="D2317">
        <v>161.5</v>
      </c>
      <c r="E2317">
        <v>163.30000000000001</v>
      </c>
      <c r="F2317">
        <v>162.30000000000001</v>
      </c>
    </row>
    <row r="2318" spans="1:6" x14ac:dyDescent="0.3">
      <c r="A2318">
        <v>2020</v>
      </c>
      <c r="B2318" t="s">
        <v>46</v>
      </c>
      <c r="C2318" t="s">
        <v>10</v>
      </c>
      <c r="D2318">
        <v>149.9</v>
      </c>
      <c r="E2318">
        <v>151.30000000000001</v>
      </c>
      <c r="F2318">
        <v>150.4</v>
      </c>
    </row>
    <row r="2319" spans="1:6" x14ac:dyDescent="0.3">
      <c r="A2319">
        <v>2020</v>
      </c>
      <c r="B2319" t="s">
        <v>46</v>
      </c>
      <c r="C2319" t="s">
        <v>25</v>
      </c>
      <c r="D2319">
        <v>152.19999999999999</v>
      </c>
      <c r="E2319">
        <v>141.19999999999999</v>
      </c>
      <c r="F2319">
        <v>146</v>
      </c>
    </row>
    <row r="2320" spans="1:6" x14ac:dyDescent="0.3">
      <c r="A2320">
        <v>2020</v>
      </c>
      <c r="B2320" t="s">
        <v>46</v>
      </c>
      <c r="C2320" t="s">
        <v>12</v>
      </c>
      <c r="D2320">
        <v>160</v>
      </c>
      <c r="E2320">
        <v>160</v>
      </c>
      <c r="F2320">
        <v>160</v>
      </c>
    </row>
    <row r="2321" spans="1:6" x14ac:dyDescent="0.3">
      <c r="A2321">
        <v>2020</v>
      </c>
      <c r="B2321" t="s">
        <v>46</v>
      </c>
      <c r="C2321" t="s">
        <v>11</v>
      </c>
      <c r="D2321">
        <v>114.2</v>
      </c>
      <c r="E2321">
        <v>116.8</v>
      </c>
      <c r="F2321">
        <v>115.1</v>
      </c>
    </row>
    <row r="2322" spans="1:6" x14ac:dyDescent="0.3">
      <c r="A2322">
        <v>2020</v>
      </c>
      <c r="B2322" t="s">
        <v>46</v>
      </c>
      <c r="C2322" t="s">
        <v>24</v>
      </c>
      <c r="D2322">
        <v>143.6</v>
      </c>
      <c r="E2322">
        <v>133.9</v>
      </c>
      <c r="F2322">
        <v>138.5</v>
      </c>
    </row>
    <row r="2323" spans="1:6" x14ac:dyDescent="0.3">
      <c r="A2323">
        <v>2020</v>
      </c>
      <c r="B2323" t="s">
        <v>46</v>
      </c>
      <c r="C2323" t="s">
        <v>9</v>
      </c>
      <c r="D2323">
        <v>171</v>
      </c>
      <c r="E2323">
        <v>191.9</v>
      </c>
      <c r="F2323">
        <v>178.1</v>
      </c>
    </row>
    <row r="2324" spans="1:6" x14ac:dyDescent="0.3">
      <c r="A2324">
        <v>2020</v>
      </c>
      <c r="B2324" t="s">
        <v>55</v>
      </c>
      <c r="C2324" t="s">
        <v>3</v>
      </c>
      <c r="D2324">
        <v>144.6</v>
      </c>
      <c r="E2324">
        <v>149</v>
      </c>
      <c r="F2324">
        <v>146</v>
      </c>
    </row>
    <row r="2325" spans="1:6" x14ac:dyDescent="0.3">
      <c r="A2325">
        <v>2020</v>
      </c>
      <c r="B2325" t="s">
        <v>55</v>
      </c>
      <c r="C2325" t="s">
        <v>17</v>
      </c>
      <c r="D2325">
        <v>157</v>
      </c>
      <c r="E2325">
        <v>151.9</v>
      </c>
      <c r="F2325">
        <v>155</v>
      </c>
    </row>
    <row r="2326" spans="1:6" x14ac:dyDescent="0.3">
      <c r="A2326">
        <v>2020</v>
      </c>
      <c r="B2326" t="s">
        <v>55</v>
      </c>
      <c r="C2326" t="s">
        <v>19</v>
      </c>
      <c r="D2326">
        <v>156.30000000000001</v>
      </c>
      <c r="E2326">
        <v>149.6</v>
      </c>
      <c r="F2326">
        <v>153.6</v>
      </c>
    </row>
    <row r="2327" spans="1:6" x14ac:dyDescent="0.3">
      <c r="A2327">
        <v>2020</v>
      </c>
      <c r="B2327" t="s">
        <v>55</v>
      </c>
      <c r="C2327" t="s">
        <v>26</v>
      </c>
      <c r="D2327">
        <v>162.9</v>
      </c>
      <c r="E2327">
        <v>156.9</v>
      </c>
      <c r="F2327">
        <v>159.4</v>
      </c>
    </row>
    <row r="2328" spans="1:6" x14ac:dyDescent="0.3">
      <c r="A2328">
        <v>2020</v>
      </c>
      <c r="B2328" t="s">
        <v>55</v>
      </c>
      <c r="C2328" t="s">
        <v>5</v>
      </c>
      <c r="D2328">
        <v>173.4</v>
      </c>
      <c r="E2328">
        <v>178.3</v>
      </c>
      <c r="F2328">
        <v>175.3</v>
      </c>
    </row>
    <row r="2329" spans="1:6" x14ac:dyDescent="0.3">
      <c r="A2329">
        <v>2020</v>
      </c>
      <c r="B2329" t="s">
        <v>55</v>
      </c>
      <c r="C2329" t="s">
        <v>15</v>
      </c>
      <c r="D2329">
        <v>164.5</v>
      </c>
      <c r="E2329">
        <v>167</v>
      </c>
      <c r="F2329">
        <v>165.4</v>
      </c>
    </row>
    <row r="2330" spans="1:6" x14ac:dyDescent="0.3">
      <c r="A2330">
        <v>2020</v>
      </c>
      <c r="B2330" t="s">
        <v>55</v>
      </c>
      <c r="C2330" t="s">
        <v>18</v>
      </c>
      <c r="D2330">
        <v>151.6</v>
      </c>
      <c r="E2330">
        <v>136.69999999999999</v>
      </c>
      <c r="F2330">
        <v>145.4</v>
      </c>
    </row>
    <row r="2331" spans="1:6" x14ac:dyDescent="0.3">
      <c r="A2331">
        <v>2020</v>
      </c>
      <c r="B2331" t="s">
        <v>55</v>
      </c>
      <c r="C2331" t="s">
        <v>8</v>
      </c>
      <c r="D2331">
        <v>145.9</v>
      </c>
      <c r="E2331">
        <v>149.69999999999999</v>
      </c>
      <c r="F2331">
        <v>147.69999999999999</v>
      </c>
    </row>
    <row r="2332" spans="1:6" x14ac:dyDescent="0.3">
      <c r="A2332">
        <v>2020</v>
      </c>
      <c r="B2332" t="s">
        <v>55</v>
      </c>
      <c r="C2332" t="s">
        <v>21</v>
      </c>
      <c r="D2332">
        <v>148.69999999999999</v>
      </c>
      <c r="E2332">
        <v>137.9</v>
      </c>
      <c r="F2332">
        <v>144.6</v>
      </c>
    </row>
    <row r="2333" spans="1:6" x14ac:dyDescent="0.3">
      <c r="A2333">
        <v>2020</v>
      </c>
      <c r="B2333" t="s">
        <v>55</v>
      </c>
      <c r="C2333" t="s">
        <v>29</v>
      </c>
      <c r="D2333">
        <v>160.69999999999999</v>
      </c>
      <c r="E2333">
        <v>156.9</v>
      </c>
      <c r="F2333">
        <v>158.9</v>
      </c>
    </row>
    <row r="2334" spans="1:6" x14ac:dyDescent="0.3">
      <c r="A2334">
        <v>2020</v>
      </c>
      <c r="B2334" t="s">
        <v>55</v>
      </c>
      <c r="C2334" t="s">
        <v>23</v>
      </c>
      <c r="D2334">
        <v>161.6</v>
      </c>
      <c r="E2334">
        <v>152.9</v>
      </c>
      <c r="F2334">
        <v>158.30000000000001</v>
      </c>
    </row>
    <row r="2335" spans="1:6" x14ac:dyDescent="0.3">
      <c r="A2335">
        <v>2020</v>
      </c>
      <c r="B2335" t="s">
        <v>55</v>
      </c>
      <c r="C2335" t="s">
        <v>22</v>
      </c>
      <c r="D2335">
        <v>153.4</v>
      </c>
      <c r="E2335">
        <v>145.5</v>
      </c>
      <c r="F2335">
        <v>149.69999999999999</v>
      </c>
    </row>
    <row r="2336" spans="1:6" x14ac:dyDescent="0.3">
      <c r="A2336">
        <v>2020</v>
      </c>
      <c r="B2336" t="s">
        <v>55</v>
      </c>
      <c r="C2336" t="s">
        <v>20</v>
      </c>
      <c r="D2336" t="s">
        <v>32</v>
      </c>
      <c r="E2336">
        <v>158.4</v>
      </c>
      <c r="F2336">
        <v>158.4</v>
      </c>
    </row>
    <row r="2337" spans="1:6" x14ac:dyDescent="0.3">
      <c r="A2337">
        <v>2020</v>
      </c>
      <c r="B2337" t="s">
        <v>55</v>
      </c>
      <c r="C2337" t="s">
        <v>4</v>
      </c>
      <c r="D2337">
        <v>188.5</v>
      </c>
      <c r="E2337">
        <v>195.7</v>
      </c>
      <c r="F2337">
        <v>191</v>
      </c>
    </row>
    <row r="2338" spans="1:6" x14ac:dyDescent="0.3">
      <c r="A2338">
        <v>2020</v>
      </c>
      <c r="B2338" t="s">
        <v>55</v>
      </c>
      <c r="C2338" t="s">
        <v>6</v>
      </c>
      <c r="D2338">
        <v>154</v>
      </c>
      <c r="E2338">
        <v>154.19999999999999</v>
      </c>
      <c r="F2338">
        <v>154.1</v>
      </c>
    </row>
    <row r="2339" spans="1:6" x14ac:dyDescent="0.3">
      <c r="A2339">
        <v>2020</v>
      </c>
      <c r="B2339" t="s">
        <v>55</v>
      </c>
      <c r="C2339" t="s">
        <v>28</v>
      </c>
      <c r="D2339">
        <v>155.19999999999999</v>
      </c>
      <c r="E2339">
        <v>146.9</v>
      </c>
      <c r="F2339">
        <v>151.19999999999999</v>
      </c>
    </row>
    <row r="2340" spans="1:6" x14ac:dyDescent="0.3">
      <c r="A2340">
        <v>2020</v>
      </c>
      <c r="B2340" t="s">
        <v>55</v>
      </c>
      <c r="C2340" t="s">
        <v>13</v>
      </c>
      <c r="D2340">
        <v>153.4</v>
      </c>
      <c r="E2340">
        <v>143.30000000000001</v>
      </c>
      <c r="F2340">
        <v>149.19999999999999</v>
      </c>
    </row>
    <row r="2341" spans="1:6" x14ac:dyDescent="0.3">
      <c r="A2341">
        <v>2020</v>
      </c>
      <c r="B2341" t="s">
        <v>55</v>
      </c>
      <c r="C2341" t="s">
        <v>7</v>
      </c>
      <c r="D2341">
        <v>150</v>
      </c>
      <c r="E2341">
        <v>140.69999999999999</v>
      </c>
      <c r="F2341">
        <v>146.6</v>
      </c>
    </row>
    <row r="2342" spans="1:6" x14ac:dyDescent="0.3">
      <c r="A2342">
        <v>2020</v>
      </c>
      <c r="B2342" t="s">
        <v>55</v>
      </c>
      <c r="C2342" t="s">
        <v>16</v>
      </c>
      <c r="D2342">
        <v>183.6</v>
      </c>
      <c r="E2342">
        <v>190.2</v>
      </c>
      <c r="F2342">
        <v>185.4</v>
      </c>
    </row>
    <row r="2343" spans="1:6" x14ac:dyDescent="0.3">
      <c r="A2343">
        <v>2020</v>
      </c>
      <c r="B2343" t="s">
        <v>55</v>
      </c>
      <c r="C2343" t="s">
        <v>27</v>
      </c>
      <c r="D2343">
        <v>156.6</v>
      </c>
      <c r="E2343">
        <v>157.9</v>
      </c>
      <c r="F2343">
        <v>157.1</v>
      </c>
    </row>
    <row r="2344" spans="1:6" x14ac:dyDescent="0.3">
      <c r="A2344">
        <v>2020</v>
      </c>
      <c r="B2344" t="s">
        <v>55</v>
      </c>
      <c r="C2344" t="s">
        <v>14</v>
      </c>
      <c r="D2344">
        <v>163.6</v>
      </c>
      <c r="E2344">
        <v>166.1</v>
      </c>
      <c r="F2344">
        <v>164.8</v>
      </c>
    </row>
    <row r="2345" spans="1:6" x14ac:dyDescent="0.3">
      <c r="A2345">
        <v>2020</v>
      </c>
      <c r="B2345" t="s">
        <v>55</v>
      </c>
      <c r="C2345" t="s">
        <v>10</v>
      </c>
      <c r="D2345">
        <v>159.5</v>
      </c>
      <c r="E2345">
        <v>161.5</v>
      </c>
      <c r="F2345">
        <v>160.19999999999999</v>
      </c>
    </row>
    <row r="2346" spans="1:6" x14ac:dyDescent="0.3">
      <c r="A2346">
        <v>2020</v>
      </c>
      <c r="B2346" t="s">
        <v>55</v>
      </c>
      <c r="C2346" t="s">
        <v>25</v>
      </c>
      <c r="D2346">
        <v>153.9</v>
      </c>
      <c r="E2346">
        <v>144.30000000000001</v>
      </c>
      <c r="F2346">
        <v>148.5</v>
      </c>
    </row>
    <row r="2347" spans="1:6" x14ac:dyDescent="0.3">
      <c r="A2347">
        <v>2020</v>
      </c>
      <c r="B2347" t="s">
        <v>55</v>
      </c>
      <c r="C2347" t="s">
        <v>12</v>
      </c>
      <c r="D2347">
        <v>163.5</v>
      </c>
      <c r="E2347">
        <v>161.9</v>
      </c>
      <c r="F2347">
        <v>163</v>
      </c>
    </row>
    <row r="2348" spans="1:6" x14ac:dyDescent="0.3">
      <c r="A2348">
        <v>2020</v>
      </c>
      <c r="B2348" t="s">
        <v>55</v>
      </c>
      <c r="C2348" t="s">
        <v>11</v>
      </c>
      <c r="D2348">
        <v>114.4</v>
      </c>
      <c r="E2348">
        <v>117.1</v>
      </c>
      <c r="F2348">
        <v>115.3</v>
      </c>
    </row>
    <row r="2349" spans="1:6" x14ac:dyDescent="0.3">
      <c r="A2349">
        <v>2020</v>
      </c>
      <c r="B2349" t="s">
        <v>55</v>
      </c>
      <c r="C2349" t="s">
        <v>24</v>
      </c>
      <c r="D2349">
        <v>146.4</v>
      </c>
      <c r="E2349">
        <v>135.5</v>
      </c>
      <c r="F2349">
        <v>140.69999999999999</v>
      </c>
    </row>
    <row r="2350" spans="1:6" x14ac:dyDescent="0.3">
      <c r="A2350">
        <v>2020</v>
      </c>
      <c r="B2350" t="s">
        <v>55</v>
      </c>
      <c r="C2350" t="s">
        <v>9</v>
      </c>
      <c r="D2350">
        <v>225.2</v>
      </c>
      <c r="E2350">
        <v>240.9</v>
      </c>
      <c r="F2350">
        <v>230.5</v>
      </c>
    </row>
    <row r="2351" spans="1:6" x14ac:dyDescent="0.3">
      <c r="A2351">
        <v>2020</v>
      </c>
      <c r="B2351" t="s">
        <v>36</v>
      </c>
      <c r="C2351" t="s">
        <v>3</v>
      </c>
      <c r="D2351">
        <v>144.19999999999999</v>
      </c>
      <c r="E2351">
        <v>146.19999999999999</v>
      </c>
      <c r="F2351">
        <v>144.80000000000001</v>
      </c>
    </row>
    <row r="2352" spans="1:6" x14ac:dyDescent="0.3">
      <c r="A2352">
        <v>2020</v>
      </c>
      <c r="B2352" t="s">
        <v>36</v>
      </c>
      <c r="C2352" t="s">
        <v>17</v>
      </c>
      <c r="D2352">
        <v>153</v>
      </c>
      <c r="E2352">
        <v>147.30000000000001</v>
      </c>
      <c r="F2352">
        <v>150.80000000000001</v>
      </c>
    </row>
    <row r="2353" spans="1:6" x14ac:dyDescent="0.3">
      <c r="A2353">
        <v>2020</v>
      </c>
      <c r="B2353" t="s">
        <v>36</v>
      </c>
      <c r="C2353" t="s">
        <v>19</v>
      </c>
      <c r="D2353">
        <v>152.30000000000001</v>
      </c>
      <c r="E2353">
        <v>145.19999999999999</v>
      </c>
      <c r="F2353">
        <v>149.5</v>
      </c>
    </row>
    <row r="2354" spans="1:6" x14ac:dyDescent="0.3">
      <c r="A2354">
        <v>2020</v>
      </c>
      <c r="B2354" t="s">
        <v>36</v>
      </c>
      <c r="C2354" t="s">
        <v>26</v>
      </c>
      <c r="D2354">
        <v>161.9</v>
      </c>
      <c r="E2354">
        <v>152.19999999999999</v>
      </c>
      <c r="F2354">
        <v>156.19999999999999</v>
      </c>
    </row>
    <row r="2355" spans="1:6" x14ac:dyDescent="0.3">
      <c r="A2355">
        <v>2020</v>
      </c>
      <c r="B2355" t="s">
        <v>36</v>
      </c>
      <c r="C2355" t="s">
        <v>5</v>
      </c>
      <c r="D2355">
        <v>150.9</v>
      </c>
      <c r="E2355">
        <v>153.1</v>
      </c>
      <c r="F2355">
        <v>151.80000000000001</v>
      </c>
    </row>
    <row r="2356" spans="1:6" x14ac:dyDescent="0.3">
      <c r="A2356">
        <v>2020</v>
      </c>
      <c r="B2356" t="s">
        <v>36</v>
      </c>
      <c r="C2356" t="s">
        <v>15</v>
      </c>
      <c r="D2356">
        <v>149.80000000000001</v>
      </c>
      <c r="E2356">
        <v>151.69999999999999</v>
      </c>
      <c r="F2356">
        <v>150.5</v>
      </c>
    </row>
    <row r="2357" spans="1:6" x14ac:dyDescent="0.3">
      <c r="A2357">
        <v>2020</v>
      </c>
      <c r="B2357" t="s">
        <v>36</v>
      </c>
      <c r="C2357" t="s">
        <v>18</v>
      </c>
      <c r="D2357">
        <v>147.5</v>
      </c>
      <c r="E2357">
        <v>133.5</v>
      </c>
      <c r="F2357">
        <v>141.69999999999999</v>
      </c>
    </row>
    <row r="2358" spans="1:6" x14ac:dyDescent="0.3">
      <c r="A2358">
        <v>2020</v>
      </c>
      <c r="B2358" t="s">
        <v>36</v>
      </c>
      <c r="C2358" t="s">
        <v>8</v>
      </c>
      <c r="D2358">
        <v>140.69999999999999</v>
      </c>
      <c r="E2358">
        <v>143.1</v>
      </c>
      <c r="F2358">
        <v>141.80000000000001</v>
      </c>
    </row>
    <row r="2359" spans="1:6" x14ac:dyDescent="0.3">
      <c r="A2359">
        <v>2020</v>
      </c>
      <c r="B2359" t="s">
        <v>36</v>
      </c>
      <c r="C2359" t="s">
        <v>21</v>
      </c>
      <c r="D2359">
        <v>152.30000000000001</v>
      </c>
      <c r="E2359">
        <v>138.9</v>
      </c>
      <c r="F2359">
        <v>147.19999999999999</v>
      </c>
    </row>
    <row r="2360" spans="1:6" x14ac:dyDescent="0.3">
      <c r="A2360">
        <v>2020</v>
      </c>
      <c r="B2360" t="s">
        <v>36</v>
      </c>
      <c r="C2360" t="s">
        <v>29</v>
      </c>
      <c r="D2360">
        <v>150.4</v>
      </c>
      <c r="E2360">
        <v>147.69999999999999</v>
      </c>
      <c r="F2360">
        <v>149.1</v>
      </c>
    </row>
    <row r="2361" spans="1:6" x14ac:dyDescent="0.3">
      <c r="A2361">
        <v>2020</v>
      </c>
      <c r="B2361" t="s">
        <v>36</v>
      </c>
      <c r="C2361" t="s">
        <v>23</v>
      </c>
      <c r="D2361">
        <v>156.19999999999999</v>
      </c>
      <c r="E2361">
        <v>144.4</v>
      </c>
      <c r="F2361">
        <v>151.69999999999999</v>
      </c>
    </row>
    <row r="2362" spans="1:6" x14ac:dyDescent="0.3">
      <c r="A2362">
        <v>2020</v>
      </c>
      <c r="B2362" t="s">
        <v>36</v>
      </c>
      <c r="C2362" t="s">
        <v>22</v>
      </c>
      <c r="D2362">
        <v>151.80000000000001</v>
      </c>
      <c r="E2362">
        <v>140.4</v>
      </c>
      <c r="F2362">
        <v>146.4</v>
      </c>
    </row>
    <row r="2363" spans="1:6" x14ac:dyDescent="0.3">
      <c r="A2363">
        <v>2020</v>
      </c>
      <c r="B2363" t="s">
        <v>36</v>
      </c>
      <c r="C2363" t="s">
        <v>20</v>
      </c>
      <c r="D2363" t="s">
        <v>32</v>
      </c>
      <c r="E2363">
        <v>154.80000000000001</v>
      </c>
      <c r="F2363">
        <v>154.80000000000001</v>
      </c>
    </row>
    <row r="2364" spans="1:6" x14ac:dyDescent="0.3">
      <c r="A2364">
        <v>2020</v>
      </c>
      <c r="B2364" t="s">
        <v>36</v>
      </c>
      <c r="C2364" t="s">
        <v>4</v>
      </c>
      <c r="D2364">
        <v>167.5</v>
      </c>
      <c r="E2364">
        <v>167.6</v>
      </c>
      <c r="F2364">
        <v>167.5</v>
      </c>
    </row>
    <row r="2365" spans="1:6" x14ac:dyDescent="0.3">
      <c r="A2365">
        <v>2020</v>
      </c>
      <c r="B2365" t="s">
        <v>36</v>
      </c>
      <c r="C2365" t="s">
        <v>6</v>
      </c>
      <c r="D2365">
        <v>150.9</v>
      </c>
      <c r="E2365">
        <v>150.69999999999999</v>
      </c>
      <c r="F2365">
        <v>150.80000000000001</v>
      </c>
    </row>
    <row r="2366" spans="1:6" x14ac:dyDescent="0.3">
      <c r="A2366">
        <v>2020</v>
      </c>
      <c r="B2366" t="s">
        <v>36</v>
      </c>
      <c r="C2366" t="s">
        <v>28</v>
      </c>
      <c r="D2366">
        <v>148.4</v>
      </c>
      <c r="E2366">
        <v>138.4</v>
      </c>
      <c r="F2366">
        <v>143.6</v>
      </c>
    </row>
    <row r="2367" spans="1:6" x14ac:dyDescent="0.3">
      <c r="A2367">
        <v>2020</v>
      </c>
      <c r="B2367" t="s">
        <v>36</v>
      </c>
      <c r="C2367" t="s">
        <v>13</v>
      </c>
      <c r="D2367">
        <v>140.1</v>
      </c>
      <c r="E2367">
        <v>131.5</v>
      </c>
      <c r="F2367">
        <v>136.5</v>
      </c>
    </row>
    <row r="2368" spans="1:6" x14ac:dyDescent="0.3">
      <c r="A2368">
        <v>2020</v>
      </c>
      <c r="B2368" t="s">
        <v>36</v>
      </c>
      <c r="C2368" t="s">
        <v>7</v>
      </c>
      <c r="D2368">
        <v>133.69999999999999</v>
      </c>
      <c r="E2368">
        <v>127.4</v>
      </c>
      <c r="F2368">
        <v>131.4</v>
      </c>
    </row>
    <row r="2369" spans="1:6" x14ac:dyDescent="0.3">
      <c r="A2369">
        <v>2020</v>
      </c>
      <c r="B2369" t="s">
        <v>36</v>
      </c>
      <c r="C2369" t="s">
        <v>16</v>
      </c>
      <c r="D2369">
        <v>169.4</v>
      </c>
      <c r="E2369">
        <v>172</v>
      </c>
      <c r="F2369">
        <v>170.1</v>
      </c>
    </row>
    <row r="2370" spans="1:6" x14ac:dyDescent="0.3">
      <c r="A2370">
        <v>2020</v>
      </c>
      <c r="B2370" t="s">
        <v>36</v>
      </c>
      <c r="C2370" t="s">
        <v>27</v>
      </c>
      <c r="D2370">
        <v>143.4</v>
      </c>
      <c r="E2370">
        <v>143.5</v>
      </c>
      <c r="F2370">
        <v>143.4</v>
      </c>
    </row>
    <row r="2371" spans="1:6" x14ac:dyDescent="0.3">
      <c r="A2371">
        <v>2020</v>
      </c>
      <c r="B2371" t="s">
        <v>36</v>
      </c>
      <c r="C2371" t="s">
        <v>14</v>
      </c>
      <c r="D2371">
        <v>159.19999999999999</v>
      </c>
      <c r="E2371">
        <v>159</v>
      </c>
      <c r="F2371">
        <v>159.1</v>
      </c>
    </row>
    <row r="2372" spans="1:6" x14ac:dyDescent="0.3">
      <c r="A2372">
        <v>2020</v>
      </c>
      <c r="B2372" t="s">
        <v>36</v>
      </c>
      <c r="C2372" t="s">
        <v>10</v>
      </c>
      <c r="D2372">
        <v>141.80000000000001</v>
      </c>
      <c r="E2372">
        <v>139.6</v>
      </c>
      <c r="F2372">
        <v>141.1</v>
      </c>
    </row>
    <row r="2373" spans="1:6" x14ac:dyDescent="0.3">
      <c r="A2373">
        <v>2020</v>
      </c>
      <c r="B2373" t="s">
        <v>36</v>
      </c>
      <c r="C2373" t="s">
        <v>25</v>
      </c>
      <c r="D2373">
        <v>150.4</v>
      </c>
      <c r="E2373">
        <v>137.69999999999999</v>
      </c>
      <c r="F2373">
        <v>143.19999999999999</v>
      </c>
    </row>
    <row r="2374" spans="1:6" x14ac:dyDescent="0.3">
      <c r="A2374">
        <v>2020</v>
      </c>
      <c r="B2374" t="s">
        <v>36</v>
      </c>
      <c r="C2374" t="s">
        <v>12</v>
      </c>
      <c r="D2374">
        <v>152.80000000000001</v>
      </c>
      <c r="E2374">
        <v>150.4</v>
      </c>
      <c r="F2374">
        <v>152</v>
      </c>
    </row>
    <row r="2375" spans="1:6" x14ac:dyDescent="0.3">
      <c r="A2375">
        <v>2020</v>
      </c>
      <c r="B2375" t="s">
        <v>36</v>
      </c>
      <c r="C2375" t="s">
        <v>11</v>
      </c>
      <c r="D2375">
        <v>113.1</v>
      </c>
      <c r="E2375">
        <v>114.6</v>
      </c>
      <c r="F2375">
        <v>113.6</v>
      </c>
    </row>
    <row r="2376" spans="1:6" x14ac:dyDescent="0.3">
      <c r="A2376">
        <v>2020</v>
      </c>
      <c r="B2376" t="s">
        <v>36</v>
      </c>
      <c r="C2376" t="s">
        <v>24</v>
      </c>
      <c r="D2376">
        <v>136</v>
      </c>
      <c r="E2376">
        <v>125.2</v>
      </c>
      <c r="F2376">
        <v>130.30000000000001</v>
      </c>
    </row>
    <row r="2377" spans="1:6" x14ac:dyDescent="0.3">
      <c r="A2377">
        <v>2020</v>
      </c>
      <c r="B2377" t="s">
        <v>36</v>
      </c>
      <c r="C2377" t="s">
        <v>9</v>
      </c>
      <c r="D2377">
        <v>165.1</v>
      </c>
      <c r="E2377">
        <v>181.7</v>
      </c>
      <c r="F2377">
        <v>170.7</v>
      </c>
    </row>
    <row r="2378" spans="1:6" x14ac:dyDescent="0.3">
      <c r="A2378">
        <v>2020</v>
      </c>
      <c r="B2378" t="s">
        <v>31</v>
      </c>
      <c r="C2378" t="s">
        <v>3</v>
      </c>
      <c r="D2378">
        <v>143.69999999999999</v>
      </c>
      <c r="E2378">
        <v>145.6</v>
      </c>
      <c r="F2378">
        <v>144.30000000000001</v>
      </c>
    </row>
    <row r="2379" spans="1:6" x14ac:dyDescent="0.3">
      <c r="A2379">
        <v>2020</v>
      </c>
      <c r="B2379" t="s">
        <v>31</v>
      </c>
      <c r="C2379" t="s">
        <v>17</v>
      </c>
      <c r="D2379">
        <v>152.80000000000001</v>
      </c>
      <c r="E2379">
        <v>147</v>
      </c>
      <c r="F2379">
        <v>150.5</v>
      </c>
    </row>
    <row r="2380" spans="1:6" x14ac:dyDescent="0.3">
      <c r="A2380">
        <v>2020</v>
      </c>
      <c r="B2380" t="s">
        <v>31</v>
      </c>
      <c r="C2380" t="s">
        <v>19</v>
      </c>
      <c r="D2380">
        <v>152.1</v>
      </c>
      <c r="E2380">
        <v>144.9</v>
      </c>
      <c r="F2380">
        <v>149.19999999999999</v>
      </c>
    </row>
    <row r="2381" spans="1:6" x14ac:dyDescent="0.3">
      <c r="A2381">
        <v>2020</v>
      </c>
      <c r="B2381" t="s">
        <v>31</v>
      </c>
      <c r="C2381" t="s">
        <v>26</v>
      </c>
      <c r="D2381">
        <v>161.69999999999999</v>
      </c>
      <c r="E2381">
        <v>152.1</v>
      </c>
      <c r="F2381">
        <v>156.1</v>
      </c>
    </row>
    <row r="2382" spans="1:6" x14ac:dyDescent="0.3">
      <c r="A2382">
        <v>2020</v>
      </c>
      <c r="B2382" t="s">
        <v>31</v>
      </c>
      <c r="C2382" t="s">
        <v>5</v>
      </c>
      <c r="D2382">
        <v>153.5</v>
      </c>
      <c r="E2382">
        <v>157</v>
      </c>
      <c r="F2382">
        <v>154.9</v>
      </c>
    </row>
    <row r="2383" spans="1:6" x14ac:dyDescent="0.3">
      <c r="A2383">
        <v>2020</v>
      </c>
      <c r="B2383" t="s">
        <v>31</v>
      </c>
      <c r="C2383" t="s">
        <v>15</v>
      </c>
      <c r="D2383">
        <v>153</v>
      </c>
      <c r="E2383">
        <v>154.4</v>
      </c>
      <c r="F2383">
        <v>153.5</v>
      </c>
    </row>
    <row r="2384" spans="1:6" x14ac:dyDescent="0.3">
      <c r="A2384">
        <v>2020</v>
      </c>
      <c r="B2384" t="s">
        <v>31</v>
      </c>
      <c r="C2384" t="s">
        <v>18</v>
      </c>
      <c r="D2384">
        <v>147.4</v>
      </c>
      <c r="E2384">
        <v>133.19999999999999</v>
      </c>
      <c r="F2384">
        <v>141.5</v>
      </c>
    </row>
    <row r="2385" spans="1:6" x14ac:dyDescent="0.3">
      <c r="A2385">
        <v>2020</v>
      </c>
      <c r="B2385" t="s">
        <v>31</v>
      </c>
      <c r="C2385" t="s">
        <v>8</v>
      </c>
      <c r="D2385">
        <v>142.19999999999999</v>
      </c>
      <c r="E2385">
        <v>144.4</v>
      </c>
      <c r="F2385">
        <v>143.19999999999999</v>
      </c>
    </row>
    <row r="2386" spans="1:6" x14ac:dyDescent="0.3">
      <c r="A2386">
        <v>2020</v>
      </c>
      <c r="B2386" t="s">
        <v>31</v>
      </c>
      <c r="C2386" t="s">
        <v>21</v>
      </c>
      <c r="D2386">
        <v>150.4</v>
      </c>
      <c r="E2386">
        <v>135.1</v>
      </c>
      <c r="F2386">
        <v>144.6</v>
      </c>
    </row>
    <row r="2387" spans="1:6" x14ac:dyDescent="0.3">
      <c r="A2387">
        <v>2020</v>
      </c>
      <c r="B2387" t="s">
        <v>31</v>
      </c>
      <c r="C2387" t="s">
        <v>29</v>
      </c>
      <c r="D2387">
        <v>151.9</v>
      </c>
      <c r="E2387">
        <v>148.19999999999999</v>
      </c>
      <c r="F2387">
        <v>150.19999999999999</v>
      </c>
    </row>
    <row r="2388" spans="1:6" x14ac:dyDescent="0.3">
      <c r="A2388">
        <v>2020</v>
      </c>
      <c r="B2388" t="s">
        <v>31</v>
      </c>
      <c r="C2388" t="s">
        <v>23</v>
      </c>
      <c r="D2388">
        <v>155.69999999999999</v>
      </c>
      <c r="E2388">
        <v>143.80000000000001</v>
      </c>
      <c r="F2388">
        <v>151.19999999999999</v>
      </c>
    </row>
    <row r="2389" spans="1:6" x14ac:dyDescent="0.3">
      <c r="A2389">
        <v>2020</v>
      </c>
      <c r="B2389" t="s">
        <v>31</v>
      </c>
      <c r="C2389" t="s">
        <v>22</v>
      </c>
      <c r="D2389">
        <v>151.69999999999999</v>
      </c>
      <c r="E2389">
        <v>140.1</v>
      </c>
      <c r="F2389">
        <v>146.19999999999999</v>
      </c>
    </row>
    <row r="2390" spans="1:6" x14ac:dyDescent="0.3">
      <c r="A2390">
        <v>2020</v>
      </c>
      <c r="B2390" t="s">
        <v>31</v>
      </c>
      <c r="C2390" t="s">
        <v>20</v>
      </c>
      <c r="D2390" t="s">
        <v>32</v>
      </c>
      <c r="E2390">
        <v>153.9</v>
      </c>
      <c r="F2390">
        <v>153.9</v>
      </c>
    </row>
    <row r="2391" spans="1:6" x14ac:dyDescent="0.3">
      <c r="A2391">
        <v>2020</v>
      </c>
      <c r="B2391" t="s">
        <v>31</v>
      </c>
      <c r="C2391" t="s">
        <v>4</v>
      </c>
      <c r="D2391">
        <v>167.3</v>
      </c>
      <c r="E2391">
        <v>167.6</v>
      </c>
      <c r="F2391">
        <v>167.4</v>
      </c>
    </row>
    <row r="2392" spans="1:6" x14ac:dyDescent="0.3">
      <c r="A2392">
        <v>2020</v>
      </c>
      <c r="B2392" t="s">
        <v>31</v>
      </c>
      <c r="C2392" t="s">
        <v>6</v>
      </c>
      <c r="D2392">
        <v>150.5</v>
      </c>
      <c r="E2392">
        <v>149.30000000000001</v>
      </c>
      <c r="F2392">
        <v>150.1</v>
      </c>
    </row>
    <row r="2393" spans="1:6" x14ac:dyDescent="0.3">
      <c r="A2393">
        <v>2020</v>
      </c>
      <c r="B2393" t="s">
        <v>31</v>
      </c>
      <c r="C2393" t="s">
        <v>28</v>
      </c>
      <c r="D2393">
        <v>148.1</v>
      </c>
      <c r="E2393">
        <v>138.4</v>
      </c>
      <c r="F2393">
        <v>143.4</v>
      </c>
    </row>
    <row r="2394" spans="1:6" x14ac:dyDescent="0.3">
      <c r="A2394">
        <v>2020</v>
      </c>
      <c r="B2394" t="s">
        <v>31</v>
      </c>
      <c r="C2394" t="s">
        <v>13</v>
      </c>
      <c r="D2394">
        <v>139.69999999999999</v>
      </c>
      <c r="E2394">
        <v>131.1</v>
      </c>
      <c r="F2394">
        <v>136.1</v>
      </c>
    </row>
    <row r="2395" spans="1:6" x14ac:dyDescent="0.3">
      <c r="A2395">
        <v>2020</v>
      </c>
      <c r="B2395" t="s">
        <v>31</v>
      </c>
      <c r="C2395" t="s">
        <v>7</v>
      </c>
      <c r="D2395">
        <v>132</v>
      </c>
      <c r="E2395">
        <v>126.3</v>
      </c>
      <c r="F2395">
        <v>129.9</v>
      </c>
    </row>
    <row r="2396" spans="1:6" x14ac:dyDescent="0.3">
      <c r="A2396">
        <v>2020</v>
      </c>
      <c r="B2396" t="s">
        <v>31</v>
      </c>
      <c r="C2396" t="s">
        <v>16</v>
      </c>
      <c r="D2396">
        <v>168.6</v>
      </c>
      <c r="E2396">
        <v>170.8</v>
      </c>
      <c r="F2396">
        <v>169.2</v>
      </c>
    </row>
    <row r="2397" spans="1:6" x14ac:dyDescent="0.3">
      <c r="A2397">
        <v>2020</v>
      </c>
      <c r="B2397" t="s">
        <v>31</v>
      </c>
      <c r="C2397" t="s">
        <v>27</v>
      </c>
      <c r="D2397">
        <v>142.5</v>
      </c>
      <c r="E2397">
        <v>142.1</v>
      </c>
      <c r="F2397">
        <v>142.30000000000001</v>
      </c>
    </row>
    <row r="2398" spans="1:6" x14ac:dyDescent="0.3">
      <c r="A2398">
        <v>2020</v>
      </c>
      <c r="B2398" t="s">
        <v>31</v>
      </c>
      <c r="C2398" t="s">
        <v>14</v>
      </c>
      <c r="D2398">
        <v>158.69999999999999</v>
      </c>
      <c r="E2398">
        <v>158.5</v>
      </c>
      <c r="F2398">
        <v>158.6</v>
      </c>
    </row>
    <row r="2399" spans="1:6" x14ac:dyDescent="0.3">
      <c r="A2399">
        <v>2020</v>
      </c>
      <c r="B2399" t="s">
        <v>31</v>
      </c>
      <c r="C2399" t="s">
        <v>10</v>
      </c>
      <c r="D2399">
        <v>141.1</v>
      </c>
      <c r="E2399">
        <v>139.1</v>
      </c>
      <c r="F2399">
        <v>140.4</v>
      </c>
    </row>
    <row r="2400" spans="1:6" x14ac:dyDescent="0.3">
      <c r="A2400">
        <v>2020</v>
      </c>
      <c r="B2400" t="s">
        <v>31</v>
      </c>
      <c r="C2400" t="s">
        <v>25</v>
      </c>
      <c r="D2400">
        <v>150.1</v>
      </c>
      <c r="E2400">
        <v>137.19999999999999</v>
      </c>
      <c r="F2400">
        <v>142.80000000000001</v>
      </c>
    </row>
    <row r="2401" spans="1:6" x14ac:dyDescent="0.3">
      <c r="A2401">
        <v>2020</v>
      </c>
      <c r="B2401" t="s">
        <v>31</v>
      </c>
      <c r="C2401" t="s">
        <v>12</v>
      </c>
      <c r="D2401">
        <v>151.6</v>
      </c>
      <c r="E2401">
        <v>149.5</v>
      </c>
      <c r="F2401">
        <v>150.9</v>
      </c>
    </row>
    <row r="2402" spans="1:6" x14ac:dyDescent="0.3">
      <c r="A2402">
        <v>2020</v>
      </c>
      <c r="B2402" t="s">
        <v>31</v>
      </c>
      <c r="C2402" t="s">
        <v>11</v>
      </c>
      <c r="D2402">
        <v>113.8</v>
      </c>
      <c r="E2402">
        <v>114.8</v>
      </c>
      <c r="F2402">
        <v>114.1</v>
      </c>
    </row>
    <row r="2403" spans="1:6" x14ac:dyDescent="0.3">
      <c r="A2403">
        <v>2020</v>
      </c>
      <c r="B2403" t="s">
        <v>31</v>
      </c>
      <c r="C2403" t="s">
        <v>24</v>
      </c>
      <c r="D2403">
        <v>136.30000000000001</v>
      </c>
      <c r="E2403">
        <v>126.1</v>
      </c>
      <c r="F2403">
        <v>130.9</v>
      </c>
    </row>
    <row r="2404" spans="1:6" x14ac:dyDescent="0.3">
      <c r="A2404">
        <v>2020</v>
      </c>
      <c r="B2404" t="s">
        <v>31</v>
      </c>
      <c r="C2404" t="s">
        <v>9</v>
      </c>
      <c r="D2404">
        <v>191.5</v>
      </c>
      <c r="E2404">
        <v>207.8</v>
      </c>
      <c r="F2404">
        <v>197</v>
      </c>
    </row>
    <row r="2405" spans="1:6" x14ac:dyDescent="0.3">
      <c r="A2405">
        <v>2020</v>
      </c>
      <c r="B2405" t="s">
        <v>44</v>
      </c>
      <c r="C2405" t="s">
        <v>3</v>
      </c>
      <c r="D2405">
        <v>148.19999999999999</v>
      </c>
      <c r="E2405">
        <v>152.69999999999999</v>
      </c>
      <c r="F2405">
        <v>149.6</v>
      </c>
    </row>
    <row r="2406" spans="1:6" x14ac:dyDescent="0.3">
      <c r="A2406">
        <v>2020</v>
      </c>
      <c r="B2406" t="s">
        <v>44</v>
      </c>
      <c r="C2406" t="s">
        <v>17</v>
      </c>
      <c r="D2406">
        <v>154.69999999999999</v>
      </c>
      <c r="E2406">
        <v>149.1</v>
      </c>
      <c r="F2406">
        <v>152.5</v>
      </c>
    </row>
    <row r="2407" spans="1:6" x14ac:dyDescent="0.3">
      <c r="A2407">
        <v>2020</v>
      </c>
      <c r="B2407" t="s">
        <v>44</v>
      </c>
      <c r="C2407" t="s">
        <v>19</v>
      </c>
      <c r="D2407">
        <v>154.1</v>
      </c>
      <c r="E2407">
        <v>147.19999999999999</v>
      </c>
      <c r="F2407">
        <v>151.4</v>
      </c>
    </row>
    <row r="2408" spans="1:6" x14ac:dyDescent="0.3">
      <c r="A2408">
        <v>2020</v>
      </c>
      <c r="B2408" t="s">
        <v>44</v>
      </c>
      <c r="C2408" t="s">
        <v>26</v>
      </c>
      <c r="D2408">
        <v>161.80000000000001</v>
      </c>
      <c r="E2408">
        <v>152.5</v>
      </c>
      <c r="F2408">
        <v>156.4</v>
      </c>
    </row>
    <row r="2409" spans="1:6" x14ac:dyDescent="0.3">
      <c r="A2409">
        <v>2020</v>
      </c>
      <c r="B2409" t="s">
        <v>44</v>
      </c>
      <c r="C2409" t="s">
        <v>5</v>
      </c>
      <c r="D2409">
        <v>149.4</v>
      </c>
      <c r="E2409">
        <v>154.6</v>
      </c>
      <c r="F2409">
        <v>151.4</v>
      </c>
    </row>
    <row r="2410" spans="1:6" x14ac:dyDescent="0.3">
      <c r="A2410">
        <v>2020</v>
      </c>
      <c r="B2410" t="s">
        <v>44</v>
      </c>
      <c r="C2410" t="s">
        <v>15</v>
      </c>
      <c r="D2410">
        <v>152.30000000000001</v>
      </c>
      <c r="E2410">
        <v>157</v>
      </c>
      <c r="F2410">
        <v>154</v>
      </c>
    </row>
    <row r="2411" spans="1:6" x14ac:dyDescent="0.3">
      <c r="A2411">
        <v>2020</v>
      </c>
      <c r="B2411" t="s">
        <v>44</v>
      </c>
      <c r="C2411" t="s">
        <v>18</v>
      </c>
      <c r="D2411">
        <v>150</v>
      </c>
      <c r="E2411">
        <v>136.6</v>
      </c>
      <c r="F2411">
        <v>144.4</v>
      </c>
    </row>
    <row r="2412" spans="1:6" x14ac:dyDescent="0.3">
      <c r="A2412">
        <v>2020</v>
      </c>
      <c r="B2412" t="s">
        <v>44</v>
      </c>
      <c r="C2412" t="s">
        <v>8</v>
      </c>
      <c r="D2412">
        <v>143.19999999999999</v>
      </c>
      <c r="E2412">
        <v>151.80000000000001</v>
      </c>
      <c r="F2412">
        <v>147.19999999999999</v>
      </c>
    </row>
    <row r="2413" spans="1:6" x14ac:dyDescent="0.3">
      <c r="A2413">
        <v>2020</v>
      </c>
      <c r="B2413" t="s">
        <v>44</v>
      </c>
      <c r="C2413" t="s">
        <v>21</v>
      </c>
      <c r="D2413">
        <v>144.9</v>
      </c>
      <c r="E2413">
        <v>137.1</v>
      </c>
      <c r="F2413">
        <v>141.9</v>
      </c>
    </row>
    <row r="2414" spans="1:6" x14ac:dyDescent="0.3">
      <c r="A2414">
        <v>2020</v>
      </c>
      <c r="B2414" t="s">
        <v>44</v>
      </c>
      <c r="C2414" t="s">
        <v>29</v>
      </c>
      <c r="D2414">
        <v>152.69999999999999</v>
      </c>
      <c r="E2414">
        <v>150.80000000000001</v>
      </c>
      <c r="F2414">
        <v>151.80000000000001</v>
      </c>
    </row>
    <row r="2415" spans="1:6" x14ac:dyDescent="0.3">
      <c r="A2415">
        <v>2020</v>
      </c>
      <c r="B2415" t="s">
        <v>44</v>
      </c>
      <c r="C2415" t="s">
        <v>23</v>
      </c>
      <c r="D2415">
        <v>158.19999999999999</v>
      </c>
      <c r="E2415">
        <v>148.1</v>
      </c>
      <c r="F2415">
        <v>154.4</v>
      </c>
    </row>
    <row r="2416" spans="1:6" x14ac:dyDescent="0.3">
      <c r="A2416">
        <v>2020</v>
      </c>
      <c r="B2416" t="s">
        <v>44</v>
      </c>
      <c r="C2416" t="s">
        <v>22</v>
      </c>
      <c r="D2416">
        <v>151.69999999999999</v>
      </c>
      <c r="E2416">
        <v>140.4</v>
      </c>
      <c r="F2416">
        <v>146.4</v>
      </c>
    </row>
    <row r="2417" spans="1:6" x14ac:dyDescent="0.3">
      <c r="A2417">
        <v>2020</v>
      </c>
      <c r="B2417" t="s">
        <v>44</v>
      </c>
      <c r="C2417" t="s">
        <v>20</v>
      </c>
      <c r="D2417" t="s">
        <v>32</v>
      </c>
      <c r="E2417">
        <v>154.69999999999999</v>
      </c>
      <c r="F2417">
        <v>154.69999999999999</v>
      </c>
    </row>
    <row r="2418" spans="1:6" x14ac:dyDescent="0.3">
      <c r="A2418">
        <v>2020</v>
      </c>
      <c r="B2418" t="s">
        <v>44</v>
      </c>
      <c r="C2418" t="s">
        <v>4</v>
      </c>
      <c r="D2418">
        <v>190.3</v>
      </c>
      <c r="E2418">
        <v>197</v>
      </c>
      <c r="F2418">
        <v>192.7</v>
      </c>
    </row>
    <row r="2419" spans="1:6" x14ac:dyDescent="0.3">
      <c r="A2419">
        <v>2020</v>
      </c>
      <c r="B2419" t="s">
        <v>44</v>
      </c>
      <c r="C2419" t="s">
        <v>6</v>
      </c>
      <c r="D2419">
        <v>153.30000000000001</v>
      </c>
      <c r="E2419">
        <v>153.4</v>
      </c>
      <c r="F2419">
        <v>153.30000000000001</v>
      </c>
    </row>
    <row r="2420" spans="1:6" x14ac:dyDescent="0.3">
      <c r="A2420">
        <v>2020</v>
      </c>
      <c r="B2420" t="s">
        <v>44</v>
      </c>
      <c r="C2420" t="s">
        <v>28</v>
      </c>
      <c r="D2420">
        <v>151.69999999999999</v>
      </c>
      <c r="E2420">
        <v>142</v>
      </c>
      <c r="F2420">
        <v>147</v>
      </c>
    </row>
    <row r="2421" spans="1:6" x14ac:dyDescent="0.3">
      <c r="A2421">
        <v>2020</v>
      </c>
      <c r="B2421" t="s">
        <v>44</v>
      </c>
      <c r="C2421" t="s">
        <v>13</v>
      </c>
      <c r="D2421">
        <v>142.1</v>
      </c>
      <c r="E2421">
        <v>135.6</v>
      </c>
      <c r="F2421">
        <v>139.4</v>
      </c>
    </row>
    <row r="2422" spans="1:6" x14ac:dyDescent="0.3">
      <c r="A2422">
        <v>2020</v>
      </c>
      <c r="B2422" t="s">
        <v>44</v>
      </c>
      <c r="C2422" t="s">
        <v>7</v>
      </c>
      <c r="D2422">
        <v>138.19999999999999</v>
      </c>
      <c r="E2422">
        <v>132.9</v>
      </c>
      <c r="F2422">
        <v>136.30000000000001</v>
      </c>
    </row>
    <row r="2423" spans="1:6" x14ac:dyDescent="0.3">
      <c r="A2423">
        <v>2020</v>
      </c>
      <c r="B2423" t="s">
        <v>44</v>
      </c>
      <c r="C2423" t="s">
        <v>16</v>
      </c>
      <c r="D2423">
        <v>182.4</v>
      </c>
      <c r="E2423">
        <v>186.7</v>
      </c>
      <c r="F2423">
        <v>183.5</v>
      </c>
    </row>
    <row r="2424" spans="1:6" x14ac:dyDescent="0.3">
      <c r="A2424">
        <v>2020</v>
      </c>
      <c r="B2424" t="s">
        <v>44</v>
      </c>
      <c r="C2424" t="s">
        <v>27</v>
      </c>
      <c r="D2424">
        <v>151.19999999999999</v>
      </c>
      <c r="E2424">
        <v>152.19999999999999</v>
      </c>
      <c r="F2424">
        <v>151.6</v>
      </c>
    </row>
    <row r="2425" spans="1:6" x14ac:dyDescent="0.3">
      <c r="A2425">
        <v>2020</v>
      </c>
      <c r="B2425" t="s">
        <v>44</v>
      </c>
      <c r="C2425" t="s">
        <v>14</v>
      </c>
      <c r="D2425">
        <v>161.80000000000001</v>
      </c>
      <c r="E2425">
        <v>161.69999999999999</v>
      </c>
      <c r="F2425">
        <v>161.80000000000001</v>
      </c>
    </row>
    <row r="2426" spans="1:6" x14ac:dyDescent="0.3">
      <c r="A2426">
        <v>2020</v>
      </c>
      <c r="B2426" t="s">
        <v>44</v>
      </c>
      <c r="C2426" t="s">
        <v>10</v>
      </c>
      <c r="D2426">
        <v>150.30000000000001</v>
      </c>
      <c r="E2426">
        <v>152</v>
      </c>
      <c r="F2426">
        <v>150.9</v>
      </c>
    </row>
    <row r="2427" spans="1:6" x14ac:dyDescent="0.3">
      <c r="A2427">
        <v>2020</v>
      </c>
      <c r="B2427" t="s">
        <v>44</v>
      </c>
      <c r="C2427" t="s">
        <v>25</v>
      </c>
      <c r="D2427">
        <v>153.19999999999999</v>
      </c>
      <c r="E2427">
        <v>144.5</v>
      </c>
      <c r="F2427">
        <v>148.30000000000001</v>
      </c>
    </row>
    <row r="2428" spans="1:6" x14ac:dyDescent="0.3">
      <c r="A2428">
        <v>2020</v>
      </c>
      <c r="B2428" t="s">
        <v>44</v>
      </c>
      <c r="C2428" t="s">
        <v>12</v>
      </c>
      <c r="D2428">
        <v>159.80000000000001</v>
      </c>
      <c r="E2428">
        <v>158.80000000000001</v>
      </c>
      <c r="F2428">
        <v>159.5</v>
      </c>
    </row>
    <row r="2429" spans="1:6" x14ac:dyDescent="0.3">
      <c r="A2429">
        <v>2020</v>
      </c>
      <c r="B2429" t="s">
        <v>44</v>
      </c>
      <c r="C2429" t="s">
        <v>11</v>
      </c>
      <c r="D2429">
        <v>113.2</v>
      </c>
      <c r="E2429">
        <v>116.3</v>
      </c>
      <c r="F2429">
        <v>114.2</v>
      </c>
    </row>
    <row r="2430" spans="1:6" x14ac:dyDescent="0.3">
      <c r="A2430">
        <v>2020</v>
      </c>
      <c r="B2430" t="s">
        <v>44</v>
      </c>
      <c r="C2430" t="s">
        <v>24</v>
      </c>
      <c r="D2430">
        <v>141.4</v>
      </c>
      <c r="E2430">
        <v>129.30000000000001</v>
      </c>
      <c r="F2430">
        <v>135</v>
      </c>
    </row>
    <row r="2431" spans="1:6" x14ac:dyDescent="0.3">
      <c r="A2431">
        <v>2020</v>
      </c>
      <c r="B2431" t="s">
        <v>44</v>
      </c>
      <c r="C2431" t="s">
        <v>9</v>
      </c>
      <c r="D2431">
        <v>148.9</v>
      </c>
      <c r="E2431">
        <v>171.2</v>
      </c>
      <c r="F2431">
        <v>156.5</v>
      </c>
    </row>
    <row r="2432" spans="1:6" x14ac:dyDescent="0.3">
      <c r="A2432">
        <v>2020</v>
      </c>
      <c r="B2432" t="s">
        <v>42</v>
      </c>
      <c r="C2432" t="s">
        <v>3</v>
      </c>
      <c r="D2432">
        <v>148.19999999999999</v>
      </c>
      <c r="E2432">
        <v>152.69999999999999</v>
      </c>
      <c r="F2432">
        <v>149.6</v>
      </c>
    </row>
    <row r="2433" spans="1:6" x14ac:dyDescent="0.3">
      <c r="A2433">
        <v>2020</v>
      </c>
      <c r="B2433" t="s">
        <v>42</v>
      </c>
      <c r="C2433" t="s">
        <v>17</v>
      </c>
      <c r="D2433">
        <v>154.69999999999999</v>
      </c>
      <c r="E2433">
        <v>149.1</v>
      </c>
      <c r="F2433">
        <v>152.5</v>
      </c>
    </row>
    <row r="2434" spans="1:6" x14ac:dyDescent="0.3">
      <c r="A2434">
        <v>2020</v>
      </c>
      <c r="B2434" t="s">
        <v>42</v>
      </c>
      <c r="C2434" t="s">
        <v>19</v>
      </c>
      <c r="D2434">
        <v>154.1</v>
      </c>
      <c r="E2434">
        <v>147.19999999999999</v>
      </c>
      <c r="F2434">
        <v>151.4</v>
      </c>
    </row>
    <row r="2435" spans="1:6" x14ac:dyDescent="0.3">
      <c r="A2435">
        <v>2020</v>
      </c>
      <c r="B2435" t="s">
        <v>42</v>
      </c>
      <c r="C2435" t="s">
        <v>26</v>
      </c>
      <c r="D2435">
        <v>161.80000000000001</v>
      </c>
      <c r="E2435">
        <v>152.5</v>
      </c>
      <c r="F2435">
        <v>156.4</v>
      </c>
    </row>
    <row r="2436" spans="1:6" x14ac:dyDescent="0.3">
      <c r="A2436">
        <v>2020</v>
      </c>
      <c r="B2436" t="s">
        <v>42</v>
      </c>
      <c r="C2436" t="s">
        <v>5</v>
      </c>
      <c r="D2436">
        <v>149.4</v>
      </c>
      <c r="E2436">
        <v>154.6</v>
      </c>
      <c r="F2436">
        <v>151.4</v>
      </c>
    </row>
    <row r="2437" spans="1:6" x14ac:dyDescent="0.3">
      <c r="A2437">
        <v>2020</v>
      </c>
      <c r="B2437" t="s">
        <v>42</v>
      </c>
      <c r="C2437" t="s">
        <v>15</v>
      </c>
      <c r="D2437">
        <v>152.30000000000001</v>
      </c>
      <c r="E2437">
        <v>157</v>
      </c>
      <c r="F2437">
        <v>154</v>
      </c>
    </row>
    <row r="2438" spans="1:6" x14ac:dyDescent="0.3">
      <c r="A2438">
        <v>2020</v>
      </c>
      <c r="B2438" t="s">
        <v>42</v>
      </c>
      <c r="C2438" t="s">
        <v>18</v>
      </c>
      <c r="D2438">
        <v>150</v>
      </c>
      <c r="E2438">
        <v>136.6</v>
      </c>
      <c r="F2438">
        <v>144.4</v>
      </c>
    </row>
    <row r="2439" spans="1:6" x14ac:dyDescent="0.3">
      <c r="A2439">
        <v>2020</v>
      </c>
      <c r="B2439" t="s">
        <v>42</v>
      </c>
      <c r="C2439" t="s">
        <v>8</v>
      </c>
      <c r="D2439">
        <v>143.19999999999999</v>
      </c>
      <c r="E2439">
        <v>151.80000000000001</v>
      </c>
      <c r="F2439">
        <v>147.19999999999999</v>
      </c>
    </row>
    <row r="2440" spans="1:6" x14ac:dyDescent="0.3">
      <c r="A2440">
        <v>2020</v>
      </c>
      <c r="B2440" t="s">
        <v>42</v>
      </c>
      <c r="C2440" t="s">
        <v>21</v>
      </c>
      <c r="D2440">
        <v>144.9</v>
      </c>
      <c r="E2440">
        <v>137.1</v>
      </c>
      <c r="F2440">
        <v>141.9</v>
      </c>
    </row>
    <row r="2441" spans="1:6" x14ac:dyDescent="0.3">
      <c r="A2441">
        <v>2020</v>
      </c>
      <c r="B2441" t="s">
        <v>42</v>
      </c>
      <c r="C2441" t="s">
        <v>29</v>
      </c>
      <c r="D2441">
        <v>152.69999999999999</v>
      </c>
      <c r="E2441">
        <v>150.80000000000001</v>
      </c>
      <c r="F2441">
        <v>151.80000000000001</v>
      </c>
    </row>
    <row r="2442" spans="1:6" x14ac:dyDescent="0.3">
      <c r="A2442">
        <v>2020</v>
      </c>
      <c r="B2442" t="s">
        <v>42</v>
      </c>
      <c r="C2442" t="s">
        <v>23</v>
      </c>
      <c r="D2442">
        <v>158.19999999999999</v>
      </c>
      <c r="E2442">
        <v>148.1</v>
      </c>
      <c r="F2442">
        <v>154.4</v>
      </c>
    </row>
    <row r="2443" spans="1:6" x14ac:dyDescent="0.3">
      <c r="A2443">
        <v>2020</v>
      </c>
      <c r="B2443" t="s">
        <v>42</v>
      </c>
      <c r="C2443" t="s">
        <v>22</v>
      </c>
      <c r="D2443">
        <v>151.69999999999999</v>
      </c>
      <c r="E2443">
        <v>140.4</v>
      </c>
      <c r="F2443">
        <v>146.4</v>
      </c>
    </row>
    <row r="2444" spans="1:6" x14ac:dyDescent="0.3">
      <c r="A2444">
        <v>2020</v>
      </c>
      <c r="B2444" t="s">
        <v>42</v>
      </c>
      <c r="C2444" t="s">
        <v>20</v>
      </c>
      <c r="D2444" t="s">
        <v>32</v>
      </c>
      <c r="E2444">
        <v>154.69999999999999</v>
      </c>
      <c r="F2444">
        <v>154.69999999999999</v>
      </c>
    </row>
    <row r="2445" spans="1:6" x14ac:dyDescent="0.3">
      <c r="A2445">
        <v>2020</v>
      </c>
      <c r="B2445" t="s">
        <v>42</v>
      </c>
      <c r="C2445" t="s">
        <v>4</v>
      </c>
      <c r="D2445">
        <v>190.3</v>
      </c>
      <c r="E2445">
        <v>197</v>
      </c>
      <c r="F2445">
        <v>192.7</v>
      </c>
    </row>
    <row r="2446" spans="1:6" x14ac:dyDescent="0.3">
      <c r="A2446">
        <v>2020</v>
      </c>
      <c r="B2446" t="s">
        <v>42</v>
      </c>
      <c r="C2446" t="s">
        <v>6</v>
      </c>
      <c r="D2446">
        <v>153.30000000000001</v>
      </c>
      <c r="E2446">
        <v>153.4</v>
      </c>
      <c r="F2446">
        <v>153.30000000000001</v>
      </c>
    </row>
    <row r="2447" spans="1:6" x14ac:dyDescent="0.3">
      <c r="A2447">
        <v>2020</v>
      </c>
      <c r="B2447" t="s">
        <v>42</v>
      </c>
      <c r="C2447" t="s">
        <v>28</v>
      </c>
      <c r="D2447">
        <v>151.69999999999999</v>
      </c>
      <c r="E2447">
        <v>142</v>
      </c>
      <c r="F2447">
        <v>147</v>
      </c>
    </row>
    <row r="2448" spans="1:6" x14ac:dyDescent="0.3">
      <c r="A2448">
        <v>2020</v>
      </c>
      <c r="B2448" t="s">
        <v>42</v>
      </c>
      <c r="C2448" t="s">
        <v>13</v>
      </c>
      <c r="D2448">
        <v>142.1</v>
      </c>
      <c r="E2448">
        <v>135.6</v>
      </c>
      <c r="F2448">
        <v>139.4</v>
      </c>
    </row>
    <row r="2449" spans="1:6" x14ac:dyDescent="0.3">
      <c r="A2449">
        <v>2020</v>
      </c>
      <c r="B2449" t="s">
        <v>42</v>
      </c>
      <c r="C2449" t="s">
        <v>7</v>
      </c>
      <c r="D2449">
        <v>138.19999999999999</v>
      </c>
      <c r="E2449">
        <v>132.9</v>
      </c>
      <c r="F2449">
        <v>136.30000000000001</v>
      </c>
    </row>
    <row r="2450" spans="1:6" x14ac:dyDescent="0.3">
      <c r="A2450">
        <v>2020</v>
      </c>
      <c r="B2450" t="s">
        <v>42</v>
      </c>
      <c r="C2450" t="s">
        <v>16</v>
      </c>
      <c r="D2450">
        <v>182.4</v>
      </c>
      <c r="E2450">
        <v>186.7</v>
      </c>
      <c r="F2450">
        <v>183.5</v>
      </c>
    </row>
    <row r="2451" spans="1:6" x14ac:dyDescent="0.3">
      <c r="A2451">
        <v>2020</v>
      </c>
      <c r="B2451" t="s">
        <v>42</v>
      </c>
      <c r="C2451" t="s">
        <v>27</v>
      </c>
      <c r="D2451">
        <v>151.19999999999999</v>
      </c>
      <c r="E2451">
        <v>152.19999999999999</v>
      </c>
      <c r="F2451">
        <v>151.6</v>
      </c>
    </row>
    <row r="2452" spans="1:6" x14ac:dyDescent="0.3">
      <c r="A2452">
        <v>2020</v>
      </c>
      <c r="B2452" t="s">
        <v>42</v>
      </c>
      <c r="C2452" t="s">
        <v>14</v>
      </c>
      <c r="D2452">
        <v>161.80000000000001</v>
      </c>
      <c r="E2452">
        <v>161.69999999999999</v>
      </c>
      <c r="F2452">
        <v>161.80000000000001</v>
      </c>
    </row>
    <row r="2453" spans="1:6" x14ac:dyDescent="0.3">
      <c r="A2453">
        <v>2020</v>
      </c>
      <c r="B2453" t="s">
        <v>42</v>
      </c>
      <c r="C2453" t="s">
        <v>10</v>
      </c>
      <c r="D2453">
        <v>150.30000000000001</v>
      </c>
      <c r="E2453">
        <v>152</v>
      </c>
      <c r="F2453">
        <v>150.9</v>
      </c>
    </row>
    <row r="2454" spans="1:6" x14ac:dyDescent="0.3">
      <c r="A2454">
        <v>2020</v>
      </c>
      <c r="B2454" t="s">
        <v>42</v>
      </c>
      <c r="C2454" t="s">
        <v>25</v>
      </c>
      <c r="D2454">
        <v>153.19999999999999</v>
      </c>
      <c r="E2454">
        <v>144.5</v>
      </c>
      <c r="F2454">
        <v>148.30000000000001</v>
      </c>
    </row>
    <row r="2455" spans="1:6" x14ac:dyDescent="0.3">
      <c r="A2455">
        <v>2020</v>
      </c>
      <c r="B2455" t="s">
        <v>42</v>
      </c>
      <c r="C2455" t="s">
        <v>12</v>
      </c>
      <c r="D2455">
        <v>159.80000000000001</v>
      </c>
      <c r="E2455">
        <v>158.80000000000001</v>
      </c>
      <c r="F2455">
        <v>159.5</v>
      </c>
    </row>
    <row r="2456" spans="1:6" x14ac:dyDescent="0.3">
      <c r="A2456">
        <v>2020</v>
      </c>
      <c r="B2456" t="s">
        <v>42</v>
      </c>
      <c r="C2456" t="s">
        <v>11</v>
      </c>
      <c r="D2456">
        <v>113.2</v>
      </c>
      <c r="E2456">
        <v>116.3</v>
      </c>
      <c r="F2456">
        <v>114.2</v>
      </c>
    </row>
    <row r="2457" spans="1:6" x14ac:dyDescent="0.3">
      <c r="A2457">
        <v>2020</v>
      </c>
      <c r="B2457" t="s">
        <v>42</v>
      </c>
      <c r="C2457" t="s">
        <v>24</v>
      </c>
      <c r="D2457">
        <v>141.4</v>
      </c>
      <c r="E2457">
        <v>129.30000000000001</v>
      </c>
      <c r="F2457">
        <v>135</v>
      </c>
    </row>
    <row r="2458" spans="1:6" x14ac:dyDescent="0.3">
      <c r="A2458">
        <v>2020</v>
      </c>
      <c r="B2458" t="s">
        <v>42</v>
      </c>
      <c r="C2458" t="s">
        <v>9</v>
      </c>
      <c r="D2458">
        <v>148.9</v>
      </c>
      <c r="E2458">
        <v>171.2</v>
      </c>
      <c r="F2458">
        <v>156.5</v>
      </c>
    </row>
    <row r="2459" spans="1:6" x14ac:dyDescent="0.3">
      <c r="A2459">
        <v>2020</v>
      </c>
      <c r="B2459" t="s">
        <v>38</v>
      </c>
      <c r="C2459" t="s">
        <v>3</v>
      </c>
      <c r="D2459">
        <v>144.4</v>
      </c>
      <c r="E2459">
        <v>146.5</v>
      </c>
      <c r="F2459">
        <v>145.1</v>
      </c>
    </row>
    <row r="2460" spans="1:6" x14ac:dyDescent="0.3">
      <c r="A2460">
        <v>2020</v>
      </c>
      <c r="B2460" t="s">
        <v>38</v>
      </c>
      <c r="C2460" t="s">
        <v>17</v>
      </c>
      <c r="D2460">
        <v>153.4</v>
      </c>
      <c r="E2460">
        <v>147.69999999999999</v>
      </c>
      <c r="F2460">
        <v>151.19999999999999</v>
      </c>
    </row>
    <row r="2461" spans="1:6" x14ac:dyDescent="0.3">
      <c r="A2461">
        <v>2020</v>
      </c>
      <c r="B2461" t="s">
        <v>38</v>
      </c>
      <c r="C2461" t="s">
        <v>19</v>
      </c>
      <c r="D2461">
        <v>152.5</v>
      </c>
      <c r="E2461">
        <v>145.6</v>
      </c>
      <c r="F2461">
        <v>149.80000000000001</v>
      </c>
    </row>
    <row r="2462" spans="1:6" x14ac:dyDescent="0.3">
      <c r="A2462">
        <v>2020</v>
      </c>
      <c r="B2462" t="s">
        <v>38</v>
      </c>
      <c r="C2462" t="s">
        <v>26</v>
      </c>
      <c r="D2462">
        <v>161.19999999999999</v>
      </c>
      <c r="E2462">
        <v>152.5</v>
      </c>
      <c r="F2462">
        <v>156.1</v>
      </c>
    </row>
    <row r="2463" spans="1:6" x14ac:dyDescent="0.3">
      <c r="A2463">
        <v>2020</v>
      </c>
      <c r="B2463" t="s">
        <v>38</v>
      </c>
      <c r="C2463" t="s">
        <v>5</v>
      </c>
      <c r="D2463">
        <v>147.6</v>
      </c>
      <c r="E2463">
        <v>148.9</v>
      </c>
      <c r="F2463">
        <v>148.1</v>
      </c>
    </row>
    <row r="2464" spans="1:6" x14ac:dyDescent="0.3">
      <c r="A2464">
        <v>2020</v>
      </c>
      <c r="B2464" t="s">
        <v>38</v>
      </c>
      <c r="C2464" t="s">
        <v>15</v>
      </c>
      <c r="D2464">
        <v>148.19999999999999</v>
      </c>
      <c r="E2464">
        <v>150.1</v>
      </c>
      <c r="F2464">
        <v>148.9</v>
      </c>
    </row>
    <row r="2465" spans="1:6" x14ac:dyDescent="0.3">
      <c r="A2465">
        <v>2020</v>
      </c>
      <c r="B2465" t="s">
        <v>38</v>
      </c>
      <c r="C2465" t="s">
        <v>18</v>
      </c>
      <c r="D2465">
        <v>147.6</v>
      </c>
      <c r="E2465">
        <v>133.80000000000001</v>
      </c>
      <c r="F2465">
        <v>141.9</v>
      </c>
    </row>
    <row r="2466" spans="1:6" x14ac:dyDescent="0.3">
      <c r="A2466">
        <v>2020</v>
      </c>
      <c r="B2466" t="s">
        <v>38</v>
      </c>
      <c r="C2466" t="s">
        <v>8</v>
      </c>
      <c r="D2466">
        <v>141.80000000000001</v>
      </c>
      <c r="E2466">
        <v>143.30000000000001</v>
      </c>
      <c r="F2466">
        <v>142.5</v>
      </c>
    </row>
    <row r="2467" spans="1:6" x14ac:dyDescent="0.3">
      <c r="A2467">
        <v>2020</v>
      </c>
      <c r="B2467" t="s">
        <v>38</v>
      </c>
      <c r="C2467" t="s">
        <v>21</v>
      </c>
      <c r="D2467">
        <v>153.4</v>
      </c>
      <c r="E2467">
        <v>141.4</v>
      </c>
      <c r="F2467">
        <v>148.9</v>
      </c>
    </row>
    <row r="2468" spans="1:6" x14ac:dyDescent="0.3">
      <c r="A2468">
        <v>2020</v>
      </c>
      <c r="B2468" t="s">
        <v>38</v>
      </c>
      <c r="C2468" t="s">
        <v>29</v>
      </c>
      <c r="D2468">
        <v>149.80000000000001</v>
      </c>
      <c r="E2468">
        <v>147.30000000000001</v>
      </c>
      <c r="F2468">
        <v>148.6</v>
      </c>
    </row>
    <row r="2469" spans="1:6" x14ac:dyDescent="0.3">
      <c r="A2469">
        <v>2020</v>
      </c>
      <c r="B2469" t="s">
        <v>38</v>
      </c>
      <c r="C2469" t="s">
        <v>23</v>
      </c>
      <c r="D2469">
        <v>156.69999999999999</v>
      </c>
      <c r="E2469">
        <v>145</v>
      </c>
      <c r="F2469">
        <v>152.30000000000001</v>
      </c>
    </row>
    <row r="2470" spans="1:6" x14ac:dyDescent="0.3">
      <c r="A2470">
        <v>2020</v>
      </c>
      <c r="B2470" t="s">
        <v>38</v>
      </c>
      <c r="C2470" t="s">
        <v>22</v>
      </c>
      <c r="D2470">
        <v>151.5</v>
      </c>
      <c r="E2470">
        <v>140.80000000000001</v>
      </c>
      <c r="F2470">
        <v>146.4</v>
      </c>
    </row>
    <row r="2471" spans="1:6" x14ac:dyDescent="0.3">
      <c r="A2471">
        <v>2020</v>
      </c>
      <c r="B2471" t="s">
        <v>38</v>
      </c>
      <c r="C2471" t="s">
        <v>20</v>
      </c>
      <c r="D2471" t="s">
        <v>32</v>
      </c>
      <c r="E2471">
        <v>154.5</v>
      </c>
      <c r="F2471">
        <v>154.5</v>
      </c>
    </row>
    <row r="2472" spans="1:6" x14ac:dyDescent="0.3">
      <c r="A2472">
        <v>2020</v>
      </c>
      <c r="B2472" t="s">
        <v>38</v>
      </c>
      <c r="C2472" t="s">
        <v>4</v>
      </c>
      <c r="D2472">
        <v>166.8</v>
      </c>
      <c r="E2472">
        <v>167.5</v>
      </c>
      <c r="F2472">
        <v>167</v>
      </c>
    </row>
    <row r="2473" spans="1:6" x14ac:dyDescent="0.3">
      <c r="A2473">
        <v>2020</v>
      </c>
      <c r="B2473" t="s">
        <v>38</v>
      </c>
      <c r="C2473" t="s">
        <v>6</v>
      </c>
      <c r="D2473">
        <v>151.69999999999999</v>
      </c>
      <c r="E2473">
        <v>151.1</v>
      </c>
      <c r="F2473">
        <v>151.5</v>
      </c>
    </row>
    <row r="2474" spans="1:6" x14ac:dyDescent="0.3">
      <c r="A2474">
        <v>2020</v>
      </c>
      <c r="B2474" t="s">
        <v>38</v>
      </c>
      <c r="C2474" t="s">
        <v>28</v>
      </c>
      <c r="D2474">
        <v>148.6</v>
      </c>
      <c r="E2474">
        <v>138.69999999999999</v>
      </c>
      <c r="F2474">
        <v>143.80000000000001</v>
      </c>
    </row>
    <row r="2475" spans="1:6" x14ac:dyDescent="0.3">
      <c r="A2475">
        <v>2020</v>
      </c>
      <c r="B2475" t="s">
        <v>38</v>
      </c>
      <c r="C2475" t="s">
        <v>13</v>
      </c>
      <c r="D2475">
        <v>140.1</v>
      </c>
      <c r="E2475">
        <v>131.9</v>
      </c>
      <c r="F2475">
        <v>136.69999999999999</v>
      </c>
    </row>
    <row r="2476" spans="1:6" x14ac:dyDescent="0.3">
      <c r="A2476">
        <v>2020</v>
      </c>
      <c r="B2476" t="s">
        <v>38</v>
      </c>
      <c r="C2476" t="s">
        <v>7</v>
      </c>
      <c r="D2476">
        <v>133.30000000000001</v>
      </c>
      <c r="E2476">
        <v>127.5</v>
      </c>
      <c r="F2476">
        <v>131.19999999999999</v>
      </c>
    </row>
    <row r="2477" spans="1:6" x14ac:dyDescent="0.3">
      <c r="A2477">
        <v>2020</v>
      </c>
      <c r="B2477" t="s">
        <v>38</v>
      </c>
      <c r="C2477" t="s">
        <v>16</v>
      </c>
      <c r="D2477">
        <v>170.5</v>
      </c>
      <c r="E2477">
        <v>173.3</v>
      </c>
      <c r="F2477">
        <v>171.2</v>
      </c>
    </row>
    <row r="2478" spans="1:6" x14ac:dyDescent="0.3">
      <c r="A2478">
        <v>2020</v>
      </c>
      <c r="B2478" t="s">
        <v>38</v>
      </c>
      <c r="C2478" t="s">
        <v>27</v>
      </c>
      <c r="D2478">
        <v>145.1</v>
      </c>
      <c r="E2478">
        <v>145.30000000000001</v>
      </c>
      <c r="F2478">
        <v>145.19999999999999</v>
      </c>
    </row>
    <row r="2479" spans="1:6" x14ac:dyDescent="0.3">
      <c r="A2479">
        <v>2020</v>
      </c>
      <c r="B2479" t="s">
        <v>38</v>
      </c>
      <c r="C2479" t="s">
        <v>14</v>
      </c>
      <c r="D2479">
        <v>160</v>
      </c>
      <c r="E2479">
        <v>159.1</v>
      </c>
      <c r="F2479">
        <v>159.6</v>
      </c>
    </row>
    <row r="2480" spans="1:6" x14ac:dyDescent="0.3">
      <c r="A2480">
        <v>2020</v>
      </c>
      <c r="B2480" t="s">
        <v>38</v>
      </c>
      <c r="C2480" t="s">
        <v>10</v>
      </c>
      <c r="D2480">
        <v>141.80000000000001</v>
      </c>
      <c r="E2480">
        <v>139.69999999999999</v>
      </c>
      <c r="F2480">
        <v>141.1</v>
      </c>
    </row>
    <row r="2481" spans="1:6" x14ac:dyDescent="0.3">
      <c r="A2481">
        <v>2020</v>
      </c>
      <c r="B2481" t="s">
        <v>38</v>
      </c>
      <c r="C2481" t="s">
        <v>25</v>
      </c>
      <c r="D2481">
        <v>151.19999999999999</v>
      </c>
      <c r="E2481">
        <v>137.9</v>
      </c>
      <c r="F2481">
        <v>143.69999999999999</v>
      </c>
    </row>
    <row r="2482" spans="1:6" x14ac:dyDescent="0.3">
      <c r="A2482">
        <v>2020</v>
      </c>
      <c r="B2482" t="s">
        <v>38</v>
      </c>
      <c r="C2482" t="s">
        <v>12</v>
      </c>
      <c r="D2482">
        <v>154</v>
      </c>
      <c r="E2482">
        <v>151.5</v>
      </c>
      <c r="F2482">
        <v>153.19999999999999</v>
      </c>
    </row>
    <row r="2483" spans="1:6" x14ac:dyDescent="0.3">
      <c r="A2483">
        <v>2020</v>
      </c>
      <c r="B2483" t="s">
        <v>38</v>
      </c>
      <c r="C2483" t="s">
        <v>11</v>
      </c>
      <c r="D2483">
        <v>112.6</v>
      </c>
      <c r="E2483">
        <v>114.4</v>
      </c>
      <c r="F2483">
        <v>113.2</v>
      </c>
    </row>
    <row r="2484" spans="1:6" x14ac:dyDescent="0.3">
      <c r="A2484">
        <v>2020</v>
      </c>
      <c r="B2484" t="s">
        <v>38</v>
      </c>
      <c r="C2484" t="s">
        <v>24</v>
      </c>
      <c r="D2484">
        <v>135.80000000000001</v>
      </c>
      <c r="E2484">
        <v>124.6</v>
      </c>
      <c r="F2484">
        <v>129.9</v>
      </c>
    </row>
    <row r="2485" spans="1:6" x14ac:dyDescent="0.3">
      <c r="A2485">
        <v>2020</v>
      </c>
      <c r="B2485" t="s">
        <v>38</v>
      </c>
      <c r="C2485" t="s">
        <v>9</v>
      </c>
      <c r="D2485">
        <v>152.30000000000001</v>
      </c>
      <c r="E2485">
        <v>167</v>
      </c>
      <c r="F2485">
        <v>157.30000000000001</v>
      </c>
    </row>
    <row r="2486" spans="1:6" x14ac:dyDescent="0.3">
      <c r="A2486">
        <v>2020</v>
      </c>
      <c r="B2486" t="s">
        <v>53</v>
      </c>
      <c r="C2486" t="s">
        <v>3</v>
      </c>
      <c r="D2486">
        <v>145.4</v>
      </c>
      <c r="E2486">
        <v>149.69999999999999</v>
      </c>
      <c r="F2486">
        <v>146.80000000000001</v>
      </c>
    </row>
    <row r="2487" spans="1:6" x14ac:dyDescent="0.3">
      <c r="A2487">
        <v>2020</v>
      </c>
      <c r="B2487" t="s">
        <v>53</v>
      </c>
      <c r="C2487" t="s">
        <v>17</v>
      </c>
      <c r="D2487">
        <v>156.30000000000001</v>
      </c>
      <c r="E2487">
        <v>151.1</v>
      </c>
      <c r="F2487">
        <v>154.30000000000001</v>
      </c>
    </row>
    <row r="2488" spans="1:6" x14ac:dyDescent="0.3">
      <c r="A2488">
        <v>2020</v>
      </c>
      <c r="B2488" t="s">
        <v>53</v>
      </c>
      <c r="C2488" t="s">
        <v>19</v>
      </c>
      <c r="D2488">
        <v>155.5</v>
      </c>
      <c r="E2488">
        <v>148.80000000000001</v>
      </c>
      <c r="F2488">
        <v>152.80000000000001</v>
      </c>
    </row>
    <row r="2489" spans="1:6" x14ac:dyDescent="0.3">
      <c r="A2489">
        <v>2020</v>
      </c>
      <c r="B2489" t="s">
        <v>53</v>
      </c>
      <c r="C2489" t="s">
        <v>26</v>
      </c>
      <c r="D2489">
        <v>161.6</v>
      </c>
      <c r="E2489">
        <v>156.4</v>
      </c>
      <c r="F2489">
        <v>158.6</v>
      </c>
    </row>
    <row r="2490" spans="1:6" x14ac:dyDescent="0.3">
      <c r="A2490">
        <v>2020</v>
      </c>
      <c r="B2490" t="s">
        <v>53</v>
      </c>
      <c r="C2490" t="s">
        <v>5</v>
      </c>
      <c r="D2490">
        <v>171.6</v>
      </c>
      <c r="E2490">
        <v>176.9</v>
      </c>
      <c r="F2490">
        <v>173.6</v>
      </c>
    </row>
    <row r="2491" spans="1:6" x14ac:dyDescent="0.3">
      <c r="A2491">
        <v>2020</v>
      </c>
      <c r="B2491" t="s">
        <v>53</v>
      </c>
      <c r="C2491" t="s">
        <v>15</v>
      </c>
      <c r="D2491">
        <v>163.4</v>
      </c>
      <c r="E2491">
        <v>167</v>
      </c>
      <c r="F2491">
        <v>164.7</v>
      </c>
    </row>
    <row r="2492" spans="1:6" x14ac:dyDescent="0.3">
      <c r="A2492">
        <v>2020</v>
      </c>
      <c r="B2492" t="s">
        <v>53</v>
      </c>
      <c r="C2492" t="s">
        <v>18</v>
      </c>
      <c r="D2492">
        <v>151</v>
      </c>
      <c r="E2492">
        <v>136.4</v>
      </c>
      <c r="F2492">
        <v>144.9</v>
      </c>
    </row>
    <row r="2493" spans="1:6" x14ac:dyDescent="0.3">
      <c r="A2493">
        <v>2020</v>
      </c>
      <c r="B2493" t="s">
        <v>53</v>
      </c>
      <c r="C2493" t="s">
        <v>8</v>
      </c>
      <c r="D2493">
        <v>146.5</v>
      </c>
      <c r="E2493">
        <v>150.5</v>
      </c>
      <c r="F2493">
        <v>148.4</v>
      </c>
    </row>
    <row r="2494" spans="1:6" x14ac:dyDescent="0.3">
      <c r="A2494">
        <v>2020</v>
      </c>
      <c r="B2494" t="s">
        <v>53</v>
      </c>
      <c r="C2494" t="s">
        <v>21</v>
      </c>
      <c r="D2494">
        <v>147.5</v>
      </c>
      <c r="E2494">
        <v>137.30000000000001</v>
      </c>
      <c r="F2494">
        <v>143.6</v>
      </c>
    </row>
    <row r="2495" spans="1:6" x14ac:dyDescent="0.3">
      <c r="A2495">
        <v>2020</v>
      </c>
      <c r="B2495" t="s">
        <v>53</v>
      </c>
      <c r="C2495" t="s">
        <v>29</v>
      </c>
      <c r="D2495">
        <v>159.80000000000001</v>
      </c>
      <c r="E2495">
        <v>156.69999999999999</v>
      </c>
      <c r="F2495">
        <v>158.4</v>
      </c>
    </row>
    <row r="2496" spans="1:6" x14ac:dyDescent="0.3">
      <c r="A2496">
        <v>2020</v>
      </c>
      <c r="B2496" t="s">
        <v>53</v>
      </c>
      <c r="C2496" t="s">
        <v>23</v>
      </c>
      <c r="D2496">
        <v>160.4</v>
      </c>
      <c r="E2496">
        <v>152</v>
      </c>
      <c r="F2496">
        <v>157.19999999999999</v>
      </c>
    </row>
    <row r="2497" spans="1:6" x14ac:dyDescent="0.3">
      <c r="A2497">
        <v>2020</v>
      </c>
      <c r="B2497" t="s">
        <v>53</v>
      </c>
      <c r="C2497" t="s">
        <v>22</v>
      </c>
      <c r="D2497">
        <v>152.80000000000001</v>
      </c>
      <c r="E2497">
        <v>145.1</v>
      </c>
      <c r="F2497">
        <v>149.19999999999999</v>
      </c>
    </row>
    <row r="2498" spans="1:6" x14ac:dyDescent="0.3">
      <c r="A2498">
        <v>2020</v>
      </c>
      <c r="B2498" t="s">
        <v>53</v>
      </c>
      <c r="C2498" t="s">
        <v>20</v>
      </c>
      <c r="D2498" t="s">
        <v>32</v>
      </c>
      <c r="E2498">
        <v>158</v>
      </c>
      <c r="F2498">
        <v>158</v>
      </c>
    </row>
    <row r="2499" spans="1:6" x14ac:dyDescent="0.3">
      <c r="A2499">
        <v>2020</v>
      </c>
      <c r="B2499" t="s">
        <v>53</v>
      </c>
      <c r="C2499" t="s">
        <v>4</v>
      </c>
      <c r="D2499">
        <v>188.6</v>
      </c>
      <c r="E2499">
        <v>195.5</v>
      </c>
      <c r="F2499">
        <v>191</v>
      </c>
    </row>
    <row r="2500" spans="1:6" x14ac:dyDescent="0.3">
      <c r="A2500">
        <v>2020</v>
      </c>
      <c r="B2500" t="s">
        <v>53</v>
      </c>
      <c r="C2500" t="s">
        <v>6</v>
      </c>
      <c r="D2500">
        <v>153.80000000000001</v>
      </c>
      <c r="E2500">
        <v>153.9</v>
      </c>
      <c r="F2500">
        <v>153.80000000000001</v>
      </c>
    </row>
    <row r="2501" spans="1:6" x14ac:dyDescent="0.3">
      <c r="A2501">
        <v>2020</v>
      </c>
      <c r="B2501" t="s">
        <v>53</v>
      </c>
      <c r="C2501" t="s">
        <v>28</v>
      </c>
      <c r="D2501">
        <v>154.5</v>
      </c>
      <c r="E2501">
        <v>146.6</v>
      </c>
      <c r="F2501">
        <v>150.69999999999999</v>
      </c>
    </row>
    <row r="2502" spans="1:6" x14ac:dyDescent="0.3">
      <c r="A2502">
        <v>2020</v>
      </c>
      <c r="B2502" t="s">
        <v>53</v>
      </c>
      <c r="C2502" t="s">
        <v>13</v>
      </c>
      <c r="D2502">
        <v>150</v>
      </c>
      <c r="E2502">
        <v>141.5</v>
      </c>
      <c r="F2502">
        <v>146.5</v>
      </c>
    </row>
    <row r="2503" spans="1:6" x14ac:dyDescent="0.3">
      <c r="A2503">
        <v>2020</v>
      </c>
      <c r="B2503" t="s">
        <v>53</v>
      </c>
      <c r="C2503" t="s">
        <v>7</v>
      </c>
      <c r="D2503">
        <v>145.4</v>
      </c>
      <c r="E2503">
        <v>138</v>
      </c>
      <c r="F2503">
        <v>142.69999999999999</v>
      </c>
    </row>
    <row r="2504" spans="1:6" x14ac:dyDescent="0.3">
      <c r="A2504">
        <v>2020</v>
      </c>
      <c r="B2504" t="s">
        <v>53</v>
      </c>
      <c r="C2504" t="s">
        <v>16</v>
      </c>
      <c r="D2504">
        <v>183.4</v>
      </c>
      <c r="E2504">
        <v>188.8</v>
      </c>
      <c r="F2504">
        <v>184.8</v>
      </c>
    </row>
    <row r="2505" spans="1:6" x14ac:dyDescent="0.3">
      <c r="A2505">
        <v>2020</v>
      </c>
      <c r="B2505" t="s">
        <v>53</v>
      </c>
      <c r="C2505" t="s">
        <v>27</v>
      </c>
      <c r="D2505">
        <v>156.19999999999999</v>
      </c>
      <c r="E2505">
        <v>157.9</v>
      </c>
      <c r="F2505">
        <v>156.9</v>
      </c>
    </row>
    <row r="2506" spans="1:6" x14ac:dyDescent="0.3">
      <c r="A2506">
        <v>2020</v>
      </c>
      <c r="B2506" t="s">
        <v>53</v>
      </c>
      <c r="C2506" t="s">
        <v>14</v>
      </c>
      <c r="D2506">
        <v>162.69999999999999</v>
      </c>
      <c r="E2506">
        <v>165.1</v>
      </c>
      <c r="F2506">
        <v>163.80000000000001</v>
      </c>
    </row>
    <row r="2507" spans="1:6" x14ac:dyDescent="0.3">
      <c r="A2507">
        <v>2020</v>
      </c>
      <c r="B2507" t="s">
        <v>53</v>
      </c>
      <c r="C2507" t="s">
        <v>10</v>
      </c>
      <c r="D2507">
        <v>155.9</v>
      </c>
      <c r="E2507">
        <v>158.69999999999999</v>
      </c>
      <c r="F2507">
        <v>156.80000000000001</v>
      </c>
    </row>
    <row r="2508" spans="1:6" x14ac:dyDescent="0.3">
      <c r="A2508">
        <v>2020</v>
      </c>
      <c r="B2508" t="s">
        <v>53</v>
      </c>
      <c r="C2508" t="s">
        <v>25</v>
      </c>
      <c r="D2508">
        <v>153.6</v>
      </c>
      <c r="E2508">
        <v>144.4</v>
      </c>
      <c r="F2508">
        <v>148.4</v>
      </c>
    </row>
    <row r="2509" spans="1:6" x14ac:dyDescent="0.3">
      <c r="A2509">
        <v>2020</v>
      </c>
      <c r="B2509" t="s">
        <v>53</v>
      </c>
      <c r="C2509" t="s">
        <v>12</v>
      </c>
      <c r="D2509">
        <v>162</v>
      </c>
      <c r="E2509">
        <v>161.4</v>
      </c>
      <c r="F2509">
        <v>161.80000000000001</v>
      </c>
    </row>
    <row r="2510" spans="1:6" x14ac:dyDescent="0.3">
      <c r="A2510">
        <v>2020</v>
      </c>
      <c r="B2510" t="s">
        <v>53</v>
      </c>
      <c r="C2510" t="s">
        <v>11</v>
      </c>
      <c r="D2510">
        <v>114.9</v>
      </c>
      <c r="E2510">
        <v>117.2</v>
      </c>
      <c r="F2510">
        <v>115.7</v>
      </c>
    </row>
    <row r="2511" spans="1:6" x14ac:dyDescent="0.3">
      <c r="A2511">
        <v>2020</v>
      </c>
      <c r="B2511" t="s">
        <v>53</v>
      </c>
      <c r="C2511" t="s">
        <v>24</v>
      </c>
      <c r="D2511">
        <v>146.1</v>
      </c>
      <c r="E2511">
        <v>135.19999999999999</v>
      </c>
      <c r="F2511">
        <v>140.4</v>
      </c>
    </row>
    <row r="2512" spans="1:6" x14ac:dyDescent="0.3">
      <c r="A2512">
        <v>2020</v>
      </c>
      <c r="B2512" t="s">
        <v>53</v>
      </c>
      <c r="C2512" t="s">
        <v>9</v>
      </c>
      <c r="D2512">
        <v>222.2</v>
      </c>
      <c r="E2512">
        <v>245.3</v>
      </c>
      <c r="F2512">
        <v>230</v>
      </c>
    </row>
    <row r="2513" spans="1:6" x14ac:dyDescent="0.3">
      <c r="A2513">
        <v>2020</v>
      </c>
      <c r="B2513" t="s">
        <v>50</v>
      </c>
      <c r="C2513" t="s">
        <v>3</v>
      </c>
      <c r="D2513">
        <v>146</v>
      </c>
      <c r="E2513">
        <v>150.6</v>
      </c>
      <c r="F2513">
        <v>147.5</v>
      </c>
    </row>
    <row r="2514" spans="1:6" x14ac:dyDescent="0.3">
      <c r="A2514">
        <v>2020</v>
      </c>
      <c r="B2514" t="s">
        <v>50</v>
      </c>
      <c r="C2514" t="s">
        <v>17</v>
      </c>
      <c r="D2514">
        <v>155.69999999999999</v>
      </c>
      <c r="E2514">
        <v>150.5</v>
      </c>
      <c r="F2514">
        <v>153.69999999999999</v>
      </c>
    </row>
    <row r="2515" spans="1:6" x14ac:dyDescent="0.3">
      <c r="A2515">
        <v>2020</v>
      </c>
      <c r="B2515" t="s">
        <v>50</v>
      </c>
      <c r="C2515" t="s">
        <v>19</v>
      </c>
      <c r="D2515">
        <v>155</v>
      </c>
      <c r="E2515">
        <v>148.30000000000001</v>
      </c>
      <c r="F2515">
        <v>152.30000000000001</v>
      </c>
    </row>
    <row r="2516" spans="1:6" x14ac:dyDescent="0.3">
      <c r="A2516">
        <v>2020</v>
      </c>
      <c r="B2516" t="s">
        <v>50</v>
      </c>
      <c r="C2516" t="s">
        <v>26</v>
      </c>
      <c r="D2516">
        <v>162.5</v>
      </c>
      <c r="E2516">
        <v>155.69999999999999</v>
      </c>
      <c r="F2516">
        <v>158.5</v>
      </c>
    </row>
    <row r="2517" spans="1:6" x14ac:dyDescent="0.3">
      <c r="A2517">
        <v>2020</v>
      </c>
      <c r="B2517" t="s">
        <v>50</v>
      </c>
      <c r="C2517" t="s">
        <v>5</v>
      </c>
      <c r="D2517">
        <v>159.19999999999999</v>
      </c>
      <c r="E2517">
        <v>164.8</v>
      </c>
      <c r="F2517">
        <v>161.4</v>
      </c>
    </row>
    <row r="2518" spans="1:6" x14ac:dyDescent="0.3">
      <c r="A2518">
        <v>2020</v>
      </c>
      <c r="B2518" t="s">
        <v>50</v>
      </c>
      <c r="C2518" t="s">
        <v>15</v>
      </c>
      <c r="D2518">
        <v>159.6</v>
      </c>
      <c r="E2518">
        <v>164.4</v>
      </c>
      <c r="F2518">
        <v>161.4</v>
      </c>
    </row>
    <row r="2519" spans="1:6" x14ac:dyDescent="0.3">
      <c r="A2519">
        <v>2020</v>
      </c>
      <c r="B2519" t="s">
        <v>50</v>
      </c>
      <c r="C2519" t="s">
        <v>18</v>
      </c>
      <c r="D2519">
        <v>150.6</v>
      </c>
      <c r="E2519">
        <v>136.1</v>
      </c>
      <c r="F2519">
        <v>144.6</v>
      </c>
    </row>
    <row r="2520" spans="1:6" x14ac:dyDescent="0.3">
      <c r="A2520">
        <v>2020</v>
      </c>
      <c r="B2520" t="s">
        <v>50</v>
      </c>
      <c r="C2520" t="s">
        <v>8</v>
      </c>
      <c r="D2520">
        <v>147.19999999999999</v>
      </c>
      <c r="E2520">
        <v>155.69999999999999</v>
      </c>
      <c r="F2520">
        <v>151.19999999999999</v>
      </c>
    </row>
    <row r="2521" spans="1:6" x14ac:dyDescent="0.3">
      <c r="A2521">
        <v>2020</v>
      </c>
      <c r="B2521" t="s">
        <v>50</v>
      </c>
      <c r="C2521" t="s">
        <v>21</v>
      </c>
      <c r="D2521">
        <v>146.80000000000001</v>
      </c>
      <c r="E2521">
        <v>137.1</v>
      </c>
      <c r="F2521">
        <v>143.1</v>
      </c>
    </row>
    <row r="2522" spans="1:6" x14ac:dyDescent="0.3">
      <c r="A2522">
        <v>2020</v>
      </c>
      <c r="B2522" t="s">
        <v>50</v>
      </c>
      <c r="C2522" t="s">
        <v>29</v>
      </c>
      <c r="D2522">
        <v>157.5</v>
      </c>
      <c r="E2522">
        <v>155.19999999999999</v>
      </c>
      <c r="F2522">
        <v>156.4</v>
      </c>
    </row>
    <row r="2523" spans="1:6" x14ac:dyDescent="0.3">
      <c r="A2523">
        <v>2020</v>
      </c>
      <c r="B2523" t="s">
        <v>50</v>
      </c>
      <c r="C2523" t="s">
        <v>23</v>
      </c>
      <c r="D2523">
        <v>159.5</v>
      </c>
      <c r="E2523">
        <v>151</v>
      </c>
      <c r="F2523">
        <v>156.30000000000001</v>
      </c>
    </row>
    <row r="2524" spans="1:6" x14ac:dyDescent="0.3">
      <c r="A2524">
        <v>2020</v>
      </c>
      <c r="B2524" t="s">
        <v>50</v>
      </c>
      <c r="C2524" t="s">
        <v>22</v>
      </c>
      <c r="D2524">
        <v>152</v>
      </c>
      <c r="E2524">
        <v>145.1</v>
      </c>
      <c r="F2524">
        <v>148.69999999999999</v>
      </c>
    </row>
    <row r="2525" spans="1:6" x14ac:dyDescent="0.3">
      <c r="A2525">
        <v>2020</v>
      </c>
      <c r="B2525" t="s">
        <v>50</v>
      </c>
      <c r="C2525" t="s">
        <v>20</v>
      </c>
      <c r="D2525" t="s">
        <v>32</v>
      </c>
      <c r="E2525">
        <v>156.5</v>
      </c>
      <c r="F2525">
        <v>156.5</v>
      </c>
    </row>
    <row r="2526" spans="1:6" x14ac:dyDescent="0.3">
      <c r="A2526">
        <v>2020</v>
      </c>
      <c r="B2526" t="s">
        <v>50</v>
      </c>
      <c r="C2526" t="s">
        <v>4</v>
      </c>
      <c r="D2526">
        <v>186.3</v>
      </c>
      <c r="E2526">
        <v>193.7</v>
      </c>
      <c r="F2526">
        <v>188.9</v>
      </c>
    </row>
    <row r="2527" spans="1:6" x14ac:dyDescent="0.3">
      <c r="A2527">
        <v>2020</v>
      </c>
      <c r="B2527" t="s">
        <v>50</v>
      </c>
      <c r="C2527" t="s">
        <v>6</v>
      </c>
      <c r="D2527">
        <v>153.6</v>
      </c>
      <c r="E2527">
        <v>153.69999999999999</v>
      </c>
      <c r="F2527">
        <v>153.6</v>
      </c>
    </row>
    <row r="2528" spans="1:6" x14ac:dyDescent="0.3">
      <c r="A2528">
        <v>2020</v>
      </c>
      <c r="B2528" t="s">
        <v>50</v>
      </c>
      <c r="C2528" t="s">
        <v>28</v>
      </c>
      <c r="D2528">
        <v>154.30000000000001</v>
      </c>
      <c r="E2528">
        <v>146.19999999999999</v>
      </c>
      <c r="F2528">
        <v>150.4</v>
      </c>
    </row>
    <row r="2529" spans="1:6" x14ac:dyDescent="0.3">
      <c r="A2529">
        <v>2020</v>
      </c>
      <c r="B2529" t="s">
        <v>50</v>
      </c>
      <c r="C2529" t="s">
        <v>13</v>
      </c>
      <c r="D2529">
        <v>147.4</v>
      </c>
      <c r="E2529">
        <v>139.19999999999999</v>
      </c>
      <c r="F2529">
        <v>144</v>
      </c>
    </row>
    <row r="2530" spans="1:6" x14ac:dyDescent="0.3">
      <c r="A2530">
        <v>2020</v>
      </c>
      <c r="B2530" t="s">
        <v>50</v>
      </c>
      <c r="C2530" t="s">
        <v>7</v>
      </c>
      <c r="D2530">
        <v>142.6</v>
      </c>
      <c r="E2530">
        <v>135.69999999999999</v>
      </c>
      <c r="F2530">
        <v>140.1</v>
      </c>
    </row>
    <row r="2531" spans="1:6" x14ac:dyDescent="0.3">
      <c r="A2531">
        <v>2020</v>
      </c>
      <c r="B2531" t="s">
        <v>50</v>
      </c>
      <c r="C2531" t="s">
        <v>16</v>
      </c>
      <c r="D2531">
        <v>182.7</v>
      </c>
      <c r="E2531">
        <v>188.7</v>
      </c>
      <c r="F2531">
        <v>184.3</v>
      </c>
    </row>
    <row r="2532" spans="1:6" x14ac:dyDescent="0.3">
      <c r="A2532">
        <v>2020</v>
      </c>
      <c r="B2532" t="s">
        <v>50</v>
      </c>
      <c r="C2532" t="s">
        <v>27</v>
      </c>
      <c r="D2532">
        <v>156.19999999999999</v>
      </c>
      <c r="E2532">
        <v>158.1</v>
      </c>
      <c r="F2532">
        <v>157</v>
      </c>
    </row>
    <row r="2533" spans="1:6" x14ac:dyDescent="0.3">
      <c r="A2533">
        <v>2020</v>
      </c>
      <c r="B2533" t="s">
        <v>50</v>
      </c>
      <c r="C2533" t="s">
        <v>14</v>
      </c>
      <c r="D2533">
        <v>161.9</v>
      </c>
      <c r="E2533">
        <v>164.8</v>
      </c>
      <c r="F2533">
        <v>163.19999999999999</v>
      </c>
    </row>
    <row r="2534" spans="1:6" x14ac:dyDescent="0.3">
      <c r="A2534">
        <v>2020</v>
      </c>
      <c r="B2534" t="s">
        <v>50</v>
      </c>
      <c r="C2534" t="s">
        <v>10</v>
      </c>
      <c r="D2534">
        <v>150.30000000000001</v>
      </c>
      <c r="E2534">
        <v>152.19999999999999</v>
      </c>
      <c r="F2534">
        <v>150.9</v>
      </c>
    </row>
    <row r="2535" spans="1:6" x14ac:dyDescent="0.3">
      <c r="A2535">
        <v>2020</v>
      </c>
      <c r="B2535" t="s">
        <v>50</v>
      </c>
      <c r="C2535" t="s">
        <v>25</v>
      </c>
      <c r="D2535">
        <v>152.4</v>
      </c>
      <c r="E2535">
        <v>142</v>
      </c>
      <c r="F2535">
        <v>146.5</v>
      </c>
    </row>
    <row r="2536" spans="1:6" x14ac:dyDescent="0.3">
      <c r="A2536">
        <v>2020</v>
      </c>
      <c r="B2536" t="s">
        <v>50</v>
      </c>
      <c r="C2536" t="s">
        <v>12</v>
      </c>
      <c r="D2536">
        <v>160.9</v>
      </c>
      <c r="E2536">
        <v>161.30000000000001</v>
      </c>
      <c r="F2536">
        <v>161</v>
      </c>
    </row>
    <row r="2537" spans="1:6" x14ac:dyDescent="0.3">
      <c r="A2537">
        <v>2020</v>
      </c>
      <c r="B2537" t="s">
        <v>50</v>
      </c>
      <c r="C2537" t="s">
        <v>11</v>
      </c>
      <c r="D2537">
        <v>115.3</v>
      </c>
      <c r="E2537">
        <v>118.1</v>
      </c>
      <c r="F2537">
        <v>116.2</v>
      </c>
    </row>
    <row r="2538" spans="1:6" x14ac:dyDescent="0.3">
      <c r="A2538">
        <v>2020</v>
      </c>
      <c r="B2538" t="s">
        <v>50</v>
      </c>
      <c r="C2538" t="s">
        <v>24</v>
      </c>
      <c r="D2538">
        <v>146.4</v>
      </c>
      <c r="E2538">
        <v>135.4</v>
      </c>
      <c r="F2538">
        <v>140.6</v>
      </c>
    </row>
    <row r="2539" spans="1:6" x14ac:dyDescent="0.3">
      <c r="A2539">
        <v>2020</v>
      </c>
      <c r="B2539" t="s">
        <v>50</v>
      </c>
      <c r="C2539" t="s">
        <v>9</v>
      </c>
      <c r="D2539">
        <v>200.6</v>
      </c>
      <c r="E2539">
        <v>226</v>
      </c>
      <c r="F2539">
        <v>209.2</v>
      </c>
    </row>
    <row r="2540" spans="1:6" x14ac:dyDescent="0.3">
      <c r="A2540">
        <v>2020</v>
      </c>
      <c r="B2540" t="s">
        <v>48</v>
      </c>
      <c r="C2540" t="s">
        <v>3</v>
      </c>
      <c r="D2540">
        <v>146.9</v>
      </c>
      <c r="E2540">
        <v>151.5</v>
      </c>
      <c r="F2540">
        <v>148.4</v>
      </c>
    </row>
    <row r="2541" spans="1:6" x14ac:dyDescent="0.3">
      <c r="A2541">
        <v>2020</v>
      </c>
      <c r="B2541" t="s">
        <v>48</v>
      </c>
      <c r="C2541" t="s">
        <v>17</v>
      </c>
      <c r="D2541">
        <v>155.4</v>
      </c>
      <c r="E2541">
        <v>150.19999999999999</v>
      </c>
      <c r="F2541">
        <v>153.4</v>
      </c>
    </row>
    <row r="2542" spans="1:6" x14ac:dyDescent="0.3">
      <c r="A2542">
        <v>2020</v>
      </c>
      <c r="B2542" t="s">
        <v>48</v>
      </c>
      <c r="C2542" t="s">
        <v>19</v>
      </c>
      <c r="D2542">
        <v>154.6</v>
      </c>
      <c r="E2542">
        <v>148.1</v>
      </c>
      <c r="F2542">
        <v>152</v>
      </c>
    </row>
    <row r="2543" spans="1:6" x14ac:dyDescent="0.3">
      <c r="A2543">
        <v>2020</v>
      </c>
      <c r="B2543" t="s">
        <v>48</v>
      </c>
      <c r="C2543" t="s">
        <v>26</v>
      </c>
      <c r="D2543">
        <v>161.1</v>
      </c>
      <c r="E2543">
        <v>154.9</v>
      </c>
      <c r="F2543">
        <v>157.5</v>
      </c>
    </row>
    <row r="2544" spans="1:6" x14ac:dyDescent="0.3">
      <c r="A2544">
        <v>2020</v>
      </c>
      <c r="B2544" t="s">
        <v>48</v>
      </c>
      <c r="C2544" t="s">
        <v>5</v>
      </c>
      <c r="D2544">
        <v>149.5</v>
      </c>
      <c r="E2544">
        <v>157.30000000000001</v>
      </c>
      <c r="F2544">
        <v>152.5</v>
      </c>
    </row>
    <row r="2545" spans="1:6" x14ac:dyDescent="0.3">
      <c r="A2545">
        <v>2020</v>
      </c>
      <c r="B2545" t="s">
        <v>48</v>
      </c>
      <c r="C2545" t="s">
        <v>15</v>
      </c>
      <c r="D2545">
        <v>156.1</v>
      </c>
      <c r="E2545">
        <v>161.30000000000001</v>
      </c>
      <c r="F2545">
        <v>158</v>
      </c>
    </row>
    <row r="2546" spans="1:6" x14ac:dyDescent="0.3">
      <c r="A2546">
        <v>2020</v>
      </c>
      <c r="B2546" t="s">
        <v>48</v>
      </c>
      <c r="C2546" t="s">
        <v>18</v>
      </c>
      <c r="D2546">
        <v>149.9</v>
      </c>
      <c r="E2546">
        <v>136.30000000000001</v>
      </c>
      <c r="F2546">
        <v>144.30000000000001</v>
      </c>
    </row>
    <row r="2547" spans="1:6" x14ac:dyDescent="0.3">
      <c r="A2547">
        <v>2020</v>
      </c>
      <c r="B2547" t="s">
        <v>48</v>
      </c>
      <c r="C2547" t="s">
        <v>8</v>
      </c>
      <c r="D2547">
        <v>147</v>
      </c>
      <c r="E2547">
        <v>155.4</v>
      </c>
      <c r="F2547">
        <v>150.9</v>
      </c>
    </row>
    <row r="2548" spans="1:6" x14ac:dyDescent="0.3">
      <c r="A2548">
        <v>2020</v>
      </c>
      <c r="B2548" t="s">
        <v>48</v>
      </c>
      <c r="C2548" t="s">
        <v>21</v>
      </c>
      <c r="D2548">
        <v>146.4</v>
      </c>
      <c r="E2548">
        <v>137.19999999999999</v>
      </c>
      <c r="F2548">
        <v>142.9</v>
      </c>
    </row>
    <row r="2549" spans="1:6" x14ac:dyDescent="0.3">
      <c r="A2549">
        <v>2020</v>
      </c>
      <c r="B2549" t="s">
        <v>48</v>
      </c>
      <c r="C2549" t="s">
        <v>29</v>
      </c>
      <c r="D2549">
        <v>155.4</v>
      </c>
      <c r="E2549">
        <v>154</v>
      </c>
      <c r="F2549">
        <v>154.69999999999999</v>
      </c>
    </row>
    <row r="2550" spans="1:6" x14ac:dyDescent="0.3">
      <c r="A2550">
        <v>2020</v>
      </c>
      <c r="B2550" t="s">
        <v>48</v>
      </c>
      <c r="C2550" t="s">
        <v>23</v>
      </c>
      <c r="D2550">
        <v>159.1</v>
      </c>
      <c r="E2550">
        <v>150</v>
      </c>
      <c r="F2550">
        <v>155.6</v>
      </c>
    </row>
    <row r="2551" spans="1:6" x14ac:dyDescent="0.3">
      <c r="A2551">
        <v>2020</v>
      </c>
      <c r="B2551" t="s">
        <v>48</v>
      </c>
      <c r="C2551" t="s">
        <v>22</v>
      </c>
      <c r="D2551">
        <v>151.6</v>
      </c>
      <c r="E2551">
        <v>145.4</v>
      </c>
      <c r="F2551">
        <v>148.69999999999999</v>
      </c>
    </row>
    <row r="2552" spans="1:6" x14ac:dyDescent="0.3">
      <c r="A2552">
        <v>2020</v>
      </c>
      <c r="B2552" t="s">
        <v>48</v>
      </c>
      <c r="C2552" t="s">
        <v>20</v>
      </c>
      <c r="D2552" t="s">
        <v>32</v>
      </c>
      <c r="E2552">
        <v>156.30000000000001</v>
      </c>
      <c r="F2552">
        <v>156.30000000000001</v>
      </c>
    </row>
    <row r="2553" spans="1:6" x14ac:dyDescent="0.3">
      <c r="A2553">
        <v>2020</v>
      </c>
      <c r="B2553" t="s">
        <v>48</v>
      </c>
      <c r="C2553" t="s">
        <v>4</v>
      </c>
      <c r="D2553">
        <v>183.9</v>
      </c>
      <c r="E2553">
        <v>193.1</v>
      </c>
      <c r="F2553">
        <v>187.1</v>
      </c>
    </row>
    <row r="2554" spans="1:6" x14ac:dyDescent="0.3">
      <c r="A2554">
        <v>2020</v>
      </c>
      <c r="B2554" t="s">
        <v>48</v>
      </c>
      <c r="C2554" t="s">
        <v>6</v>
      </c>
      <c r="D2554">
        <v>153.4</v>
      </c>
      <c r="E2554">
        <v>153.9</v>
      </c>
      <c r="F2554">
        <v>153.6</v>
      </c>
    </row>
    <row r="2555" spans="1:6" x14ac:dyDescent="0.3">
      <c r="A2555">
        <v>2020</v>
      </c>
      <c r="B2555" t="s">
        <v>48</v>
      </c>
      <c r="C2555" t="s">
        <v>28</v>
      </c>
      <c r="D2555">
        <v>153.69999999999999</v>
      </c>
      <c r="E2555">
        <v>146</v>
      </c>
      <c r="F2555">
        <v>150</v>
      </c>
    </row>
    <row r="2556" spans="1:6" x14ac:dyDescent="0.3">
      <c r="A2556">
        <v>2020</v>
      </c>
      <c r="B2556" t="s">
        <v>48</v>
      </c>
      <c r="C2556" t="s">
        <v>13</v>
      </c>
      <c r="D2556">
        <v>145.4</v>
      </c>
      <c r="E2556">
        <v>137.69999999999999</v>
      </c>
      <c r="F2556">
        <v>142.19999999999999</v>
      </c>
    </row>
    <row r="2557" spans="1:6" x14ac:dyDescent="0.3">
      <c r="A2557">
        <v>2020</v>
      </c>
      <c r="B2557" t="s">
        <v>48</v>
      </c>
      <c r="C2557" t="s">
        <v>7</v>
      </c>
      <c r="D2557">
        <v>140.4</v>
      </c>
      <c r="E2557">
        <v>134.4</v>
      </c>
      <c r="F2557">
        <v>138.19999999999999</v>
      </c>
    </row>
    <row r="2558" spans="1:6" x14ac:dyDescent="0.3">
      <c r="A2558">
        <v>2020</v>
      </c>
      <c r="B2558" t="s">
        <v>48</v>
      </c>
      <c r="C2558" t="s">
        <v>16</v>
      </c>
      <c r="D2558">
        <v>182.9</v>
      </c>
      <c r="E2558">
        <v>188.7</v>
      </c>
      <c r="F2558">
        <v>184.4</v>
      </c>
    </row>
    <row r="2559" spans="1:6" x14ac:dyDescent="0.3">
      <c r="A2559">
        <v>2020</v>
      </c>
      <c r="B2559" t="s">
        <v>48</v>
      </c>
      <c r="C2559" t="s">
        <v>27</v>
      </c>
      <c r="D2559">
        <v>157.4</v>
      </c>
      <c r="E2559">
        <v>159.80000000000001</v>
      </c>
      <c r="F2559">
        <v>158.4</v>
      </c>
    </row>
    <row r="2560" spans="1:6" x14ac:dyDescent="0.3">
      <c r="A2560">
        <v>2020</v>
      </c>
      <c r="B2560" t="s">
        <v>48</v>
      </c>
      <c r="C2560" t="s">
        <v>14</v>
      </c>
      <c r="D2560">
        <v>161.6</v>
      </c>
      <c r="E2560">
        <v>164.4</v>
      </c>
      <c r="F2560">
        <v>162.9</v>
      </c>
    </row>
    <row r="2561" spans="1:6" x14ac:dyDescent="0.3">
      <c r="A2561">
        <v>2020</v>
      </c>
      <c r="B2561" t="s">
        <v>48</v>
      </c>
      <c r="C2561" t="s">
        <v>10</v>
      </c>
      <c r="D2561">
        <v>149.30000000000001</v>
      </c>
      <c r="E2561">
        <v>150.80000000000001</v>
      </c>
      <c r="F2561">
        <v>149.80000000000001</v>
      </c>
    </row>
    <row r="2562" spans="1:6" x14ac:dyDescent="0.3">
      <c r="A2562">
        <v>2020</v>
      </c>
      <c r="B2562" t="s">
        <v>48</v>
      </c>
      <c r="C2562" t="s">
        <v>25</v>
      </c>
      <c r="D2562">
        <v>152.80000000000001</v>
      </c>
      <c r="E2562">
        <v>141.80000000000001</v>
      </c>
      <c r="F2562">
        <v>146.6</v>
      </c>
    </row>
    <row r="2563" spans="1:6" x14ac:dyDescent="0.3">
      <c r="A2563">
        <v>2020</v>
      </c>
      <c r="B2563" t="s">
        <v>48</v>
      </c>
      <c r="C2563" t="s">
        <v>12</v>
      </c>
      <c r="D2563">
        <v>160</v>
      </c>
      <c r="E2563">
        <v>160.9</v>
      </c>
      <c r="F2563">
        <v>160.30000000000001</v>
      </c>
    </row>
    <row r="2564" spans="1:6" x14ac:dyDescent="0.3">
      <c r="A2564">
        <v>2020</v>
      </c>
      <c r="B2564" t="s">
        <v>48</v>
      </c>
      <c r="C2564" t="s">
        <v>11</v>
      </c>
      <c r="D2564">
        <v>115.1</v>
      </c>
      <c r="E2564">
        <v>118.9</v>
      </c>
      <c r="F2564">
        <v>116.4</v>
      </c>
    </row>
    <row r="2565" spans="1:6" x14ac:dyDescent="0.3">
      <c r="A2565">
        <v>2020</v>
      </c>
      <c r="B2565" t="s">
        <v>48</v>
      </c>
      <c r="C2565" t="s">
        <v>24</v>
      </c>
      <c r="D2565">
        <v>144.6</v>
      </c>
      <c r="E2565">
        <v>135.1</v>
      </c>
      <c r="F2565">
        <v>139.6</v>
      </c>
    </row>
    <row r="2566" spans="1:6" x14ac:dyDescent="0.3">
      <c r="A2566">
        <v>2020</v>
      </c>
      <c r="B2566" t="s">
        <v>48</v>
      </c>
      <c r="C2566" t="s">
        <v>9</v>
      </c>
      <c r="D2566">
        <v>178.8</v>
      </c>
      <c r="E2566">
        <v>202</v>
      </c>
      <c r="F2566">
        <v>186.7</v>
      </c>
    </row>
    <row r="2567" spans="1:6" x14ac:dyDescent="0.3">
      <c r="A2567">
        <v>2021</v>
      </c>
      <c r="B2567" t="s">
        <v>39</v>
      </c>
      <c r="C2567" t="s">
        <v>3</v>
      </c>
      <c r="D2567">
        <v>142.69999999999999</v>
      </c>
      <c r="E2567">
        <v>147.6</v>
      </c>
      <c r="F2567">
        <v>144.30000000000001</v>
      </c>
    </row>
    <row r="2568" spans="1:6" x14ac:dyDescent="0.3">
      <c r="A2568">
        <v>2021</v>
      </c>
      <c r="B2568" t="s">
        <v>39</v>
      </c>
      <c r="C2568" t="s">
        <v>17</v>
      </c>
      <c r="D2568">
        <v>160.69999999999999</v>
      </c>
      <c r="E2568">
        <v>155.9</v>
      </c>
      <c r="F2568">
        <v>158.80000000000001</v>
      </c>
    </row>
    <row r="2569" spans="1:6" x14ac:dyDescent="0.3">
      <c r="A2569">
        <v>2021</v>
      </c>
      <c r="B2569" t="s">
        <v>39</v>
      </c>
      <c r="C2569" t="s">
        <v>19</v>
      </c>
      <c r="D2569">
        <v>159.9</v>
      </c>
      <c r="E2569">
        <v>153.4</v>
      </c>
      <c r="F2569">
        <v>157.30000000000001</v>
      </c>
    </row>
    <row r="2570" spans="1:6" x14ac:dyDescent="0.3">
      <c r="A2570">
        <v>2021</v>
      </c>
      <c r="B2570" t="s">
        <v>39</v>
      </c>
      <c r="C2570" t="s">
        <v>26</v>
      </c>
      <c r="D2570">
        <v>164.1</v>
      </c>
      <c r="E2570">
        <v>157.6</v>
      </c>
      <c r="F2570">
        <v>160.30000000000001</v>
      </c>
    </row>
    <row r="2571" spans="1:6" x14ac:dyDescent="0.3">
      <c r="A2571">
        <v>2021</v>
      </c>
      <c r="B2571" t="s">
        <v>39</v>
      </c>
      <c r="C2571" t="s">
        <v>5</v>
      </c>
      <c r="D2571">
        <v>163.4</v>
      </c>
      <c r="E2571">
        <v>166.4</v>
      </c>
      <c r="F2571">
        <v>164.6</v>
      </c>
    </row>
    <row r="2572" spans="1:6" x14ac:dyDescent="0.3">
      <c r="A2572">
        <v>2021</v>
      </c>
      <c r="B2572" t="s">
        <v>39</v>
      </c>
      <c r="C2572" t="s">
        <v>15</v>
      </c>
      <c r="D2572">
        <v>155.6</v>
      </c>
      <c r="E2572">
        <v>162</v>
      </c>
      <c r="F2572">
        <v>158</v>
      </c>
    </row>
    <row r="2573" spans="1:6" x14ac:dyDescent="0.3">
      <c r="A2573">
        <v>2021</v>
      </c>
      <c r="B2573" t="s">
        <v>39</v>
      </c>
      <c r="C2573" t="s">
        <v>18</v>
      </c>
      <c r="D2573">
        <v>155.1</v>
      </c>
      <c r="E2573">
        <v>139.30000000000001</v>
      </c>
      <c r="F2573">
        <v>148.5</v>
      </c>
    </row>
    <row r="2574" spans="1:6" x14ac:dyDescent="0.3">
      <c r="A2574">
        <v>2021</v>
      </c>
      <c r="B2574" t="s">
        <v>39</v>
      </c>
      <c r="C2574" t="s">
        <v>8</v>
      </c>
      <c r="D2574">
        <v>160.6</v>
      </c>
      <c r="E2574">
        <v>168.8</v>
      </c>
      <c r="F2574">
        <v>164.4</v>
      </c>
    </row>
    <row r="2575" spans="1:6" x14ac:dyDescent="0.3">
      <c r="A2575">
        <v>2021</v>
      </c>
      <c r="B2575" t="s">
        <v>39</v>
      </c>
      <c r="C2575" t="s">
        <v>21</v>
      </c>
      <c r="D2575">
        <v>156</v>
      </c>
      <c r="E2575">
        <v>154.9</v>
      </c>
      <c r="F2575">
        <v>155.6</v>
      </c>
    </row>
    <row r="2576" spans="1:6" x14ac:dyDescent="0.3">
      <c r="A2576">
        <v>2021</v>
      </c>
      <c r="B2576" t="s">
        <v>39</v>
      </c>
      <c r="C2576" t="s">
        <v>29</v>
      </c>
      <c r="D2576">
        <v>157.6</v>
      </c>
      <c r="E2576">
        <v>158</v>
      </c>
      <c r="F2576">
        <v>157.80000000000001</v>
      </c>
    </row>
    <row r="2577" spans="1:6" x14ac:dyDescent="0.3">
      <c r="A2577">
        <v>2021</v>
      </c>
      <c r="B2577" t="s">
        <v>39</v>
      </c>
      <c r="C2577" t="s">
        <v>23</v>
      </c>
      <c r="D2577">
        <v>165.3</v>
      </c>
      <c r="E2577">
        <v>157.5</v>
      </c>
      <c r="F2577">
        <v>162.30000000000001</v>
      </c>
    </row>
    <row r="2578" spans="1:6" x14ac:dyDescent="0.3">
      <c r="A2578">
        <v>2021</v>
      </c>
      <c r="B2578" t="s">
        <v>39</v>
      </c>
      <c r="C2578" t="s">
        <v>22</v>
      </c>
      <c r="D2578">
        <v>155.5</v>
      </c>
      <c r="E2578">
        <v>147.6</v>
      </c>
      <c r="F2578">
        <v>151.80000000000001</v>
      </c>
    </row>
    <row r="2579" spans="1:6" x14ac:dyDescent="0.3">
      <c r="A2579">
        <v>2021</v>
      </c>
      <c r="B2579" t="s">
        <v>39</v>
      </c>
      <c r="C2579" t="s">
        <v>20</v>
      </c>
      <c r="D2579" t="s">
        <v>138</v>
      </c>
      <c r="E2579">
        <v>161.4</v>
      </c>
      <c r="F2579">
        <v>161.4</v>
      </c>
    </row>
    <row r="2580" spans="1:6" x14ac:dyDescent="0.3">
      <c r="A2580">
        <v>2021</v>
      </c>
      <c r="B2580" t="s">
        <v>39</v>
      </c>
      <c r="C2580" t="s">
        <v>4</v>
      </c>
      <c r="D2580">
        <v>195.5</v>
      </c>
      <c r="E2580">
        <v>202.5</v>
      </c>
      <c r="F2580">
        <v>198</v>
      </c>
    </row>
    <row r="2581" spans="1:6" x14ac:dyDescent="0.3">
      <c r="A2581">
        <v>2021</v>
      </c>
      <c r="B2581" t="s">
        <v>39</v>
      </c>
      <c r="C2581" t="s">
        <v>6</v>
      </c>
      <c r="D2581">
        <v>155</v>
      </c>
      <c r="E2581">
        <v>156</v>
      </c>
      <c r="F2581">
        <v>155.4</v>
      </c>
    </row>
    <row r="2582" spans="1:6" x14ac:dyDescent="0.3">
      <c r="A2582">
        <v>2021</v>
      </c>
      <c r="B2582" t="s">
        <v>39</v>
      </c>
      <c r="C2582" t="s">
        <v>28</v>
      </c>
      <c r="D2582">
        <v>158</v>
      </c>
      <c r="E2582">
        <v>150.5</v>
      </c>
      <c r="F2582">
        <v>154.4</v>
      </c>
    </row>
    <row r="2583" spans="1:6" x14ac:dyDescent="0.3">
      <c r="A2583">
        <v>2021</v>
      </c>
      <c r="B2583" t="s">
        <v>39</v>
      </c>
      <c r="C2583" t="s">
        <v>13</v>
      </c>
      <c r="D2583">
        <v>161.9</v>
      </c>
      <c r="E2583">
        <v>151.5</v>
      </c>
      <c r="F2583">
        <v>157.6</v>
      </c>
    </row>
    <row r="2584" spans="1:6" x14ac:dyDescent="0.3">
      <c r="A2584">
        <v>2021</v>
      </c>
      <c r="B2584" t="s">
        <v>39</v>
      </c>
      <c r="C2584" t="s">
        <v>7</v>
      </c>
      <c r="D2584">
        <v>175.2</v>
      </c>
      <c r="E2584">
        <v>161.4</v>
      </c>
      <c r="F2584">
        <v>170.1</v>
      </c>
    </row>
    <row r="2585" spans="1:6" x14ac:dyDescent="0.3">
      <c r="A2585">
        <v>2021</v>
      </c>
      <c r="B2585" t="s">
        <v>39</v>
      </c>
      <c r="C2585" t="s">
        <v>16</v>
      </c>
      <c r="D2585">
        <v>186.8</v>
      </c>
      <c r="E2585">
        <v>194.4</v>
      </c>
      <c r="F2585">
        <v>188.8</v>
      </c>
    </row>
    <row r="2586" spans="1:6" x14ac:dyDescent="0.3">
      <c r="A2586">
        <v>2021</v>
      </c>
      <c r="B2586" t="s">
        <v>39</v>
      </c>
      <c r="C2586" t="s">
        <v>27</v>
      </c>
      <c r="D2586">
        <v>154.6</v>
      </c>
      <c r="E2586">
        <v>156.6</v>
      </c>
      <c r="F2586">
        <v>155.4</v>
      </c>
    </row>
    <row r="2587" spans="1:6" x14ac:dyDescent="0.3">
      <c r="A2587">
        <v>2021</v>
      </c>
      <c r="B2587" t="s">
        <v>39</v>
      </c>
      <c r="C2587" t="s">
        <v>14</v>
      </c>
      <c r="D2587">
        <v>166.8</v>
      </c>
      <c r="E2587">
        <v>171.4</v>
      </c>
      <c r="F2587">
        <v>168.9</v>
      </c>
    </row>
    <row r="2588" spans="1:6" x14ac:dyDescent="0.3">
      <c r="A2588">
        <v>2021</v>
      </c>
      <c r="B2588" t="s">
        <v>39</v>
      </c>
      <c r="C2588" t="s">
        <v>10</v>
      </c>
      <c r="D2588">
        <v>161.1</v>
      </c>
      <c r="E2588">
        <v>162.80000000000001</v>
      </c>
      <c r="F2588">
        <v>161.69999999999999</v>
      </c>
    </row>
    <row r="2589" spans="1:6" x14ac:dyDescent="0.3">
      <c r="A2589">
        <v>2021</v>
      </c>
      <c r="B2589" t="s">
        <v>39</v>
      </c>
      <c r="C2589" t="s">
        <v>25</v>
      </c>
      <c r="D2589">
        <v>158.6</v>
      </c>
      <c r="E2589">
        <v>149.1</v>
      </c>
      <c r="F2589">
        <v>153.19999999999999</v>
      </c>
    </row>
    <row r="2590" spans="1:6" x14ac:dyDescent="0.3">
      <c r="A2590">
        <v>2021</v>
      </c>
      <c r="B2590" t="s">
        <v>39</v>
      </c>
      <c r="C2590" t="s">
        <v>12</v>
      </c>
      <c r="D2590">
        <v>164.4</v>
      </c>
      <c r="E2590">
        <v>162.80000000000001</v>
      </c>
      <c r="F2590">
        <v>163.9</v>
      </c>
    </row>
    <row r="2591" spans="1:6" x14ac:dyDescent="0.3">
      <c r="A2591">
        <v>2021</v>
      </c>
      <c r="B2591" t="s">
        <v>39</v>
      </c>
      <c r="C2591" t="s">
        <v>11</v>
      </c>
      <c r="D2591">
        <v>112.2</v>
      </c>
      <c r="E2591">
        <v>114.8</v>
      </c>
      <c r="F2591">
        <v>113.1</v>
      </c>
    </row>
    <row r="2592" spans="1:6" x14ac:dyDescent="0.3">
      <c r="A2592">
        <v>2021</v>
      </c>
      <c r="B2592" t="s">
        <v>39</v>
      </c>
      <c r="C2592" t="s">
        <v>24</v>
      </c>
      <c r="D2592">
        <v>151.69999999999999</v>
      </c>
      <c r="E2592">
        <v>142.1</v>
      </c>
      <c r="F2592">
        <v>146.6</v>
      </c>
    </row>
    <row r="2593" spans="1:6" x14ac:dyDescent="0.3">
      <c r="A2593">
        <v>2021</v>
      </c>
      <c r="B2593" t="s">
        <v>39</v>
      </c>
      <c r="C2593" t="s">
        <v>9</v>
      </c>
      <c r="D2593">
        <v>135.1</v>
      </c>
      <c r="E2593">
        <v>161.6</v>
      </c>
      <c r="F2593">
        <v>144.1</v>
      </c>
    </row>
    <row r="2594" spans="1:6" x14ac:dyDescent="0.3">
      <c r="A2594">
        <v>2021</v>
      </c>
      <c r="B2594" t="s">
        <v>46</v>
      </c>
      <c r="C2594" t="s">
        <v>3</v>
      </c>
      <c r="D2594">
        <v>144.9</v>
      </c>
      <c r="E2594">
        <v>149.30000000000001</v>
      </c>
      <c r="F2594">
        <v>146.6</v>
      </c>
    </row>
    <row r="2595" spans="1:6" x14ac:dyDescent="0.3">
      <c r="A2595">
        <v>2021</v>
      </c>
      <c r="B2595" t="s">
        <v>46</v>
      </c>
      <c r="C2595" t="s">
        <v>17</v>
      </c>
      <c r="D2595">
        <v>167</v>
      </c>
      <c r="E2595">
        <v>159.80000000000001</v>
      </c>
      <c r="F2595">
        <v>164.5</v>
      </c>
    </row>
    <row r="2596" spans="1:6" x14ac:dyDescent="0.3">
      <c r="A2596">
        <v>2021</v>
      </c>
      <c r="B2596" t="s">
        <v>46</v>
      </c>
      <c r="C2596" t="s">
        <v>19</v>
      </c>
      <c r="D2596">
        <v>166.3</v>
      </c>
      <c r="E2596">
        <v>157.30000000000001</v>
      </c>
      <c r="F2596">
        <v>163.19999999999999</v>
      </c>
    </row>
    <row r="2597" spans="1:6" x14ac:dyDescent="0.3">
      <c r="A2597">
        <v>2021</v>
      </c>
      <c r="B2597" t="s">
        <v>46</v>
      </c>
      <c r="C2597" t="s">
        <v>26</v>
      </c>
      <c r="D2597">
        <v>167.5</v>
      </c>
      <c r="E2597">
        <v>160.4</v>
      </c>
      <c r="F2597">
        <v>163.80000000000001</v>
      </c>
    </row>
    <row r="2598" spans="1:6" x14ac:dyDescent="0.3">
      <c r="A2598">
        <v>2021</v>
      </c>
      <c r="B2598" t="s">
        <v>46</v>
      </c>
      <c r="C2598" t="s">
        <v>5</v>
      </c>
      <c r="D2598">
        <v>176.5</v>
      </c>
      <c r="E2598">
        <v>174.1</v>
      </c>
      <c r="F2598">
        <v>172.8</v>
      </c>
    </row>
    <row r="2599" spans="1:6" x14ac:dyDescent="0.3">
      <c r="A2599">
        <v>2021</v>
      </c>
      <c r="B2599" t="s">
        <v>46</v>
      </c>
      <c r="C2599" t="s">
        <v>15</v>
      </c>
      <c r="D2599">
        <v>161.80000000000001</v>
      </c>
      <c r="E2599">
        <v>167.3</v>
      </c>
      <c r="F2599">
        <v>164</v>
      </c>
    </row>
    <row r="2600" spans="1:6" x14ac:dyDescent="0.3">
      <c r="A2600">
        <v>2021</v>
      </c>
      <c r="B2600" t="s">
        <v>46</v>
      </c>
      <c r="C2600" t="s">
        <v>18</v>
      </c>
      <c r="D2600">
        <v>162.6</v>
      </c>
      <c r="E2600">
        <v>143.6</v>
      </c>
      <c r="F2600">
        <v>155.30000000000001</v>
      </c>
    </row>
    <row r="2601" spans="1:6" x14ac:dyDescent="0.3">
      <c r="A2601">
        <v>2021</v>
      </c>
      <c r="B2601" t="s">
        <v>46</v>
      </c>
      <c r="C2601" t="s">
        <v>8</v>
      </c>
      <c r="D2601">
        <v>155.69999999999999</v>
      </c>
      <c r="E2601">
        <v>161.30000000000001</v>
      </c>
      <c r="F2601">
        <v>156.80000000000001</v>
      </c>
    </row>
    <row r="2602" spans="1:6" x14ac:dyDescent="0.3">
      <c r="A2602">
        <v>2021</v>
      </c>
      <c r="B2602" t="s">
        <v>46</v>
      </c>
      <c r="C2602" t="s">
        <v>21</v>
      </c>
      <c r="D2602">
        <v>163.1</v>
      </c>
      <c r="E2602">
        <v>160.69999999999999</v>
      </c>
      <c r="F2602">
        <v>162.6</v>
      </c>
    </row>
    <row r="2603" spans="1:6" x14ac:dyDescent="0.3">
      <c r="A2603">
        <v>2021</v>
      </c>
      <c r="B2603" t="s">
        <v>46</v>
      </c>
      <c r="C2603" t="s">
        <v>29</v>
      </c>
      <c r="D2603">
        <v>163.6</v>
      </c>
      <c r="E2603">
        <v>162.30000000000001</v>
      </c>
      <c r="F2603">
        <v>163.19999999999999</v>
      </c>
    </row>
    <row r="2604" spans="1:6" x14ac:dyDescent="0.3">
      <c r="A2604">
        <v>2021</v>
      </c>
      <c r="B2604" t="s">
        <v>46</v>
      </c>
      <c r="C2604" t="s">
        <v>23</v>
      </c>
      <c r="D2604">
        <v>171.1</v>
      </c>
      <c r="E2604">
        <v>162.80000000000001</v>
      </c>
      <c r="F2604">
        <v>168.4</v>
      </c>
    </row>
    <row r="2605" spans="1:6" x14ac:dyDescent="0.3">
      <c r="A2605">
        <v>2021</v>
      </c>
      <c r="B2605" t="s">
        <v>46</v>
      </c>
      <c r="C2605" t="s">
        <v>22</v>
      </c>
      <c r="D2605">
        <v>160.9</v>
      </c>
      <c r="E2605">
        <v>153.19999999999999</v>
      </c>
      <c r="F2605">
        <v>157.5</v>
      </c>
    </row>
    <row r="2606" spans="1:6" x14ac:dyDescent="0.3">
      <c r="A2606">
        <v>2021</v>
      </c>
      <c r="B2606" t="s">
        <v>46</v>
      </c>
      <c r="C2606" t="s">
        <v>20</v>
      </c>
      <c r="D2606" t="s">
        <v>32</v>
      </c>
      <c r="E2606">
        <v>162.1</v>
      </c>
      <c r="F2606">
        <v>162.1</v>
      </c>
    </row>
    <row r="2607" spans="1:6" x14ac:dyDescent="0.3">
      <c r="A2607">
        <v>2021</v>
      </c>
      <c r="B2607" t="s">
        <v>46</v>
      </c>
      <c r="C2607" t="s">
        <v>4</v>
      </c>
      <c r="D2607">
        <v>202.3</v>
      </c>
      <c r="E2607">
        <v>207.4</v>
      </c>
      <c r="F2607">
        <v>204</v>
      </c>
    </row>
    <row r="2608" spans="1:6" x14ac:dyDescent="0.3">
      <c r="A2608">
        <v>2021</v>
      </c>
      <c r="B2608" t="s">
        <v>46</v>
      </c>
      <c r="C2608" t="s">
        <v>6</v>
      </c>
      <c r="D2608">
        <v>157.5</v>
      </c>
      <c r="E2608">
        <v>159.19999999999999</v>
      </c>
      <c r="F2608">
        <v>158.4</v>
      </c>
    </row>
    <row r="2609" spans="1:6" x14ac:dyDescent="0.3">
      <c r="A2609">
        <v>2021</v>
      </c>
      <c r="B2609" t="s">
        <v>46</v>
      </c>
      <c r="C2609" t="s">
        <v>28</v>
      </c>
      <c r="D2609">
        <v>163.30000000000001</v>
      </c>
      <c r="E2609">
        <v>156</v>
      </c>
      <c r="F2609">
        <v>160</v>
      </c>
    </row>
    <row r="2610" spans="1:6" x14ac:dyDescent="0.3">
      <c r="A2610">
        <v>2021</v>
      </c>
      <c r="B2610" t="s">
        <v>46</v>
      </c>
      <c r="C2610" t="s">
        <v>13</v>
      </c>
      <c r="D2610">
        <v>167.6</v>
      </c>
      <c r="E2610">
        <v>154.80000000000001</v>
      </c>
      <c r="F2610">
        <v>162.69999999999999</v>
      </c>
    </row>
    <row r="2611" spans="1:6" x14ac:dyDescent="0.3">
      <c r="A2611">
        <v>2021</v>
      </c>
      <c r="B2611" t="s">
        <v>46</v>
      </c>
      <c r="C2611" t="s">
        <v>7</v>
      </c>
      <c r="D2611">
        <v>190.9</v>
      </c>
      <c r="E2611">
        <v>175</v>
      </c>
      <c r="F2611">
        <v>188</v>
      </c>
    </row>
    <row r="2612" spans="1:6" x14ac:dyDescent="0.3">
      <c r="A2612">
        <v>2021</v>
      </c>
      <c r="B2612" t="s">
        <v>46</v>
      </c>
      <c r="C2612" t="s">
        <v>16</v>
      </c>
      <c r="D2612">
        <v>190.2</v>
      </c>
      <c r="E2612">
        <v>196.5</v>
      </c>
      <c r="F2612">
        <v>192.1</v>
      </c>
    </row>
    <row r="2613" spans="1:6" x14ac:dyDescent="0.3">
      <c r="A2613">
        <v>2021</v>
      </c>
      <c r="B2613" t="s">
        <v>46</v>
      </c>
      <c r="C2613" t="s">
        <v>27</v>
      </c>
      <c r="D2613">
        <v>160.30000000000001</v>
      </c>
      <c r="E2613">
        <v>159.6</v>
      </c>
      <c r="F2613">
        <v>160</v>
      </c>
    </row>
    <row r="2614" spans="1:6" x14ac:dyDescent="0.3">
      <c r="A2614">
        <v>2021</v>
      </c>
      <c r="B2614" t="s">
        <v>46</v>
      </c>
      <c r="C2614" t="s">
        <v>14</v>
      </c>
      <c r="D2614">
        <v>171.9</v>
      </c>
      <c r="E2614">
        <v>175.1</v>
      </c>
      <c r="F2614">
        <v>173.9</v>
      </c>
    </row>
    <row r="2615" spans="1:6" x14ac:dyDescent="0.3">
      <c r="A2615">
        <v>2021</v>
      </c>
      <c r="B2615" t="s">
        <v>46</v>
      </c>
      <c r="C2615" t="s">
        <v>10</v>
      </c>
      <c r="D2615">
        <v>162.80000000000001</v>
      </c>
      <c r="E2615">
        <v>164.5</v>
      </c>
      <c r="F2615">
        <v>164.1</v>
      </c>
    </row>
    <row r="2616" spans="1:6" x14ac:dyDescent="0.3">
      <c r="A2616">
        <v>2021</v>
      </c>
      <c r="B2616" t="s">
        <v>46</v>
      </c>
      <c r="C2616" t="s">
        <v>25</v>
      </c>
      <c r="D2616">
        <v>161.1</v>
      </c>
      <c r="E2616">
        <v>153.69999999999999</v>
      </c>
      <c r="F2616">
        <v>157.6</v>
      </c>
    </row>
    <row r="2617" spans="1:6" x14ac:dyDescent="0.3">
      <c r="A2617">
        <v>2021</v>
      </c>
      <c r="B2617" t="s">
        <v>46</v>
      </c>
      <c r="C2617" t="s">
        <v>12</v>
      </c>
      <c r="D2617">
        <v>169.8</v>
      </c>
      <c r="E2617">
        <v>166.2</v>
      </c>
      <c r="F2617">
        <v>168.8</v>
      </c>
    </row>
    <row r="2618" spans="1:6" x14ac:dyDescent="0.3">
      <c r="A2618">
        <v>2021</v>
      </c>
      <c r="B2618" t="s">
        <v>46</v>
      </c>
      <c r="C2618" t="s">
        <v>11</v>
      </c>
      <c r="D2618">
        <v>115.2</v>
      </c>
      <c r="E2618">
        <v>120.4</v>
      </c>
      <c r="F2618">
        <v>119.7</v>
      </c>
    </row>
    <row r="2619" spans="1:6" x14ac:dyDescent="0.3">
      <c r="A2619">
        <v>2021</v>
      </c>
      <c r="B2619" t="s">
        <v>46</v>
      </c>
      <c r="C2619" t="s">
        <v>24</v>
      </c>
      <c r="D2619">
        <v>157.69999999999999</v>
      </c>
      <c r="E2619">
        <v>150.4</v>
      </c>
      <c r="F2619">
        <v>154</v>
      </c>
    </row>
    <row r="2620" spans="1:6" x14ac:dyDescent="0.3">
      <c r="A2620">
        <v>2021</v>
      </c>
      <c r="B2620" t="s">
        <v>46</v>
      </c>
      <c r="C2620" t="s">
        <v>9</v>
      </c>
      <c r="D2620">
        <v>153.9</v>
      </c>
      <c r="E2620">
        <v>183.3</v>
      </c>
      <c r="F2620">
        <v>162.19999999999999</v>
      </c>
    </row>
    <row r="2621" spans="1:6" x14ac:dyDescent="0.3">
      <c r="A2621">
        <v>2021</v>
      </c>
      <c r="B2621" t="s">
        <v>55</v>
      </c>
      <c r="C2621" t="s">
        <v>3</v>
      </c>
      <c r="D2621">
        <v>147.4</v>
      </c>
      <c r="E2621">
        <v>151.6</v>
      </c>
      <c r="F2621">
        <v>148.69999999999999</v>
      </c>
    </row>
    <row r="2622" spans="1:6" x14ac:dyDescent="0.3">
      <c r="A2622">
        <v>2021</v>
      </c>
      <c r="B2622" t="s">
        <v>55</v>
      </c>
      <c r="C2622" t="s">
        <v>17</v>
      </c>
      <c r="D2622">
        <v>171.8</v>
      </c>
      <c r="E2622">
        <v>163.30000000000001</v>
      </c>
      <c r="F2622">
        <v>168.5</v>
      </c>
    </row>
    <row r="2623" spans="1:6" x14ac:dyDescent="0.3">
      <c r="A2623">
        <v>2021</v>
      </c>
      <c r="B2623" t="s">
        <v>55</v>
      </c>
      <c r="C2623" t="s">
        <v>19</v>
      </c>
      <c r="D2623">
        <v>171.2</v>
      </c>
      <c r="E2623">
        <v>160.69999999999999</v>
      </c>
      <c r="F2623">
        <v>167</v>
      </c>
    </row>
    <row r="2624" spans="1:6" x14ac:dyDescent="0.3">
      <c r="A2624">
        <v>2021</v>
      </c>
      <c r="B2624" t="s">
        <v>55</v>
      </c>
      <c r="C2624" t="s">
        <v>26</v>
      </c>
      <c r="D2624">
        <v>169.7</v>
      </c>
      <c r="E2624">
        <v>160.6</v>
      </c>
      <c r="F2624">
        <v>164.4</v>
      </c>
    </row>
    <row r="2625" spans="1:6" x14ac:dyDescent="0.3">
      <c r="A2625">
        <v>2021</v>
      </c>
      <c r="B2625" t="s">
        <v>55</v>
      </c>
      <c r="C2625" t="s">
        <v>5</v>
      </c>
      <c r="D2625">
        <v>176.5</v>
      </c>
      <c r="E2625">
        <v>180</v>
      </c>
      <c r="F2625">
        <v>177.9</v>
      </c>
    </row>
    <row r="2626" spans="1:6" x14ac:dyDescent="0.3">
      <c r="A2626">
        <v>2021</v>
      </c>
      <c r="B2626" t="s">
        <v>55</v>
      </c>
      <c r="C2626" t="s">
        <v>15</v>
      </c>
      <c r="D2626">
        <v>165.8</v>
      </c>
      <c r="E2626">
        <v>172.2</v>
      </c>
      <c r="F2626">
        <v>168.2</v>
      </c>
    </row>
    <row r="2627" spans="1:6" x14ac:dyDescent="0.3">
      <c r="A2627">
        <v>2021</v>
      </c>
      <c r="B2627" t="s">
        <v>55</v>
      </c>
      <c r="C2627" t="s">
        <v>18</v>
      </c>
      <c r="D2627">
        <v>167.3</v>
      </c>
      <c r="E2627">
        <v>146.69999999999999</v>
      </c>
      <c r="F2627">
        <v>158.69999999999999</v>
      </c>
    </row>
    <row r="2628" spans="1:6" x14ac:dyDescent="0.3">
      <c r="A2628">
        <v>2021</v>
      </c>
      <c r="B2628" t="s">
        <v>55</v>
      </c>
      <c r="C2628" t="s">
        <v>8</v>
      </c>
      <c r="D2628">
        <v>152</v>
      </c>
      <c r="E2628">
        <v>158.30000000000001</v>
      </c>
      <c r="F2628">
        <v>154.9</v>
      </c>
    </row>
    <row r="2629" spans="1:6" x14ac:dyDescent="0.3">
      <c r="A2629">
        <v>2021</v>
      </c>
      <c r="B2629" t="s">
        <v>55</v>
      </c>
      <c r="C2629" t="s">
        <v>21</v>
      </c>
      <c r="D2629">
        <v>165.6</v>
      </c>
      <c r="E2629">
        <v>161.69999999999999</v>
      </c>
      <c r="F2629">
        <v>164.1</v>
      </c>
    </row>
    <row r="2630" spans="1:6" x14ac:dyDescent="0.3">
      <c r="A2630">
        <v>2021</v>
      </c>
      <c r="B2630" t="s">
        <v>55</v>
      </c>
      <c r="C2630" t="s">
        <v>29</v>
      </c>
      <c r="D2630">
        <v>167</v>
      </c>
      <c r="E2630">
        <v>165.2</v>
      </c>
      <c r="F2630">
        <v>166.2</v>
      </c>
    </row>
    <row r="2631" spans="1:6" x14ac:dyDescent="0.3">
      <c r="A2631">
        <v>2021</v>
      </c>
      <c r="B2631" t="s">
        <v>55</v>
      </c>
      <c r="C2631" t="s">
        <v>23</v>
      </c>
      <c r="D2631">
        <v>174</v>
      </c>
      <c r="E2631">
        <v>165.1</v>
      </c>
      <c r="F2631">
        <v>170.6</v>
      </c>
    </row>
    <row r="2632" spans="1:6" x14ac:dyDescent="0.3">
      <c r="A2632">
        <v>2021</v>
      </c>
      <c r="B2632" t="s">
        <v>55</v>
      </c>
      <c r="C2632" t="s">
        <v>22</v>
      </c>
      <c r="D2632">
        <v>163.9</v>
      </c>
      <c r="E2632">
        <v>156</v>
      </c>
      <c r="F2632">
        <v>160.19999999999999</v>
      </c>
    </row>
    <row r="2633" spans="1:6" x14ac:dyDescent="0.3">
      <c r="A2633">
        <v>2021</v>
      </c>
      <c r="B2633" t="s">
        <v>55</v>
      </c>
      <c r="C2633" t="s">
        <v>20</v>
      </c>
      <c r="D2633" t="s">
        <v>32</v>
      </c>
      <c r="E2633">
        <v>163.4</v>
      </c>
      <c r="F2633">
        <v>163.4</v>
      </c>
    </row>
    <row r="2634" spans="1:6" x14ac:dyDescent="0.3">
      <c r="A2634">
        <v>2021</v>
      </c>
      <c r="B2634" t="s">
        <v>55</v>
      </c>
      <c r="C2634" t="s">
        <v>4</v>
      </c>
      <c r="D2634">
        <v>197</v>
      </c>
      <c r="E2634">
        <v>202.2</v>
      </c>
      <c r="F2634">
        <v>198.8</v>
      </c>
    </row>
    <row r="2635" spans="1:6" x14ac:dyDescent="0.3">
      <c r="A2635">
        <v>2021</v>
      </c>
      <c r="B2635" t="s">
        <v>55</v>
      </c>
      <c r="C2635" t="s">
        <v>6</v>
      </c>
      <c r="D2635">
        <v>159.80000000000001</v>
      </c>
      <c r="E2635">
        <v>160</v>
      </c>
      <c r="F2635">
        <v>159.9</v>
      </c>
    </row>
    <row r="2636" spans="1:6" x14ac:dyDescent="0.3">
      <c r="A2636">
        <v>2021</v>
      </c>
      <c r="B2636" t="s">
        <v>55</v>
      </c>
      <c r="C2636" t="s">
        <v>28</v>
      </c>
      <c r="D2636">
        <v>166</v>
      </c>
      <c r="E2636">
        <v>157.80000000000001</v>
      </c>
      <c r="F2636">
        <v>162</v>
      </c>
    </row>
    <row r="2637" spans="1:6" x14ac:dyDescent="0.3">
      <c r="A2637">
        <v>2021</v>
      </c>
      <c r="B2637" t="s">
        <v>55</v>
      </c>
      <c r="C2637" t="s">
        <v>13</v>
      </c>
      <c r="D2637">
        <v>169.7</v>
      </c>
      <c r="E2637">
        <v>156.5</v>
      </c>
      <c r="F2637">
        <v>164.2</v>
      </c>
    </row>
    <row r="2638" spans="1:6" x14ac:dyDescent="0.3">
      <c r="A2638">
        <v>2021</v>
      </c>
      <c r="B2638" t="s">
        <v>55</v>
      </c>
      <c r="C2638" t="s">
        <v>7</v>
      </c>
      <c r="D2638">
        <v>195.8</v>
      </c>
      <c r="E2638">
        <v>173.5</v>
      </c>
      <c r="F2638">
        <v>187.6</v>
      </c>
    </row>
    <row r="2639" spans="1:6" x14ac:dyDescent="0.3">
      <c r="A2639">
        <v>2021</v>
      </c>
      <c r="B2639" t="s">
        <v>55</v>
      </c>
      <c r="C2639" t="s">
        <v>16</v>
      </c>
      <c r="D2639">
        <v>190.8</v>
      </c>
      <c r="E2639">
        <v>196.8</v>
      </c>
      <c r="F2639">
        <v>192.4</v>
      </c>
    </row>
    <row r="2640" spans="1:6" x14ac:dyDescent="0.3">
      <c r="A2640">
        <v>2021</v>
      </c>
      <c r="B2640" t="s">
        <v>55</v>
      </c>
      <c r="C2640" t="s">
        <v>27</v>
      </c>
      <c r="D2640">
        <v>162.80000000000001</v>
      </c>
      <c r="E2640">
        <v>162.4</v>
      </c>
      <c r="F2640">
        <v>162.6</v>
      </c>
    </row>
    <row r="2641" spans="1:6" x14ac:dyDescent="0.3">
      <c r="A2641">
        <v>2021</v>
      </c>
      <c r="B2641" t="s">
        <v>55</v>
      </c>
      <c r="C2641" t="s">
        <v>14</v>
      </c>
      <c r="D2641">
        <v>175.1</v>
      </c>
      <c r="E2641">
        <v>178.2</v>
      </c>
      <c r="F2641">
        <v>176.5</v>
      </c>
    </row>
    <row r="2642" spans="1:6" x14ac:dyDescent="0.3">
      <c r="A2642">
        <v>2021</v>
      </c>
      <c r="B2642" t="s">
        <v>55</v>
      </c>
      <c r="C2642" t="s">
        <v>10</v>
      </c>
      <c r="D2642">
        <v>164.5</v>
      </c>
      <c r="E2642">
        <v>164.2</v>
      </c>
      <c r="F2642">
        <v>164.4</v>
      </c>
    </row>
    <row r="2643" spans="1:6" x14ac:dyDescent="0.3">
      <c r="A2643">
        <v>2021</v>
      </c>
      <c r="B2643" t="s">
        <v>55</v>
      </c>
      <c r="C2643" t="s">
        <v>25</v>
      </c>
      <c r="D2643">
        <v>164.5</v>
      </c>
      <c r="E2643">
        <v>157.6</v>
      </c>
      <c r="F2643">
        <v>160.6</v>
      </c>
    </row>
    <row r="2644" spans="1:6" x14ac:dyDescent="0.3">
      <c r="A2644">
        <v>2021</v>
      </c>
      <c r="B2644" t="s">
        <v>55</v>
      </c>
      <c r="C2644" t="s">
        <v>12</v>
      </c>
      <c r="D2644">
        <v>171.7</v>
      </c>
      <c r="E2644">
        <v>168.2</v>
      </c>
      <c r="F2644">
        <v>170.5</v>
      </c>
    </row>
    <row r="2645" spans="1:6" x14ac:dyDescent="0.3">
      <c r="A2645">
        <v>2021</v>
      </c>
      <c r="B2645" t="s">
        <v>55</v>
      </c>
      <c r="C2645" t="s">
        <v>11</v>
      </c>
      <c r="D2645">
        <v>120.6</v>
      </c>
      <c r="E2645">
        <v>121.9</v>
      </c>
      <c r="F2645">
        <v>121</v>
      </c>
    </row>
    <row r="2646" spans="1:6" x14ac:dyDescent="0.3">
      <c r="A2646">
        <v>2021</v>
      </c>
      <c r="B2646" t="s">
        <v>55</v>
      </c>
      <c r="C2646" t="s">
        <v>24</v>
      </c>
      <c r="D2646">
        <v>160.1</v>
      </c>
      <c r="E2646">
        <v>151.80000000000001</v>
      </c>
      <c r="F2646">
        <v>155.69999999999999</v>
      </c>
    </row>
    <row r="2647" spans="1:6" x14ac:dyDescent="0.3">
      <c r="A2647">
        <v>2021</v>
      </c>
      <c r="B2647" t="s">
        <v>55</v>
      </c>
      <c r="C2647" t="s">
        <v>9</v>
      </c>
      <c r="D2647">
        <v>172.3</v>
      </c>
      <c r="E2647">
        <v>219.5</v>
      </c>
      <c r="F2647">
        <v>188.3</v>
      </c>
    </row>
    <row r="2648" spans="1:6" x14ac:dyDescent="0.3">
      <c r="A2648">
        <v>2021</v>
      </c>
      <c r="B2648" t="s">
        <v>36</v>
      </c>
      <c r="C2648" t="s">
        <v>3</v>
      </c>
      <c r="D2648">
        <v>142.80000000000001</v>
      </c>
      <c r="E2648">
        <v>147.6</v>
      </c>
      <c r="F2648">
        <v>144.30000000000001</v>
      </c>
    </row>
    <row r="2649" spans="1:6" x14ac:dyDescent="0.3">
      <c r="A2649">
        <v>2021</v>
      </c>
      <c r="B2649" t="s">
        <v>36</v>
      </c>
      <c r="C2649" t="s">
        <v>17</v>
      </c>
      <c r="D2649">
        <v>159.1</v>
      </c>
      <c r="E2649">
        <v>154.19999999999999</v>
      </c>
      <c r="F2649">
        <v>157.19999999999999</v>
      </c>
    </row>
    <row r="2650" spans="1:6" x14ac:dyDescent="0.3">
      <c r="A2650">
        <v>2021</v>
      </c>
      <c r="B2650" t="s">
        <v>36</v>
      </c>
      <c r="C2650" t="s">
        <v>19</v>
      </c>
      <c r="D2650">
        <v>158.4</v>
      </c>
      <c r="E2650">
        <v>151.80000000000001</v>
      </c>
      <c r="F2650">
        <v>155.80000000000001</v>
      </c>
    </row>
    <row r="2651" spans="1:6" x14ac:dyDescent="0.3">
      <c r="A2651">
        <v>2021</v>
      </c>
      <c r="B2651" t="s">
        <v>36</v>
      </c>
      <c r="C2651" t="s">
        <v>26</v>
      </c>
      <c r="D2651">
        <v>163.6</v>
      </c>
      <c r="E2651">
        <v>156.6</v>
      </c>
      <c r="F2651">
        <v>159.5</v>
      </c>
    </row>
    <row r="2652" spans="1:6" x14ac:dyDescent="0.3">
      <c r="A2652">
        <v>2021</v>
      </c>
      <c r="B2652" t="s">
        <v>36</v>
      </c>
      <c r="C2652" t="s">
        <v>5</v>
      </c>
      <c r="D2652">
        <v>168</v>
      </c>
      <c r="E2652">
        <v>169.9</v>
      </c>
      <c r="F2652">
        <v>168.7</v>
      </c>
    </row>
    <row r="2653" spans="1:6" x14ac:dyDescent="0.3">
      <c r="A2653">
        <v>2021</v>
      </c>
      <c r="B2653" t="s">
        <v>36</v>
      </c>
      <c r="C2653" t="s">
        <v>15</v>
      </c>
      <c r="D2653">
        <v>154.69999999999999</v>
      </c>
      <c r="E2653">
        <v>160.80000000000001</v>
      </c>
      <c r="F2653">
        <v>156.9</v>
      </c>
    </row>
    <row r="2654" spans="1:6" x14ac:dyDescent="0.3">
      <c r="A2654">
        <v>2021</v>
      </c>
      <c r="B2654" t="s">
        <v>36</v>
      </c>
      <c r="C2654" t="s">
        <v>18</v>
      </c>
      <c r="D2654">
        <v>153.9</v>
      </c>
      <c r="E2654">
        <v>138.19999999999999</v>
      </c>
      <c r="F2654">
        <v>147.4</v>
      </c>
    </row>
    <row r="2655" spans="1:6" x14ac:dyDescent="0.3">
      <c r="A2655">
        <v>2021</v>
      </c>
      <c r="B2655" t="s">
        <v>36</v>
      </c>
      <c r="C2655" t="s">
        <v>8</v>
      </c>
      <c r="D2655">
        <v>147.80000000000001</v>
      </c>
      <c r="E2655">
        <v>154</v>
      </c>
      <c r="F2655">
        <v>150.69999999999999</v>
      </c>
    </row>
    <row r="2656" spans="1:6" x14ac:dyDescent="0.3">
      <c r="A2656">
        <v>2021</v>
      </c>
      <c r="B2656" t="s">
        <v>36</v>
      </c>
      <c r="C2656" t="s">
        <v>21</v>
      </c>
      <c r="D2656">
        <v>154.4</v>
      </c>
      <c r="E2656">
        <v>149.1</v>
      </c>
      <c r="F2656">
        <v>152.4</v>
      </c>
    </row>
    <row r="2657" spans="1:6" x14ac:dyDescent="0.3">
      <c r="A2657">
        <v>2021</v>
      </c>
      <c r="B2657" t="s">
        <v>36</v>
      </c>
      <c r="C2657" t="s">
        <v>29</v>
      </c>
      <c r="D2657">
        <v>156.69999999999999</v>
      </c>
      <c r="E2657">
        <v>156.5</v>
      </c>
      <c r="F2657">
        <v>156.6</v>
      </c>
    </row>
    <row r="2658" spans="1:6" x14ac:dyDescent="0.3">
      <c r="A2658">
        <v>2021</v>
      </c>
      <c r="B2658" t="s">
        <v>36</v>
      </c>
      <c r="C2658" t="s">
        <v>23</v>
      </c>
      <c r="D2658">
        <v>164.3</v>
      </c>
      <c r="E2658">
        <v>156.30000000000001</v>
      </c>
      <c r="F2658">
        <v>161.30000000000001</v>
      </c>
    </row>
    <row r="2659" spans="1:6" x14ac:dyDescent="0.3">
      <c r="A2659">
        <v>2021</v>
      </c>
      <c r="B2659" t="s">
        <v>36</v>
      </c>
      <c r="C2659" t="s">
        <v>22</v>
      </c>
      <c r="D2659">
        <v>154.80000000000001</v>
      </c>
      <c r="E2659">
        <v>146.5</v>
      </c>
      <c r="F2659">
        <v>150.9</v>
      </c>
    </row>
    <row r="2660" spans="1:6" x14ac:dyDescent="0.3">
      <c r="A2660">
        <v>2021</v>
      </c>
      <c r="B2660" t="s">
        <v>36</v>
      </c>
      <c r="C2660" t="s">
        <v>20</v>
      </c>
      <c r="D2660" t="s">
        <v>32</v>
      </c>
      <c r="E2660">
        <v>159.80000000000001</v>
      </c>
      <c r="F2660">
        <v>159.80000000000001</v>
      </c>
    </row>
    <row r="2661" spans="1:6" x14ac:dyDescent="0.3">
      <c r="A2661">
        <v>2021</v>
      </c>
      <c r="B2661" t="s">
        <v>36</v>
      </c>
      <c r="C2661" t="s">
        <v>4</v>
      </c>
      <c r="D2661">
        <v>184</v>
      </c>
      <c r="E2661">
        <v>191.2</v>
      </c>
      <c r="F2661">
        <v>186.5</v>
      </c>
    </row>
    <row r="2662" spans="1:6" x14ac:dyDescent="0.3">
      <c r="A2662">
        <v>2021</v>
      </c>
      <c r="B2662" t="s">
        <v>36</v>
      </c>
      <c r="C2662" t="s">
        <v>6</v>
      </c>
      <c r="D2662">
        <v>154.4</v>
      </c>
      <c r="E2662">
        <v>155.1</v>
      </c>
      <c r="F2662">
        <v>154.69999999999999</v>
      </c>
    </row>
    <row r="2663" spans="1:6" x14ac:dyDescent="0.3">
      <c r="A2663">
        <v>2021</v>
      </c>
      <c r="B2663" t="s">
        <v>36</v>
      </c>
      <c r="C2663" t="s">
        <v>28</v>
      </c>
      <c r="D2663">
        <v>157.19999999999999</v>
      </c>
      <c r="E2663">
        <v>149.30000000000001</v>
      </c>
      <c r="F2663">
        <v>153.4</v>
      </c>
    </row>
    <row r="2664" spans="1:6" x14ac:dyDescent="0.3">
      <c r="A2664">
        <v>2021</v>
      </c>
      <c r="B2664" t="s">
        <v>36</v>
      </c>
      <c r="C2664" t="s">
        <v>13</v>
      </c>
      <c r="D2664">
        <v>160</v>
      </c>
      <c r="E2664">
        <v>149.19999999999999</v>
      </c>
      <c r="F2664">
        <v>155.5</v>
      </c>
    </row>
    <row r="2665" spans="1:6" x14ac:dyDescent="0.3">
      <c r="A2665">
        <v>2021</v>
      </c>
      <c r="B2665" t="s">
        <v>36</v>
      </c>
      <c r="C2665" t="s">
        <v>7</v>
      </c>
      <c r="D2665">
        <v>163</v>
      </c>
      <c r="E2665">
        <v>151.4</v>
      </c>
      <c r="F2665">
        <v>158.69999999999999</v>
      </c>
    </row>
    <row r="2666" spans="1:6" x14ac:dyDescent="0.3">
      <c r="A2666">
        <v>2021</v>
      </c>
      <c r="B2666" t="s">
        <v>36</v>
      </c>
      <c r="C2666" t="s">
        <v>16</v>
      </c>
      <c r="D2666">
        <v>186.5</v>
      </c>
      <c r="E2666">
        <v>193.3</v>
      </c>
      <c r="F2666">
        <v>188.3</v>
      </c>
    </row>
    <row r="2667" spans="1:6" x14ac:dyDescent="0.3">
      <c r="A2667">
        <v>2021</v>
      </c>
      <c r="B2667" t="s">
        <v>36</v>
      </c>
      <c r="C2667" t="s">
        <v>27</v>
      </c>
      <c r="D2667">
        <v>155.19999999999999</v>
      </c>
      <c r="E2667">
        <v>156.69999999999999</v>
      </c>
      <c r="F2667">
        <v>155.80000000000001</v>
      </c>
    </row>
    <row r="2668" spans="1:6" x14ac:dyDescent="0.3">
      <c r="A2668">
        <v>2021</v>
      </c>
      <c r="B2668" t="s">
        <v>36</v>
      </c>
      <c r="C2668" t="s">
        <v>14</v>
      </c>
      <c r="D2668">
        <v>165.8</v>
      </c>
      <c r="E2668">
        <v>169.4</v>
      </c>
      <c r="F2668">
        <v>167.5</v>
      </c>
    </row>
    <row r="2669" spans="1:6" x14ac:dyDescent="0.3">
      <c r="A2669">
        <v>2021</v>
      </c>
      <c r="B2669" t="s">
        <v>36</v>
      </c>
      <c r="C2669" t="s">
        <v>10</v>
      </c>
      <c r="D2669">
        <v>158.30000000000001</v>
      </c>
      <c r="E2669">
        <v>159.80000000000001</v>
      </c>
      <c r="F2669">
        <v>158.80000000000001</v>
      </c>
    </row>
    <row r="2670" spans="1:6" x14ac:dyDescent="0.3">
      <c r="A2670">
        <v>2021</v>
      </c>
      <c r="B2670" t="s">
        <v>36</v>
      </c>
      <c r="C2670" t="s">
        <v>25</v>
      </c>
      <c r="D2670">
        <v>157</v>
      </c>
      <c r="E2670">
        <v>147.30000000000001</v>
      </c>
      <c r="F2670">
        <v>151.5</v>
      </c>
    </row>
    <row r="2671" spans="1:6" x14ac:dyDescent="0.3">
      <c r="A2671">
        <v>2021</v>
      </c>
      <c r="B2671" t="s">
        <v>36</v>
      </c>
      <c r="C2671" t="s">
        <v>12</v>
      </c>
      <c r="D2671">
        <v>165</v>
      </c>
      <c r="E2671">
        <v>162.5</v>
      </c>
      <c r="F2671">
        <v>164.2</v>
      </c>
    </row>
    <row r="2672" spans="1:6" x14ac:dyDescent="0.3">
      <c r="A2672">
        <v>2021</v>
      </c>
      <c r="B2672" t="s">
        <v>36</v>
      </c>
      <c r="C2672" t="s">
        <v>11</v>
      </c>
      <c r="D2672">
        <v>111.8</v>
      </c>
      <c r="E2672">
        <v>114.9</v>
      </c>
      <c r="F2672">
        <v>112.8</v>
      </c>
    </row>
    <row r="2673" spans="1:6" x14ac:dyDescent="0.3">
      <c r="A2673">
        <v>2021</v>
      </c>
      <c r="B2673" t="s">
        <v>36</v>
      </c>
      <c r="C2673" t="s">
        <v>24</v>
      </c>
      <c r="D2673">
        <v>150.19999999999999</v>
      </c>
      <c r="E2673">
        <v>140.5</v>
      </c>
      <c r="F2673">
        <v>145.1</v>
      </c>
    </row>
    <row r="2674" spans="1:6" x14ac:dyDescent="0.3">
      <c r="A2674">
        <v>2021</v>
      </c>
      <c r="B2674" t="s">
        <v>36</v>
      </c>
      <c r="C2674" t="s">
        <v>9</v>
      </c>
      <c r="D2674">
        <v>149.69999999999999</v>
      </c>
      <c r="E2674">
        <v>180.2</v>
      </c>
      <c r="F2674">
        <v>160</v>
      </c>
    </row>
    <row r="2675" spans="1:6" x14ac:dyDescent="0.3">
      <c r="A2675">
        <v>2021</v>
      </c>
      <c r="B2675" t="s">
        <v>31</v>
      </c>
      <c r="C2675" t="s">
        <v>3</v>
      </c>
      <c r="D2675">
        <v>143.4</v>
      </c>
      <c r="E2675">
        <v>148</v>
      </c>
      <c r="F2675">
        <v>144.9</v>
      </c>
    </row>
    <row r="2676" spans="1:6" x14ac:dyDescent="0.3">
      <c r="A2676">
        <v>2021</v>
      </c>
      <c r="B2676" t="s">
        <v>31</v>
      </c>
      <c r="C2676" t="s">
        <v>17</v>
      </c>
      <c r="D2676">
        <v>157.5</v>
      </c>
      <c r="E2676">
        <v>152.5</v>
      </c>
      <c r="F2676">
        <v>155.5</v>
      </c>
    </row>
    <row r="2677" spans="1:6" x14ac:dyDescent="0.3">
      <c r="A2677">
        <v>2021</v>
      </c>
      <c r="B2677" t="s">
        <v>31</v>
      </c>
      <c r="C2677" t="s">
        <v>19</v>
      </c>
      <c r="D2677">
        <v>156.80000000000001</v>
      </c>
      <c r="E2677">
        <v>150.19999999999999</v>
      </c>
      <c r="F2677">
        <v>154.19999999999999</v>
      </c>
    </row>
    <row r="2678" spans="1:6" x14ac:dyDescent="0.3">
      <c r="A2678">
        <v>2021</v>
      </c>
      <c r="B2678" t="s">
        <v>31</v>
      </c>
      <c r="C2678" t="s">
        <v>26</v>
      </c>
      <c r="D2678">
        <v>163.5</v>
      </c>
      <c r="E2678">
        <v>156.1</v>
      </c>
      <c r="F2678">
        <v>159.19999999999999</v>
      </c>
    </row>
    <row r="2679" spans="1:6" x14ac:dyDescent="0.3">
      <c r="A2679">
        <v>2021</v>
      </c>
      <c r="B2679" t="s">
        <v>31</v>
      </c>
      <c r="C2679" t="s">
        <v>5</v>
      </c>
      <c r="D2679">
        <v>173.4</v>
      </c>
      <c r="E2679">
        <v>178.4</v>
      </c>
      <c r="F2679">
        <v>175.3</v>
      </c>
    </row>
    <row r="2680" spans="1:6" x14ac:dyDescent="0.3">
      <c r="A2680">
        <v>2021</v>
      </c>
      <c r="B2680" t="s">
        <v>31</v>
      </c>
      <c r="C2680" t="s">
        <v>15</v>
      </c>
      <c r="D2680">
        <v>159.6</v>
      </c>
      <c r="E2680">
        <v>163.4</v>
      </c>
      <c r="F2680">
        <v>161</v>
      </c>
    </row>
    <row r="2681" spans="1:6" x14ac:dyDescent="0.3">
      <c r="A2681">
        <v>2021</v>
      </c>
      <c r="B2681" t="s">
        <v>31</v>
      </c>
      <c r="C2681" t="s">
        <v>18</v>
      </c>
      <c r="D2681">
        <v>152.4</v>
      </c>
      <c r="E2681">
        <v>137.30000000000001</v>
      </c>
      <c r="F2681">
        <v>146.1</v>
      </c>
    </row>
    <row r="2682" spans="1:6" x14ac:dyDescent="0.3">
      <c r="A2682">
        <v>2021</v>
      </c>
      <c r="B2682" t="s">
        <v>31</v>
      </c>
      <c r="C2682" t="s">
        <v>8</v>
      </c>
      <c r="D2682">
        <v>147</v>
      </c>
      <c r="E2682">
        <v>152.6</v>
      </c>
      <c r="F2682">
        <v>149.6</v>
      </c>
    </row>
    <row r="2683" spans="1:6" x14ac:dyDescent="0.3">
      <c r="A2683">
        <v>2021</v>
      </c>
      <c r="B2683" t="s">
        <v>31</v>
      </c>
      <c r="C2683" t="s">
        <v>21</v>
      </c>
      <c r="D2683">
        <v>150.9</v>
      </c>
      <c r="E2683">
        <v>142.9</v>
      </c>
      <c r="F2683">
        <v>147.9</v>
      </c>
    </row>
    <row r="2684" spans="1:6" x14ac:dyDescent="0.3">
      <c r="A2684">
        <v>2021</v>
      </c>
      <c r="B2684" t="s">
        <v>31</v>
      </c>
      <c r="C2684" t="s">
        <v>29</v>
      </c>
      <c r="D2684">
        <v>158.5</v>
      </c>
      <c r="E2684">
        <v>156</v>
      </c>
      <c r="F2684">
        <v>157.30000000000001</v>
      </c>
    </row>
    <row r="2685" spans="1:6" x14ac:dyDescent="0.3">
      <c r="A2685">
        <v>2021</v>
      </c>
      <c r="B2685" t="s">
        <v>31</v>
      </c>
      <c r="C2685" t="s">
        <v>23</v>
      </c>
      <c r="D2685">
        <v>162.5</v>
      </c>
      <c r="E2685">
        <v>154.1</v>
      </c>
      <c r="F2685">
        <v>159.30000000000001</v>
      </c>
    </row>
    <row r="2686" spans="1:6" x14ac:dyDescent="0.3">
      <c r="A2686">
        <v>2021</v>
      </c>
      <c r="B2686" t="s">
        <v>31</v>
      </c>
      <c r="C2686" t="s">
        <v>22</v>
      </c>
      <c r="D2686">
        <v>153.9</v>
      </c>
      <c r="E2686">
        <v>145.69999999999999</v>
      </c>
      <c r="F2686">
        <v>150</v>
      </c>
    </row>
    <row r="2687" spans="1:6" x14ac:dyDescent="0.3">
      <c r="A2687">
        <v>2021</v>
      </c>
      <c r="B2687" t="s">
        <v>31</v>
      </c>
      <c r="C2687" t="s">
        <v>20</v>
      </c>
      <c r="D2687" t="s">
        <v>32</v>
      </c>
      <c r="E2687">
        <v>157.69999999999999</v>
      </c>
      <c r="F2687">
        <v>157.69999999999999</v>
      </c>
    </row>
    <row r="2688" spans="1:6" x14ac:dyDescent="0.3">
      <c r="A2688">
        <v>2021</v>
      </c>
      <c r="B2688" t="s">
        <v>31</v>
      </c>
      <c r="C2688" t="s">
        <v>4</v>
      </c>
      <c r="D2688">
        <v>187.5</v>
      </c>
      <c r="E2688">
        <v>194.8</v>
      </c>
      <c r="F2688">
        <v>190.1</v>
      </c>
    </row>
    <row r="2689" spans="1:6" x14ac:dyDescent="0.3">
      <c r="A2689">
        <v>2021</v>
      </c>
      <c r="B2689" t="s">
        <v>31</v>
      </c>
      <c r="C2689" t="s">
        <v>6</v>
      </c>
      <c r="D2689">
        <v>154</v>
      </c>
      <c r="E2689">
        <v>154.4</v>
      </c>
      <c r="F2689">
        <v>154.1</v>
      </c>
    </row>
    <row r="2690" spans="1:6" x14ac:dyDescent="0.3">
      <c r="A2690">
        <v>2021</v>
      </c>
      <c r="B2690" t="s">
        <v>31</v>
      </c>
      <c r="C2690" t="s">
        <v>28</v>
      </c>
      <c r="D2690">
        <v>155.9</v>
      </c>
      <c r="E2690">
        <v>147.6</v>
      </c>
      <c r="F2690">
        <v>151.9</v>
      </c>
    </row>
    <row r="2691" spans="1:6" x14ac:dyDescent="0.3">
      <c r="A2691">
        <v>2021</v>
      </c>
      <c r="B2691" t="s">
        <v>31</v>
      </c>
      <c r="C2691" t="s">
        <v>13</v>
      </c>
      <c r="D2691">
        <v>156.1</v>
      </c>
      <c r="E2691">
        <v>145.9</v>
      </c>
      <c r="F2691">
        <v>151.80000000000001</v>
      </c>
    </row>
    <row r="2692" spans="1:6" x14ac:dyDescent="0.3">
      <c r="A2692">
        <v>2021</v>
      </c>
      <c r="B2692" t="s">
        <v>31</v>
      </c>
      <c r="C2692" t="s">
        <v>7</v>
      </c>
      <c r="D2692">
        <v>154.80000000000001</v>
      </c>
      <c r="E2692">
        <v>144.1</v>
      </c>
      <c r="F2692">
        <v>150.9</v>
      </c>
    </row>
    <row r="2693" spans="1:6" x14ac:dyDescent="0.3">
      <c r="A2693">
        <v>2021</v>
      </c>
      <c r="B2693" t="s">
        <v>31</v>
      </c>
      <c r="C2693" t="s">
        <v>16</v>
      </c>
      <c r="D2693">
        <v>184.6</v>
      </c>
      <c r="E2693">
        <v>191.8</v>
      </c>
      <c r="F2693">
        <v>186.5</v>
      </c>
    </row>
    <row r="2694" spans="1:6" x14ac:dyDescent="0.3">
      <c r="A2694">
        <v>2021</v>
      </c>
      <c r="B2694" t="s">
        <v>31</v>
      </c>
      <c r="C2694" t="s">
        <v>27</v>
      </c>
      <c r="D2694">
        <v>156.19999999999999</v>
      </c>
      <c r="E2694">
        <v>157.69999999999999</v>
      </c>
      <c r="F2694">
        <v>156.80000000000001</v>
      </c>
    </row>
    <row r="2695" spans="1:6" x14ac:dyDescent="0.3">
      <c r="A2695">
        <v>2021</v>
      </c>
      <c r="B2695" t="s">
        <v>31</v>
      </c>
      <c r="C2695" t="s">
        <v>14</v>
      </c>
      <c r="D2695">
        <v>164.3</v>
      </c>
      <c r="E2695">
        <v>167.2</v>
      </c>
      <c r="F2695">
        <v>165.6</v>
      </c>
    </row>
    <row r="2696" spans="1:6" x14ac:dyDescent="0.3">
      <c r="A2696">
        <v>2021</v>
      </c>
      <c r="B2696" t="s">
        <v>31</v>
      </c>
      <c r="C2696" t="s">
        <v>10</v>
      </c>
      <c r="D2696">
        <v>159.5</v>
      </c>
      <c r="E2696">
        <v>162.1</v>
      </c>
      <c r="F2696">
        <v>160.4</v>
      </c>
    </row>
    <row r="2697" spans="1:6" x14ac:dyDescent="0.3">
      <c r="A2697">
        <v>2021</v>
      </c>
      <c r="B2697" t="s">
        <v>31</v>
      </c>
      <c r="C2697" t="s">
        <v>25</v>
      </c>
      <c r="D2697">
        <v>155.1</v>
      </c>
      <c r="E2697">
        <v>145.4</v>
      </c>
      <c r="F2697">
        <v>149.6</v>
      </c>
    </row>
    <row r="2698" spans="1:6" x14ac:dyDescent="0.3">
      <c r="A2698">
        <v>2021</v>
      </c>
      <c r="B2698" t="s">
        <v>31</v>
      </c>
      <c r="C2698" t="s">
        <v>12</v>
      </c>
      <c r="D2698">
        <v>164.5</v>
      </c>
      <c r="E2698">
        <v>163</v>
      </c>
      <c r="F2698">
        <v>164</v>
      </c>
    </row>
    <row r="2699" spans="1:6" x14ac:dyDescent="0.3">
      <c r="A2699">
        <v>2021</v>
      </c>
      <c r="B2699" t="s">
        <v>31</v>
      </c>
      <c r="C2699" t="s">
        <v>11</v>
      </c>
      <c r="D2699">
        <v>113.8</v>
      </c>
      <c r="E2699">
        <v>116.3</v>
      </c>
      <c r="F2699">
        <v>114.6</v>
      </c>
    </row>
    <row r="2700" spans="1:6" x14ac:dyDescent="0.3">
      <c r="A2700">
        <v>2021</v>
      </c>
      <c r="B2700" t="s">
        <v>31</v>
      </c>
      <c r="C2700" t="s">
        <v>24</v>
      </c>
      <c r="D2700">
        <v>147.5</v>
      </c>
      <c r="E2700">
        <v>136.9</v>
      </c>
      <c r="F2700">
        <v>141.9</v>
      </c>
    </row>
    <row r="2701" spans="1:6" x14ac:dyDescent="0.3">
      <c r="A2701">
        <v>2021</v>
      </c>
      <c r="B2701" t="s">
        <v>31</v>
      </c>
      <c r="C2701" t="s">
        <v>9</v>
      </c>
      <c r="D2701">
        <v>187.8</v>
      </c>
      <c r="E2701">
        <v>206.8</v>
      </c>
      <c r="F2701">
        <v>194.2</v>
      </c>
    </row>
    <row r="2702" spans="1:6" x14ac:dyDescent="0.3">
      <c r="A2702">
        <v>2021</v>
      </c>
      <c r="B2702" t="s">
        <v>44</v>
      </c>
      <c r="C2702" t="s">
        <v>3</v>
      </c>
      <c r="D2702">
        <v>145.1</v>
      </c>
      <c r="E2702">
        <v>149.1</v>
      </c>
      <c r="F2702">
        <v>146.4</v>
      </c>
    </row>
    <row r="2703" spans="1:6" x14ac:dyDescent="0.3">
      <c r="A2703">
        <v>2021</v>
      </c>
      <c r="B2703" t="s">
        <v>44</v>
      </c>
      <c r="C2703" t="s">
        <v>17</v>
      </c>
      <c r="D2703">
        <v>166</v>
      </c>
      <c r="E2703">
        <v>157.9</v>
      </c>
      <c r="F2703">
        <v>162.80000000000001</v>
      </c>
    </row>
    <row r="2704" spans="1:6" x14ac:dyDescent="0.3">
      <c r="A2704">
        <v>2021</v>
      </c>
      <c r="B2704" t="s">
        <v>44</v>
      </c>
      <c r="C2704" t="s">
        <v>19</v>
      </c>
      <c r="D2704">
        <v>165.3</v>
      </c>
      <c r="E2704">
        <v>155.5</v>
      </c>
      <c r="F2704">
        <v>161.4</v>
      </c>
    </row>
    <row r="2705" spans="1:6" x14ac:dyDescent="0.3">
      <c r="A2705">
        <v>2021</v>
      </c>
      <c r="B2705" t="s">
        <v>44</v>
      </c>
      <c r="C2705" t="s">
        <v>26</v>
      </c>
      <c r="D2705">
        <v>167.2</v>
      </c>
      <c r="E2705">
        <v>160.30000000000001</v>
      </c>
      <c r="F2705">
        <v>163.19999999999999</v>
      </c>
    </row>
    <row r="2706" spans="1:6" x14ac:dyDescent="0.3">
      <c r="A2706">
        <v>2021</v>
      </c>
      <c r="B2706" t="s">
        <v>44</v>
      </c>
      <c r="C2706" t="s">
        <v>5</v>
      </c>
      <c r="D2706">
        <v>180.4</v>
      </c>
      <c r="E2706">
        <v>185</v>
      </c>
      <c r="F2706">
        <v>182.2</v>
      </c>
    </row>
    <row r="2707" spans="1:6" x14ac:dyDescent="0.3">
      <c r="A2707">
        <v>2021</v>
      </c>
      <c r="B2707" t="s">
        <v>44</v>
      </c>
      <c r="C2707" t="s">
        <v>15</v>
      </c>
      <c r="D2707">
        <v>161.69999999999999</v>
      </c>
      <c r="E2707">
        <v>167.9</v>
      </c>
      <c r="F2707">
        <v>164</v>
      </c>
    </row>
    <row r="2708" spans="1:6" x14ac:dyDescent="0.3">
      <c r="A2708">
        <v>2021</v>
      </c>
      <c r="B2708" t="s">
        <v>44</v>
      </c>
      <c r="C2708" t="s">
        <v>18</v>
      </c>
      <c r="D2708">
        <v>161.1</v>
      </c>
      <c r="E2708">
        <v>141.9</v>
      </c>
      <c r="F2708">
        <v>153.1</v>
      </c>
    </row>
    <row r="2709" spans="1:6" x14ac:dyDescent="0.3">
      <c r="A2709">
        <v>2021</v>
      </c>
      <c r="B2709" t="s">
        <v>44</v>
      </c>
      <c r="C2709" t="s">
        <v>8</v>
      </c>
      <c r="D2709">
        <v>157.69999999999999</v>
      </c>
      <c r="E2709">
        <v>170.9</v>
      </c>
      <c r="F2709">
        <v>163.9</v>
      </c>
    </row>
    <row r="2710" spans="1:6" x14ac:dyDescent="0.3">
      <c r="A2710">
        <v>2021</v>
      </c>
      <c r="B2710" t="s">
        <v>44</v>
      </c>
      <c r="C2710" t="s">
        <v>21</v>
      </c>
      <c r="D2710">
        <v>162.5</v>
      </c>
      <c r="E2710">
        <v>157.69999999999999</v>
      </c>
      <c r="F2710">
        <v>160.69999999999999</v>
      </c>
    </row>
    <row r="2711" spans="1:6" x14ac:dyDescent="0.3">
      <c r="A2711">
        <v>2021</v>
      </c>
      <c r="B2711" t="s">
        <v>44</v>
      </c>
      <c r="C2711" t="s">
        <v>29</v>
      </c>
      <c r="D2711">
        <v>163.19999999999999</v>
      </c>
      <c r="E2711">
        <v>161.80000000000001</v>
      </c>
      <c r="F2711">
        <v>162.5</v>
      </c>
    </row>
    <row r="2712" spans="1:6" x14ac:dyDescent="0.3">
      <c r="A2712">
        <v>2021</v>
      </c>
      <c r="B2712" t="s">
        <v>44</v>
      </c>
      <c r="C2712" t="s">
        <v>23</v>
      </c>
      <c r="D2712">
        <v>170.4</v>
      </c>
      <c r="E2712">
        <v>161.5</v>
      </c>
      <c r="F2712">
        <v>167</v>
      </c>
    </row>
    <row r="2713" spans="1:6" x14ac:dyDescent="0.3">
      <c r="A2713">
        <v>2021</v>
      </c>
      <c r="B2713" t="s">
        <v>44</v>
      </c>
      <c r="C2713" t="s">
        <v>22</v>
      </c>
      <c r="D2713">
        <v>160.30000000000001</v>
      </c>
      <c r="E2713">
        <v>150.69999999999999</v>
      </c>
      <c r="F2713">
        <v>155.80000000000001</v>
      </c>
    </row>
    <row r="2714" spans="1:6" x14ac:dyDescent="0.3">
      <c r="A2714">
        <v>2021</v>
      </c>
      <c r="B2714" t="s">
        <v>44</v>
      </c>
      <c r="C2714" t="s">
        <v>20</v>
      </c>
      <c r="D2714" t="s">
        <v>32</v>
      </c>
      <c r="E2714">
        <v>161.5</v>
      </c>
      <c r="F2714">
        <v>161.5</v>
      </c>
    </row>
    <row r="2715" spans="1:6" x14ac:dyDescent="0.3">
      <c r="A2715">
        <v>2021</v>
      </c>
      <c r="B2715" t="s">
        <v>44</v>
      </c>
      <c r="C2715" t="s">
        <v>4</v>
      </c>
      <c r="D2715">
        <v>204.5</v>
      </c>
      <c r="E2715">
        <v>210.9</v>
      </c>
      <c r="F2715">
        <v>206.8</v>
      </c>
    </row>
    <row r="2716" spans="1:6" x14ac:dyDescent="0.3">
      <c r="A2716">
        <v>2021</v>
      </c>
      <c r="B2716" t="s">
        <v>44</v>
      </c>
      <c r="C2716" t="s">
        <v>6</v>
      </c>
      <c r="D2716">
        <v>157.1</v>
      </c>
      <c r="E2716">
        <v>158.19999999999999</v>
      </c>
      <c r="F2716">
        <v>157.5</v>
      </c>
    </row>
    <row r="2717" spans="1:6" x14ac:dyDescent="0.3">
      <c r="A2717">
        <v>2021</v>
      </c>
      <c r="B2717" t="s">
        <v>44</v>
      </c>
      <c r="C2717" t="s">
        <v>28</v>
      </c>
      <c r="D2717">
        <v>162.80000000000001</v>
      </c>
      <c r="E2717">
        <v>155</v>
      </c>
      <c r="F2717">
        <v>159</v>
      </c>
    </row>
    <row r="2718" spans="1:6" x14ac:dyDescent="0.3">
      <c r="A2718">
        <v>2021</v>
      </c>
      <c r="B2718" t="s">
        <v>44</v>
      </c>
      <c r="C2718" t="s">
        <v>13</v>
      </c>
      <c r="D2718">
        <v>166.2</v>
      </c>
      <c r="E2718">
        <v>153.4</v>
      </c>
      <c r="F2718">
        <v>160.9</v>
      </c>
    </row>
    <row r="2719" spans="1:6" x14ac:dyDescent="0.3">
      <c r="A2719">
        <v>2021</v>
      </c>
      <c r="B2719" t="s">
        <v>44</v>
      </c>
      <c r="C2719" t="s">
        <v>7</v>
      </c>
      <c r="D2719">
        <v>188.7</v>
      </c>
      <c r="E2719">
        <v>170.6</v>
      </c>
      <c r="F2719">
        <v>182.1</v>
      </c>
    </row>
    <row r="2720" spans="1:6" x14ac:dyDescent="0.3">
      <c r="A2720">
        <v>2021</v>
      </c>
      <c r="B2720" t="s">
        <v>44</v>
      </c>
      <c r="C2720" t="s">
        <v>16</v>
      </c>
      <c r="D2720">
        <v>189.7</v>
      </c>
      <c r="E2720">
        <v>195.5</v>
      </c>
      <c r="F2720">
        <v>191.2</v>
      </c>
    </row>
    <row r="2721" spans="1:6" x14ac:dyDescent="0.3">
      <c r="A2721">
        <v>2021</v>
      </c>
      <c r="B2721" t="s">
        <v>44</v>
      </c>
      <c r="C2721" t="s">
        <v>27</v>
      </c>
      <c r="D2721">
        <v>160.4</v>
      </c>
      <c r="E2721">
        <v>159.6</v>
      </c>
      <c r="F2721">
        <v>160.1</v>
      </c>
    </row>
    <row r="2722" spans="1:6" x14ac:dyDescent="0.3">
      <c r="A2722">
        <v>2021</v>
      </c>
      <c r="B2722" t="s">
        <v>44</v>
      </c>
      <c r="C2722" t="s">
        <v>14</v>
      </c>
      <c r="D2722">
        <v>171</v>
      </c>
      <c r="E2722">
        <v>173.5</v>
      </c>
      <c r="F2722">
        <v>172.2</v>
      </c>
    </row>
    <row r="2723" spans="1:6" x14ac:dyDescent="0.3">
      <c r="A2723">
        <v>2021</v>
      </c>
      <c r="B2723" t="s">
        <v>44</v>
      </c>
      <c r="C2723" t="s">
        <v>10</v>
      </c>
      <c r="D2723">
        <v>163.6</v>
      </c>
      <c r="E2723">
        <v>164.7</v>
      </c>
      <c r="F2723">
        <v>164</v>
      </c>
    </row>
    <row r="2724" spans="1:6" x14ac:dyDescent="0.3">
      <c r="A2724">
        <v>2021</v>
      </c>
      <c r="B2724" t="s">
        <v>44</v>
      </c>
      <c r="C2724" t="s">
        <v>25</v>
      </c>
      <c r="D2724">
        <v>160.69999999999999</v>
      </c>
      <c r="E2724">
        <v>151.19999999999999</v>
      </c>
      <c r="F2724">
        <v>155.30000000000001</v>
      </c>
    </row>
    <row r="2725" spans="1:6" x14ac:dyDescent="0.3">
      <c r="A2725">
        <v>2021</v>
      </c>
      <c r="B2725" t="s">
        <v>44</v>
      </c>
      <c r="C2725" t="s">
        <v>12</v>
      </c>
      <c r="D2725">
        <v>169.7</v>
      </c>
      <c r="E2725">
        <v>165.5</v>
      </c>
      <c r="F2725">
        <v>168.3</v>
      </c>
    </row>
    <row r="2726" spans="1:6" x14ac:dyDescent="0.3">
      <c r="A2726">
        <v>2021</v>
      </c>
      <c r="B2726" t="s">
        <v>44</v>
      </c>
      <c r="C2726" t="s">
        <v>11</v>
      </c>
      <c r="D2726">
        <v>113.9</v>
      </c>
      <c r="E2726">
        <v>115.7</v>
      </c>
      <c r="F2726">
        <v>114.5</v>
      </c>
    </row>
    <row r="2727" spans="1:6" x14ac:dyDescent="0.3">
      <c r="A2727">
        <v>2021</v>
      </c>
      <c r="B2727" t="s">
        <v>44</v>
      </c>
      <c r="C2727" t="s">
        <v>24</v>
      </c>
      <c r="D2727">
        <v>157.1</v>
      </c>
      <c r="E2727">
        <v>149.5</v>
      </c>
      <c r="F2727">
        <v>153.1</v>
      </c>
    </row>
    <row r="2728" spans="1:6" x14ac:dyDescent="0.3">
      <c r="A2728">
        <v>2021</v>
      </c>
      <c r="B2728" t="s">
        <v>44</v>
      </c>
      <c r="C2728" t="s">
        <v>9</v>
      </c>
      <c r="D2728">
        <v>152.80000000000001</v>
      </c>
      <c r="E2728">
        <v>186.4</v>
      </c>
      <c r="F2728">
        <v>164.2</v>
      </c>
    </row>
    <row r="2729" spans="1:6" x14ac:dyDescent="0.3">
      <c r="A2729">
        <v>2021</v>
      </c>
      <c r="B2729" t="s">
        <v>42</v>
      </c>
      <c r="C2729" t="s">
        <v>3</v>
      </c>
      <c r="D2729">
        <v>145.6</v>
      </c>
      <c r="E2729">
        <v>149.19999999999999</v>
      </c>
      <c r="F2729">
        <v>146.69999999999999</v>
      </c>
    </row>
    <row r="2730" spans="1:6" x14ac:dyDescent="0.3">
      <c r="A2730">
        <v>2021</v>
      </c>
      <c r="B2730" t="s">
        <v>42</v>
      </c>
      <c r="C2730" t="s">
        <v>17</v>
      </c>
      <c r="D2730">
        <v>165.3</v>
      </c>
      <c r="E2730">
        <v>157.30000000000001</v>
      </c>
      <c r="F2730">
        <v>162.19999999999999</v>
      </c>
    </row>
    <row r="2731" spans="1:6" x14ac:dyDescent="0.3">
      <c r="A2731">
        <v>2021</v>
      </c>
      <c r="B2731" t="s">
        <v>42</v>
      </c>
      <c r="C2731" t="s">
        <v>19</v>
      </c>
      <c r="D2731">
        <v>164.6</v>
      </c>
      <c r="E2731">
        <v>154.80000000000001</v>
      </c>
      <c r="F2731">
        <v>160.69999999999999</v>
      </c>
    </row>
    <row r="2732" spans="1:6" x14ac:dyDescent="0.3">
      <c r="A2732">
        <v>2021</v>
      </c>
      <c r="B2732" t="s">
        <v>42</v>
      </c>
      <c r="C2732" t="s">
        <v>26</v>
      </c>
      <c r="D2732">
        <v>166.8</v>
      </c>
      <c r="E2732">
        <v>158.1</v>
      </c>
      <c r="F2732">
        <v>161.69999999999999</v>
      </c>
    </row>
    <row r="2733" spans="1:6" x14ac:dyDescent="0.3">
      <c r="A2733">
        <v>2021</v>
      </c>
      <c r="B2733" t="s">
        <v>42</v>
      </c>
      <c r="C2733" t="s">
        <v>5</v>
      </c>
      <c r="D2733">
        <v>179.3</v>
      </c>
      <c r="E2733">
        <v>182.8</v>
      </c>
      <c r="F2733">
        <v>180.7</v>
      </c>
    </row>
    <row r="2734" spans="1:6" x14ac:dyDescent="0.3">
      <c r="A2734">
        <v>2021</v>
      </c>
      <c r="B2734" t="s">
        <v>42</v>
      </c>
      <c r="C2734" t="s">
        <v>15</v>
      </c>
      <c r="D2734">
        <v>160.5</v>
      </c>
      <c r="E2734">
        <v>166.2</v>
      </c>
      <c r="F2734">
        <v>162.6</v>
      </c>
    </row>
    <row r="2735" spans="1:6" x14ac:dyDescent="0.3">
      <c r="A2735">
        <v>2021</v>
      </c>
      <c r="B2735" t="s">
        <v>42</v>
      </c>
      <c r="C2735" t="s">
        <v>18</v>
      </c>
      <c r="D2735">
        <v>159.9</v>
      </c>
      <c r="E2735">
        <v>140.5</v>
      </c>
      <c r="F2735">
        <v>151.80000000000001</v>
      </c>
    </row>
    <row r="2736" spans="1:6" x14ac:dyDescent="0.3">
      <c r="A2736">
        <v>2021</v>
      </c>
      <c r="B2736" t="s">
        <v>42</v>
      </c>
      <c r="C2736" t="s">
        <v>8</v>
      </c>
      <c r="D2736">
        <v>158.6</v>
      </c>
      <c r="E2736">
        <v>171.5</v>
      </c>
      <c r="F2736">
        <v>164.6</v>
      </c>
    </row>
    <row r="2737" spans="1:6" x14ac:dyDescent="0.3">
      <c r="A2737">
        <v>2021</v>
      </c>
      <c r="B2737" t="s">
        <v>42</v>
      </c>
      <c r="C2737" t="s">
        <v>21</v>
      </c>
      <c r="D2737">
        <v>162.1</v>
      </c>
      <c r="E2737">
        <v>156.1</v>
      </c>
      <c r="F2737">
        <v>159.80000000000001</v>
      </c>
    </row>
    <row r="2738" spans="1:6" x14ac:dyDescent="0.3">
      <c r="A2738">
        <v>2021</v>
      </c>
      <c r="B2738" t="s">
        <v>42</v>
      </c>
      <c r="C2738" t="s">
        <v>29</v>
      </c>
      <c r="D2738">
        <v>162.1</v>
      </c>
      <c r="E2738">
        <v>160.4</v>
      </c>
      <c r="F2738">
        <v>161.30000000000001</v>
      </c>
    </row>
    <row r="2739" spans="1:6" x14ac:dyDescent="0.3">
      <c r="A2739">
        <v>2021</v>
      </c>
      <c r="B2739" t="s">
        <v>42</v>
      </c>
      <c r="C2739" t="s">
        <v>23</v>
      </c>
      <c r="D2739">
        <v>169.7</v>
      </c>
      <c r="E2739">
        <v>160.80000000000001</v>
      </c>
      <c r="F2739">
        <v>166.3</v>
      </c>
    </row>
    <row r="2740" spans="1:6" x14ac:dyDescent="0.3">
      <c r="A2740">
        <v>2021</v>
      </c>
      <c r="B2740" t="s">
        <v>42</v>
      </c>
      <c r="C2740" t="s">
        <v>22</v>
      </c>
      <c r="D2740">
        <v>159.19999999999999</v>
      </c>
      <c r="E2740">
        <v>149.80000000000001</v>
      </c>
      <c r="F2740">
        <v>154.80000000000001</v>
      </c>
    </row>
    <row r="2741" spans="1:6" x14ac:dyDescent="0.3">
      <c r="A2741">
        <v>2021</v>
      </c>
      <c r="B2741" t="s">
        <v>42</v>
      </c>
      <c r="C2741" t="s">
        <v>20</v>
      </c>
      <c r="D2741" t="s">
        <v>32</v>
      </c>
      <c r="E2741">
        <v>160.5</v>
      </c>
      <c r="F2741">
        <v>160.5</v>
      </c>
    </row>
    <row r="2742" spans="1:6" x14ac:dyDescent="0.3">
      <c r="A2742">
        <v>2021</v>
      </c>
      <c r="B2742" t="s">
        <v>42</v>
      </c>
      <c r="C2742" t="s">
        <v>4</v>
      </c>
      <c r="D2742">
        <v>200.1</v>
      </c>
      <c r="E2742">
        <v>205.5</v>
      </c>
      <c r="F2742">
        <v>202</v>
      </c>
    </row>
    <row r="2743" spans="1:6" x14ac:dyDescent="0.3">
      <c r="A2743">
        <v>2021</v>
      </c>
      <c r="B2743" t="s">
        <v>42</v>
      </c>
      <c r="C2743" t="s">
        <v>6</v>
      </c>
      <c r="D2743">
        <v>156.1</v>
      </c>
      <c r="E2743">
        <v>156.5</v>
      </c>
      <c r="F2743">
        <v>156.19999999999999</v>
      </c>
    </row>
    <row r="2744" spans="1:6" x14ac:dyDescent="0.3">
      <c r="A2744">
        <v>2021</v>
      </c>
      <c r="B2744" t="s">
        <v>42</v>
      </c>
      <c r="C2744" t="s">
        <v>28</v>
      </c>
      <c r="D2744">
        <v>161.5</v>
      </c>
      <c r="E2744">
        <v>153.4</v>
      </c>
      <c r="F2744">
        <v>157.6</v>
      </c>
    </row>
    <row r="2745" spans="1:6" x14ac:dyDescent="0.3">
      <c r="A2745">
        <v>2021</v>
      </c>
      <c r="B2745" t="s">
        <v>42</v>
      </c>
      <c r="C2745" t="s">
        <v>13</v>
      </c>
      <c r="D2745">
        <v>165.5</v>
      </c>
      <c r="E2745">
        <v>152.30000000000001</v>
      </c>
      <c r="F2745">
        <v>160</v>
      </c>
    </row>
    <row r="2746" spans="1:6" x14ac:dyDescent="0.3">
      <c r="A2746">
        <v>2021</v>
      </c>
      <c r="B2746" t="s">
        <v>42</v>
      </c>
      <c r="C2746" t="s">
        <v>7</v>
      </c>
      <c r="D2746">
        <v>190.4</v>
      </c>
      <c r="E2746">
        <v>172.2</v>
      </c>
      <c r="F2746">
        <v>183.7</v>
      </c>
    </row>
    <row r="2747" spans="1:6" x14ac:dyDescent="0.3">
      <c r="A2747">
        <v>2021</v>
      </c>
      <c r="B2747" t="s">
        <v>42</v>
      </c>
      <c r="C2747" t="s">
        <v>16</v>
      </c>
      <c r="D2747">
        <v>189.1</v>
      </c>
      <c r="E2747">
        <v>195.6</v>
      </c>
      <c r="F2747">
        <v>190.8</v>
      </c>
    </row>
    <row r="2748" spans="1:6" x14ac:dyDescent="0.3">
      <c r="A2748">
        <v>2021</v>
      </c>
      <c r="B2748" t="s">
        <v>42</v>
      </c>
      <c r="C2748" t="s">
        <v>27</v>
      </c>
      <c r="D2748">
        <v>159.4</v>
      </c>
      <c r="E2748">
        <v>158</v>
      </c>
      <c r="F2748">
        <v>158.80000000000001</v>
      </c>
    </row>
    <row r="2749" spans="1:6" x14ac:dyDescent="0.3">
      <c r="A2749">
        <v>2021</v>
      </c>
      <c r="B2749" t="s">
        <v>42</v>
      </c>
      <c r="C2749" t="s">
        <v>14</v>
      </c>
      <c r="D2749">
        <v>171.7</v>
      </c>
      <c r="E2749">
        <v>173.3</v>
      </c>
      <c r="F2749">
        <v>172.4</v>
      </c>
    </row>
    <row r="2750" spans="1:6" x14ac:dyDescent="0.3">
      <c r="A2750">
        <v>2021</v>
      </c>
      <c r="B2750" t="s">
        <v>42</v>
      </c>
      <c r="C2750" t="s">
        <v>10</v>
      </c>
      <c r="D2750">
        <v>165.5</v>
      </c>
      <c r="E2750">
        <v>166.9</v>
      </c>
      <c r="F2750">
        <v>166</v>
      </c>
    </row>
    <row r="2751" spans="1:6" x14ac:dyDescent="0.3">
      <c r="A2751">
        <v>2021</v>
      </c>
      <c r="B2751" t="s">
        <v>42</v>
      </c>
      <c r="C2751" t="s">
        <v>25</v>
      </c>
      <c r="D2751">
        <v>160.4</v>
      </c>
      <c r="E2751">
        <v>150.69999999999999</v>
      </c>
      <c r="F2751">
        <v>154.9</v>
      </c>
    </row>
    <row r="2752" spans="1:6" x14ac:dyDescent="0.3">
      <c r="A2752">
        <v>2021</v>
      </c>
      <c r="B2752" t="s">
        <v>42</v>
      </c>
      <c r="C2752" t="s">
        <v>12</v>
      </c>
      <c r="D2752">
        <v>170</v>
      </c>
      <c r="E2752">
        <v>165.5</v>
      </c>
      <c r="F2752">
        <v>168.5</v>
      </c>
    </row>
    <row r="2753" spans="1:6" x14ac:dyDescent="0.3">
      <c r="A2753">
        <v>2021</v>
      </c>
      <c r="B2753" t="s">
        <v>42</v>
      </c>
      <c r="C2753" t="s">
        <v>11</v>
      </c>
      <c r="D2753">
        <v>114.6</v>
      </c>
      <c r="E2753">
        <v>116.1</v>
      </c>
      <c r="F2753">
        <v>115.1</v>
      </c>
    </row>
    <row r="2754" spans="1:6" x14ac:dyDescent="0.3">
      <c r="A2754">
        <v>2021</v>
      </c>
      <c r="B2754" t="s">
        <v>42</v>
      </c>
      <c r="C2754" t="s">
        <v>24</v>
      </c>
      <c r="D2754">
        <v>154.19999999999999</v>
      </c>
      <c r="E2754">
        <v>147.5</v>
      </c>
      <c r="F2754">
        <v>150.69999999999999</v>
      </c>
    </row>
    <row r="2755" spans="1:6" x14ac:dyDescent="0.3">
      <c r="A2755">
        <v>2021</v>
      </c>
      <c r="B2755" t="s">
        <v>42</v>
      </c>
      <c r="C2755" t="s">
        <v>9</v>
      </c>
      <c r="D2755">
        <v>144.69999999999999</v>
      </c>
      <c r="E2755">
        <v>176.2</v>
      </c>
      <c r="F2755">
        <v>155.4</v>
      </c>
    </row>
    <row r="2756" spans="1:6" x14ac:dyDescent="0.3">
      <c r="A2756">
        <v>2021</v>
      </c>
      <c r="B2756" t="s">
        <v>38</v>
      </c>
      <c r="C2756" t="s">
        <v>3</v>
      </c>
      <c r="D2756">
        <v>142.5</v>
      </c>
      <c r="E2756">
        <v>147.5</v>
      </c>
      <c r="F2756">
        <v>144.1</v>
      </c>
    </row>
    <row r="2757" spans="1:6" x14ac:dyDescent="0.3">
      <c r="A2757">
        <v>2021</v>
      </c>
      <c r="B2757" t="s">
        <v>38</v>
      </c>
      <c r="C2757" t="s">
        <v>17</v>
      </c>
      <c r="D2757">
        <v>159.6</v>
      </c>
      <c r="E2757">
        <v>155.1</v>
      </c>
      <c r="F2757">
        <v>157.80000000000001</v>
      </c>
    </row>
    <row r="2758" spans="1:6" x14ac:dyDescent="0.3">
      <c r="A2758">
        <v>2021</v>
      </c>
      <c r="B2758" t="s">
        <v>38</v>
      </c>
      <c r="C2758" t="s">
        <v>19</v>
      </c>
      <c r="D2758">
        <v>158.9</v>
      </c>
      <c r="E2758">
        <v>152.6</v>
      </c>
      <c r="F2758">
        <v>156.4</v>
      </c>
    </row>
    <row r="2759" spans="1:6" x14ac:dyDescent="0.3">
      <c r="A2759">
        <v>2021</v>
      </c>
      <c r="B2759" t="s">
        <v>38</v>
      </c>
      <c r="C2759" t="s">
        <v>26</v>
      </c>
      <c r="D2759">
        <v>163.80000000000001</v>
      </c>
      <c r="E2759">
        <v>157.6</v>
      </c>
      <c r="F2759">
        <v>160.19999999999999</v>
      </c>
    </row>
    <row r="2760" spans="1:6" x14ac:dyDescent="0.3">
      <c r="A2760">
        <v>2021</v>
      </c>
      <c r="B2760" t="s">
        <v>38</v>
      </c>
      <c r="C2760" t="s">
        <v>5</v>
      </c>
      <c r="D2760">
        <v>163.19999999999999</v>
      </c>
      <c r="E2760">
        <v>164.7</v>
      </c>
      <c r="F2760">
        <v>163.80000000000001</v>
      </c>
    </row>
    <row r="2761" spans="1:6" x14ac:dyDescent="0.3">
      <c r="A2761">
        <v>2021</v>
      </c>
      <c r="B2761" t="s">
        <v>38</v>
      </c>
      <c r="C2761" t="s">
        <v>15</v>
      </c>
      <c r="D2761">
        <v>154.5</v>
      </c>
      <c r="E2761">
        <v>160.4</v>
      </c>
      <c r="F2761">
        <v>156.69999999999999</v>
      </c>
    </row>
    <row r="2762" spans="1:6" x14ac:dyDescent="0.3">
      <c r="A2762">
        <v>2021</v>
      </c>
      <c r="B2762" t="s">
        <v>38</v>
      </c>
      <c r="C2762" t="s">
        <v>18</v>
      </c>
      <c r="D2762">
        <v>154.4</v>
      </c>
      <c r="E2762">
        <v>138.69999999999999</v>
      </c>
      <c r="F2762">
        <v>147.9</v>
      </c>
    </row>
    <row r="2763" spans="1:6" x14ac:dyDescent="0.3">
      <c r="A2763">
        <v>2021</v>
      </c>
      <c r="B2763" t="s">
        <v>38</v>
      </c>
      <c r="C2763" t="s">
        <v>8</v>
      </c>
      <c r="D2763">
        <v>150.5</v>
      </c>
      <c r="E2763">
        <v>157.30000000000001</v>
      </c>
      <c r="F2763">
        <v>153.69999999999999</v>
      </c>
    </row>
    <row r="2764" spans="1:6" x14ac:dyDescent="0.3">
      <c r="A2764">
        <v>2021</v>
      </c>
      <c r="B2764" t="s">
        <v>38</v>
      </c>
      <c r="C2764" t="s">
        <v>21</v>
      </c>
      <c r="D2764">
        <v>156</v>
      </c>
      <c r="E2764">
        <v>154.80000000000001</v>
      </c>
      <c r="F2764">
        <v>155.5</v>
      </c>
    </row>
    <row r="2765" spans="1:6" x14ac:dyDescent="0.3">
      <c r="A2765">
        <v>2021</v>
      </c>
      <c r="B2765" t="s">
        <v>38</v>
      </c>
      <c r="C2765" t="s">
        <v>29</v>
      </c>
      <c r="D2765">
        <v>156.69999999999999</v>
      </c>
      <c r="E2765">
        <v>156.9</v>
      </c>
      <c r="F2765">
        <v>156.80000000000001</v>
      </c>
    </row>
    <row r="2766" spans="1:6" x14ac:dyDescent="0.3">
      <c r="A2766">
        <v>2021</v>
      </c>
      <c r="B2766" t="s">
        <v>38</v>
      </c>
      <c r="C2766" t="s">
        <v>23</v>
      </c>
      <c r="D2766">
        <v>164.6</v>
      </c>
      <c r="E2766">
        <v>156.9</v>
      </c>
      <c r="F2766">
        <v>161.69999999999999</v>
      </c>
    </row>
    <row r="2767" spans="1:6" x14ac:dyDescent="0.3">
      <c r="A2767">
        <v>2021</v>
      </c>
      <c r="B2767" t="s">
        <v>38</v>
      </c>
      <c r="C2767" t="s">
        <v>22</v>
      </c>
      <c r="D2767">
        <v>154.80000000000001</v>
      </c>
      <c r="E2767">
        <v>147.19999999999999</v>
      </c>
      <c r="F2767">
        <v>151.19999999999999</v>
      </c>
    </row>
    <row r="2768" spans="1:6" x14ac:dyDescent="0.3">
      <c r="A2768">
        <v>2021</v>
      </c>
      <c r="B2768" t="s">
        <v>38</v>
      </c>
      <c r="C2768" t="s">
        <v>20</v>
      </c>
      <c r="D2768" t="s">
        <v>138</v>
      </c>
      <c r="E2768">
        <v>159.9</v>
      </c>
      <c r="F2768">
        <v>159.9</v>
      </c>
    </row>
    <row r="2769" spans="1:6" x14ac:dyDescent="0.3">
      <c r="A2769">
        <v>2021</v>
      </c>
      <c r="B2769" t="s">
        <v>38</v>
      </c>
      <c r="C2769" t="s">
        <v>4</v>
      </c>
      <c r="D2769">
        <v>189.4</v>
      </c>
      <c r="E2769">
        <v>197.5</v>
      </c>
      <c r="F2769">
        <v>192.2</v>
      </c>
    </row>
    <row r="2770" spans="1:6" x14ac:dyDescent="0.3">
      <c r="A2770">
        <v>2021</v>
      </c>
      <c r="B2770" t="s">
        <v>38</v>
      </c>
      <c r="C2770" t="s">
        <v>6</v>
      </c>
      <c r="D2770">
        <v>154.5</v>
      </c>
      <c r="E2770">
        <v>155.6</v>
      </c>
      <c r="F2770">
        <v>154.9</v>
      </c>
    </row>
    <row r="2771" spans="1:6" x14ac:dyDescent="0.3">
      <c r="A2771">
        <v>2021</v>
      </c>
      <c r="B2771" t="s">
        <v>38</v>
      </c>
      <c r="C2771" t="s">
        <v>28</v>
      </c>
      <c r="D2771">
        <v>157.30000000000001</v>
      </c>
      <c r="E2771">
        <v>150</v>
      </c>
      <c r="F2771">
        <v>153.80000000000001</v>
      </c>
    </row>
    <row r="2772" spans="1:6" x14ac:dyDescent="0.3">
      <c r="A2772">
        <v>2021</v>
      </c>
      <c r="B2772" t="s">
        <v>38</v>
      </c>
      <c r="C2772" t="s">
        <v>13</v>
      </c>
      <c r="D2772">
        <v>160.6</v>
      </c>
      <c r="E2772">
        <v>150.69999999999999</v>
      </c>
      <c r="F2772">
        <v>156.5</v>
      </c>
    </row>
    <row r="2773" spans="1:6" x14ac:dyDescent="0.3">
      <c r="A2773">
        <v>2021</v>
      </c>
      <c r="B2773" t="s">
        <v>38</v>
      </c>
      <c r="C2773" t="s">
        <v>7</v>
      </c>
      <c r="D2773">
        <v>168.2</v>
      </c>
      <c r="E2773">
        <v>156.4</v>
      </c>
      <c r="F2773">
        <v>163.9</v>
      </c>
    </row>
    <row r="2774" spans="1:6" x14ac:dyDescent="0.3">
      <c r="A2774">
        <v>2021</v>
      </c>
      <c r="B2774" t="s">
        <v>38</v>
      </c>
      <c r="C2774" t="s">
        <v>16</v>
      </c>
      <c r="D2774">
        <v>186.1</v>
      </c>
      <c r="E2774">
        <v>193.5</v>
      </c>
      <c r="F2774">
        <v>188.1</v>
      </c>
    </row>
    <row r="2775" spans="1:6" x14ac:dyDescent="0.3">
      <c r="A2775">
        <v>2021</v>
      </c>
      <c r="B2775" t="s">
        <v>38</v>
      </c>
      <c r="C2775" t="s">
        <v>27</v>
      </c>
      <c r="D2775">
        <v>153.1</v>
      </c>
      <c r="E2775">
        <v>154.9</v>
      </c>
      <c r="F2775">
        <v>153.80000000000001</v>
      </c>
    </row>
    <row r="2776" spans="1:6" x14ac:dyDescent="0.3">
      <c r="A2776">
        <v>2021</v>
      </c>
      <c r="B2776" t="s">
        <v>38</v>
      </c>
      <c r="C2776" t="s">
        <v>14</v>
      </c>
      <c r="D2776">
        <v>166.4</v>
      </c>
      <c r="E2776">
        <v>170.3</v>
      </c>
      <c r="F2776">
        <v>168.2</v>
      </c>
    </row>
    <row r="2777" spans="1:6" x14ac:dyDescent="0.3">
      <c r="A2777">
        <v>2021</v>
      </c>
      <c r="B2777" t="s">
        <v>38</v>
      </c>
      <c r="C2777" t="s">
        <v>10</v>
      </c>
      <c r="D2777">
        <v>159.19999999999999</v>
      </c>
      <c r="E2777">
        <v>161.1</v>
      </c>
      <c r="F2777">
        <v>159.80000000000001</v>
      </c>
    </row>
    <row r="2778" spans="1:6" x14ac:dyDescent="0.3">
      <c r="A2778">
        <v>2021</v>
      </c>
      <c r="B2778" t="s">
        <v>38</v>
      </c>
      <c r="C2778" t="s">
        <v>25</v>
      </c>
      <c r="D2778">
        <v>157.80000000000001</v>
      </c>
      <c r="E2778">
        <v>148.6</v>
      </c>
      <c r="F2778">
        <v>152.6</v>
      </c>
    </row>
    <row r="2779" spans="1:6" x14ac:dyDescent="0.3">
      <c r="A2779">
        <v>2021</v>
      </c>
      <c r="B2779" t="s">
        <v>38</v>
      </c>
      <c r="C2779" t="s">
        <v>12</v>
      </c>
      <c r="D2779">
        <v>164</v>
      </c>
      <c r="E2779">
        <v>162.6</v>
      </c>
      <c r="F2779">
        <v>163.5</v>
      </c>
    </row>
    <row r="2780" spans="1:6" x14ac:dyDescent="0.3">
      <c r="A2780">
        <v>2021</v>
      </c>
      <c r="B2780" t="s">
        <v>38</v>
      </c>
      <c r="C2780" t="s">
        <v>11</v>
      </c>
      <c r="D2780">
        <v>111.7</v>
      </c>
      <c r="E2780">
        <v>114.3</v>
      </c>
      <c r="F2780">
        <v>112.6</v>
      </c>
    </row>
    <row r="2781" spans="1:6" x14ac:dyDescent="0.3">
      <c r="A2781">
        <v>2021</v>
      </c>
      <c r="B2781" t="s">
        <v>38</v>
      </c>
      <c r="C2781" t="s">
        <v>24</v>
      </c>
      <c r="D2781">
        <v>151.30000000000001</v>
      </c>
      <c r="E2781">
        <v>141.69999999999999</v>
      </c>
      <c r="F2781">
        <v>146.19999999999999</v>
      </c>
    </row>
    <row r="2782" spans="1:6" x14ac:dyDescent="0.3">
      <c r="A2782">
        <v>2021</v>
      </c>
      <c r="B2782" t="s">
        <v>38</v>
      </c>
      <c r="C2782" t="s">
        <v>9</v>
      </c>
      <c r="D2782">
        <v>141</v>
      </c>
      <c r="E2782">
        <v>166.1</v>
      </c>
      <c r="F2782">
        <v>149.5</v>
      </c>
    </row>
    <row r="2783" spans="1:6" x14ac:dyDescent="0.3">
      <c r="A2783">
        <v>2021</v>
      </c>
      <c r="B2783" t="s">
        <v>41</v>
      </c>
      <c r="C2783" t="s">
        <v>3</v>
      </c>
      <c r="D2783">
        <v>145.1</v>
      </c>
      <c r="E2783">
        <v>148.80000000000001</v>
      </c>
      <c r="F2783">
        <v>146.30000000000001</v>
      </c>
    </row>
    <row r="2784" spans="1:6" x14ac:dyDescent="0.3">
      <c r="A2784">
        <v>2021</v>
      </c>
      <c r="B2784" t="s">
        <v>41</v>
      </c>
      <c r="C2784" t="s">
        <v>17</v>
      </c>
      <c r="D2784">
        <v>165.3</v>
      </c>
      <c r="E2784">
        <v>156.5</v>
      </c>
      <c r="F2784">
        <v>161.80000000000001</v>
      </c>
    </row>
    <row r="2785" spans="1:6" x14ac:dyDescent="0.3">
      <c r="A2785">
        <v>2021</v>
      </c>
      <c r="B2785" t="s">
        <v>41</v>
      </c>
      <c r="C2785" t="s">
        <v>19</v>
      </c>
      <c r="D2785">
        <v>164.5</v>
      </c>
      <c r="E2785">
        <v>154.1</v>
      </c>
      <c r="F2785">
        <v>160.4</v>
      </c>
    </row>
    <row r="2786" spans="1:6" x14ac:dyDescent="0.3">
      <c r="A2786">
        <v>2021</v>
      </c>
      <c r="B2786" t="s">
        <v>41</v>
      </c>
      <c r="C2786" t="s">
        <v>26</v>
      </c>
      <c r="D2786">
        <v>167.6</v>
      </c>
      <c r="E2786">
        <v>156.6</v>
      </c>
      <c r="F2786">
        <v>161.19999999999999</v>
      </c>
    </row>
    <row r="2787" spans="1:6" x14ac:dyDescent="0.3">
      <c r="A2787">
        <v>2021</v>
      </c>
      <c r="B2787" t="s">
        <v>41</v>
      </c>
      <c r="C2787" t="s">
        <v>5</v>
      </c>
      <c r="D2787">
        <v>168.6</v>
      </c>
      <c r="E2787">
        <v>173</v>
      </c>
      <c r="F2787">
        <v>170.3</v>
      </c>
    </row>
    <row r="2788" spans="1:6" x14ac:dyDescent="0.3">
      <c r="A2788">
        <v>2021</v>
      </c>
      <c r="B2788" t="s">
        <v>41</v>
      </c>
      <c r="C2788" t="s">
        <v>15</v>
      </c>
      <c r="D2788">
        <v>158.69999999999999</v>
      </c>
      <c r="E2788">
        <v>164.2</v>
      </c>
      <c r="F2788">
        <v>160.69999999999999</v>
      </c>
    </row>
    <row r="2789" spans="1:6" x14ac:dyDescent="0.3">
      <c r="A2789">
        <v>2021</v>
      </c>
      <c r="B2789" t="s">
        <v>41</v>
      </c>
      <c r="C2789" t="s">
        <v>18</v>
      </c>
      <c r="D2789">
        <v>160.6</v>
      </c>
      <c r="E2789">
        <v>140.19999999999999</v>
      </c>
      <c r="F2789">
        <v>152.1</v>
      </c>
    </row>
    <row r="2790" spans="1:6" x14ac:dyDescent="0.3">
      <c r="A2790">
        <v>2021</v>
      </c>
      <c r="B2790" t="s">
        <v>41</v>
      </c>
      <c r="C2790" t="s">
        <v>8</v>
      </c>
      <c r="D2790">
        <v>162.30000000000001</v>
      </c>
      <c r="E2790">
        <v>172.5</v>
      </c>
      <c r="F2790">
        <v>167.1</v>
      </c>
    </row>
    <row r="2791" spans="1:6" x14ac:dyDescent="0.3">
      <c r="A2791">
        <v>2021</v>
      </c>
      <c r="B2791" t="s">
        <v>41</v>
      </c>
      <c r="C2791" t="s">
        <v>21</v>
      </c>
      <c r="D2791">
        <v>161.69999999999999</v>
      </c>
      <c r="E2791">
        <v>155.5</v>
      </c>
      <c r="F2791">
        <v>159.4</v>
      </c>
    </row>
    <row r="2792" spans="1:6" x14ac:dyDescent="0.3">
      <c r="A2792">
        <v>2021</v>
      </c>
      <c r="B2792" t="s">
        <v>41</v>
      </c>
      <c r="C2792" t="s">
        <v>29</v>
      </c>
      <c r="D2792">
        <v>161.1</v>
      </c>
      <c r="E2792">
        <v>159.5</v>
      </c>
      <c r="F2792">
        <v>160.4</v>
      </c>
    </row>
    <row r="2793" spans="1:6" x14ac:dyDescent="0.3">
      <c r="A2793">
        <v>2021</v>
      </c>
      <c r="B2793" t="s">
        <v>41</v>
      </c>
      <c r="C2793" t="s">
        <v>23</v>
      </c>
      <c r="D2793">
        <v>169.1</v>
      </c>
      <c r="E2793">
        <v>160.4</v>
      </c>
      <c r="F2793">
        <v>165.8</v>
      </c>
    </row>
    <row r="2794" spans="1:6" x14ac:dyDescent="0.3">
      <c r="A2794">
        <v>2021</v>
      </c>
      <c r="B2794" t="s">
        <v>41</v>
      </c>
      <c r="C2794" t="s">
        <v>22</v>
      </c>
      <c r="D2794">
        <v>158.80000000000001</v>
      </c>
      <c r="E2794">
        <v>150.1</v>
      </c>
      <c r="F2794">
        <v>154.69999999999999</v>
      </c>
    </row>
    <row r="2795" spans="1:6" x14ac:dyDescent="0.3">
      <c r="A2795">
        <v>2021</v>
      </c>
      <c r="B2795" t="s">
        <v>41</v>
      </c>
      <c r="C2795" t="s">
        <v>20</v>
      </c>
      <c r="D2795" t="s">
        <v>32</v>
      </c>
      <c r="E2795">
        <v>161.6</v>
      </c>
      <c r="F2795">
        <v>161.6</v>
      </c>
    </row>
    <row r="2796" spans="1:6" x14ac:dyDescent="0.3">
      <c r="A2796">
        <v>2021</v>
      </c>
      <c r="B2796" t="s">
        <v>41</v>
      </c>
      <c r="C2796" t="s">
        <v>4</v>
      </c>
      <c r="D2796">
        <v>198.5</v>
      </c>
      <c r="E2796">
        <v>204.3</v>
      </c>
      <c r="F2796">
        <v>200.5</v>
      </c>
    </row>
    <row r="2797" spans="1:6" x14ac:dyDescent="0.3">
      <c r="A2797">
        <v>2021</v>
      </c>
      <c r="B2797" t="s">
        <v>41</v>
      </c>
      <c r="C2797" t="s">
        <v>6</v>
      </c>
      <c r="D2797">
        <v>155.80000000000001</v>
      </c>
      <c r="E2797">
        <v>156.5</v>
      </c>
      <c r="F2797">
        <v>156.1</v>
      </c>
    </row>
    <row r="2798" spans="1:6" x14ac:dyDescent="0.3">
      <c r="A2798">
        <v>2021</v>
      </c>
      <c r="B2798" t="s">
        <v>41</v>
      </c>
      <c r="C2798" t="s">
        <v>28</v>
      </c>
      <c r="D2798">
        <v>161.1</v>
      </c>
      <c r="E2798">
        <v>152.30000000000001</v>
      </c>
      <c r="F2798">
        <v>156.80000000000001</v>
      </c>
    </row>
    <row r="2799" spans="1:6" x14ac:dyDescent="0.3">
      <c r="A2799">
        <v>2021</v>
      </c>
      <c r="B2799" t="s">
        <v>41</v>
      </c>
      <c r="C2799" t="s">
        <v>13</v>
      </c>
      <c r="D2799">
        <v>164.6</v>
      </c>
      <c r="E2799">
        <v>152</v>
      </c>
      <c r="F2799">
        <v>159.30000000000001</v>
      </c>
    </row>
    <row r="2800" spans="1:6" x14ac:dyDescent="0.3">
      <c r="A2800">
        <v>2021</v>
      </c>
      <c r="B2800" t="s">
        <v>41</v>
      </c>
      <c r="C2800" t="s">
        <v>7</v>
      </c>
      <c r="D2800">
        <v>184.4</v>
      </c>
      <c r="E2800">
        <v>168.8</v>
      </c>
      <c r="F2800">
        <v>178.7</v>
      </c>
    </row>
    <row r="2801" spans="1:6" x14ac:dyDescent="0.3">
      <c r="A2801">
        <v>2021</v>
      </c>
      <c r="B2801" t="s">
        <v>41</v>
      </c>
      <c r="C2801" t="s">
        <v>16</v>
      </c>
      <c r="D2801">
        <v>189.6</v>
      </c>
      <c r="E2801">
        <v>198.2</v>
      </c>
      <c r="F2801">
        <v>191.9</v>
      </c>
    </row>
    <row r="2802" spans="1:6" x14ac:dyDescent="0.3">
      <c r="A2802">
        <v>2021</v>
      </c>
      <c r="B2802" t="s">
        <v>41</v>
      </c>
      <c r="C2802" t="s">
        <v>27</v>
      </c>
      <c r="D2802">
        <v>159.30000000000001</v>
      </c>
      <c r="E2802">
        <v>157.5</v>
      </c>
      <c r="F2802">
        <v>158.6</v>
      </c>
    </row>
    <row r="2803" spans="1:6" x14ac:dyDescent="0.3">
      <c r="A2803">
        <v>2021</v>
      </c>
      <c r="B2803" t="s">
        <v>41</v>
      </c>
      <c r="C2803" t="s">
        <v>14</v>
      </c>
      <c r="D2803">
        <v>169.8</v>
      </c>
      <c r="E2803">
        <v>171.1</v>
      </c>
      <c r="F2803">
        <v>170.4</v>
      </c>
    </row>
    <row r="2804" spans="1:6" x14ac:dyDescent="0.3">
      <c r="A2804">
        <v>2021</v>
      </c>
      <c r="B2804" t="s">
        <v>41</v>
      </c>
      <c r="C2804" t="s">
        <v>10</v>
      </c>
      <c r="D2804">
        <v>165.1</v>
      </c>
      <c r="E2804">
        <v>165.9</v>
      </c>
      <c r="F2804">
        <v>165.4</v>
      </c>
    </row>
    <row r="2805" spans="1:6" x14ac:dyDescent="0.3">
      <c r="A2805">
        <v>2021</v>
      </c>
      <c r="B2805" t="s">
        <v>41</v>
      </c>
      <c r="C2805" t="s">
        <v>25</v>
      </c>
      <c r="D2805">
        <v>160</v>
      </c>
      <c r="E2805">
        <v>152.6</v>
      </c>
      <c r="F2805">
        <v>155.80000000000001</v>
      </c>
    </row>
    <row r="2806" spans="1:6" x14ac:dyDescent="0.3">
      <c r="A2806">
        <v>2021</v>
      </c>
      <c r="B2806" t="s">
        <v>41</v>
      </c>
      <c r="C2806" t="s">
        <v>12</v>
      </c>
      <c r="D2806">
        <v>169.7</v>
      </c>
      <c r="E2806">
        <v>165.2</v>
      </c>
      <c r="F2806">
        <v>168.2</v>
      </c>
    </row>
    <row r="2807" spans="1:6" x14ac:dyDescent="0.3">
      <c r="A2807">
        <v>2021</v>
      </c>
      <c r="B2807" t="s">
        <v>41</v>
      </c>
      <c r="C2807" t="s">
        <v>11</v>
      </c>
      <c r="D2807">
        <v>114.3</v>
      </c>
      <c r="E2807">
        <v>115.9</v>
      </c>
      <c r="F2807">
        <v>114.8</v>
      </c>
    </row>
    <row r="2808" spans="1:6" x14ac:dyDescent="0.3">
      <c r="A2808">
        <v>2021</v>
      </c>
      <c r="B2808" t="s">
        <v>41</v>
      </c>
      <c r="C2808" t="s">
        <v>24</v>
      </c>
      <c r="D2808">
        <v>153.19999999999999</v>
      </c>
      <c r="E2808">
        <v>145</v>
      </c>
      <c r="F2808">
        <v>148.9</v>
      </c>
    </row>
    <row r="2809" spans="1:6" x14ac:dyDescent="0.3">
      <c r="A2809">
        <v>2021</v>
      </c>
      <c r="B2809" t="s">
        <v>41</v>
      </c>
      <c r="C2809" t="s">
        <v>9</v>
      </c>
      <c r="D2809">
        <v>138.4</v>
      </c>
      <c r="E2809">
        <v>166.5</v>
      </c>
      <c r="F2809">
        <v>147.9</v>
      </c>
    </row>
    <row r="2810" spans="1:6" x14ac:dyDescent="0.3">
      <c r="A2810">
        <v>2021</v>
      </c>
      <c r="B2810" t="s">
        <v>53</v>
      </c>
      <c r="C2810" t="s">
        <v>3</v>
      </c>
      <c r="D2810">
        <v>146.9</v>
      </c>
      <c r="E2810">
        <v>151</v>
      </c>
      <c r="F2810">
        <v>148.19999999999999</v>
      </c>
    </row>
    <row r="2811" spans="1:6" x14ac:dyDescent="0.3">
      <c r="A2811">
        <v>2021</v>
      </c>
      <c r="B2811" t="s">
        <v>53</v>
      </c>
      <c r="C2811" t="s">
        <v>17</v>
      </c>
      <c r="D2811">
        <v>170.4</v>
      </c>
      <c r="E2811">
        <v>162.30000000000001</v>
      </c>
      <c r="F2811">
        <v>167.2</v>
      </c>
    </row>
    <row r="2812" spans="1:6" x14ac:dyDescent="0.3">
      <c r="A2812">
        <v>2021</v>
      </c>
      <c r="B2812" t="s">
        <v>53</v>
      </c>
      <c r="C2812" t="s">
        <v>19</v>
      </c>
      <c r="D2812">
        <v>169.8</v>
      </c>
      <c r="E2812">
        <v>159.69999999999999</v>
      </c>
      <c r="F2812">
        <v>165.8</v>
      </c>
    </row>
    <row r="2813" spans="1:6" x14ac:dyDescent="0.3">
      <c r="A2813">
        <v>2021</v>
      </c>
      <c r="B2813" t="s">
        <v>53</v>
      </c>
      <c r="C2813" t="s">
        <v>26</v>
      </c>
      <c r="D2813">
        <v>169.3</v>
      </c>
      <c r="E2813">
        <v>160.80000000000001</v>
      </c>
      <c r="F2813">
        <v>164.3</v>
      </c>
    </row>
    <row r="2814" spans="1:6" x14ac:dyDescent="0.3">
      <c r="A2814">
        <v>2021</v>
      </c>
      <c r="B2814" t="s">
        <v>53</v>
      </c>
      <c r="C2814" t="s">
        <v>5</v>
      </c>
      <c r="D2814">
        <v>171.5</v>
      </c>
      <c r="E2814">
        <v>175.4</v>
      </c>
      <c r="F2814">
        <v>173</v>
      </c>
    </row>
    <row r="2815" spans="1:6" x14ac:dyDescent="0.3">
      <c r="A2815">
        <v>2021</v>
      </c>
      <c r="B2815" t="s">
        <v>53</v>
      </c>
      <c r="C2815" t="s">
        <v>15</v>
      </c>
      <c r="D2815">
        <v>167.5</v>
      </c>
      <c r="E2815">
        <v>173.5</v>
      </c>
      <c r="F2815">
        <v>169.7</v>
      </c>
    </row>
    <row r="2816" spans="1:6" x14ac:dyDescent="0.3">
      <c r="A2816">
        <v>2021</v>
      </c>
      <c r="B2816" t="s">
        <v>53</v>
      </c>
      <c r="C2816" t="s">
        <v>18</v>
      </c>
      <c r="D2816">
        <v>166</v>
      </c>
      <c r="E2816">
        <v>145.30000000000001</v>
      </c>
      <c r="F2816">
        <v>157.4</v>
      </c>
    </row>
    <row r="2817" spans="1:6" x14ac:dyDescent="0.3">
      <c r="A2817">
        <v>2021</v>
      </c>
      <c r="B2817" t="s">
        <v>53</v>
      </c>
      <c r="C2817" t="s">
        <v>8</v>
      </c>
      <c r="D2817">
        <v>153.19999999999999</v>
      </c>
      <c r="E2817">
        <v>160.30000000000001</v>
      </c>
      <c r="F2817">
        <v>156.5</v>
      </c>
    </row>
    <row r="2818" spans="1:6" x14ac:dyDescent="0.3">
      <c r="A2818">
        <v>2021</v>
      </c>
      <c r="B2818" t="s">
        <v>53</v>
      </c>
      <c r="C2818" t="s">
        <v>21</v>
      </c>
      <c r="D2818">
        <v>165.3</v>
      </c>
      <c r="E2818">
        <v>161.6</v>
      </c>
      <c r="F2818">
        <v>163.9</v>
      </c>
    </row>
    <row r="2819" spans="1:6" x14ac:dyDescent="0.3">
      <c r="A2819">
        <v>2021</v>
      </c>
      <c r="B2819" t="s">
        <v>53</v>
      </c>
      <c r="C2819" t="s">
        <v>29</v>
      </c>
      <c r="D2819">
        <v>167.6</v>
      </c>
      <c r="E2819">
        <v>165.6</v>
      </c>
      <c r="F2819">
        <v>166.7</v>
      </c>
    </row>
    <row r="2820" spans="1:6" x14ac:dyDescent="0.3">
      <c r="A2820">
        <v>2021</v>
      </c>
      <c r="B2820" t="s">
        <v>53</v>
      </c>
      <c r="C2820" t="s">
        <v>23</v>
      </c>
      <c r="D2820">
        <v>173.4</v>
      </c>
      <c r="E2820">
        <v>164.2</v>
      </c>
      <c r="F2820">
        <v>169.9</v>
      </c>
    </row>
    <row r="2821" spans="1:6" x14ac:dyDescent="0.3">
      <c r="A2821">
        <v>2021</v>
      </c>
      <c r="B2821" t="s">
        <v>53</v>
      </c>
      <c r="C2821" t="s">
        <v>22</v>
      </c>
      <c r="D2821">
        <v>162.9</v>
      </c>
      <c r="E2821">
        <v>155.19999999999999</v>
      </c>
      <c r="F2821">
        <v>159.30000000000001</v>
      </c>
    </row>
    <row r="2822" spans="1:6" x14ac:dyDescent="0.3">
      <c r="A2822">
        <v>2021</v>
      </c>
      <c r="B2822" t="s">
        <v>53</v>
      </c>
      <c r="C2822" t="s">
        <v>20</v>
      </c>
      <c r="D2822" t="s">
        <v>32</v>
      </c>
      <c r="E2822">
        <v>164.2</v>
      </c>
      <c r="F2822">
        <v>164.2</v>
      </c>
    </row>
    <row r="2823" spans="1:6" x14ac:dyDescent="0.3">
      <c r="A2823">
        <v>2021</v>
      </c>
      <c r="B2823" t="s">
        <v>53</v>
      </c>
      <c r="C2823" t="s">
        <v>4</v>
      </c>
      <c r="D2823">
        <v>199.8</v>
      </c>
      <c r="E2823">
        <v>204.9</v>
      </c>
      <c r="F2823">
        <v>201.6</v>
      </c>
    </row>
    <row r="2824" spans="1:6" x14ac:dyDescent="0.3">
      <c r="A2824">
        <v>2021</v>
      </c>
      <c r="B2824" t="s">
        <v>53</v>
      </c>
      <c r="C2824" t="s">
        <v>6</v>
      </c>
      <c r="D2824">
        <v>159.1</v>
      </c>
      <c r="E2824">
        <v>159.6</v>
      </c>
      <c r="F2824">
        <v>159.30000000000001</v>
      </c>
    </row>
    <row r="2825" spans="1:6" x14ac:dyDescent="0.3">
      <c r="A2825">
        <v>2021</v>
      </c>
      <c r="B2825" t="s">
        <v>53</v>
      </c>
      <c r="C2825" t="s">
        <v>28</v>
      </c>
      <c r="D2825">
        <v>165.2</v>
      </c>
      <c r="E2825">
        <v>157.30000000000001</v>
      </c>
      <c r="F2825">
        <v>161.4</v>
      </c>
    </row>
    <row r="2826" spans="1:6" x14ac:dyDescent="0.3">
      <c r="A2826">
        <v>2021</v>
      </c>
      <c r="B2826" t="s">
        <v>53</v>
      </c>
      <c r="C2826" t="s">
        <v>13</v>
      </c>
      <c r="D2826">
        <v>169.1</v>
      </c>
      <c r="E2826">
        <v>156.1</v>
      </c>
      <c r="F2826">
        <v>163.69999999999999</v>
      </c>
    </row>
    <row r="2827" spans="1:6" x14ac:dyDescent="0.3">
      <c r="A2827">
        <v>2021</v>
      </c>
      <c r="B2827" t="s">
        <v>53</v>
      </c>
      <c r="C2827" t="s">
        <v>7</v>
      </c>
      <c r="D2827">
        <v>198.4</v>
      </c>
      <c r="E2827">
        <v>175.8</v>
      </c>
      <c r="F2827">
        <v>190.1</v>
      </c>
    </row>
    <row r="2828" spans="1:6" x14ac:dyDescent="0.3">
      <c r="A2828">
        <v>2021</v>
      </c>
      <c r="B2828" t="s">
        <v>53</v>
      </c>
      <c r="C2828" t="s">
        <v>16</v>
      </c>
      <c r="D2828">
        <v>191.4</v>
      </c>
      <c r="E2828">
        <v>197</v>
      </c>
      <c r="F2828">
        <v>192.9</v>
      </c>
    </row>
    <row r="2829" spans="1:6" x14ac:dyDescent="0.3">
      <c r="A2829">
        <v>2021</v>
      </c>
      <c r="B2829" t="s">
        <v>53</v>
      </c>
      <c r="C2829" t="s">
        <v>27</v>
      </c>
      <c r="D2829">
        <v>162.4</v>
      </c>
      <c r="E2829">
        <v>161.80000000000001</v>
      </c>
      <c r="F2829">
        <v>162.19999999999999</v>
      </c>
    </row>
    <row r="2830" spans="1:6" x14ac:dyDescent="0.3">
      <c r="A2830">
        <v>2021</v>
      </c>
      <c r="B2830" t="s">
        <v>53</v>
      </c>
      <c r="C2830" t="s">
        <v>14</v>
      </c>
      <c r="D2830">
        <v>174.3</v>
      </c>
      <c r="E2830">
        <v>176.8</v>
      </c>
      <c r="F2830">
        <v>175.5</v>
      </c>
    </row>
    <row r="2831" spans="1:6" x14ac:dyDescent="0.3">
      <c r="A2831">
        <v>2021</v>
      </c>
      <c r="B2831" t="s">
        <v>53</v>
      </c>
      <c r="C2831" t="s">
        <v>10</v>
      </c>
      <c r="D2831">
        <v>165.4</v>
      </c>
      <c r="E2831">
        <v>165.1</v>
      </c>
      <c r="F2831">
        <v>165.3</v>
      </c>
    </row>
    <row r="2832" spans="1:6" x14ac:dyDescent="0.3">
      <c r="A2832">
        <v>2021</v>
      </c>
      <c r="B2832" t="s">
        <v>53</v>
      </c>
      <c r="C2832" t="s">
        <v>25</v>
      </c>
      <c r="D2832">
        <v>163.80000000000001</v>
      </c>
      <c r="E2832">
        <v>156.69999999999999</v>
      </c>
      <c r="F2832">
        <v>159.80000000000001</v>
      </c>
    </row>
    <row r="2833" spans="1:6" x14ac:dyDescent="0.3">
      <c r="A2833">
        <v>2021</v>
      </c>
      <c r="B2833" t="s">
        <v>53</v>
      </c>
      <c r="C2833" t="s">
        <v>12</v>
      </c>
      <c r="D2833">
        <v>170.8</v>
      </c>
      <c r="E2833">
        <v>167.2</v>
      </c>
      <c r="F2833">
        <v>169.6</v>
      </c>
    </row>
    <row r="2834" spans="1:6" x14ac:dyDescent="0.3">
      <c r="A2834">
        <v>2021</v>
      </c>
      <c r="B2834" t="s">
        <v>53</v>
      </c>
      <c r="C2834" t="s">
        <v>11</v>
      </c>
      <c r="D2834">
        <v>122.1</v>
      </c>
      <c r="E2834">
        <v>123.1</v>
      </c>
      <c r="F2834">
        <v>122.4</v>
      </c>
    </row>
    <row r="2835" spans="1:6" x14ac:dyDescent="0.3">
      <c r="A2835">
        <v>2021</v>
      </c>
      <c r="B2835" t="s">
        <v>53</v>
      </c>
      <c r="C2835" t="s">
        <v>24</v>
      </c>
      <c r="D2835">
        <v>158.9</v>
      </c>
      <c r="E2835">
        <v>151.19999999999999</v>
      </c>
      <c r="F2835">
        <v>154.80000000000001</v>
      </c>
    </row>
    <row r="2836" spans="1:6" x14ac:dyDescent="0.3">
      <c r="A2836">
        <v>2021</v>
      </c>
      <c r="B2836" t="s">
        <v>53</v>
      </c>
      <c r="C2836" t="s">
        <v>9</v>
      </c>
      <c r="D2836">
        <v>183.9</v>
      </c>
      <c r="E2836">
        <v>229.1</v>
      </c>
      <c r="F2836">
        <v>199.2</v>
      </c>
    </row>
    <row r="2837" spans="1:6" x14ac:dyDescent="0.3">
      <c r="A2837">
        <v>2021</v>
      </c>
      <c r="B2837" t="s">
        <v>50</v>
      </c>
      <c r="C2837" t="s">
        <v>3</v>
      </c>
      <c r="D2837">
        <v>146.1</v>
      </c>
      <c r="E2837">
        <v>150.1</v>
      </c>
      <c r="F2837">
        <v>147.4</v>
      </c>
    </row>
    <row r="2838" spans="1:6" x14ac:dyDescent="0.3">
      <c r="A2838">
        <v>2021</v>
      </c>
      <c r="B2838" t="s">
        <v>50</v>
      </c>
      <c r="C2838" t="s">
        <v>17</v>
      </c>
      <c r="D2838">
        <v>168.9</v>
      </c>
      <c r="E2838">
        <v>160.80000000000001</v>
      </c>
      <c r="F2838">
        <v>165.7</v>
      </c>
    </row>
    <row r="2839" spans="1:6" x14ac:dyDescent="0.3">
      <c r="A2839">
        <v>2021</v>
      </c>
      <c r="B2839" t="s">
        <v>50</v>
      </c>
      <c r="C2839" t="s">
        <v>19</v>
      </c>
      <c r="D2839">
        <v>168.3</v>
      </c>
      <c r="E2839">
        <v>158.30000000000001</v>
      </c>
      <c r="F2839">
        <v>164.3</v>
      </c>
    </row>
    <row r="2840" spans="1:6" x14ac:dyDescent="0.3">
      <c r="A2840">
        <v>2021</v>
      </c>
      <c r="B2840" t="s">
        <v>50</v>
      </c>
      <c r="C2840" t="s">
        <v>26</v>
      </c>
      <c r="D2840">
        <v>169</v>
      </c>
      <c r="E2840">
        <v>160.30000000000001</v>
      </c>
      <c r="F2840">
        <v>163.9</v>
      </c>
    </row>
    <row r="2841" spans="1:6" x14ac:dyDescent="0.3">
      <c r="A2841">
        <v>2021</v>
      </c>
      <c r="B2841" t="s">
        <v>50</v>
      </c>
      <c r="C2841" t="s">
        <v>5</v>
      </c>
      <c r="D2841">
        <v>170.1</v>
      </c>
      <c r="E2841">
        <v>173</v>
      </c>
      <c r="F2841">
        <v>171.2</v>
      </c>
    </row>
    <row r="2842" spans="1:6" x14ac:dyDescent="0.3">
      <c r="A2842">
        <v>2021</v>
      </c>
      <c r="B2842" t="s">
        <v>50</v>
      </c>
      <c r="C2842" t="s">
        <v>15</v>
      </c>
      <c r="D2842">
        <v>165.5</v>
      </c>
      <c r="E2842">
        <v>171.5</v>
      </c>
      <c r="F2842">
        <v>167.7</v>
      </c>
    </row>
    <row r="2843" spans="1:6" x14ac:dyDescent="0.3">
      <c r="A2843">
        <v>2021</v>
      </c>
      <c r="B2843" t="s">
        <v>50</v>
      </c>
      <c r="C2843" t="s">
        <v>18</v>
      </c>
      <c r="D2843">
        <v>164.8</v>
      </c>
      <c r="E2843">
        <v>144.4</v>
      </c>
      <c r="F2843">
        <v>156.30000000000001</v>
      </c>
    </row>
    <row r="2844" spans="1:6" x14ac:dyDescent="0.3">
      <c r="A2844">
        <v>2021</v>
      </c>
      <c r="B2844" t="s">
        <v>50</v>
      </c>
      <c r="C2844" t="s">
        <v>8</v>
      </c>
      <c r="D2844">
        <v>152.6</v>
      </c>
      <c r="E2844">
        <v>159.30000000000001</v>
      </c>
      <c r="F2844">
        <v>155.69999999999999</v>
      </c>
    </row>
    <row r="2845" spans="1:6" x14ac:dyDescent="0.3">
      <c r="A2845">
        <v>2021</v>
      </c>
      <c r="B2845" t="s">
        <v>50</v>
      </c>
      <c r="C2845" t="s">
        <v>21</v>
      </c>
      <c r="D2845">
        <v>165.5</v>
      </c>
      <c r="E2845">
        <v>162.19999999999999</v>
      </c>
      <c r="F2845">
        <v>164.2</v>
      </c>
    </row>
    <row r="2846" spans="1:6" x14ac:dyDescent="0.3">
      <c r="A2846">
        <v>2021</v>
      </c>
      <c r="B2846" t="s">
        <v>50</v>
      </c>
      <c r="C2846" t="s">
        <v>29</v>
      </c>
      <c r="D2846">
        <v>166.3</v>
      </c>
      <c r="E2846">
        <v>164.6</v>
      </c>
      <c r="F2846">
        <v>165.5</v>
      </c>
    </row>
    <row r="2847" spans="1:6" x14ac:dyDescent="0.3">
      <c r="A2847">
        <v>2021</v>
      </c>
      <c r="B2847" t="s">
        <v>50</v>
      </c>
      <c r="C2847" t="s">
        <v>23</v>
      </c>
      <c r="D2847">
        <v>172.5</v>
      </c>
      <c r="E2847">
        <v>163.5</v>
      </c>
      <c r="F2847">
        <v>169.1</v>
      </c>
    </row>
    <row r="2848" spans="1:6" x14ac:dyDescent="0.3">
      <c r="A2848">
        <v>2021</v>
      </c>
      <c r="B2848" t="s">
        <v>50</v>
      </c>
      <c r="C2848" t="s">
        <v>22</v>
      </c>
      <c r="D2848">
        <v>162</v>
      </c>
      <c r="E2848">
        <v>154.30000000000001</v>
      </c>
      <c r="F2848">
        <v>158.4</v>
      </c>
    </row>
    <row r="2849" spans="1:6" x14ac:dyDescent="0.3">
      <c r="A2849">
        <v>2021</v>
      </c>
      <c r="B2849" t="s">
        <v>50</v>
      </c>
      <c r="C2849" t="s">
        <v>20</v>
      </c>
      <c r="D2849" t="s">
        <v>32</v>
      </c>
      <c r="E2849">
        <v>163.6</v>
      </c>
      <c r="F2849">
        <v>163.6</v>
      </c>
    </row>
    <row r="2850" spans="1:6" x14ac:dyDescent="0.3">
      <c r="A2850">
        <v>2021</v>
      </c>
      <c r="B2850" t="s">
        <v>50</v>
      </c>
      <c r="C2850" t="s">
        <v>4</v>
      </c>
      <c r="D2850">
        <v>202.5</v>
      </c>
      <c r="E2850">
        <v>208.4</v>
      </c>
      <c r="F2850">
        <v>204.6</v>
      </c>
    </row>
    <row r="2851" spans="1:6" x14ac:dyDescent="0.3">
      <c r="A2851">
        <v>2021</v>
      </c>
      <c r="B2851" t="s">
        <v>50</v>
      </c>
      <c r="C2851" t="s">
        <v>6</v>
      </c>
      <c r="D2851">
        <v>158.4</v>
      </c>
      <c r="E2851">
        <v>159.19999999999999</v>
      </c>
      <c r="F2851">
        <v>158.69999999999999</v>
      </c>
    </row>
    <row r="2852" spans="1:6" x14ac:dyDescent="0.3">
      <c r="A2852">
        <v>2021</v>
      </c>
      <c r="B2852" t="s">
        <v>50</v>
      </c>
      <c r="C2852" t="s">
        <v>28</v>
      </c>
      <c r="D2852">
        <v>164.7</v>
      </c>
      <c r="E2852">
        <v>157</v>
      </c>
      <c r="F2852">
        <v>161</v>
      </c>
    </row>
    <row r="2853" spans="1:6" x14ac:dyDescent="0.3">
      <c r="A2853">
        <v>2021</v>
      </c>
      <c r="B2853" t="s">
        <v>50</v>
      </c>
      <c r="C2853" t="s">
        <v>13</v>
      </c>
      <c r="D2853">
        <v>168.8</v>
      </c>
      <c r="E2853">
        <v>155.4</v>
      </c>
      <c r="F2853">
        <v>163.19999999999999</v>
      </c>
    </row>
    <row r="2854" spans="1:6" x14ac:dyDescent="0.3">
      <c r="A2854">
        <v>2021</v>
      </c>
      <c r="B2854" t="s">
        <v>50</v>
      </c>
      <c r="C2854" t="s">
        <v>7</v>
      </c>
      <c r="D2854">
        <v>198.8</v>
      </c>
      <c r="E2854">
        <v>176.6</v>
      </c>
      <c r="F2854">
        <v>190.6</v>
      </c>
    </row>
    <row r="2855" spans="1:6" x14ac:dyDescent="0.3">
      <c r="A2855">
        <v>2021</v>
      </c>
      <c r="B2855" t="s">
        <v>50</v>
      </c>
      <c r="C2855" t="s">
        <v>16</v>
      </c>
      <c r="D2855">
        <v>191.2</v>
      </c>
      <c r="E2855">
        <v>197</v>
      </c>
      <c r="F2855">
        <v>192.7</v>
      </c>
    </row>
    <row r="2856" spans="1:6" x14ac:dyDescent="0.3">
      <c r="A2856">
        <v>2021</v>
      </c>
      <c r="B2856" t="s">
        <v>50</v>
      </c>
      <c r="C2856" t="s">
        <v>27</v>
      </c>
      <c r="D2856">
        <v>161.1</v>
      </c>
      <c r="E2856">
        <v>160.30000000000001</v>
      </c>
      <c r="F2856">
        <v>160.80000000000001</v>
      </c>
    </row>
    <row r="2857" spans="1:6" x14ac:dyDescent="0.3">
      <c r="A2857">
        <v>2021</v>
      </c>
      <c r="B2857" t="s">
        <v>50</v>
      </c>
      <c r="C2857" t="s">
        <v>14</v>
      </c>
      <c r="D2857">
        <v>173.6</v>
      </c>
      <c r="E2857">
        <v>175.9</v>
      </c>
      <c r="F2857">
        <v>174.7</v>
      </c>
    </row>
    <row r="2858" spans="1:6" x14ac:dyDescent="0.3">
      <c r="A2858">
        <v>2021</v>
      </c>
      <c r="B2858" t="s">
        <v>50</v>
      </c>
      <c r="C2858" t="s">
        <v>10</v>
      </c>
      <c r="D2858">
        <v>165.2</v>
      </c>
      <c r="E2858">
        <v>165.3</v>
      </c>
      <c r="F2858">
        <v>165.2</v>
      </c>
    </row>
    <row r="2859" spans="1:6" x14ac:dyDescent="0.3">
      <c r="A2859">
        <v>2021</v>
      </c>
      <c r="B2859" t="s">
        <v>50</v>
      </c>
      <c r="C2859" t="s">
        <v>25</v>
      </c>
      <c r="D2859">
        <v>163.19999999999999</v>
      </c>
      <c r="E2859">
        <v>155.1</v>
      </c>
      <c r="F2859">
        <v>158.6</v>
      </c>
    </row>
    <row r="2860" spans="1:6" x14ac:dyDescent="0.3">
      <c r="A2860">
        <v>2021</v>
      </c>
      <c r="B2860" t="s">
        <v>50</v>
      </c>
      <c r="C2860" t="s">
        <v>12</v>
      </c>
      <c r="D2860">
        <v>170.6</v>
      </c>
      <c r="E2860">
        <v>166.8</v>
      </c>
      <c r="F2860">
        <v>169.3</v>
      </c>
    </row>
    <row r="2861" spans="1:6" x14ac:dyDescent="0.3">
      <c r="A2861">
        <v>2021</v>
      </c>
      <c r="B2861" t="s">
        <v>50</v>
      </c>
      <c r="C2861" t="s">
        <v>11</v>
      </c>
      <c r="D2861">
        <v>121.6</v>
      </c>
      <c r="E2861">
        <v>122.5</v>
      </c>
      <c r="F2861">
        <v>121.9</v>
      </c>
    </row>
    <row r="2862" spans="1:6" x14ac:dyDescent="0.3">
      <c r="A2862">
        <v>2021</v>
      </c>
      <c r="B2862" t="s">
        <v>50</v>
      </c>
      <c r="C2862" t="s">
        <v>24</v>
      </c>
      <c r="D2862">
        <v>159.5</v>
      </c>
      <c r="E2862">
        <v>152.19999999999999</v>
      </c>
      <c r="F2862">
        <v>155.69999999999999</v>
      </c>
    </row>
    <row r="2863" spans="1:6" x14ac:dyDescent="0.3">
      <c r="A2863">
        <v>2021</v>
      </c>
      <c r="B2863" t="s">
        <v>50</v>
      </c>
      <c r="C2863" t="s">
        <v>9</v>
      </c>
      <c r="D2863">
        <v>170.4</v>
      </c>
      <c r="E2863">
        <v>214.4</v>
      </c>
      <c r="F2863">
        <v>185.3</v>
      </c>
    </row>
    <row r="2864" spans="1:6" x14ac:dyDescent="0.3">
      <c r="A2864">
        <v>2021</v>
      </c>
      <c r="B2864" t="s">
        <v>48</v>
      </c>
      <c r="C2864" t="s">
        <v>3</v>
      </c>
      <c r="D2864">
        <v>145.4</v>
      </c>
      <c r="E2864">
        <v>149.30000000000001</v>
      </c>
      <c r="F2864">
        <v>146.6</v>
      </c>
    </row>
    <row r="2865" spans="1:6" x14ac:dyDescent="0.3">
      <c r="A2865">
        <v>2021</v>
      </c>
      <c r="B2865" t="s">
        <v>48</v>
      </c>
      <c r="C2865" t="s">
        <v>17</v>
      </c>
      <c r="D2865">
        <v>167.7</v>
      </c>
      <c r="E2865">
        <v>159.80000000000001</v>
      </c>
      <c r="F2865">
        <v>164.6</v>
      </c>
    </row>
    <row r="2866" spans="1:6" x14ac:dyDescent="0.3">
      <c r="A2866">
        <v>2021</v>
      </c>
      <c r="B2866" t="s">
        <v>48</v>
      </c>
      <c r="C2866" t="s">
        <v>19</v>
      </c>
      <c r="D2866">
        <v>167.1</v>
      </c>
      <c r="E2866">
        <v>157.4</v>
      </c>
      <c r="F2866">
        <v>163.30000000000001</v>
      </c>
    </row>
    <row r="2867" spans="1:6" x14ac:dyDescent="0.3">
      <c r="A2867">
        <v>2021</v>
      </c>
      <c r="B2867" t="s">
        <v>48</v>
      </c>
      <c r="C2867" t="s">
        <v>26</v>
      </c>
      <c r="D2867">
        <v>168.5</v>
      </c>
      <c r="E2867">
        <v>160.30000000000001</v>
      </c>
      <c r="F2867">
        <v>163.69999999999999</v>
      </c>
    </row>
    <row r="2868" spans="1:6" x14ac:dyDescent="0.3">
      <c r="A2868">
        <v>2021</v>
      </c>
      <c r="B2868" t="s">
        <v>48</v>
      </c>
      <c r="C2868" t="s">
        <v>5</v>
      </c>
      <c r="D2868">
        <v>172</v>
      </c>
      <c r="E2868">
        <v>174.1</v>
      </c>
      <c r="F2868">
        <v>172.8</v>
      </c>
    </row>
    <row r="2869" spans="1:6" x14ac:dyDescent="0.3">
      <c r="A2869">
        <v>2021</v>
      </c>
      <c r="B2869" t="s">
        <v>48</v>
      </c>
      <c r="C2869" t="s">
        <v>15</v>
      </c>
      <c r="D2869">
        <v>162.1</v>
      </c>
      <c r="E2869">
        <v>167.3</v>
      </c>
      <c r="F2869">
        <v>164</v>
      </c>
    </row>
    <row r="2870" spans="1:6" x14ac:dyDescent="0.3">
      <c r="A2870">
        <v>2021</v>
      </c>
      <c r="B2870" t="s">
        <v>48</v>
      </c>
      <c r="C2870" t="s">
        <v>18</v>
      </c>
      <c r="D2870">
        <v>163.6</v>
      </c>
      <c r="E2870">
        <v>143.6</v>
      </c>
      <c r="F2870">
        <v>155.30000000000001</v>
      </c>
    </row>
    <row r="2871" spans="1:6" x14ac:dyDescent="0.3">
      <c r="A2871">
        <v>2021</v>
      </c>
      <c r="B2871" t="s">
        <v>48</v>
      </c>
      <c r="C2871" t="s">
        <v>8</v>
      </c>
      <c r="D2871">
        <v>152.69999999999999</v>
      </c>
      <c r="E2871">
        <v>161.19999999999999</v>
      </c>
      <c r="F2871">
        <v>156.69999999999999</v>
      </c>
    </row>
    <row r="2872" spans="1:6" x14ac:dyDescent="0.3">
      <c r="A2872">
        <v>2021</v>
      </c>
      <c r="B2872" t="s">
        <v>48</v>
      </c>
      <c r="C2872" t="s">
        <v>21</v>
      </c>
      <c r="D2872">
        <v>163.69999999999999</v>
      </c>
      <c r="E2872">
        <v>160.80000000000001</v>
      </c>
      <c r="F2872">
        <v>162.6</v>
      </c>
    </row>
    <row r="2873" spans="1:6" x14ac:dyDescent="0.3">
      <c r="A2873">
        <v>2021</v>
      </c>
      <c r="B2873" t="s">
        <v>48</v>
      </c>
      <c r="C2873" t="s">
        <v>29</v>
      </c>
      <c r="D2873">
        <v>164</v>
      </c>
      <c r="E2873">
        <v>162.30000000000001</v>
      </c>
      <c r="F2873">
        <v>163.19999999999999</v>
      </c>
    </row>
    <row r="2874" spans="1:6" x14ac:dyDescent="0.3">
      <c r="A2874">
        <v>2021</v>
      </c>
      <c r="B2874" t="s">
        <v>48</v>
      </c>
      <c r="C2874" t="s">
        <v>23</v>
      </c>
      <c r="D2874">
        <v>171.9</v>
      </c>
      <c r="E2874">
        <v>162.80000000000001</v>
      </c>
      <c r="F2874">
        <v>168.4</v>
      </c>
    </row>
    <row r="2875" spans="1:6" x14ac:dyDescent="0.3">
      <c r="A2875">
        <v>2021</v>
      </c>
      <c r="B2875" t="s">
        <v>48</v>
      </c>
      <c r="C2875" t="s">
        <v>22</v>
      </c>
      <c r="D2875">
        <v>161.30000000000001</v>
      </c>
      <c r="E2875">
        <v>153.30000000000001</v>
      </c>
      <c r="F2875">
        <v>157.5</v>
      </c>
    </row>
    <row r="2876" spans="1:6" x14ac:dyDescent="0.3">
      <c r="A2876">
        <v>2021</v>
      </c>
      <c r="B2876" t="s">
        <v>48</v>
      </c>
      <c r="C2876" t="s">
        <v>20</v>
      </c>
      <c r="D2876" t="s">
        <v>32</v>
      </c>
      <c r="E2876">
        <v>162.1</v>
      </c>
      <c r="F2876">
        <v>162.1</v>
      </c>
    </row>
    <row r="2877" spans="1:6" x14ac:dyDescent="0.3">
      <c r="A2877">
        <v>2021</v>
      </c>
      <c r="B2877" t="s">
        <v>48</v>
      </c>
      <c r="C2877" t="s">
        <v>4</v>
      </c>
      <c r="D2877">
        <v>202.1</v>
      </c>
      <c r="E2877">
        <v>207.4</v>
      </c>
      <c r="F2877">
        <v>204</v>
      </c>
    </row>
    <row r="2878" spans="1:6" x14ac:dyDescent="0.3">
      <c r="A2878">
        <v>2021</v>
      </c>
      <c r="B2878" t="s">
        <v>48</v>
      </c>
      <c r="C2878" t="s">
        <v>6</v>
      </c>
      <c r="D2878">
        <v>158</v>
      </c>
      <c r="E2878">
        <v>159.1</v>
      </c>
      <c r="F2878">
        <v>158.4</v>
      </c>
    </row>
    <row r="2879" spans="1:6" x14ac:dyDescent="0.3">
      <c r="A2879">
        <v>2021</v>
      </c>
      <c r="B2879" t="s">
        <v>48</v>
      </c>
      <c r="C2879" t="s">
        <v>28</v>
      </c>
      <c r="D2879">
        <v>163.80000000000001</v>
      </c>
      <c r="E2879">
        <v>156</v>
      </c>
      <c r="F2879">
        <v>160</v>
      </c>
    </row>
    <row r="2880" spans="1:6" x14ac:dyDescent="0.3">
      <c r="A2880">
        <v>2021</v>
      </c>
      <c r="B2880" t="s">
        <v>48</v>
      </c>
      <c r="C2880" t="s">
        <v>13</v>
      </c>
      <c r="D2880">
        <v>168.3</v>
      </c>
      <c r="E2880">
        <v>154.80000000000001</v>
      </c>
      <c r="F2880">
        <v>162.69999999999999</v>
      </c>
    </row>
    <row r="2881" spans="1:6" x14ac:dyDescent="0.3">
      <c r="A2881">
        <v>2021</v>
      </c>
      <c r="B2881" t="s">
        <v>48</v>
      </c>
      <c r="C2881" t="s">
        <v>7</v>
      </c>
      <c r="D2881">
        <v>195.5</v>
      </c>
      <c r="E2881">
        <v>175</v>
      </c>
      <c r="F2881">
        <v>188</v>
      </c>
    </row>
    <row r="2882" spans="1:6" x14ac:dyDescent="0.3">
      <c r="A2882">
        <v>2021</v>
      </c>
      <c r="B2882" t="s">
        <v>48</v>
      </c>
      <c r="C2882" t="s">
        <v>16</v>
      </c>
      <c r="D2882">
        <v>190.5</v>
      </c>
      <c r="E2882">
        <v>196.5</v>
      </c>
      <c r="F2882">
        <v>192.1</v>
      </c>
    </row>
    <row r="2883" spans="1:6" x14ac:dyDescent="0.3">
      <c r="A2883">
        <v>2021</v>
      </c>
      <c r="B2883" t="s">
        <v>48</v>
      </c>
      <c r="C2883" t="s">
        <v>27</v>
      </c>
      <c r="D2883">
        <v>160.19999999999999</v>
      </c>
      <c r="E2883">
        <v>159.6</v>
      </c>
      <c r="F2883">
        <v>160</v>
      </c>
    </row>
    <row r="2884" spans="1:6" x14ac:dyDescent="0.3">
      <c r="A2884">
        <v>2021</v>
      </c>
      <c r="B2884" t="s">
        <v>48</v>
      </c>
      <c r="C2884" t="s">
        <v>14</v>
      </c>
      <c r="D2884">
        <v>172.8</v>
      </c>
      <c r="E2884">
        <v>175.1</v>
      </c>
      <c r="F2884">
        <v>173.9</v>
      </c>
    </row>
    <row r="2885" spans="1:6" x14ac:dyDescent="0.3">
      <c r="A2885">
        <v>2021</v>
      </c>
      <c r="B2885" t="s">
        <v>48</v>
      </c>
      <c r="C2885" t="s">
        <v>10</v>
      </c>
      <c r="D2885">
        <v>163.9</v>
      </c>
      <c r="E2885">
        <v>164.5</v>
      </c>
      <c r="F2885">
        <v>164.1</v>
      </c>
    </row>
    <row r="2886" spans="1:6" x14ac:dyDescent="0.3">
      <c r="A2886">
        <v>2021</v>
      </c>
      <c r="B2886" t="s">
        <v>48</v>
      </c>
      <c r="C2886" t="s">
        <v>25</v>
      </c>
      <c r="D2886">
        <v>162.69999999999999</v>
      </c>
      <c r="E2886">
        <v>153.9</v>
      </c>
      <c r="F2886">
        <v>157.69999999999999</v>
      </c>
    </row>
    <row r="2887" spans="1:6" x14ac:dyDescent="0.3">
      <c r="A2887">
        <v>2021</v>
      </c>
      <c r="B2887" t="s">
        <v>48</v>
      </c>
      <c r="C2887" t="s">
        <v>12</v>
      </c>
      <c r="D2887">
        <v>170.1</v>
      </c>
      <c r="E2887">
        <v>166.2</v>
      </c>
      <c r="F2887">
        <v>168.8</v>
      </c>
    </row>
    <row r="2888" spans="1:6" x14ac:dyDescent="0.3">
      <c r="A2888">
        <v>2021</v>
      </c>
      <c r="B2888" t="s">
        <v>48</v>
      </c>
      <c r="C2888" t="s">
        <v>11</v>
      </c>
      <c r="D2888">
        <v>119.3</v>
      </c>
      <c r="E2888">
        <v>120.4</v>
      </c>
      <c r="F2888">
        <v>119.7</v>
      </c>
    </row>
    <row r="2889" spans="1:6" x14ac:dyDescent="0.3">
      <c r="A2889">
        <v>2021</v>
      </c>
      <c r="B2889" t="s">
        <v>48</v>
      </c>
      <c r="C2889" t="s">
        <v>24</v>
      </c>
      <c r="D2889">
        <v>157.80000000000001</v>
      </c>
      <c r="E2889">
        <v>150.5</v>
      </c>
      <c r="F2889">
        <v>154</v>
      </c>
    </row>
    <row r="2890" spans="1:6" x14ac:dyDescent="0.3">
      <c r="A2890">
        <v>2021</v>
      </c>
      <c r="B2890" t="s">
        <v>48</v>
      </c>
      <c r="C2890" t="s">
        <v>9</v>
      </c>
      <c r="D2890">
        <v>151.4</v>
      </c>
      <c r="E2890">
        <v>183.5</v>
      </c>
      <c r="F2890">
        <v>162.30000000000001</v>
      </c>
    </row>
    <row r="2891" spans="1:6" x14ac:dyDescent="0.3">
      <c r="A2891">
        <v>2022</v>
      </c>
      <c r="B2891" t="s">
        <v>39</v>
      </c>
      <c r="C2891" t="s">
        <v>3</v>
      </c>
      <c r="D2891">
        <v>151.80000000000001</v>
      </c>
      <c r="E2891">
        <v>155.4</v>
      </c>
      <c r="F2891">
        <v>152.9</v>
      </c>
    </row>
    <row r="2892" spans="1:6" x14ac:dyDescent="0.3">
      <c r="A2892">
        <v>2022</v>
      </c>
      <c r="B2892" t="s">
        <v>39</v>
      </c>
      <c r="C2892" t="s">
        <v>17</v>
      </c>
      <c r="D2892">
        <v>177.5</v>
      </c>
      <c r="E2892">
        <v>168.4</v>
      </c>
      <c r="F2892">
        <v>173.9</v>
      </c>
    </row>
    <row r="2893" spans="1:6" x14ac:dyDescent="0.3">
      <c r="A2893">
        <v>2022</v>
      </c>
      <c r="B2893" t="s">
        <v>39</v>
      </c>
      <c r="C2893" t="s">
        <v>19</v>
      </c>
      <c r="D2893">
        <v>177.1</v>
      </c>
      <c r="E2893">
        <v>166.3</v>
      </c>
      <c r="F2893">
        <v>172.8</v>
      </c>
    </row>
    <row r="2894" spans="1:6" x14ac:dyDescent="0.3">
      <c r="A2894">
        <v>2022</v>
      </c>
      <c r="B2894" t="s">
        <v>39</v>
      </c>
      <c r="C2894" t="s">
        <v>26</v>
      </c>
      <c r="D2894">
        <v>170.9</v>
      </c>
      <c r="E2894">
        <v>164</v>
      </c>
      <c r="F2894">
        <v>166.9</v>
      </c>
    </row>
    <row r="2895" spans="1:6" x14ac:dyDescent="0.3">
      <c r="A2895">
        <v>2022</v>
      </c>
      <c r="B2895" t="s">
        <v>39</v>
      </c>
      <c r="C2895" t="s">
        <v>5</v>
      </c>
      <c r="D2895">
        <v>164.5</v>
      </c>
      <c r="E2895">
        <v>164.6</v>
      </c>
      <c r="F2895">
        <v>164.5</v>
      </c>
    </row>
    <row r="2896" spans="1:6" x14ac:dyDescent="0.3">
      <c r="A2896">
        <v>2022</v>
      </c>
      <c r="B2896" t="s">
        <v>39</v>
      </c>
      <c r="C2896" t="s">
        <v>15</v>
      </c>
      <c r="D2896">
        <v>168.6</v>
      </c>
      <c r="E2896">
        <v>174.5</v>
      </c>
      <c r="F2896">
        <v>170.8</v>
      </c>
    </row>
    <row r="2897" spans="1:6" x14ac:dyDescent="0.3">
      <c r="A2897">
        <v>2022</v>
      </c>
      <c r="B2897" t="s">
        <v>39</v>
      </c>
      <c r="C2897" t="s">
        <v>18</v>
      </c>
      <c r="D2897">
        <v>175.1</v>
      </c>
      <c r="E2897">
        <v>154.5</v>
      </c>
      <c r="F2897">
        <v>166.5</v>
      </c>
    </row>
    <row r="2898" spans="1:6" x14ac:dyDescent="0.3">
      <c r="A2898">
        <v>2022</v>
      </c>
      <c r="B2898" t="s">
        <v>39</v>
      </c>
      <c r="C2898" t="s">
        <v>8</v>
      </c>
      <c r="D2898">
        <v>169.7</v>
      </c>
      <c r="E2898">
        <v>175.9</v>
      </c>
      <c r="F2898">
        <v>172.6</v>
      </c>
    </row>
    <row r="2899" spans="1:6" x14ac:dyDescent="0.3">
      <c r="A2899">
        <v>2022</v>
      </c>
      <c r="B2899" t="s">
        <v>39</v>
      </c>
      <c r="C2899" t="s">
        <v>21</v>
      </c>
      <c r="D2899">
        <v>173.3</v>
      </c>
      <c r="E2899">
        <v>170.5</v>
      </c>
      <c r="F2899">
        <v>172.2</v>
      </c>
    </row>
    <row r="2900" spans="1:6" x14ac:dyDescent="0.3">
      <c r="A2900">
        <v>2022</v>
      </c>
      <c r="B2900" t="s">
        <v>39</v>
      </c>
      <c r="C2900" t="s">
        <v>29</v>
      </c>
      <c r="D2900">
        <v>170.8</v>
      </c>
      <c r="E2900">
        <v>169.2</v>
      </c>
      <c r="F2900">
        <v>170.1</v>
      </c>
    </row>
    <row r="2901" spans="1:6" x14ac:dyDescent="0.3">
      <c r="A2901">
        <v>2022</v>
      </c>
      <c r="B2901" t="s">
        <v>39</v>
      </c>
      <c r="C2901" t="s">
        <v>23</v>
      </c>
      <c r="D2901">
        <v>177</v>
      </c>
      <c r="E2901">
        <v>169</v>
      </c>
      <c r="F2901">
        <v>174</v>
      </c>
    </row>
    <row r="2902" spans="1:6" x14ac:dyDescent="0.3">
      <c r="A2902">
        <v>2022</v>
      </c>
      <c r="B2902" t="s">
        <v>39</v>
      </c>
      <c r="C2902" t="s">
        <v>22</v>
      </c>
      <c r="D2902">
        <v>167.7</v>
      </c>
      <c r="E2902">
        <v>159.80000000000001</v>
      </c>
      <c r="F2902">
        <v>164</v>
      </c>
    </row>
    <row r="2903" spans="1:6" x14ac:dyDescent="0.3">
      <c r="A2903">
        <v>2022</v>
      </c>
      <c r="B2903" t="s">
        <v>39</v>
      </c>
      <c r="C2903" t="s">
        <v>20</v>
      </c>
      <c r="D2903" t="s">
        <v>32</v>
      </c>
      <c r="E2903">
        <v>167</v>
      </c>
      <c r="F2903">
        <v>167</v>
      </c>
    </row>
    <row r="2904" spans="1:6" x14ac:dyDescent="0.3">
      <c r="A2904">
        <v>2022</v>
      </c>
      <c r="B2904" t="s">
        <v>39</v>
      </c>
      <c r="C2904" t="s">
        <v>4</v>
      </c>
      <c r="D2904">
        <v>209.7</v>
      </c>
      <c r="E2904">
        <v>215.8</v>
      </c>
      <c r="F2904">
        <v>211.8</v>
      </c>
    </row>
    <row r="2905" spans="1:6" x14ac:dyDescent="0.3">
      <c r="A2905">
        <v>2022</v>
      </c>
      <c r="B2905" t="s">
        <v>39</v>
      </c>
      <c r="C2905" t="s">
        <v>6</v>
      </c>
      <c r="D2905">
        <v>163.80000000000001</v>
      </c>
      <c r="E2905">
        <v>164.2</v>
      </c>
      <c r="F2905">
        <v>163.9</v>
      </c>
    </row>
    <row r="2906" spans="1:6" x14ac:dyDescent="0.3">
      <c r="A2906">
        <v>2022</v>
      </c>
      <c r="B2906" t="s">
        <v>39</v>
      </c>
      <c r="C2906" t="s">
        <v>28</v>
      </c>
      <c r="D2906">
        <v>170.2</v>
      </c>
      <c r="E2906">
        <v>163.1</v>
      </c>
      <c r="F2906">
        <v>166.8</v>
      </c>
    </row>
    <row r="2907" spans="1:6" x14ac:dyDescent="0.3">
      <c r="A2907">
        <v>2022</v>
      </c>
      <c r="B2907" t="s">
        <v>39</v>
      </c>
      <c r="C2907" t="s">
        <v>13</v>
      </c>
      <c r="D2907">
        <v>172.4</v>
      </c>
      <c r="E2907">
        <v>157.5</v>
      </c>
      <c r="F2907">
        <v>166.2</v>
      </c>
    </row>
    <row r="2908" spans="1:6" x14ac:dyDescent="0.3">
      <c r="A2908">
        <v>2022</v>
      </c>
      <c r="B2908" t="s">
        <v>39</v>
      </c>
      <c r="C2908" t="s">
        <v>7</v>
      </c>
      <c r="D2908">
        <v>207.4</v>
      </c>
      <c r="E2908">
        <v>186</v>
      </c>
      <c r="F2908">
        <v>199.5</v>
      </c>
    </row>
    <row r="2909" spans="1:6" x14ac:dyDescent="0.3">
      <c r="A2909">
        <v>2022</v>
      </c>
      <c r="B2909" t="s">
        <v>39</v>
      </c>
      <c r="C2909" t="s">
        <v>16</v>
      </c>
      <c r="D2909">
        <v>192.8</v>
      </c>
      <c r="E2909">
        <v>197.1</v>
      </c>
      <c r="F2909">
        <v>193.9</v>
      </c>
    </row>
    <row r="2910" spans="1:6" x14ac:dyDescent="0.3">
      <c r="A2910">
        <v>2022</v>
      </c>
      <c r="B2910" t="s">
        <v>39</v>
      </c>
      <c r="C2910" t="s">
        <v>27</v>
      </c>
      <c r="D2910">
        <v>169</v>
      </c>
      <c r="E2910">
        <v>168.4</v>
      </c>
      <c r="F2910">
        <v>168.8</v>
      </c>
    </row>
    <row r="2911" spans="1:6" x14ac:dyDescent="0.3">
      <c r="A2911">
        <v>2022</v>
      </c>
      <c r="B2911" t="s">
        <v>39</v>
      </c>
      <c r="C2911" t="s">
        <v>14</v>
      </c>
      <c r="D2911">
        <v>178.9</v>
      </c>
      <c r="E2911">
        <v>183.3</v>
      </c>
      <c r="F2911">
        <v>180.9</v>
      </c>
    </row>
    <row r="2912" spans="1:6" x14ac:dyDescent="0.3">
      <c r="A2912">
        <v>2022</v>
      </c>
      <c r="B2912" t="s">
        <v>39</v>
      </c>
      <c r="C2912" t="s">
        <v>10</v>
      </c>
      <c r="D2912">
        <v>165.1</v>
      </c>
      <c r="E2912">
        <v>164</v>
      </c>
      <c r="F2912">
        <v>164.7</v>
      </c>
    </row>
    <row r="2913" spans="1:6" x14ac:dyDescent="0.3">
      <c r="A2913">
        <v>2022</v>
      </c>
      <c r="B2913" t="s">
        <v>39</v>
      </c>
      <c r="C2913" t="s">
        <v>25</v>
      </c>
      <c r="D2913">
        <v>167.2</v>
      </c>
      <c r="E2913">
        <v>162.19999999999999</v>
      </c>
      <c r="F2913">
        <v>164.4</v>
      </c>
    </row>
    <row r="2914" spans="1:6" x14ac:dyDescent="0.3">
      <c r="A2914">
        <v>2022</v>
      </c>
      <c r="B2914" t="s">
        <v>39</v>
      </c>
      <c r="C2914" t="s">
        <v>12</v>
      </c>
      <c r="D2914">
        <v>182.9</v>
      </c>
      <c r="E2914">
        <v>178</v>
      </c>
      <c r="F2914">
        <v>181.3</v>
      </c>
    </row>
    <row r="2915" spans="1:6" x14ac:dyDescent="0.3">
      <c r="A2915">
        <v>2022</v>
      </c>
      <c r="B2915" t="s">
        <v>39</v>
      </c>
      <c r="C2915" t="s">
        <v>11</v>
      </c>
      <c r="D2915">
        <v>118.2</v>
      </c>
      <c r="E2915">
        <v>120.5</v>
      </c>
      <c r="F2915">
        <v>119</v>
      </c>
    </row>
    <row r="2916" spans="1:6" x14ac:dyDescent="0.3">
      <c r="A2916">
        <v>2022</v>
      </c>
      <c r="B2916" t="s">
        <v>39</v>
      </c>
      <c r="C2916" t="s">
        <v>24</v>
      </c>
      <c r="D2916">
        <v>166.2</v>
      </c>
      <c r="E2916">
        <v>159.30000000000001</v>
      </c>
      <c r="F2916">
        <v>162.6</v>
      </c>
    </row>
    <row r="2917" spans="1:6" x14ac:dyDescent="0.3">
      <c r="A2917">
        <v>2022</v>
      </c>
      <c r="B2917" t="s">
        <v>39</v>
      </c>
      <c r="C2917" t="s">
        <v>9</v>
      </c>
      <c r="D2917">
        <v>153.6</v>
      </c>
      <c r="E2917">
        <v>190.7</v>
      </c>
      <c r="F2917">
        <v>166.2</v>
      </c>
    </row>
    <row r="2918" spans="1:6" x14ac:dyDescent="0.3">
      <c r="A2918">
        <v>2022</v>
      </c>
      <c r="B2918" t="s">
        <v>46</v>
      </c>
      <c r="C2918" t="s">
        <v>3</v>
      </c>
      <c r="D2918">
        <v>159.5</v>
      </c>
      <c r="E2918">
        <v>162.1</v>
      </c>
      <c r="F2918">
        <v>160.30000000000001</v>
      </c>
    </row>
    <row r="2919" spans="1:6" x14ac:dyDescent="0.3">
      <c r="A2919">
        <v>2022</v>
      </c>
      <c r="B2919" t="s">
        <v>46</v>
      </c>
      <c r="C2919" t="s">
        <v>17</v>
      </c>
      <c r="D2919">
        <v>183.2</v>
      </c>
      <c r="E2919">
        <v>173.7</v>
      </c>
      <c r="F2919">
        <v>179.5</v>
      </c>
    </row>
    <row r="2920" spans="1:6" x14ac:dyDescent="0.3">
      <c r="A2920">
        <v>2022</v>
      </c>
      <c r="B2920" t="s">
        <v>46</v>
      </c>
      <c r="C2920" t="s">
        <v>19</v>
      </c>
      <c r="D2920">
        <v>183</v>
      </c>
      <c r="E2920">
        <v>171.6</v>
      </c>
      <c r="F2920">
        <v>178.5</v>
      </c>
    </row>
    <row r="2921" spans="1:6" x14ac:dyDescent="0.3">
      <c r="A2921">
        <v>2022</v>
      </c>
      <c r="B2921" t="s">
        <v>46</v>
      </c>
      <c r="C2921" t="s">
        <v>26</v>
      </c>
      <c r="D2921">
        <v>175.7</v>
      </c>
      <c r="E2921">
        <v>169.9</v>
      </c>
      <c r="F2921">
        <v>172.3</v>
      </c>
    </row>
    <row r="2922" spans="1:6" x14ac:dyDescent="0.3">
      <c r="A2922">
        <v>2022</v>
      </c>
      <c r="B2922" t="s">
        <v>46</v>
      </c>
      <c r="C2922" t="s">
        <v>5</v>
      </c>
      <c r="D2922">
        <v>168.3</v>
      </c>
      <c r="E2922">
        <v>170.6</v>
      </c>
      <c r="F2922">
        <v>169.2</v>
      </c>
    </row>
    <row r="2923" spans="1:6" x14ac:dyDescent="0.3">
      <c r="A2923">
        <v>2022</v>
      </c>
      <c r="B2923" t="s">
        <v>46</v>
      </c>
      <c r="C2923" t="s">
        <v>15</v>
      </c>
      <c r="D2923">
        <v>173.9</v>
      </c>
      <c r="E2923">
        <v>180.4</v>
      </c>
      <c r="F2923">
        <v>176.3</v>
      </c>
    </row>
    <row r="2924" spans="1:6" x14ac:dyDescent="0.3">
      <c r="A2924">
        <v>2022</v>
      </c>
      <c r="B2924" t="s">
        <v>46</v>
      </c>
      <c r="C2924" t="s">
        <v>18</v>
      </c>
      <c r="D2924">
        <v>181.7</v>
      </c>
      <c r="E2924">
        <v>160</v>
      </c>
      <c r="F2924">
        <v>172.7</v>
      </c>
    </row>
    <row r="2925" spans="1:6" x14ac:dyDescent="0.3">
      <c r="A2925">
        <v>2022</v>
      </c>
      <c r="B2925" t="s">
        <v>46</v>
      </c>
      <c r="C2925" t="s">
        <v>8</v>
      </c>
      <c r="D2925">
        <v>169.2</v>
      </c>
      <c r="E2925">
        <v>177.1</v>
      </c>
      <c r="F2925">
        <v>172.9</v>
      </c>
    </row>
    <row r="2926" spans="1:6" x14ac:dyDescent="0.3">
      <c r="A2926">
        <v>2022</v>
      </c>
      <c r="B2926" t="s">
        <v>46</v>
      </c>
      <c r="C2926" t="s">
        <v>21</v>
      </c>
      <c r="D2926">
        <v>179.1</v>
      </c>
      <c r="E2926">
        <v>178.4</v>
      </c>
      <c r="F2926">
        <v>178.8</v>
      </c>
    </row>
    <row r="2927" spans="1:6" x14ac:dyDescent="0.3">
      <c r="A2927">
        <v>2022</v>
      </c>
      <c r="B2927" t="s">
        <v>46</v>
      </c>
      <c r="C2927" t="s">
        <v>29</v>
      </c>
      <c r="D2927">
        <v>175.3</v>
      </c>
      <c r="E2927">
        <v>173.1</v>
      </c>
      <c r="F2927">
        <v>174.3</v>
      </c>
    </row>
    <row r="2928" spans="1:6" x14ac:dyDescent="0.3">
      <c r="A2928">
        <v>2022</v>
      </c>
      <c r="B2928" t="s">
        <v>46</v>
      </c>
      <c r="C2928" t="s">
        <v>23</v>
      </c>
      <c r="D2928">
        <v>179.4</v>
      </c>
      <c r="E2928">
        <v>172.6</v>
      </c>
      <c r="F2928">
        <v>176.8</v>
      </c>
    </row>
    <row r="2929" spans="1:6" x14ac:dyDescent="0.3">
      <c r="A2929">
        <v>2022</v>
      </c>
      <c r="B2929" t="s">
        <v>46</v>
      </c>
      <c r="C2929" t="s">
        <v>22</v>
      </c>
      <c r="D2929">
        <v>172.3</v>
      </c>
      <c r="E2929">
        <v>164.2</v>
      </c>
      <c r="F2929">
        <v>168.5</v>
      </c>
    </row>
    <row r="2930" spans="1:6" x14ac:dyDescent="0.3">
      <c r="A2930">
        <v>2022</v>
      </c>
      <c r="B2930" t="s">
        <v>46</v>
      </c>
      <c r="C2930" t="s">
        <v>20</v>
      </c>
      <c r="D2930" t="s">
        <v>32</v>
      </c>
      <c r="E2930">
        <v>169</v>
      </c>
      <c r="F2930">
        <v>169</v>
      </c>
    </row>
    <row r="2931" spans="1:6" x14ac:dyDescent="0.3">
      <c r="A2931">
        <v>2022</v>
      </c>
      <c r="B2931" t="s">
        <v>46</v>
      </c>
      <c r="C2931" t="s">
        <v>4</v>
      </c>
      <c r="D2931">
        <v>204.1</v>
      </c>
      <c r="E2931">
        <v>210.9</v>
      </c>
      <c r="F2931">
        <v>206.5</v>
      </c>
    </row>
    <row r="2932" spans="1:6" x14ac:dyDescent="0.3">
      <c r="A2932">
        <v>2022</v>
      </c>
      <c r="B2932" t="s">
        <v>46</v>
      </c>
      <c r="C2932" t="s">
        <v>6</v>
      </c>
      <c r="D2932">
        <v>167.9</v>
      </c>
      <c r="E2932">
        <v>168.4</v>
      </c>
      <c r="F2932">
        <v>168.1</v>
      </c>
    </row>
    <row r="2933" spans="1:6" x14ac:dyDescent="0.3">
      <c r="A2933">
        <v>2022</v>
      </c>
      <c r="B2933" t="s">
        <v>46</v>
      </c>
      <c r="C2933" t="s">
        <v>28</v>
      </c>
      <c r="D2933">
        <v>172.6</v>
      </c>
      <c r="E2933">
        <v>165.4</v>
      </c>
      <c r="F2933">
        <v>169.1</v>
      </c>
    </row>
    <row r="2934" spans="1:6" x14ac:dyDescent="0.3">
      <c r="A2934">
        <v>2022</v>
      </c>
      <c r="B2934" t="s">
        <v>46</v>
      </c>
      <c r="C2934" t="s">
        <v>13</v>
      </c>
      <c r="D2934">
        <v>174.8</v>
      </c>
      <c r="E2934">
        <v>160.5</v>
      </c>
      <c r="F2934">
        <v>168.8</v>
      </c>
    </row>
    <row r="2935" spans="1:6" x14ac:dyDescent="0.3">
      <c r="A2935">
        <v>2022</v>
      </c>
      <c r="B2935" t="s">
        <v>46</v>
      </c>
      <c r="C2935" t="s">
        <v>7</v>
      </c>
      <c r="D2935">
        <v>198.1</v>
      </c>
      <c r="E2935">
        <v>182.5</v>
      </c>
      <c r="F2935">
        <v>192.4</v>
      </c>
    </row>
    <row r="2936" spans="1:6" x14ac:dyDescent="0.3">
      <c r="A2936">
        <v>2022</v>
      </c>
      <c r="B2936" t="s">
        <v>46</v>
      </c>
      <c r="C2936" t="s">
        <v>16</v>
      </c>
      <c r="D2936">
        <v>193.7</v>
      </c>
      <c r="E2936">
        <v>198.7</v>
      </c>
      <c r="F2936">
        <v>195</v>
      </c>
    </row>
    <row r="2937" spans="1:6" x14ac:dyDescent="0.3">
      <c r="A2937">
        <v>2022</v>
      </c>
      <c r="B2937" t="s">
        <v>46</v>
      </c>
      <c r="C2937" t="s">
        <v>27</v>
      </c>
      <c r="D2937">
        <v>171.1</v>
      </c>
      <c r="E2937">
        <v>171.4</v>
      </c>
      <c r="F2937">
        <v>171.2</v>
      </c>
    </row>
    <row r="2938" spans="1:6" x14ac:dyDescent="0.3">
      <c r="A2938">
        <v>2022</v>
      </c>
      <c r="B2938" t="s">
        <v>46</v>
      </c>
      <c r="C2938" t="s">
        <v>14</v>
      </c>
      <c r="D2938">
        <v>184</v>
      </c>
      <c r="E2938">
        <v>188.9</v>
      </c>
      <c r="F2938">
        <v>186.3</v>
      </c>
    </row>
    <row r="2939" spans="1:6" x14ac:dyDescent="0.3">
      <c r="A2939">
        <v>2022</v>
      </c>
      <c r="B2939" t="s">
        <v>46</v>
      </c>
      <c r="C2939" t="s">
        <v>10</v>
      </c>
      <c r="D2939">
        <v>167.1</v>
      </c>
      <c r="E2939">
        <v>167.3</v>
      </c>
      <c r="F2939">
        <v>167.2</v>
      </c>
    </row>
    <row r="2940" spans="1:6" x14ac:dyDescent="0.3">
      <c r="A2940">
        <v>2022</v>
      </c>
      <c r="B2940" t="s">
        <v>46</v>
      </c>
      <c r="C2940" t="s">
        <v>25</v>
      </c>
      <c r="D2940">
        <v>169.3</v>
      </c>
      <c r="E2940">
        <v>165.1</v>
      </c>
      <c r="F2940">
        <v>166.9</v>
      </c>
    </row>
    <row r="2941" spans="1:6" x14ac:dyDescent="0.3">
      <c r="A2941">
        <v>2022</v>
      </c>
      <c r="B2941" t="s">
        <v>46</v>
      </c>
      <c r="C2941" t="s">
        <v>12</v>
      </c>
      <c r="D2941">
        <v>195.6</v>
      </c>
      <c r="E2941">
        <v>189.7</v>
      </c>
      <c r="F2941">
        <v>193.6</v>
      </c>
    </row>
    <row r="2942" spans="1:6" x14ac:dyDescent="0.3">
      <c r="A2942">
        <v>2022</v>
      </c>
      <c r="B2942" t="s">
        <v>46</v>
      </c>
      <c r="C2942" t="s">
        <v>11</v>
      </c>
      <c r="D2942">
        <v>120.2</v>
      </c>
      <c r="E2942">
        <v>122.2</v>
      </c>
      <c r="F2942">
        <v>120.9</v>
      </c>
    </row>
    <row r="2943" spans="1:6" x14ac:dyDescent="0.3">
      <c r="A2943">
        <v>2022</v>
      </c>
      <c r="B2943" t="s">
        <v>46</v>
      </c>
      <c r="C2943" t="s">
        <v>24</v>
      </c>
      <c r="D2943">
        <v>166.6</v>
      </c>
      <c r="E2943">
        <v>157.69999999999999</v>
      </c>
      <c r="F2943">
        <v>161.9</v>
      </c>
    </row>
    <row r="2944" spans="1:6" x14ac:dyDescent="0.3">
      <c r="A2944">
        <v>2022</v>
      </c>
      <c r="B2944" t="s">
        <v>46</v>
      </c>
      <c r="C2944" t="s">
        <v>9</v>
      </c>
      <c r="D2944">
        <v>173.1</v>
      </c>
      <c r="E2944">
        <v>213.1</v>
      </c>
      <c r="F2944">
        <v>186.7</v>
      </c>
    </row>
    <row r="2945" spans="1:6" x14ac:dyDescent="0.3">
      <c r="A2945">
        <v>2022</v>
      </c>
      <c r="B2945" t="s">
        <v>55</v>
      </c>
      <c r="C2945" t="s">
        <v>3</v>
      </c>
      <c r="D2945">
        <v>168.8</v>
      </c>
      <c r="E2945">
        <v>170.2</v>
      </c>
      <c r="F2945">
        <v>169.2</v>
      </c>
    </row>
    <row r="2946" spans="1:6" x14ac:dyDescent="0.3">
      <c r="A2946">
        <v>2022</v>
      </c>
      <c r="B2946" t="s">
        <v>55</v>
      </c>
      <c r="C2946" t="s">
        <v>17</v>
      </c>
      <c r="D2946">
        <v>188.1</v>
      </c>
      <c r="E2946">
        <v>177.7</v>
      </c>
      <c r="F2946">
        <v>184</v>
      </c>
    </row>
    <row r="2947" spans="1:6" x14ac:dyDescent="0.3">
      <c r="A2947">
        <v>2022</v>
      </c>
      <c r="B2947" t="s">
        <v>55</v>
      </c>
      <c r="C2947" t="s">
        <v>19</v>
      </c>
      <c r="D2947">
        <v>187.8</v>
      </c>
      <c r="E2947">
        <v>175.7</v>
      </c>
      <c r="F2947">
        <v>183</v>
      </c>
    </row>
    <row r="2948" spans="1:6" x14ac:dyDescent="0.3">
      <c r="A2948">
        <v>2022</v>
      </c>
      <c r="B2948" t="s">
        <v>55</v>
      </c>
      <c r="C2948" t="s">
        <v>26</v>
      </c>
      <c r="D2948">
        <v>177.3</v>
      </c>
      <c r="E2948">
        <v>171.8</v>
      </c>
      <c r="F2948">
        <v>174.1</v>
      </c>
    </row>
    <row r="2949" spans="1:6" x14ac:dyDescent="0.3">
      <c r="A2949">
        <v>2022</v>
      </c>
      <c r="B2949" t="s">
        <v>55</v>
      </c>
      <c r="C2949" t="s">
        <v>5</v>
      </c>
      <c r="D2949">
        <v>189.1</v>
      </c>
      <c r="E2949">
        <v>191.9</v>
      </c>
      <c r="F2949">
        <v>190.2</v>
      </c>
    </row>
    <row r="2950" spans="1:6" x14ac:dyDescent="0.3">
      <c r="A2950">
        <v>2022</v>
      </c>
      <c r="B2950" t="s">
        <v>55</v>
      </c>
      <c r="C2950" t="s">
        <v>15</v>
      </c>
      <c r="D2950">
        <v>174.4</v>
      </c>
      <c r="E2950">
        <v>178.6</v>
      </c>
      <c r="F2950">
        <v>175.9</v>
      </c>
    </row>
    <row r="2951" spans="1:6" x14ac:dyDescent="0.3">
      <c r="A2951">
        <v>2022</v>
      </c>
      <c r="B2951" t="s">
        <v>55</v>
      </c>
      <c r="C2951" t="s">
        <v>18</v>
      </c>
      <c r="D2951">
        <v>185.9</v>
      </c>
      <c r="E2951">
        <v>164.5</v>
      </c>
      <c r="F2951">
        <v>177</v>
      </c>
    </row>
    <row r="2952" spans="1:6" x14ac:dyDescent="0.3">
      <c r="A2952">
        <v>2022</v>
      </c>
      <c r="B2952" t="s">
        <v>55</v>
      </c>
      <c r="C2952" t="s">
        <v>8</v>
      </c>
      <c r="D2952">
        <v>156.69999999999999</v>
      </c>
      <c r="E2952">
        <v>159.5</v>
      </c>
      <c r="F2952">
        <v>158</v>
      </c>
    </row>
    <row r="2953" spans="1:6" x14ac:dyDescent="0.3">
      <c r="A2953">
        <v>2022</v>
      </c>
      <c r="B2953" t="s">
        <v>55</v>
      </c>
      <c r="C2953" t="s">
        <v>21</v>
      </c>
      <c r="D2953">
        <v>182.8</v>
      </c>
      <c r="E2953">
        <v>180.6</v>
      </c>
      <c r="F2953">
        <v>182</v>
      </c>
    </row>
    <row r="2954" spans="1:6" x14ac:dyDescent="0.3">
      <c r="A2954">
        <v>2022</v>
      </c>
      <c r="B2954" t="s">
        <v>55</v>
      </c>
      <c r="C2954" t="s">
        <v>29</v>
      </c>
      <c r="D2954">
        <v>177.1</v>
      </c>
      <c r="E2954">
        <v>174.1</v>
      </c>
      <c r="F2954">
        <v>175.7</v>
      </c>
    </row>
    <row r="2955" spans="1:6" x14ac:dyDescent="0.3">
      <c r="A2955">
        <v>2022</v>
      </c>
      <c r="B2955" t="s">
        <v>55</v>
      </c>
      <c r="C2955" t="s">
        <v>23</v>
      </c>
      <c r="D2955">
        <v>183.5</v>
      </c>
      <c r="E2955">
        <v>177.2</v>
      </c>
      <c r="F2955">
        <v>181.1</v>
      </c>
    </row>
    <row r="2956" spans="1:6" x14ac:dyDescent="0.3">
      <c r="A2956">
        <v>2022</v>
      </c>
      <c r="B2956" t="s">
        <v>55</v>
      </c>
      <c r="C2956" t="s">
        <v>22</v>
      </c>
      <c r="D2956">
        <v>176.4</v>
      </c>
      <c r="E2956">
        <v>167.3</v>
      </c>
      <c r="F2956">
        <v>172.1</v>
      </c>
    </row>
    <row r="2957" spans="1:6" x14ac:dyDescent="0.3">
      <c r="A2957">
        <v>2022</v>
      </c>
      <c r="B2957" t="s">
        <v>55</v>
      </c>
      <c r="C2957" t="s">
        <v>20</v>
      </c>
      <c r="D2957" t="s">
        <v>32</v>
      </c>
      <c r="E2957">
        <v>170.7</v>
      </c>
      <c r="F2957">
        <v>170.7</v>
      </c>
    </row>
    <row r="2958" spans="1:6" x14ac:dyDescent="0.3">
      <c r="A2958">
        <v>2022</v>
      </c>
      <c r="B2958" t="s">
        <v>55</v>
      </c>
      <c r="C2958" t="s">
        <v>4</v>
      </c>
      <c r="D2958">
        <v>206.9</v>
      </c>
      <c r="E2958">
        <v>212.9</v>
      </c>
      <c r="F2958">
        <v>209</v>
      </c>
    </row>
    <row r="2959" spans="1:6" x14ac:dyDescent="0.3">
      <c r="A2959">
        <v>2022</v>
      </c>
      <c r="B2959" t="s">
        <v>55</v>
      </c>
      <c r="C2959" t="s">
        <v>6</v>
      </c>
      <c r="D2959">
        <v>173.4</v>
      </c>
      <c r="E2959">
        <v>173.9</v>
      </c>
      <c r="F2959">
        <v>173.6</v>
      </c>
    </row>
    <row r="2960" spans="1:6" x14ac:dyDescent="0.3">
      <c r="A2960">
        <v>2022</v>
      </c>
      <c r="B2960" t="s">
        <v>55</v>
      </c>
      <c r="C2960" t="s">
        <v>28</v>
      </c>
      <c r="D2960">
        <v>175.5</v>
      </c>
      <c r="E2960">
        <v>168.2</v>
      </c>
      <c r="F2960">
        <v>172</v>
      </c>
    </row>
    <row r="2961" spans="1:6" x14ac:dyDescent="0.3">
      <c r="A2961">
        <v>2022</v>
      </c>
      <c r="B2961" t="s">
        <v>55</v>
      </c>
      <c r="C2961" t="s">
        <v>13</v>
      </c>
      <c r="D2961">
        <v>176.8</v>
      </c>
      <c r="E2961">
        <v>162.80000000000001</v>
      </c>
      <c r="F2961">
        <v>171</v>
      </c>
    </row>
    <row r="2962" spans="1:6" x14ac:dyDescent="0.3">
      <c r="A2962">
        <v>2022</v>
      </c>
      <c r="B2962" t="s">
        <v>55</v>
      </c>
      <c r="C2962" t="s">
        <v>7</v>
      </c>
      <c r="D2962">
        <v>193.9</v>
      </c>
      <c r="E2962">
        <v>179.1</v>
      </c>
      <c r="F2962">
        <v>188.5</v>
      </c>
    </row>
    <row r="2963" spans="1:6" x14ac:dyDescent="0.3">
      <c r="A2963">
        <v>2022</v>
      </c>
      <c r="B2963" t="s">
        <v>55</v>
      </c>
      <c r="C2963" t="s">
        <v>16</v>
      </c>
      <c r="D2963">
        <v>195.9</v>
      </c>
      <c r="E2963">
        <v>201.1</v>
      </c>
      <c r="F2963">
        <v>197.3</v>
      </c>
    </row>
    <row r="2964" spans="1:6" x14ac:dyDescent="0.3">
      <c r="A2964">
        <v>2022</v>
      </c>
      <c r="B2964" t="s">
        <v>55</v>
      </c>
      <c r="C2964" t="s">
        <v>27</v>
      </c>
      <c r="D2964">
        <v>175.7</v>
      </c>
      <c r="E2964">
        <v>176</v>
      </c>
      <c r="F2964">
        <v>175.8</v>
      </c>
    </row>
    <row r="2965" spans="1:6" x14ac:dyDescent="0.3">
      <c r="A2965">
        <v>2022</v>
      </c>
      <c r="B2965" t="s">
        <v>55</v>
      </c>
      <c r="C2965" t="s">
        <v>14</v>
      </c>
      <c r="D2965">
        <v>187.7</v>
      </c>
      <c r="E2965">
        <v>193.3</v>
      </c>
      <c r="F2965">
        <v>190.3</v>
      </c>
    </row>
    <row r="2966" spans="1:6" x14ac:dyDescent="0.3">
      <c r="A2966">
        <v>2022</v>
      </c>
      <c r="B2966" t="s">
        <v>55</v>
      </c>
      <c r="C2966" t="s">
        <v>10</v>
      </c>
      <c r="D2966">
        <v>170.5</v>
      </c>
      <c r="E2966">
        <v>171.3</v>
      </c>
      <c r="F2966">
        <v>170.8</v>
      </c>
    </row>
    <row r="2967" spans="1:6" x14ac:dyDescent="0.3">
      <c r="A2967">
        <v>2022</v>
      </c>
      <c r="B2967" t="s">
        <v>55</v>
      </c>
      <c r="C2967" t="s">
        <v>25</v>
      </c>
      <c r="D2967">
        <v>171.2</v>
      </c>
      <c r="E2967">
        <v>167.1</v>
      </c>
      <c r="F2967">
        <v>168.9</v>
      </c>
    </row>
    <row r="2968" spans="1:6" x14ac:dyDescent="0.3">
      <c r="A2968">
        <v>2022</v>
      </c>
      <c r="B2968" t="s">
        <v>55</v>
      </c>
      <c r="C2968" t="s">
        <v>12</v>
      </c>
      <c r="D2968">
        <v>207.5</v>
      </c>
      <c r="E2968">
        <v>200.5</v>
      </c>
      <c r="F2968">
        <v>205.2</v>
      </c>
    </row>
    <row r="2969" spans="1:6" x14ac:dyDescent="0.3">
      <c r="A2969">
        <v>2022</v>
      </c>
      <c r="B2969" t="s">
        <v>55</v>
      </c>
      <c r="C2969" t="s">
        <v>11</v>
      </c>
      <c r="D2969">
        <v>121.2</v>
      </c>
      <c r="E2969">
        <v>123.1</v>
      </c>
      <c r="F2969">
        <v>121.8</v>
      </c>
    </row>
    <row r="2970" spans="1:6" x14ac:dyDescent="0.3">
      <c r="A2970">
        <v>2022</v>
      </c>
      <c r="B2970" t="s">
        <v>55</v>
      </c>
      <c r="C2970" t="s">
        <v>24</v>
      </c>
      <c r="D2970">
        <v>167.8</v>
      </c>
      <c r="E2970">
        <v>159.4</v>
      </c>
      <c r="F2970">
        <v>163.4</v>
      </c>
    </row>
    <row r="2971" spans="1:6" x14ac:dyDescent="0.3">
      <c r="A2971">
        <v>2022</v>
      </c>
      <c r="B2971" t="s">
        <v>55</v>
      </c>
      <c r="C2971" t="s">
        <v>9</v>
      </c>
      <c r="D2971">
        <v>150.19999999999999</v>
      </c>
      <c r="E2971">
        <v>178.7</v>
      </c>
      <c r="F2971">
        <v>159.9</v>
      </c>
    </row>
    <row r="2972" spans="1:6" x14ac:dyDescent="0.3">
      <c r="A2972">
        <v>2022</v>
      </c>
      <c r="B2972" t="s">
        <v>36</v>
      </c>
      <c r="C2972" t="s">
        <v>3</v>
      </c>
      <c r="D2972">
        <v>148.80000000000001</v>
      </c>
      <c r="E2972">
        <v>152.5</v>
      </c>
      <c r="F2972">
        <v>150</v>
      </c>
    </row>
    <row r="2973" spans="1:6" x14ac:dyDescent="0.3">
      <c r="A2973">
        <v>2022</v>
      </c>
      <c r="B2973" t="s">
        <v>36</v>
      </c>
      <c r="C2973" t="s">
        <v>17</v>
      </c>
      <c r="D2973">
        <v>174.1</v>
      </c>
      <c r="E2973">
        <v>165.7</v>
      </c>
      <c r="F2973">
        <v>170.8</v>
      </c>
    </row>
    <row r="2974" spans="1:6" x14ac:dyDescent="0.3">
      <c r="A2974">
        <v>2022</v>
      </c>
      <c r="B2974" t="s">
        <v>36</v>
      </c>
      <c r="C2974" t="s">
        <v>19</v>
      </c>
      <c r="D2974">
        <v>173.7</v>
      </c>
      <c r="E2974">
        <v>163.4</v>
      </c>
      <c r="F2974">
        <v>169.6</v>
      </c>
    </row>
    <row r="2975" spans="1:6" x14ac:dyDescent="0.3">
      <c r="A2975">
        <v>2022</v>
      </c>
      <c r="B2975" t="s">
        <v>36</v>
      </c>
      <c r="C2975" t="s">
        <v>26</v>
      </c>
      <c r="D2975">
        <v>170.3</v>
      </c>
      <c r="E2975">
        <v>162</v>
      </c>
      <c r="F2975">
        <v>165.4</v>
      </c>
    </row>
    <row r="2976" spans="1:6" x14ac:dyDescent="0.3">
      <c r="A2976">
        <v>2022</v>
      </c>
      <c r="B2976" t="s">
        <v>36</v>
      </c>
      <c r="C2976" t="s">
        <v>5</v>
      </c>
      <c r="D2976">
        <v>175.5</v>
      </c>
      <c r="E2976">
        <v>176.4</v>
      </c>
      <c r="F2976">
        <v>175.8</v>
      </c>
    </row>
    <row r="2977" spans="1:6" x14ac:dyDescent="0.3">
      <c r="A2977">
        <v>2022</v>
      </c>
      <c r="B2977" t="s">
        <v>36</v>
      </c>
      <c r="C2977" t="s">
        <v>15</v>
      </c>
      <c r="D2977">
        <v>163.9</v>
      </c>
      <c r="E2977">
        <v>170.2</v>
      </c>
      <c r="F2977">
        <v>166.2</v>
      </c>
    </row>
    <row r="2978" spans="1:6" x14ac:dyDescent="0.3">
      <c r="A2978">
        <v>2022</v>
      </c>
      <c r="B2978" t="s">
        <v>36</v>
      </c>
      <c r="C2978" t="s">
        <v>18</v>
      </c>
      <c r="D2978">
        <v>171</v>
      </c>
      <c r="E2978">
        <v>150.4</v>
      </c>
      <c r="F2978">
        <v>162.4</v>
      </c>
    </row>
    <row r="2979" spans="1:6" x14ac:dyDescent="0.3">
      <c r="A2979">
        <v>2022</v>
      </c>
      <c r="B2979" t="s">
        <v>36</v>
      </c>
      <c r="C2979" t="s">
        <v>8</v>
      </c>
      <c r="D2979">
        <v>151.4</v>
      </c>
      <c r="E2979">
        <v>156.4</v>
      </c>
      <c r="F2979">
        <v>153.69999999999999</v>
      </c>
    </row>
    <row r="2980" spans="1:6" x14ac:dyDescent="0.3">
      <c r="A2980">
        <v>2022</v>
      </c>
      <c r="B2980" t="s">
        <v>36</v>
      </c>
      <c r="C2980" t="s">
        <v>21</v>
      </c>
      <c r="D2980">
        <v>167.4</v>
      </c>
      <c r="E2980">
        <v>163</v>
      </c>
      <c r="F2980">
        <v>165.7</v>
      </c>
    </row>
    <row r="2981" spans="1:6" x14ac:dyDescent="0.3">
      <c r="A2981">
        <v>2022</v>
      </c>
      <c r="B2981" t="s">
        <v>36</v>
      </c>
      <c r="C2981" t="s">
        <v>29</v>
      </c>
      <c r="D2981">
        <v>166.7</v>
      </c>
      <c r="E2981">
        <v>165.5</v>
      </c>
      <c r="F2981">
        <v>166.1</v>
      </c>
    </row>
    <row r="2982" spans="1:6" x14ac:dyDescent="0.3">
      <c r="A2982">
        <v>2022</v>
      </c>
      <c r="B2982" t="s">
        <v>36</v>
      </c>
      <c r="C2982" t="s">
        <v>23</v>
      </c>
      <c r="D2982">
        <v>175.3</v>
      </c>
      <c r="E2982">
        <v>167.2</v>
      </c>
      <c r="F2982">
        <v>172.2</v>
      </c>
    </row>
    <row r="2983" spans="1:6" x14ac:dyDescent="0.3">
      <c r="A2983">
        <v>2022</v>
      </c>
      <c r="B2983" t="s">
        <v>36</v>
      </c>
      <c r="C2983" t="s">
        <v>22</v>
      </c>
      <c r="D2983">
        <v>165.7</v>
      </c>
      <c r="E2983">
        <v>157.4</v>
      </c>
      <c r="F2983">
        <v>161.80000000000001</v>
      </c>
    </row>
    <row r="2984" spans="1:6" x14ac:dyDescent="0.3">
      <c r="A2984">
        <v>2022</v>
      </c>
      <c r="B2984" t="s">
        <v>36</v>
      </c>
      <c r="C2984" t="s">
        <v>20</v>
      </c>
      <c r="D2984" t="s">
        <v>32</v>
      </c>
      <c r="E2984">
        <v>165.5</v>
      </c>
      <c r="F2984">
        <v>165.5</v>
      </c>
    </row>
    <row r="2985" spans="1:6" x14ac:dyDescent="0.3">
      <c r="A2985">
        <v>2022</v>
      </c>
      <c r="B2985" t="s">
        <v>36</v>
      </c>
      <c r="C2985" t="s">
        <v>4</v>
      </c>
      <c r="D2985">
        <v>198.1</v>
      </c>
      <c r="E2985">
        <v>205.2</v>
      </c>
      <c r="F2985">
        <v>200.6</v>
      </c>
    </row>
    <row r="2986" spans="1:6" x14ac:dyDescent="0.3">
      <c r="A2986">
        <v>2022</v>
      </c>
      <c r="B2986" t="s">
        <v>36</v>
      </c>
      <c r="C2986" t="s">
        <v>6</v>
      </c>
      <c r="D2986">
        <v>160.69999999999999</v>
      </c>
      <c r="E2986">
        <v>160.6</v>
      </c>
      <c r="F2986">
        <v>160.69999999999999</v>
      </c>
    </row>
    <row r="2987" spans="1:6" x14ac:dyDescent="0.3">
      <c r="A2987">
        <v>2022</v>
      </c>
      <c r="B2987" t="s">
        <v>36</v>
      </c>
      <c r="C2987" t="s">
        <v>28</v>
      </c>
      <c r="D2987">
        <v>167.3</v>
      </c>
      <c r="E2987">
        <v>159.4</v>
      </c>
      <c r="F2987">
        <v>163.5</v>
      </c>
    </row>
    <row r="2988" spans="1:6" x14ac:dyDescent="0.3">
      <c r="A2988">
        <v>2022</v>
      </c>
      <c r="B2988" t="s">
        <v>36</v>
      </c>
      <c r="C2988" t="s">
        <v>13</v>
      </c>
      <c r="D2988">
        <v>170.5</v>
      </c>
      <c r="E2988">
        <v>156.69999999999999</v>
      </c>
      <c r="F2988">
        <v>164.7</v>
      </c>
    </row>
    <row r="2989" spans="1:6" x14ac:dyDescent="0.3">
      <c r="A2989">
        <v>2022</v>
      </c>
      <c r="B2989" t="s">
        <v>36</v>
      </c>
      <c r="C2989" t="s">
        <v>7</v>
      </c>
      <c r="D2989">
        <v>192.6</v>
      </c>
      <c r="E2989">
        <v>171.5</v>
      </c>
      <c r="F2989">
        <v>184.9</v>
      </c>
    </row>
    <row r="2990" spans="1:6" x14ac:dyDescent="0.3">
      <c r="A2990">
        <v>2022</v>
      </c>
      <c r="B2990" t="s">
        <v>36</v>
      </c>
      <c r="C2990" t="s">
        <v>16</v>
      </c>
      <c r="D2990">
        <v>191.5</v>
      </c>
      <c r="E2990">
        <v>196.5</v>
      </c>
      <c r="F2990">
        <v>192.8</v>
      </c>
    </row>
    <row r="2991" spans="1:6" x14ac:dyDescent="0.3">
      <c r="A2991">
        <v>2022</v>
      </c>
      <c r="B2991" t="s">
        <v>36</v>
      </c>
      <c r="C2991" t="s">
        <v>27</v>
      </c>
      <c r="D2991">
        <v>164.5</v>
      </c>
      <c r="E2991">
        <v>164.2</v>
      </c>
      <c r="F2991">
        <v>164.4</v>
      </c>
    </row>
    <row r="2992" spans="1:6" x14ac:dyDescent="0.3">
      <c r="A2992">
        <v>2022</v>
      </c>
      <c r="B2992" t="s">
        <v>36</v>
      </c>
      <c r="C2992" t="s">
        <v>14</v>
      </c>
      <c r="D2992">
        <v>176.3</v>
      </c>
      <c r="E2992">
        <v>180</v>
      </c>
      <c r="F2992">
        <v>178</v>
      </c>
    </row>
    <row r="2993" spans="1:6" x14ac:dyDescent="0.3">
      <c r="A2993">
        <v>2022</v>
      </c>
      <c r="B2993" t="s">
        <v>36</v>
      </c>
      <c r="C2993" t="s">
        <v>10</v>
      </c>
      <c r="D2993">
        <v>163.9</v>
      </c>
      <c r="E2993">
        <v>163.19999999999999</v>
      </c>
      <c r="F2993">
        <v>163.69999999999999</v>
      </c>
    </row>
    <row r="2994" spans="1:6" x14ac:dyDescent="0.3">
      <c r="A2994">
        <v>2022</v>
      </c>
      <c r="B2994" t="s">
        <v>36</v>
      </c>
      <c r="C2994" t="s">
        <v>25</v>
      </c>
      <c r="D2994">
        <v>165.5</v>
      </c>
      <c r="E2994">
        <v>159.5</v>
      </c>
      <c r="F2994">
        <v>162.1</v>
      </c>
    </row>
    <row r="2995" spans="1:6" x14ac:dyDescent="0.3">
      <c r="A2995">
        <v>2022</v>
      </c>
      <c r="B2995" t="s">
        <v>36</v>
      </c>
      <c r="C2995" t="s">
        <v>12</v>
      </c>
      <c r="D2995">
        <v>175.4</v>
      </c>
      <c r="E2995">
        <v>172.2</v>
      </c>
      <c r="F2995">
        <v>174.3</v>
      </c>
    </row>
    <row r="2996" spans="1:6" x14ac:dyDescent="0.3">
      <c r="A2996">
        <v>2022</v>
      </c>
      <c r="B2996" t="s">
        <v>36</v>
      </c>
      <c r="C2996" t="s">
        <v>11</v>
      </c>
      <c r="D2996">
        <v>118.1</v>
      </c>
      <c r="E2996">
        <v>120.6</v>
      </c>
      <c r="F2996">
        <v>118.9</v>
      </c>
    </row>
    <row r="2997" spans="1:6" x14ac:dyDescent="0.3">
      <c r="A2997">
        <v>2022</v>
      </c>
      <c r="B2997" t="s">
        <v>36</v>
      </c>
      <c r="C2997" t="s">
        <v>24</v>
      </c>
      <c r="D2997">
        <v>161.19999999999999</v>
      </c>
      <c r="E2997">
        <v>153.1</v>
      </c>
      <c r="F2997">
        <v>156.9</v>
      </c>
    </row>
    <row r="2998" spans="1:6" x14ac:dyDescent="0.3">
      <c r="A2998">
        <v>2022</v>
      </c>
      <c r="B2998" t="s">
        <v>36</v>
      </c>
      <c r="C2998" t="s">
        <v>9</v>
      </c>
      <c r="D2998">
        <v>155.19999999999999</v>
      </c>
      <c r="E2998">
        <v>198</v>
      </c>
      <c r="F2998">
        <v>169.7</v>
      </c>
    </row>
    <row r="2999" spans="1:6" x14ac:dyDescent="0.3">
      <c r="A2999">
        <v>2022</v>
      </c>
      <c r="B2999" t="s">
        <v>31</v>
      </c>
      <c r="C2999" t="s">
        <v>3</v>
      </c>
      <c r="D2999">
        <v>148.30000000000001</v>
      </c>
      <c r="E2999">
        <v>152.19999999999999</v>
      </c>
      <c r="F2999">
        <v>149.5</v>
      </c>
    </row>
    <row r="3000" spans="1:6" x14ac:dyDescent="0.3">
      <c r="A3000">
        <v>2022</v>
      </c>
      <c r="B3000" t="s">
        <v>31</v>
      </c>
      <c r="C3000" t="s">
        <v>17</v>
      </c>
      <c r="D3000">
        <v>173.2</v>
      </c>
      <c r="E3000">
        <v>164.7</v>
      </c>
      <c r="F3000">
        <v>169.9</v>
      </c>
    </row>
    <row r="3001" spans="1:6" x14ac:dyDescent="0.3">
      <c r="A3001">
        <v>2022</v>
      </c>
      <c r="B3001" t="s">
        <v>31</v>
      </c>
      <c r="C3001" t="s">
        <v>19</v>
      </c>
      <c r="D3001">
        <v>172.7</v>
      </c>
      <c r="E3001">
        <v>162.19999999999999</v>
      </c>
      <c r="F3001">
        <v>168.5</v>
      </c>
    </row>
    <row r="3002" spans="1:6" x14ac:dyDescent="0.3">
      <c r="A3002">
        <v>2022</v>
      </c>
      <c r="B3002" t="s">
        <v>31</v>
      </c>
      <c r="C3002" t="s">
        <v>26</v>
      </c>
      <c r="D3002">
        <v>169.9</v>
      </c>
      <c r="E3002">
        <v>161</v>
      </c>
      <c r="F3002">
        <v>164.7</v>
      </c>
    </row>
    <row r="3003" spans="1:6" x14ac:dyDescent="0.3">
      <c r="A3003">
        <v>2022</v>
      </c>
      <c r="B3003" t="s">
        <v>31</v>
      </c>
      <c r="C3003" t="s">
        <v>5</v>
      </c>
      <c r="D3003">
        <v>178</v>
      </c>
      <c r="E3003">
        <v>180.1</v>
      </c>
      <c r="F3003">
        <v>178.8</v>
      </c>
    </row>
    <row r="3004" spans="1:6" x14ac:dyDescent="0.3">
      <c r="A3004">
        <v>2022</v>
      </c>
      <c r="B3004" t="s">
        <v>31</v>
      </c>
      <c r="C3004" t="s">
        <v>15</v>
      </c>
      <c r="D3004">
        <v>164.1</v>
      </c>
      <c r="E3004">
        <v>170.3</v>
      </c>
      <c r="F3004">
        <v>166.4</v>
      </c>
    </row>
    <row r="3005" spans="1:6" x14ac:dyDescent="0.3">
      <c r="A3005">
        <v>2022</v>
      </c>
      <c r="B3005" t="s">
        <v>31</v>
      </c>
      <c r="C3005" t="s">
        <v>18</v>
      </c>
      <c r="D3005">
        <v>169.3</v>
      </c>
      <c r="E3005">
        <v>148.5</v>
      </c>
      <c r="F3005">
        <v>160.69999999999999</v>
      </c>
    </row>
    <row r="3006" spans="1:6" x14ac:dyDescent="0.3">
      <c r="A3006">
        <v>2022</v>
      </c>
      <c r="B3006" t="s">
        <v>31</v>
      </c>
      <c r="C3006" t="s">
        <v>8</v>
      </c>
      <c r="D3006">
        <v>151.19999999999999</v>
      </c>
      <c r="E3006">
        <v>156.5</v>
      </c>
      <c r="F3006">
        <v>153.69999999999999</v>
      </c>
    </row>
    <row r="3007" spans="1:6" x14ac:dyDescent="0.3">
      <c r="A3007">
        <v>2022</v>
      </c>
      <c r="B3007" t="s">
        <v>31</v>
      </c>
      <c r="C3007" t="s">
        <v>21</v>
      </c>
      <c r="D3007">
        <v>165.8</v>
      </c>
      <c r="E3007">
        <v>161.6</v>
      </c>
      <c r="F3007">
        <v>164.2</v>
      </c>
    </row>
    <row r="3008" spans="1:6" x14ac:dyDescent="0.3">
      <c r="A3008">
        <v>2022</v>
      </c>
      <c r="B3008" t="s">
        <v>31</v>
      </c>
      <c r="C3008" t="s">
        <v>29</v>
      </c>
      <c r="D3008">
        <v>166.4</v>
      </c>
      <c r="E3008">
        <v>165</v>
      </c>
      <c r="F3008">
        <v>165.7</v>
      </c>
    </row>
    <row r="3009" spans="1:6" x14ac:dyDescent="0.3">
      <c r="A3009">
        <v>2022</v>
      </c>
      <c r="B3009" t="s">
        <v>31</v>
      </c>
      <c r="C3009" t="s">
        <v>23</v>
      </c>
      <c r="D3009">
        <v>174.7</v>
      </c>
      <c r="E3009">
        <v>166.1</v>
      </c>
      <c r="F3009">
        <v>171.4</v>
      </c>
    </row>
    <row r="3010" spans="1:6" x14ac:dyDescent="0.3">
      <c r="A3010">
        <v>2022</v>
      </c>
      <c r="B3010" t="s">
        <v>31</v>
      </c>
      <c r="C3010" t="s">
        <v>22</v>
      </c>
      <c r="D3010">
        <v>164.9</v>
      </c>
      <c r="E3010">
        <v>156.80000000000001</v>
      </c>
      <c r="F3010">
        <v>161.1</v>
      </c>
    </row>
    <row r="3011" spans="1:6" x14ac:dyDescent="0.3">
      <c r="A3011">
        <v>2022</v>
      </c>
      <c r="B3011" t="s">
        <v>31</v>
      </c>
      <c r="C3011" t="s">
        <v>20</v>
      </c>
      <c r="D3011" t="s">
        <v>32</v>
      </c>
      <c r="E3011">
        <v>164.5</v>
      </c>
      <c r="F3011">
        <v>164.5</v>
      </c>
    </row>
    <row r="3012" spans="1:6" x14ac:dyDescent="0.3">
      <c r="A3012">
        <v>2022</v>
      </c>
      <c r="B3012" t="s">
        <v>31</v>
      </c>
      <c r="C3012" t="s">
        <v>4</v>
      </c>
      <c r="D3012">
        <v>196.9</v>
      </c>
      <c r="E3012">
        <v>202.1</v>
      </c>
      <c r="F3012">
        <v>198.7</v>
      </c>
    </row>
    <row r="3013" spans="1:6" x14ac:dyDescent="0.3">
      <c r="A3013">
        <v>2022</v>
      </c>
      <c r="B3013" t="s">
        <v>31</v>
      </c>
      <c r="C3013" t="s">
        <v>6</v>
      </c>
      <c r="D3013">
        <v>160.5</v>
      </c>
      <c r="E3013">
        <v>160.4</v>
      </c>
      <c r="F3013">
        <v>160.5</v>
      </c>
    </row>
    <row r="3014" spans="1:6" x14ac:dyDescent="0.3">
      <c r="A3014">
        <v>2022</v>
      </c>
      <c r="B3014" t="s">
        <v>31</v>
      </c>
      <c r="C3014" t="s">
        <v>28</v>
      </c>
      <c r="D3014">
        <v>166.6</v>
      </c>
      <c r="E3014">
        <v>158.6</v>
      </c>
      <c r="F3014">
        <v>162.69999999999999</v>
      </c>
    </row>
    <row r="3015" spans="1:6" x14ac:dyDescent="0.3">
      <c r="A3015">
        <v>2022</v>
      </c>
      <c r="B3015" t="s">
        <v>31</v>
      </c>
      <c r="C3015" t="s">
        <v>13</v>
      </c>
      <c r="D3015">
        <v>169.8</v>
      </c>
      <c r="E3015">
        <v>156.6</v>
      </c>
      <c r="F3015">
        <v>164.3</v>
      </c>
    </row>
    <row r="3016" spans="1:6" x14ac:dyDescent="0.3">
      <c r="A3016">
        <v>2022</v>
      </c>
      <c r="B3016" t="s">
        <v>31</v>
      </c>
      <c r="C3016" t="s">
        <v>7</v>
      </c>
      <c r="D3016">
        <v>192.6</v>
      </c>
      <c r="E3016">
        <v>171</v>
      </c>
      <c r="F3016">
        <v>184.7</v>
      </c>
    </row>
    <row r="3017" spans="1:6" x14ac:dyDescent="0.3">
      <c r="A3017">
        <v>2022</v>
      </c>
      <c r="B3017" t="s">
        <v>31</v>
      </c>
      <c r="C3017" t="s">
        <v>16</v>
      </c>
      <c r="D3017">
        <v>190.7</v>
      </c>
      <c r="E3017">
        <v>196.4</v>
      </c>
      <c r="F3017">
        <v>192.2</v>
      </c>
    </row>
    <row r="3018" spans="1:6" x14ac:dyDescent="0.3">
      <c r="A3018">
        <v>2022</v>
      </c>
      <c r="B3018" t="s">
        <v>31</v>
      </c>
      <c r="C3018" t="s">
        <v>27</v>
      </c>
      <c r="D3018">
        <v>163.19999999999999</v>
      </c>
      <c r="E3018">
        <v>162.80000000000001</v>
      </c>
      <c r="F3018">
        <v>163</v>
      </c>
    </row>
    <row r="3019" spans="1:6" x14ac:dyDescent="0.3">
      <c r="A3019">
        <v>2022</v>
      </c>
      <c r="B3019" t="s">
        <v>31</v>
      </c>
      <c r="C3019" t="s">
        <v>14</v>
      </c>
      <c r="D3019">
        <v>175.8</v>
      </c>
      <c r="E3019">
        <v>179</v>
      </c>
      <c r="F3019">
        <v>177.3</v>
      </c>
    </row>
    <row r="3020" spans="1:6" x14ac:dyDescent="0.3">
      <c r="A3020">
        <v>2022</v>
      </c>
      <c r="B3020" t="s">
        <v>31</v>
      </c>
      <c r="C3020" t="s">
        <v>10</v>
      </c>
      <c r="D3020">
        <v>164</v>
      </c>
      <c r="E3020">
        <v>163.80000000000001</v>
      </c>
      <c r="F3020">
        <v>163.9</v>
      </c>
    </row>
    <row r="3021" spans="1:6" x14ac:dyDescent="0.3">
      <c r="A3021">
        <v>2022</v>
      </c>
      <c r="B3021" t="s">
        <v>31</v>
      </c>
      <c r="C3021" t="s">
        <v>25</v>
      </c>
      <c r="D3021">
        <v>164.9</v>
      </c>
      <c r="E3021">
        <v>158.4</v>
      </c>
      <c r="F3021">
        <v>161.19999999999999</v>
      </c>
    </row>
    <row r="3022" spans="1:6" x14ac:dyDescent="0.3">
      <c r="A3022">
        <v>2022</v>
      </c>
      <c r="B3022" t="s">
        <v>31</v>
      </c>
      <c r="C3022" t="s">
        <v>12</v>
      </c>
      <c r="D3022">
        <v>173.3</v>
      </c>
      <c r="E3022">
        <v>169.8</v>
      </c>
      <c r="F3022">
        <v>172.1</v>
      </c>
    </row>
    <row r="3023" spans="1:6" x14ac:dyDescent="0.3">
      <c r="A3023">
        <v>2022</v>
      </c>
      <c r="B3023" t="s">
        <v>31</v>
      </c>
      <c r="C3023" t="s">
        <v>11</v>
      </c>
      <c r="D3023">
        <v>119.3</v>
      </c>
      <c r="E3023">
        <v>121.3</v>
      </c>
      <c r="F3023">
        <v>120</v>
      </c>
    </row>
    <row r="3024" spans="1:6" x14ac:dyDescent="0.3">
      <c r="A3024">
        <v>2022</v>
      </c>
      <c r="B3024" t="s">
        <v>31</v>
      </c>
      <c r="C3024" t="s">
        <v>24</v>
      </c>
      <c r="D3024">
        <v>160.80000000000001</v>
      </c>
      <c r="E3024">
        <v>152.69999999999999</v>
      </c>
      <c r="F3024">
        <v>156.5</v>
      </c>
    </row>
    <row r="3025" spans="1:6" x14ac:dyDescent="0.3">
      <c r="A3025">
        <v>2022</v>
      </c>
      <c r="B3025" t="s">
        <v>31</v>
      </c>
      <c r="C3025" t="s">
        <v>9</v>
      </c>
      <c r="D3025">
        <v>159.19999999999999</v>
      </c>
      <c r="E3025">
        <v>203.6</v>
      </c>
      <c r="F3025">
        <v>174.3</v>
      </c>
    </row>
    <row r="3026" spans="1:6" x14ac:dyDescent="0.3">
      <c r="A3026">
        <v>2022</v>
      </c>
      <c r="B3026" t="s">
        <v>44</v>
      </c>
      <c r="C3026" t="s">
        <v>3</v>
      </c>
      <c r="D3026">
        <v>155.19999999999999</v>
      </c>
      <c r="E3026">
        <v>159.30000000000001</v>
      </c>
      <c r="F3026">
        <v>156.5</v>
      </c>
    </row>
    <row r="3027" spans="1:6" x14ac:dyDescent="0.3">
      <c r="A3027">
        <v>2022</v>
      </c>
      <c r="B3027" t="s">
        <v>44</v>
      </c>
      <c r="C3027" t="s">
        <v>17</v>
      </c>
      <c r="D3027">
        <v>182</v>
      </c>
      <c r="E3027">
        <v>172.7</v>
      </c>
      <c r="F3027">
        <v>178.3</v>
      </c>
    </row>
    <row r="3028" spans="1:6" x14ac:dyDescent="0.3">
      <c r="A3028">
        <v>2022</v>
      </c>
      <c r="B3028" t="s">
        <v>44</v>
      </c>
      <c r="C3028" t="s">
        <v>19</v>
      </c>
      <c r="D3028">
        <v>181.7</v>
      </c>
      <c r="E3028">
        <v>170.6</v>
      </c>
      <c r="F3028">
        <v>177.3</v>
      </c>
    </row>
    <row r="3029" spans="1:6" x14ac:dyDescent="0.3">
      <c r="A3029">
        <v>2022</v>
      </c>
      <c r="B3029" t="s">
        <v>44</v>
      </c>
      <c r="C3029" t="s">
        <v>26</v>
      </c>
      <c r="D3029">
        <v>174.7</v>
      </c>
      <c r="E3029">
        <v>169.1</v>
      </c>
      <c r="F3029">
        <v>171.4</v>
      </c>
    </row>
    <row r="3030" spans="1:6" x14ac:dyDescent="0.3">
      <c r="A3030">
        <v>2022</v>
      </c>
      <c r="B3030" t="s">
        <v>44</v>
      </c>
      <c r="C3030" t="s">
        <v>5</v>
      </c>
      <c r="D3030">
        <v>174.3</v>
      </c>
      <c r="E3030">
        <v>176.6</v>
      </c>
      <c r="F3030">
        <v>175.2</v>
      </c>
    </row>
    <row r="3031" spans="1:6" x14ac:dyDescent="0.3">
      <c r="A3031">
        <v>2022</v>
      </c>
      <c r="B3031" t="s">
        <v>44</v>
      </c>
      <c r="C3031" t="s">
        <v>15</v>
      </c>
      <c r="D3031">
        <v>172.5</v>
      </c>
      <c r="E3031">
        <v>179.4</v>
      </c>
      <c r="F3031">
        <v>175</v>
      </c>
    </row>
    <row r="3032" spans="1:6" x14ac:dyDescent="0.3">
      <c r="A3032">
        <v>2022</v>
      </c>
      <c r="B3032" t="s">
        <v>44</v>
      </c>
      <c r="C3032" t="s">
        <v>18</v>
      </c>
      <c r="D3032">
        <v>180.3</v>
      </c>
      <c r="E3032">
        <v>158.69999999999999</v>
      </c>
      <c r="F3032">
        <v>171.3</v>
      </c>
    </row>
    <row r="3033" spans="1:6" x14ac:dyDescent="0.3">
      <c r="A3033">
        <v>2022</v>
      </c>
      <c r="B3033" t="s">
        <v>44</v>
      </c>
      <c r="C3033" t="s">
        <v>8</v>
      </c>
      <c r="D3033">
        <v>169.6</v>
      </c>
      <c r="E3033">
        <v>179.5</v>
      </c>
      <c r="F3033">
        <v>174.2</v>
      </c>
    </row>
    <row r="3034" spans="1:6" x14ac:dyDescent="0.3">
      <c r="A3034">
        <v>2022</v>
      </c>
      <c r="B3034" t="s">
        <v>44</v>
      </c>
      <c r="C3034" t="s">
        <v>21</v>
      </c>
      <c r="D3034">
        <v>179.6</v>
      </c>
      <c r="E3034">
        <v>179.5</v>
      </c>
      <c r="F3034">
        <v>179.6</v>
      </c>
    </row>
    <row r="3035" spans="1:6" x14ac:dyDescent="0.3">
      <c r="A3035">
        <v>2022</v>
      </c>
      <c r="B3035" t="s">
        <v>44</v>
      </c>
      <c r="C3035" t="s">
        <v>29</v>
      </c>
      <c r="D3035">
        <v>174.3</v>
      </c>
      <c r="E3035">
        <v>172.3</v>
      </c>
      <c r="F3035">
        <v>173.4</v>
      </c>
    </row>
    <row r="3036" spans="1:6" x14ac:dyDescent="0.3">
      <c r="A3036">
        <v>2022</v>
      </c>
      <c r="B3036" t="s">
        <v>44</v>
      </c>
      <c r="C3036" t="s">
        <v>23</v>
      </c>
      <c r="D3036">
        <v>178.8</v>
      </c>
      <c r="E3036">
        <v>171.7</v>
      </c>
      <c r="F3036">
        <v>176.1</v>
      </c>
    </row>
    <row r="3037" spans="1:6" x14ac:dyDescent="0.3">
      <c r="A3037">
        <v>2022</v>
      </c>
      <c r="B3037" t="s">
        <v>44</v>
      </c>
      <c r="C3037" t="s">
        <v>22</v>
      </c>
      <c r="D3037">
        <v>171.3</v>
      </c>
      <c r="E3037">
        <v>163.1</v>
      </c>
      <c r="F3037">
        <v>167.4</v>
      </c>
    </row>
    <row r="3038" spans="1:6" x14ac:dyDescent="0.3">
      <c r="A3038">
        <v>2022</v>
      </c>
      <c r="B3038" t="s">
        <v>44</v>
      </c>
      <c r="C3038" t="s">
        <v>20</v>
      </c>
      <c r="D3038" t="s">
        <v>32</v>
      </c>
      <c r="E3038">
        <v>167.8</v>
      </c>
      <c r="F3038">
        <v>167.8</v>
      </c>
    </row>
    <row r="3039" spans="1:6" x14ac:dyDescent="0.3">
      <c r="A3039">
        <v>2022</v>
      </c>
      <c r="B3039" t="s">
        <v>44</v>
      </c>
      <c r="C3039" t="s">
        <v>4</v>
      </c>
      <c r="D3039">
        <v>210.8</v>
      </c>
      <c r="E3039">
        <v>217.1</v>
      </c>
      <c r="F3039">
        <v>213</v>
      </c>
    </row>
    <row r="3040" spans="1:6" x14ac:dyDescent="0.3">
      <c r="A3040">
        <v>2022</v>
      </c>
      <c r="B3040" t="s">
        <v>44</v>
      </c>
      <c r="C3040" t="s">
        <v>6</v>
      </c>
      <c r="D3040">
        <v>166.3</v>
      </c>
      <c r="E3040">
        <v>167.1</v>
      </c>
      <c r="F3040">
        <v>166.6</v>
      </c>
    </row>
    <row r="3041" spans="1:6" x14ac:dyDescent="0.3">
      <c r="A3041">
        <v>2022</v>
      </c>
      <c r="B3041" t="s">
        <v>44</v>
      </c>
      <c r="C3041" t="s">
        <v>28</v>
      </c>
      <c r="D3041">
        <v>171.8</v>
      </c>
      <c r="E3041">
        <v>164.7</v>
      </c>
      <c r="F3041">
        <v>168.4</v>
      </c>
    </row>
    <row r="3042" spans="1:6" x14ac:dyDescent="0.3">
      <c r="A3042">
        <v>2022</v>
      </c>
      <c r="B3042" t="s">
        <v>44</v>
      </c>
      <c r="C3042" t="s">
        <v>13</v>
      </c>
      <c r="D3042">
        <v>174.5</v>
      </c>
      <c r="E3042">
        <v>159.80000000000001</v>
      </c>
      <c r="F3042">
        <v>168.4</v>
      </c>
    </row>
    <row r="3043" spans="1:6" x14ac:dyDescent="0.3">
      <c r="A3043">
        <v>2022</v>
      </c>
      <c r="B3043" t="s">
        <v>44</v>
      </c>
      <c r="C3043" t="s">
        <v>7</v>
      </c>
      <c r="D3043">
        <v>202.2</v>
      </c>
      <c r="E3043">
        <v>184.8</v>
      </c>
      <c r="F3043">
        <v>195.8</v>
      </c>
    </row>
    <row r="3044" spans="1:6" x14ac:dyDescent="0.3">
      <c r="A3044">
        <v>2022</v>
      </c>
      <c r="B3044" t="s">
        <v>44</v>
      </c>
      <c r="C3044" t="s">
        <v>16</v>
      </c>
      <c r="D3044">
        <v>193.2</v>
      </c>
      <c r="E3044">
        <v>198.6</v>
      </c>
      <c r="F3044">
        <v>194.6</v>
      </c>
    </row>
    <row r="3045" spans="1:6" x14ac:dyDescent="0.3">
      <c r="A3045">
        <v>2022</v>
      </c>
      <c r="B3045" t="s">
        <v>44</v>
      </c>
      <c r="C3045" t="s">
        <v>27</v>
      </c>
      <c r="D3045">
        <v>169.7</v>
      </c>
      <c r="E3045">
        <v>169.8</v>
      </c>
      <c r="F3045">
        <v>169.7</v>
      </c>
    </row>
    <row r="3046" spans="1:6" x14ac:dyDescent="0.3">
      <c r="A3046">
        <v>2022</v>
      </c>
      <c r="B3046" t="s">
        <v>44</v>
      </c>
      <c r="C3046" t="s">
        <v>14</v>
      </c>
      <c r="D3046">
        <v>183.1</v>
      </c>
      <c r="E3046">
        <v>187.7</v>
      </c>
      <c r="F3046">
        <v>185.2</v>
      </c>
    </row>
    <row r="3047" spans="1:6" x14ac:dyDescent="0.3">
      <c r="A3047">
        <v>2022</v>
      </c>
      <c r="B3047" t="s">
        <v>44</v>
      </c>
      <c r="C3047" t="s">
        <v>10</v>
      </c>
      <c r="D3047">
        <v>164.4</v>
      </c>
      <c r="E3047">
        <v>164</v>
      </c>
      <c r="F3047">
        <v>164.3</v>
      </c>
    </row>
    <row r="3048" spans="1:6" x14ac:dyDescent="0.3">
      <c r="A3048">
        <v>2022</v>
      </c>
      <c r="B3048" t="s">
        <v>44</v>
      </c>
      <c r="C3048" t="s">
        <v>25</v>
      </c>
      <c r="D3048">
        <v>168.6</v>
      </c>
      <c r="E3048">
        <v>164.6</v>
      </c>
      <c r="F3048">
        <v>166.3</v>
      </c>
    </row>
    <row r="3049" spans="1:6" x14ac:dyDescent="0.3">
      <c r="A3049">
        <v>2022</v>
      </c>
      <c r="B3049" t="s">
        <v>44</v>
      </c>
      <c r="C3049" t="s">
        <v>12</v>
      </c>
      <c r="D3049">
        <v>191.8</v>
      </c>
      <c r="E3049">
        <v>186.3</v>
      </c>
      <c r="F3049">
        <v>190</v>
      </c>
    </row>
    <row r="3050" spans="1:6" x14ac:dyDescent="0.3">
      <c r="A3050">
        <v>2022</v>
      </c>
      <c r="B3050" t="s">
        <v>44</v>
      </c>
      <c r="C3050" t="s">
        <v>11</v>
      </c>
      <c r="D3050">
        <v>119.2</v>
      </c>
      <c r="E3050">
        <v>121.5</v>
      </c>
      <c r="F3050">
        <v>120</v>
      </c>
    </row>
    <row r="3051" spans="1:6" x14ac:dyDescent="0.3">
      <c r="A3051">
        <v>2022</v>
      </c>
      <c r="B3051" t="s">
        <v>44</v>
      </c>
      <c r="C3051" t="s">
        <v>24</v>
      </c>
      <c r="D3051">
        <v>166.3</v>
      </c>
      <c r="E3051">
        <v>157.4</v>
      </c>
      <c r="F3051">
        <v>161.6</v>
      </c>
    </row>
    <row r="3052" spans="1:6" x14ac:dyDescent="0.3">
      <c r="A3052">
        <v>2022</v>
      </c>
      <c r="B3052" t="s">
        <v>44</v>
      </c>
      <c r="C3052" t="s">
        <v>9</v>
      </c>
      <c r="D3052">
        <v>168.6</v>
      </c>
      <c r="E3052">
        <v>208.5</v>
      </c>
      <c r="F3052">
        <v>182.1</v>
      </c>
    </row>
    <row r="3053" spans="1:6" x14ac:dyDescent="0.3">
      <c r="A3053">
        <v>2022</v>
      </c>
      <c r="B3053" t="s">
        <v>42</v>
      </c>
      <c r="C3053" t="s">
        <v>3</v>
      </c>
      <c r="D3053">
        <v>153.80000000000001</v>
      </c>
      <c r="E3053">
        <v>157.5</v>
      </c>
      <c r="F3053">
        <v>155</v>
      </c>
    </row>
    <row r="3054" spans="1:6" x14ac:dyDescent="0.3">
      <c r="A3054">
        <v>2022</v>
      </c>
      <c r="B3054" t="s">
        <v>42</v>
      </c>
      <c r="C3054" t="s">
        <v>17</v>
      </c>
      <c r="D3054">
        <v>180.7</v>
      </c>
      <c r="E3054">
        <v>171.6</v>
      </c>
      <c r="F3054">
        <v>177.1</v>
      </c>
    </row>
    <row r="3055" spans="1:6" x14ac:dyDescent="0.3">
      <c r="A3055">
        <v>2022</v>
      </c>
      <c r="B3055" t="s">
        <v>42</v>
      </c>
      <c r="C3055" t="s">
        <v>19</v>
      </c>
      <c r="D3055">
        <v>180.4</v>
      </c>
      <c r="E3055">
        <v>169.4</v>
      </c>
      <c r="F3055">
        <v>176</v>
      </c>
    </row>
    <row r="3056" spans="1:6" x14ac:dyDescent="0.3">
      <c r="A3056">
        <v>2022</v>
      </c>
      <c r="B3056" t="s">
        <v>42</v>
      </c>
      <c r="C3056" t="s">
        <v>26</v>
      </c>
      <c r="D3056">
        <v>172.6</v>
      </c>
      <c r="E3056">
        <v>166.5</v>
      </c>
      <c r="F3056">
        <v>169</v>
      </c>
    </row>
    <row r="3057" spans="1:6" x14ac:dyDescent="0.3">
      <c r="A3057">
        <v>2022</v>
      </c>
      <c r="B3057" t="s">
        <v>42</v>
      </c>
      <c r="C3057" t="s">
        <v>5</v>
      </c>
      <c r="D3057">
        <v>169.6</v>
      </c>
      <c r="E3057">
        <v>172.8</v>
      </c>
      <c r="F3057">
        <v>170.8</v>
      </c>
    </row>
    <row r="3058" spans="1:6" x14ac:dyDescent="0.3">
      <c r="A3058">
        <v>2022</v>
      </c>
      <c r="B3058" t="s">
        <v>42</v>
      </c>
      <c r="C3058" t="s">
        <v>15</v>
      </c>
      <c r="D3058">
        <v>172.4</v>
      </c>
      <c r="E3058">
        <v>179.3</v>
      </c>
      <c r="F3058">
        <v>174.9</v>
      </c>
    </row>
    <row r="3059" spans="1:6" x14ac:dyDescent="0.3">
      <c r="A3059">
        <v>2022</v>
      </c>
      <c r="B3059" t="s">
        <v>42</v>
      </c>
      <c r="C3059" t="s">
        <v>18</v>
      </c>
      <c r="D3059">
        <v>178.7</v>
      </c>
      <c r="E3059">
        <v>157.4</v>
      </c>
      <c r="F3059">
        <v>169.9</v>
      </c>
    </row>
    <row r="3060" spans="1:6" x14ac:dyDescent="0.3">
      <c r="A3060">
        <v>2022</v>
      </c>
      <c r="B3060" t="s">
        <v>42</v>
      </c>
      <c r="C3060" t="s">
        <v>8</v>
      </c>
      <c r="D3060">
        <v>165.8</v>
      </c>
      <c r="E3060">
        <v>174.1</v>
      </c>
      <c r="F3060">
        <v>169.7</v>
      </c>
    </row>
    <row r="3061" spans="1:6" x14ac:dyDescent="0.3">
      <c r="A3061">
        <v>2022</v>
      </c>
      <c r="B3061" t="s">
        <v>42</v>
      </c>
      <c r="C3061" t="s">
        <v>21</v>
      </c>
      <c r="D3061">
        <v>176.7</v>
      </c>
      <c r="E3061">
        <v>174.9</v>
      </c>
      <c r="F3061">
        <v>176</v>
      </c>
    </row>
    <row r="3062" spans="1:6" x14ac:dyDescent="0.3">
      <c r="A3062">
        <v>2022</v>
      </c>
      <c r="B3062" t="s">
        <v>42</v>
      </c>
      <c r="C3062" t="s">
        <v>29</v>
      </c>
      <c r="D3062">
        <v>173.6</v>
      </c>
      <c r="E3062">
        <v>171.4</v>
      </c>
      <c r="F3062">
        <v>172.6</v>
      </c>
    </row>
    <row r="3063" spans="1:6" x14ac:dyDescent="0.3">
      <c r="A3063">
        <v>2022</v>
      </c>
      <c r="B3063" t="s">
        <v>42</v>
      </c>
      <c r="C3063" t="s">
        <v>23</v>
      </c>
      <c r="D3063">
        <v>178.2</v>
      </c>
      <c r="E3063">
        <v>170.9</v>
      </c>
      <c r="F3063">
        <v>175.4</v>
      </c>
    </row>
    <row r="3064" spans="1:6" x14ac:dyDescent="0.3">
      <c r="A3064">
        <v>2022</v>
      </c>
      <c r="B3064" t="s">
        <v>42</v>
      </c>
      <c r="C3064" t="s">
        <v>22</v>
      </c>
      <c r="D3064">
        <v>170.3</v>
      </c>
      <c r="E3064">
        <v>162.1</v>
      </c>
      <c r="F3064">
        <v>166.4</v>
      </c>
    </row>
    <row r="3065" spans="1:6" x14ac:dyDescent="0.3">
      <c r="A3065">
        <v>2022</v>
      </c>
      <c r="B3065" t="s">
        <v>42</v>
      </c>
      <c r="C3065" t="s">
        <v>20</v>
      </c>
      <c r="D3065" t="s">
        <v>32</v>
      </c>
      <c r="E3065">
        <v>166.8</v>
      </c>
      <c r="F3065">
        <v>166.8</v>
      </c>
    </row>
    <row r="3066" spans="1:6" x14ac:dyDescent="0.3">
      <c r="A3066">
        <v>2022</v>
      </c>
      <c r="B3066" t="s">
        <v>42</v>
      </c>
      <c r="C3066" t="s">
        <v>4</v>
      </c>
      <c r="D3066">
        <v>217.2</v>
      </c>
      <c r="E3066">
        <v>223.4</v>
      </c>
      <c r="F3066">
        <v>219.4</v>
      </c>
    </row>
    <row r="3067" spans="1:6" x14ac:dyDescent="0.3">
      <c r="A3067">
        <v>2022</v>
      </c>
      <c r="B3067" t="s">
        <v>42</v>
      </c>
      <c r="C3067" t="s">
        <v>6</v>
      </c>
      <c r="D3067">
        <v>165.4</v>
      </c>
      <c r="E3067">
        <v>166.4</v>
      </c>
      <c r="F3067">
        <v>165.8</v>
      </c>
    </row>
    <row r="3068" spans="1:6" x14ac:dyDescent="0.3">
      <c r="A3068">
        <v>2022</v>
      </c>
      <c r="B3068" t="s">
        <v>42</v>
      </c>
      <c r="C3068" t="s">
        <v>28</v>
      </c>
      <c r="D3068">
        <v>171</v>
      </c>
      <c r="E3068">
        <v>163.80000000000001</v>
      </c>
      <c r="F3068">
        <v>167.5</v>
      </c>
    </row>
    <row r="3069" spans="1:6" x14ac:dyDescent="0.3">
      <c r="A3069">
        <v>2022</v>
      </c>
      <c r="B3069" t="s">
        <v>42</v>
      </c>
      <c r="C3069" t="s">
        <v>13</v>
      </c>
      <c r="D3069">
        <v>174.2</v>
      </c>
      <c r="E3069">
        <v>159.1</v>
      </c>
      <c r="F3069">
        <v>167.9</v>
      </c>
    </row>
    <row r="3070" spans="1:6" x14ac:dyDescent="0.3">
      <c r="A3070">
        <v>2022</v>
      </c>
      <c r="B3070" t="s">
        <v>42</v>
      </c>
      <c r="C3070" t="s">
        <v>7</v>
      </c>
      <c r="D3070">
        <v>208.1</v>
      </c>
      <c r="E3070">
        <v>188.6</v>
      </c>
      <c r="F3070">
        <v>200.9</v>
      </c>
    </row>
    <row r="3071" spans="1:6" x14ac:dyDescent="0.3">
      <c r="A3071">
        <v>2022</v>
      </c>
      <c r="B3071" t="s">
        <v>42</v>
      </c>
      <c r="C3071" t="s">
        <v>16</v>
      </c>
      <c r="D3071">
        <v>192.9</v>
      </c>
      <c r="E3071">
        <v>198.3</v>
      </c>
      <c r="F3071">
        <v>194.3</v>
      </c>
    </row>
    <row r="3072" spans="1:6" x14ac:dyDescent="0.3">
      <c r="A3072">
        <v>2022</v>
      </c>
      <c r="B3072" t="s">
        <v>42</v>
      </c>
      <c r="C3072" t="s">
        <v>27</v>
      </c>
      <c r="D3072">
        <v>169.5</v>
      </c>
      <c r="E3072">
        <v>169.2</v>
      </c>
      <c r="F3072">
        <v>169.4</v>
      </c>
    </row>
    <row r="3073" spans="1:6" x14ac:dyDescent="0.3">
      <c r="A3073">
        <v>2022</v>
      </c>
      <c r="B3073" t="s">
        <v>42</v>
      </c>
      <c r="C3073" t="s">
        <v>14</v>
      </c>
      <c r="D3073">
        <v>181.9</v>
      </c>
      <c r="E3073">
        <v>186.3</v>
      </c>
      <c r="F3073">
        <v>183.9</v>
      </c>
    </row>
    <row r="3074" spans="1:6" x14ac:dyDescent="0.3">
      <c r="A3074">
        <v>2022</v>
      </c>
      <c r="B3074" t="s">
        <v>42</v>
      </c>
      <c r="C3074" t="s">
        <v>10</v>
      </c>
      <c r="D3074">
        <v>164.6</v>
      </c>
      <c r="E3074">
        <v>163.6</v>
      </c>
      <c r="F3074">
        <v>164.3</v>
      </c>
    </row>
    <row r="3075" spans="1:6" x14ac:dyDescent="0.3">
      <c r="A3075">
        <v>2022</v>
      </c>
      <c r="B3075" t="s">
        <v>42</v>
      </c>
      <c r="C3075" t="s">
        <v>25</v>
      </c>
      <c r="D3075">
        <v>168</v>
      </c>
      <c r="E3075">
        <v>164.1</v>
      </c>
      <c r="F3075">
        <v>165.8</v>
      </c>
    </row>
    <row r="3076" spans="1:6" x14ac:dyDescent="0.3">
      <c r="A3076">
        <v>2022</v>
      </c>
      <c r="B3076" t="s">
        <v>42</v>
      </c>
      <c r="C3076" t="s">
        <v>12</v>
      </c>
      <c r="D3076">
        <v>188.9</v>
      </c>
      <c r="E3076">
        <v>183.5</v>
      </c>
      <c r="F3076">
        <v>187.1</v>
      </c>
    </row>
    <row r="3077" spans="1:6" x14ac:dyDescent="0.3">
      <c r="A3077">
        <v>2022</v>
      </c>
      <c r="B3077" t="s">
        <v>42</v>
      </c>
      <c r="C3077" t="s">
        <v>11</v>
      </c>
      <c r="D3077">
        <v>119.1</v>
      </c>
      <c r="E3077">
        <v>121.4</v>
      </c>
      <c r="F3077">
        <v>119.9</v>
      </c>
    </row>
    <row r="3078" spans="1:6" x14ac:dyDescent="0.3">
      <c r="A3078">
        <v>2022</v>
      </c>
      <c r="B3078" t="s">
        <v>42</v>
      </c>
      <c r="C3078" t="s">
        <v>24</v>
      </c>
      <c r="D3078">
        <v>165.5</v>
      </c>
      <c r="E3078">
        <v>157.19999999999999</v>
      </c>
      <c r="F3078">
        <v>161.1</v>
      </c>
    </row>
    <row r="3079" spans="1:6" x14ac:dyDescent="0.3">
      <c r="A3079">
        <v>2022</v>
      </c>
      <c r="B3079" t="s">
        <v>42</v>
      </c>
      <c r="C3079" t="s">
        <v>9</v>
      </c>
      <c r="D3079">
        <v>167.3</v>
      </c>
      <c r="E3079">
        <v>211.5</v>
      </c>
      <c r="F3079">
        <v>182.3</v>
      </c>
    </row>
    <row r="3080" spans="1:6" x14ac:dyDescent="0.3">
      <c r="A3080">
        <v>2022</v>
      </c>
      <c r="B3080" t="s">
        <v>38</v>
      </c>
      <c r="C3080" t="s">
        <v>3</v>
      </c>
      <c r="D3080">
        <v>150.19999999999999</v>
      </c>
      <c r="E3080">
        <v>153.69999999999999</v>
      </c>
      <c r="F3080">
        <v>151.30000000000001</v>
      </c>
    </row>
    <row r="3081" spans="1:6" x14ac:dyDescent="0.3">
      <c r="A3081">
        <v>2022</v>
      </c>
      <c r="B3081" t="s">
        <v>38</v>
      </c>
      <c r="C3081" t="s">
        <v>17</v>
      </c>
      <c r="D3081">
        <v>175.4</v>
      </c>
      <c r="E3081">
        <v>167.1</v>
      </c>
      <c r="F3081">
        <v>172.1</v>
      </c>
    </row>
    <row r="3082" spans="1:6" x14ac:dyDescent="0.3">
      <c r="A3082">
        <v>2022</v>
      </c>
      <c r="B3082" t="s">
        <v>38</v>
      </c>
      <c r="C3082" t="s">
        <v>19</v>
      </c>
      <c r="D3082">
        <v>175.1</v>
      </c>
      <c r="E3082">
        <v>164.9</v>
      </c>
      <c r="F3082">
        <v>171.1</v>
      </c>
    </row>
    <row r="3083" spans="1:6" x14ac:dyDescent="0.3">
      <c r="A3083">
        <v>2022</v>
      </c>
      <c r="B3083" t="s">
        <v>38</v>
      </c>
      <c r="C3083" t="s">
        <v>26</v>
      </c>
      <c r="D3083">
        <v>170.6</v>
      </c>
      <c r="E3083">
        <v>162.69999999999999</v>
      </c>
      <c r="F3083">
        <v>166</v>
      </c>
    </row>
    <row r="3084" spans="1:6" x14ac:dyDescent="0.3">
      <c r="A3084">
        <v>2022</v>
      </c>
      <c r="B3084" t="s">
        <v>38</v>
      </c>
      <c r="C3084" t="s">
        <v>5</v>
      </c>
      <c r="D3084">
        <v>167.9</v>
      </c>
      <c r="E3084">
        <v>167.7</v>
      </c>
      <c r="F3084">
        <v>167.8</v>
      </c>
    </row>
    <row r="3085" spans="1:6" x14ac:dyDescent="0.3">
      <c r="A3085">
        <v>2022</v>
      </c>
      <c r="B3085" t="s">
        <v>38</v>
      </c>
      <c r="C3085" t="s">
        <v>15</v>
      </c>
      <c r="D3085">
        <v>166.6</v>
      </c>
      <c r="E3085">
        <v>171.5</v>
      </c>
      <c r="F3085">
        <v>168.4</v>
      </c>
    </row>
    <row r="3086" spans="1:6" x14ac:dyDescent="0.3">
      <c r="A3086">
        <v>2022</v>
      </c>
      <c r="B3086" t="s">
        <v>38</v>
      </c>
      <c r="C3086" t="s">
        <v>18</v>
      </c>
      <c r="D3086">
        <v>173.2</v>
      </c>
      <c r="E3086">
        <v>152.6</v>
      </c>
      <c r="F3086">
        <v>164.6</v>
      </c>
    </row>
    <row r="3087" spans="1:6" x14ac:dyDescent="0.3">
      <c r="A3087">
        <v>2022</v>
      </c>
      <c r="B3087" t="s">
        <v>38</v>
      </c>
      <c r="C3087" t="s">
        <v>8</v>
      </c>
      <c r="D3087">
        <v>155.9</v>
      </c>
      <c r="E3087">
        <v>159.6</v>
      </c>
      <c r="F3087">
        <v>157.6</v>
      </c>
    </row>
    <row r="3088" spans="1:6" x14ac:dyDescent="0.3">
      <c r="A3088">
        <v>2022</v>
      </c>
      <c r="B3088" t="s">
        <v>38</v>
      </c>
      <c r="C3088" t="s">
        <v>21</v>
      </c>
      <c r="D3088">
        <v>168.9</v>
      </c>
      <c r="E3088">
        <v>164.5</v>
      </c>
      <c r="F3088">
        <v>167.2</v>
      </c>
    </row>
    <row r="3089" spans="1:6" x14ac:dyDescent="0.3">
      <c r="A3089">
        <v>2022</v>
      </c>
      <c r="B3089" t="s">
        <v>38</v>
      </c>
      <c r="C3089" t="s">
        <v>29</v>
      </c>
      <c r="D3089">
        <v>168.7</v>
      </c>
      <c r="E3089">
        <v>166.5</v>
      </c>
      <c r="F3089">
        <v>167.7</v>
      </c>
    </row>
    <row r="3090" spans="1:6" x14ac:dyDescent="0.3">
      <c r="A3090">
        <v>2022</v>
      </c>
      <c r="B3090" t="s">
        <v>38</v>
      </c>
      <c r="C3090" t="s">
        <v>23</v>
      </c>
      <c r="D3090">
        <v>176</v>
      </c>
      <c r="E3090">
        <v>168.2</v>
      </c>
      <c r="F3090">
        <v>173</v>
      </c>
    </row>
    <row r="3091" spans="1:6" x14ac:dyDescent="0.3">
      <c r="A3091">
        <v>2022</v>
      </c>
      <c r="B3091" t="s">
        <v>38</v>
      </c>
      <c r="C3091" t="s">
        <v>22</v>
      </c>
      <c r="D3091">
        <v>166.5</v>
      </c>
      <c r="E3091">
        <v>158.6</v>
      </c>
      <c r="F3091">
        <v>162.80000000000001</v>
      </c>
    </row>
    <row r="3092" spans="1:6" x14ac:dyDescent="0.3">
      <c r="A3092">
        <v>2022</v>
      </c>
      <c r="B3092" t="s">
        <v>38</v>
      </c>
      <c r="C3092" t="s">
        <v>20</v>
      </c>
      <c r="D3092" t="s">
        <v>32</v>
      </c>
      <c r="E3092">
        <v>165.3</v>
      </c>
      <c r="F3092">
        <v>165.3</v>
      </c>
    </row>
    <row r="3093" spans="1:6" x14ac:dyDescent="0.3">
      <c r="A3093">
        <v>2022</v>
      </c>
      <c r="B3093" t="s">
        <v>38</v>
      </c>
      <c r="C3093" t="s">
        <v>4</v>
      </c>
      <c r="D3093">
        <v>208</v>
      </c>
      <c r="E3093">
        <v>215.8</v>
      </c>
      <c r="F3093">
        <v>210.7</v>
      </c>
    </row>
    <row r="3094" spans="1:6" x14ac:dyDescent="0.3">
      <c r="A3094">
        <v>2022</v>
      </c>
      <c r="B3094" t="s">
        <v>38</v>
      </c>
      <c r="C3094" t="s">
        <v>6</v>
      </c>
      <c r="D3094">
        <v>162</v>
      </c>
      <c r="E3094">
        <v>162.6</v>
      </c>
      <c r="F3094">
        <v>162.19999999999999</v>
      </c>
    </row>
    <row r="3095" spans="1:6" x14ac:dyDescent="0.3">
      <c r="A3095">
        <v>2022</v>
      </c>
      <c r="B3095" t="s">
        <v>38</v>
      </c>
      <c r="C3095" t="s">
        <v>28</v>
      </c>
      <c r="D3095">
        <v>168.3</v>
      </c>
      <c r="E3095">
        <v>160.6</v>
      </c>
      <c r="F3095">
        <v>164.6</v>
      </c>
    </row>
    <row r="3096" spans="1:6" x14ac:dyDescent="0.3">
      <c r="A3096">
        <v>2022</v>
      </c>
      <c r="B3096" t="s">
        <v>38</v>
      </c>
      <c r="C3096" t="s">
        <v>13</v>
      </c>
      <c r="D3096">
        <v>171.2</v>
      </c>
      <c r="E3096">
        <v>157.1</v>
      </c>
      <c r="F3096">
        <v>165.3</v>
      </c>
    </row>
    <row r="3097" spans="1:6" x14ac:dyDescent="0.3">
      <c r="A3097">
        <v>2022</v>
      </c>
      <c r="B3097" t="s">
        <v>38</v>
      </c>
      <c r="C3097" t="s">
        <v>7</v>
      </c>
      <c r="D3097">
        <v>203.1</v>
      </c>
      <c r="E3097">
        <v>180</v>
      </c>
      <c r="F3097">
        <v>194.6</v>
      </c>
    </row>
    <row r="3098" spans="1:6" x14ac:dyDescent="0.3">
      <c r="A3098">
        <v>2022</v>
      </c>
      <c r="B3098" t="s">
        <v>38</v>
      </c>
      <c r="C3098" t="s">
        <v>16</v>
      </c>
      <c r="D3098">
        <v>192.3</v>
      </c>
      <c r="E3098">
        <v>197.5</v>
      </c>
      <c r="F3098">
        <v>193.7</v>
      </c>
    </row>
    <row r="3099" spans="1:6" x14ac:dyDescent="0.3">
      <c r="A3099">
        <v>2022</v>
      </c>
      <c r="B3099" t="s">
        <v>38</v>
      </c>
      <c r="C3099" t="s">
        <v>27</v>
      </c>
      <c r="D3099">
        <v>167.4</v>
      </c>
      <c r="E3099">
        <v>166.8</v>
      </c>
      <c r="F3099">
        <v>167.2</v>
      </c>
    </row>
    <row r="3100" spans="1:6" x14ac:dyDescent="0.3">
      <c r="A3100">
        <v>2022</v>
      </c>
      <c r="B3100" t="s">
        <v>38</v>
      </c>
      <c r="C3100" t="s">
        <v>14</v>
      </c>
      <c r="D3100">
        <v>177.4</v>
      </c>
      <c r="E3100">
        <v>181.5</v>
      </c>
      <c r="F3100">
        <v>179.3</v>
      </c>
    </row>
    <row r="3101" spans="1:6" x14ac:dyDescent="0.3">
      <c r="A3101">
        <v>2022</v>
      </c>
      <c r="B3101" t="s">
        <v>38</v>
      </c>
      <c r="C3101" t="s">
        <v>10</v>
      </c>
      <c r="D3101">
        <v>164.2</v>
      </c>
      <c r="E3101">
        <v>163.4</v>
      </c>
      <c r="F3101">
        <v>163.9</v>
      </c>
    </row>
    <row r="3102" spans="1:6" x14ac:dyDescent="0.3">
      <c r="A3102">
        <v>2022</v>
      </c>
      <c r="B3102" t="s">
        <v>38</v>
      </c>
      <c r="C3102" t="s">
        <v>25</v>
      </c>
      <c r="D3102">
        <v>166.6</v>
      </c>
      <c r="E3102">
        <v>160.80000000000001</v>
      </c>
      <c r="F3102">
        <v>163.30000000000001</v>
      </c>
    </row>
    <row r="3103" spans="1:6" x14ac:dyDescent="0.3">
      <c r="A3103">
        <v>2022</v>
      </c>
      <c r="B3103" t="s">
        <v>38</v>
      </c>
      <c r="C3103" t="s">
        <v>12</v>
      </c>
      <c r="D3103">
        <v>178.7</v>
      </c>
      <c r="E3103">
        <v>174.7</v>
      </c>
      <c r="F3103">
        <v>177.4</v>
      </c>
    </row>
    <row r="3104" spans="1:6" x14ac:dyDescent="0.3">
      <c r="A3104">
        <v>2022</v>
      </c>
      <c r="B3104" t="s">
        <v>38</v>
      </c>
      <c r="C3104" t="s">
        <v>11</v>
      </c>
      <c r="D3104">
        <v>118.1</v>
      </c>
      <c r="E3104">
        <v>120.3</v>
      </c>
      <c r="F3104">
        <v>118.8</v>
      </c>
    </row>
    <row r="3105" spans="1:6" x14ac:dyDescent="0.3">
      <c r="A3105">
        <v>2022</v>
      </c>
      <c r="B3105" t="s">
        <v>38</v>
      </c>
      <c r="C3105" t="s">
        <v>24</v>
      </c>
      <c r="D3105">
        <v>162</v>
      </c>
      <c r="E3105">
        <v>154.19999999999999</v>
      </c>
      <c r="F3105">
        <v>157.9</v>
      </c>
    </row>
    <row r="3106" spans="1:6" x14ac:dyDescent="0.3">
      <c r="A3106">
        <v>2022</v>
      </c>
      <c r="B3106" t="s">
        <v>38</v>
      </c>
      <c r="C3106" t="s">
        <v>9</v>
      </c>
      <c r="D3106">
        <v>155.80000000000001</v>
      </c>
      <c r="E3106">
        <v>188.4</v>
      </c>
      <c r="F3106">
        <v>166.9</v>
      </c>
    </row>
    <row r="3107" spans="1:6" x14ac:dyDescent="0.3">
      <c r="A3107">
        <v>2022</v>
      </c>
      <c r="B3107" t="s">
        <v>41</v>
      </c>
      <c r="C3107" t="s">
        <v>3</v>
      </c>
      <c r="D3107">
        <v>152.9</v>
      </c>
      <c r="E3107">
        <v>156.69999999999999</v>
      </c>
      <c r="F3107">
        <v>154.1</v>
      </c>
    </row>
    <row r="3108" spans="1:6" x14ac:dyDescent="0.3">
      <c r="A3108">
        <v>2022</v>
      </c>
      <c r="B3108" t="s">
        <v>41</v>
      </c>
      <c r="C3108" t="s">
        <v>17</v>
      </c>
      <c r="D3108">
        <v>179.3</v>
      </c>
      <c r="E3108">
        <v>170</v>
      </c>
      <c r="F3108">
        <v>175.6</v>
      </c>
    </row>
    <row r="3109" spans="1:6" x14ac:dyDescent="0.3">
      <c r="A3109">
        <v>2022</v>
      </c>
      <c r="B3109" t="s">
        <v>41</v>
      </c>
      <c r="C3109" t="s">
        <v>19</v>
      </c>
      <c r="D3109">
        <v>179</v>
      </c>
      <c r="E3109">
        <v>167.8</v>
      </c>
      <c r="F3109">
        <v>174.6</v>
      </c>
    </row>
    <row r="3110" spans="1:6" x14ac:dyDescent="0.3">
      <c r="A3110">
        <v>2022</v>
      </c>
      <c r="B3110" t="s">
        <v>41</v>
      </c>
      <c r="C3110" t="s">
        <v>26</v>
      </c>
      <c r="D3110">
        <v>171.8</v>
      </c>
      <c r="E3110">
        <v>165.2</v>
      </c>
      <c r="F3110">
        <v>167.9</v>
      </c>
    </row>
    <row r="3111" spans="1:6" x14ac:dyDescent="0.3">
      <c r="A3111">
        <v>2022</v>
      </c>
      <c r="B3111" t="s">
        <v>41</v>
      </c>
      <c r="C3111" t="s">
        <v>5</v>
      </c>
      <c r="D3111">
        <v>161.4</v>
      </c>
      <c r="E3111">
        <v>164.1</v>
      </c>
      <c r="F3111">
        <v>162.4</v>
      </c>
    </row>
    <row r="3112" spans="1:6" x14ac:dyDescent="0.3">
      <c r="A3112">
        <v>2022</v>
      </c>
      <c r="B3112" t="s">
        <v>41</v>
      </c>
      <c r="C3112" t="s">
        <v>15</v>
      </c>
      <c r="D3112">
        <v>170.8</v>
      </c>
      <c r="E3112">
        <v>177.5</v>
      </c>
      <c r="F3112">
        <v>173.3</v>
      </c>
    </row>
    <row r="3113" spans="1:6" x14ac:dyDescent="0.3">
      <c r="A3113">
        <v>2022</v>
      </c>
      <c r="B3113" t="s">
        <v>41</v>
      </c>
      <c r="C3113" t="s">
        <v>18</v>
      </c>
      <c r="D3113">
        <v>177.2</v>
      </c>
      <c r="E3113">
        <v>155.9</v>
      </c>
      <c r="F3113">
        <v>168.4</v>
      </c>
    </row>
    <row r="3114" spans="1:6" x14ac:dyDescent="0.3">
      <c r="A3114">
        <v>2022</v>
      </c>
      <c r="B3114" t="s">
        <v>41</v>
      </c>
      <c r="C3114" t="s">
        <v>8</v>
      </c>
      <c r="D3114">
        <v>168</v>
      </c>
      <c r="E3114">
        <v>174.5</v>
      </c>
      <c r="F3114">
        <v>171</v>
      </c>
    </row>
    <row r="3115" spans="1:6" x14ac:dyDescent="0.3">
      <c r="A3115">
        <v>2022</v>
      </c>
      <c r="B3115" t="s">
        <v>41</v>
      </c>
      <c r="C3115" t="s">
        <v>21</v>
      </c>
      <c r="D3115">
        <v>175.3</v>
      </c>
      <c r="E3115">
        <v>173.5</v>
      </c>
      <c r="F3115">
        <v>174.6</v>
      </c>
    </row>
    <row r="3116" spans="1:6" x14ac:dyDescent="0.3">
      <c r="A3116">
        <v>2022</v>
      </c>
      <c r="B3116" t="s">
        <v>41</v>
      </c>
      <c r="C3116" t="s">
        <v>29</v>
      </c>
      <c r="D3116">
        <v>172.5</v>
      </c>
      <c r="E3116">
        <v>170.8</v>
      </c>
      <c r="F3116">
        <v>171.7</v>
      </c>
    </row>
    <row r="3117" spans="1:6" x14ac:dyDescent="0.3">
      <c r="A3117">
        <v>2022</v>
      </c>
      <c r="B3117" t="s">
        <v>41</v>
      </c>
      <c r="C3117" t="s">
        <v>23</v>
      </c>
      <c r="D3117">
        <v>177.7</v>
      </c>
      <c r="E3117">
        <v>170.1</v>
      </c>
      <c r="F3117">
        <v>174.8</v>
      </c>
    </row>
    <row r="3118" spans="1:6" x14ac:dyDescent="0.3">
      <c r="A3118">
        <v>2022</v>
      </c>
      <c r="B3118" t="s">
        <v>41</v>
      </c>
      <c r="C3118" t="s">
        <v>22</v>
      </c>
      <c r="D3118">
        <v>168.9</v>
      </c>
      <c r="E3118">
        <v>161.1</v>
      </c>
      <c r="F3118">
        <v>165.2</v>
      </c>
    </row>
    <row r="3119" spans="1:6" x14ac:dyDescent="0.3">
      <c r="A3119">
        <v>2022</v>
      </c>
      <c r="B3119" t="s">
        <v>41</v>
      </c>
      <c r="C3119" t="s">
        <v>20</v>
      </c>
      <c r="D3119" t="s">
        <v>32</v>
      </c>
      <c r="E3119">
        <v>167.5</v>
      </c>
      <c r="F3119">
        <v>167.5</v>
      </c>
    </row>
    <row r="3120" spans="1:6" x14ac:dyDescent="0.3">
      <c r="A3120">
        <v>2022</v>
      </c>
      <c r="B3120" t="s">
        <v>41</v>
      </c>
      <c r="C3120" t="s">
        <v>4</v>
      </c>
      <c r="D3120">
        <v>214.7</v>
      </c>
      <c r="E3120">
        <v>221.2</v>
      </c>
      <c r="F3120">
        <v>217</v>
      </c>
    </row>
    <row r="3121" spans="1:6" x14ac:dyDescent="0.3">
      <c r="A3121">
        <v>2022</v>
      </c>
      <c r="B3121" t="s">
        <v>41</v>
      </c>
      <c r="C3121" t="s">
        <v>6</v>
      </c>
      <c r="D3121">
        <v>164.6</v>
      </c>
      <c r="E3121">
        <v>165.4</v>
      </c>
      <c r="F3121">
        <v>164.9</v>
      </c>
    </row>
    <row r="3122" spans="1:6" x14ac:dyDescent="0.3">
      <c r="A3122">
        <v>2022</v>
      </c>
      <c r="B3122" t="s">
        <v>41</v>
      </c>
      <c r="C3122" t="s">
        <v>28</v>
      </c>
      <c r="D3122">
        <v>170.9</v>
      </c>
      <c r="E3122">
        <v>163.80000000000001</v>
      </c>
      <c r="F3122">
        <v>167.5</v>
      </c>
    </row>
    <row r="3123" spans="1:6" x14ac:dyDescent="0.3">
      <c r="A3123">
        <v>2022</v>
      </c>
      <c r="B3123" t="s">
        <v>41</v>
      </c>
      <c r="C3123" t="s">
        <v>13</v>
      </c>
      <c r="D3123">
        <v>173.2</v>
      </c>
      <c r="E3123">
        <v>158.5</v>
      </c>
      <c r="F3123">
        <v>167.1</v>
      </c>
    </row>
    <row r="3124" spans="1:6" x14ac:dyDescent="0.3">
      <c r="A3124">
        <v>2022</v>
      </c>
      <c r="B3124" t="s">
        <v>41</v>
      </c>
      <c r="C3124" t="s">
        <v>7</v>
      </c>
      <c r="D3124">
        <v>209.9</v>
      </c>
      <c r="E3124">
        <v>189.5</v>
      </c>
      <c r="F3124">
        <v>202.4</v>
      </c>
    </row>
    <row r="3125" spans="1:6" x14ac:dyDescent="0.3">
      <c r="A3125">
        <v>2022</v>
      </c>
      <c r="B3125" t="s">
        <v>41</v>
      </c>
      <c r="C3125" t="s">
        <v>16</v>
      </c>
      <c r="D3125">
        <v>192.9</v>
      </c>
      <c r="E3125">
        <v>197.5</v>
      </c>
      <c r="F3125">
        <v>194.1</v>
      </c>
    </row>
    <row r="3126" spans="1:6" x14ac:dyDescent="0.3">
      <c r="A3126">
        <v>2022</v>
      </c>
      <c r="B3126" t="s">
        <v>41</v>
      </c>
      <c r="C3126" t="s">
        <v>27</v>
      </c>
      <c r="D3126">
        <v>168.5</v>
      </c>
      <c r="E3126">
        <v>168.2</v>
      </c>
      <c r="F3126">
        <v>168.4</v>
      </c>
    </row>
    <row r="3127" spans="1:6" x14ac:dyDescent="0.3">
      <c r="A3127">
        <v>2022</v>
      </c>
      <c r="B3127" t="s">
        <v>41</v>
      </c>
      <c r="C3127" t="s">
        <v>14</v>
      </c>
      <c r="D3127">
        <v>180.4</v>
      </c>
      <c r="E3127">
        <v>184.9</v>
      </c>
      <c r="F3127">
        <v>182.5</v>
      </c>
    </row>
    <row r="3128" spans="1:6" x14ac:dyDescent="0.3">
      <c r="A3128">
        <v>2022</v>
      </c>
      <c r="B3128" t="s">
        <v>41</v>
      </c>
      <c r="C3128" t="s">
        <v>10</v>
      </c>
      <c r="D3128">
        <v>165</v>
      </c>
      <c r="E3128">
        <v>164.1</v>
      </c>
      <c r="F3128">
        <v>164.7</v>
      </c>
    </row>
    <row r="3129" spans="1:6" x14ac:dyDescent="0.3">
      <c r="A3129">
        <v>2022</v>
      </c>
      <c r="B3129" t="s">
        <v>41</v>
      </c>
      <c r="C3129" t="s">
        <v>25</v>
      </c>
      <c r="D3129">
        <v>167.6</v>
      </c>
      <c r="E3129">
        <v>163.19999999999999</v>
      </c>
      <c r="F3129">
        <v>165.1</v>
      </c>
    </row>
    <row r="3130" spans="1:6" x14ac:dyDescent="0.3">
      <c r="A3130">
        <v>2022</v>
      </c>
      <c r="B3130" t="s">
        <v>41</v>
      </c>
      <c r="C3130" t="s">
        <v>12</v>
      </c>
      <c r="D3130">
        <v>186.6</v>
      </c>
      <c r="E3130">
        <v>181.4</v>
      </c>
      <c r="F3130">
        <v>184.9</v>
      </c>
    </row>
    <row r="3131" spans="1:6" x14ac:dyDescent="0.3">
      <c r="A3131">
        <v>2022</v>
      </c>
      <c r="B3131" t="s">
        <v>41</v>
      </c>
      <c r="C3131" t="s">
        <v>11</v>
      </c>
      <c r="D3131">
        <v>118.9</v>
      </c>
      <c r="E3131">
        <v>121.2</v>
      </c>
      <c r="F3131">
        <v>119.7</v>
      </c>
    </row>
    <row r="3132" spans="1:6" x14ac:dyDescent="0.3">
      <c r="A3132">
        <v>2022</v>
      </c>
      <c r="B3132" t="s">
        <v>41</v>
      </c>
      <c r="C3132" t="s">
        <v>24</v>
      </c>
      <c r="D3132">
        <v>167.1</v>
      </c>
      <c r="E3132">
        <v>159.4</v>
      </c>
      <c r="F3132">
        <v>163</v>
      </c>
    </row>
    <row r="3133" spans="1:6" x14ac:dyDescent="0.3">
      <c r="A3133">
        <v>2022</v>
      </c>
      <c r="B3133" t="s">
        <v>41</v>
      </c>
      <c r="C3133" t="s">
        <v>9</v>
      </c>
      <c r="D3133">
        <v>160.4</v>
      </c>
      <c r="E3133">
        <v>203.2</v>
      </c>
      <c r="F3133">
        <v>174.9</v>
      </c>
    </row>
    <row r="3134" spans="1:6" x14ac:dyDescent="0.3">
      <c r="A3134">
        <v>2022</v>
      </c>
      <c r="B3134" t="s">
        <v>53</v>
      </c>
      <c r="C3134" t="s">
        <v>3</v>
      </c>
      <c r="D3134">
        <v>166.9</v>
      </c>
      <c r="E3134">
        <v>168.4</v>
      </c>
      <c r="F3134">
        <v>167.4</v>
      </c>
    </row>
    <row r="3135" spans="1:6" x14ac:dyDescent="0.3">
      <c r="A3135">
        <v>2022</v>
      </c>
      <c r="B3135" t="s">
        <v>53</v>
      </c>
      <c r="C3135" t="s">
        <v>17</v>
      </c>
      <c r="D3135">
        <v>187.2</v>
      </c>
      <c r="E3135">
        <v>176.7</v>
      </c>
      <c r="F3135">
        <v>183.1</v>
      </c>
    </row>
    <row r="3136" spans="1:6" x14ac:dyDescent="0.3">
      <c r="A3136">
        <v>2022</v>
      </c>
      <c r="B3136" t="s">
        <v>53</v>
      </c>
      <c r="C3136" t="s">
        <v>19</v>
      </c>
      <c r="D3136">
        <v>186.9</v>
      </c>
      <c r="E3136">
        <v>174.7</v>
      </c>
      <c r="F3136">
        <v>182.1</v>
      </c>
    </row>
    <row r="3137" spans="1:6" x14ac:dyDescent="0.3">
      <c r="A3137">
        <v>2022</v>
      </c>
      <c r="B3137" t="s">
        <v>53</v>
      </c>
      <c r="C3137" t="s">
        <v>26</v>
      </c>
      <c r="D3137">
        <v>176.9</v>
      </c>
      <c r="E3137">
        <v>171.5</v>
      </c>
      <c r="F3137">
        <v>173.7</v>
      </c>
    </row>
    <row r="3138" spans="1:6" x14ac:dyDescent="0.3">
      <c r="A3138">
        <v>2022</v>
      </c>
      <c r="B3138" t="s">
        <v>53</v>
      </c>
      <c r="C3138" t="s">
        <v>5</v>
      </c>
      <c r="D3138">
        <v>180.2</v>
      </c>
      <c r="E3138">
        <v>183.2</v>
      </c>
      <c r="F3138">
        <v>181.4</v>
      </c>
    </row>
    <row r="3139" spans="1:6" x14ac:dyDescent="0.3">
      <c r="A3139">
        <v>2022</v>
      </c>
      <c r="B3139" t="s">
        <v>53</v>
      </c>
      <c r="C3139" t="s">
        <v>15</v>
      </c>
      <c r="D3139">
        <v>176.6</v>
      </c>
      <c r="E3139">
        <v>181.3</v>
      </c>
      <c r="F3139">
        <v>178.3</v>
      </c>
    </row>
    <row r="3140" spans="1:6" x14ac:dyDescent="0.3">
      <c r="A3140">
        <v>2022</v>
      </c>
      <c r="B3140" t="s">
        <v>53</v>
      </c>
      <c r="C3140" t="s">
        <v>18</v>
      </c>
      <c r="D3140">
        <v>185.2</v>
      </c>
      <c r="E3140">
        <v>163.5</v>
      </c>
      <c r="F3140">
        <v>176.2</v>
      </c>
    </row>
    <row r="3141" spans="1:6" x14ac:dyDescent="0.3">
      <c r="A3141">
        <v>2022</v>
      </c>
      <c r="B3141" t="s">
        <v>53</v>
      </c>
      <c r="C3141" t="s">
        <v>8</v>
      </c>
      <c r="D3141">
        <v>159.1</v>
      </c>
      <c r="E3141">
        <v>162.6</v>
      </c>
      <c r="F3141">
        <v>160.69999999999999</v>
      </c>
    </row>
    <row r="3142" spans="1:6" x14ac:dyDescent="0.3">
      <c r="A3142">
        <v>2022</v>
      </c>
      <c r="B3142" t="s">
        <v>53</v>
      </c>
      <c r="C3142" t="s">
        <v>21</v>
      </c>
      <c r="D3142">
        <v>181.9</v>
      </c>
      <c r="E3142">
        <v>180.3</v>
      </c>
      <c r="F3142">
        <v>181.3</v>
      </c>
    </row>
    <row r="3143" spans="1:6" x14ac:dyDescent="0.3">
      <c r="A3143">
        <v>2022</v>
      </c>
      <c r="B3143" t="s">
        <v>53</v>
      </c>
      <c r="C3143" t="s">
        <v>29</v>
      </c>
      <c r="D3143">
        <v>177.8</v>
      </c>
      <c r="E3143">
        <v>174.1</v>
      </c>
      <c r="F3143">
        <v>176.5</v>
      </c>
    </row>
    <row r="3144" spans="1:6" x14ac:dyDescent="0.3">
      <c r="A3144">
        <v>2022</v>
      </c>
      <c r="B3144" t="s">
        <v>53</v>
      </c>
      <c r="C3144" t="s">
        <v>23</v>
      </c>
      <c r="D3144">
        <v>182.3</v>
      </c>
      <c r="E3144">
        <v>175.8</v>
      </c>
      <c r="F3144">
        <v>179.8</v>
      </c>
    </row>
    <row r="3145" spans="1:6" x14ac:dyDescent="0.3">
      <c r="A3145">
        <v>2022</v>
      </c>
      <c r="B3145" t="s">
        <v>53</v>
      </c>
      <c r="C3145" t="s">
        <v>22</v>
      </c>
      <c r="D3145">
        <v>175.5</v>
      </c>
      <c r="E3145">
        <v>166.9</v>
      </c>
      <c r="F3145">
        <v>171.4</v>
      </c>
    </row>
    <row r="3146" spans="1:6" x14ac:dyDescent="0.3">
      <c r="A3146">
        <v>2022</v>
      </c>
      <c r="B3146" t="s">
        <v>53</v>
      </c>
      <c r="C3146" t="s">
        <v>20</v>
      </c>
      <c r="D3146" t="s">
        <v>32</v>
      </c>
      <c r="E3146">
        <v>171.8</v>
      </c>
      <c r="F3146">
        <v>171.8</v>
      </c>
    </row>
    <row r="3147" spans="1:6" x14ac:dyDescent="0.3">
      <c r="A3147">
        <v>2022</v>
      </c>
      <c r="B3147" t="s">
        <v>53</v>
      </c>
      <c r="C3147" t="s">
        <v>4</v>
      </c>
      <c r="D3147">
        <v>207.2</v>
      </c>
      <c r="E3147">
        <v>213.4</v>
      </c>
      <c r="F3147">
        <v>209.4</v>
      </c>
    </row>
    <row r="3148" spans="1:6" x14ac:dyDescent="0.3">
      <c r="A3148">
        <v>2022</v>
      </c>
      <c r="B3148" t="s">
        <v>53</v>
      </c>
      <c r="C3148" t="s">
        <v>6</v>
      </c>
      <c r="D3148">
        <v>172.3</v>
      </c>
      <c r="E3148">
        <v>172.3</v>
      </c>
      <c r="F3148">
        <v>172.3</v>
      </c>
    </row>
    <row r="3149" spans="1:6" x14ac:dyDescent="0.3">
      <c r="A3149">
        <v>2022</v>
      </c>
      <c r="B3149" t="s">
        <v>53</v>
      </c>
      <c r="C3149" t="s">
        <v>28</v>
      </c>
      <c r="D3149">
        <v>174.6</v>
      </c>
      <c r="E3149">
        <v>167.4</v>
      </c>
      <c r="F3149">
        <v>171.1</v>
      </c>
    </row>
    <row r="3150" spans="1:6" x14ac:dyDescent="0.3">
      <c r="A3150">
        <v>2022</v>
      </c>
      <c r="B3150" t="s">
        <v>53</v>
      </c>
      <c r="C3150" t="s">
        <v>13</v>
      </c>
      <c r="D3150">
        <v>176.4</v>
      </c>
      <c r="E3150">
        <v>162.1</v>
      </c>
      <c r="F3150">
        <v>170.4</v>
      </c>
    </row>
    <row r="3151" spans="1:6" x14ac:dyDescent="0.3">
      <c r="A3151">
        <v>2022</v>
      </c>
      <c r="B3151" t="s">
        <v>53</v>
      </c>
      <c r="C3151" t="s">
        <v>7</v>
      </c>
      <c r="D3151">
        <v>194</v>
      </c>
      <c r="E3151">
        <v>180</v>
      </c>
      <c r="F3151">
        <v>188.9</v>
      </c>
    </row>
    <row r="3152" spans="1:6" x14ac:dyDescent="0.3">
      <c r="A3152">
        <v>2022</v>
      </c>
      <c r="B3152" t="s">
        <v>53</v>
      </c>
      <c r="C3152" t="s">
        <v>16</v>
      </c>
      <c r="D3152">
        <v>195.5</v>
      </c>
      <c r="E3152">
        <v>200.6</v>
      </c>
      <c r="F3152">
        <v>196.9</v>
      </c>
    </row>
    <row r="3153" spans="1:6" x14ac:dyDescent="0.3">
      <c r="A3153">
        <v>2022</v>
      </c>
      <c r="B3153" t="s">
        <v>53</v>
      </c>
      <c r="C3153" t="s">
        <v>27</v>
      </c>
      <c r="D3153">
        <v>173.4</v>
      </c>
      <c r="E3153">
        <v>173.8</v>
      </c>
      <c r="F3153">
        <v>173.6</v>
      </c>
    </row>
    <row r="3154" spans="1:6" x14ac:dyDescent="0.3">
      <c r="A3154">
        <v>2022</v>
      </c>
      <c r="B3154" t="s">
        <v>53</v>
      </c>
      <c r="C3154" t="s">
        <v>14</v>
      </c>
      <c r="D3154">
        <v>186.9</v>
      </c>
      <c r="E3154">
        <v>192.4</v>
      </c>
      <c r="F3154">
        <v>189.5</v>
      </c>
    </row>
    <row r="3155" spans="1:6" x14ac:dyDescent="0.3">
      <c r="A3155">
        <v>2022</v>
      </c>
      <c r="B3155" t="s">
        <v>53</v>
      </c>
      <c r="C3155" t="s">
        <v>10</v>
      </c>
      <c r="D3155">
        <v>170.2</v>
      </c>
      <c r="E3155">
        <v>171</v>
      </c>
      <c r="F3155">
        <v>170.5</v>
      </c>
    </row>
    <row r="3156" spans="1:6" x14ac:dyDescent="0.3">
      <c r="A3156">
        <v>2022</v>
      </c>
      <c r="B3156" t="s">
        <v>53</v>
      </c>
      <c r="C3156" t="s">
        <v>25</v>
      </c>
      <c r="D3156">
        <v>170.8</v>
      </c>
      <c r="E3156">
        <v>166.7</v>
      </c>
      <c r="F3156">
        <v>168.5</v>
      </c>
    </row>
    <row r="3157" spans="1:6" x14ac:dyDescent="0.3">
      <c r="A3157">
        <v>2022</v>
      </c>
      <c r="B3157" t="s">
        <v>53</v>
      </c>
      <c r="C3157" t="s">
        <v>12</v>
      </c>
      <c r="D3157">
        <v>204.8</v>
      </c>
      <c r="E3157">
        <v>198.8</v>
      </c>
      <c r="F3157">
        <v>202.8</v>
      </c>
    </row>
    <row r="3158" spans="1:6" x14ac:dyDescent="0.3">
      <c r="A3158">
        <v>2022</v>
      </c>
      <c r="B3158" t="s">
        <v>53</v>
      </c>
      <c r="C3158" t="s">
        <v>11</v>
      </c>
      <c r="D3158">
        <v>121.5</v>
      </c>
      <c r="E3158">
        <v>123.4</v>
      </c>
      <c r="F3158">
        <v>122.1</v>
      </c>
    </row>
    <row r="3159" spans="1:6" x14ac:dyDescent="0.3">
      <c r="A3159">
        <v>2022</v>
      </c>
      <c r="B3159" t="s">
        <v>53</v>
      </c>
      <c r="C3159" t="s">
        <v>24</v>
      </c>
      <c r="D3159">
        <v>167.5</v>
      </c>
      <c r="E3159">
        <v>158.9</v>
      </c>
      <c r="F3159">
        <v>163</v>
      </c>
    </row>
    <row r="3160" spans="1:6" x14ac:dyDescent="0.3">
      <c r="A3160">
        <v>2022</v>
      </c>
      <c r="B3160" t="s">
        <v>53</v>
      </c>
      <c r="C3160" t="s">
        <v>9</v>
      </c>
      <c r="D3160">
        <v>171.6</v>
      </c>
      <c r="E3160">
        <v>205.5</v>
      </c>
      <c r="F3160">
        <v>183.1</v>
      </c>
    </row>
    <row r="3161" spans="1:6" x14ac:dyDescent="0.3">
      <c r="A3161">
        <v>2022</v>
      </c>
      <c r="B3161" t="s">
        <v>50</v>
      </c>
      <c r="C3161" t="s">
        <v>3</v>
      </c>
      <c r="D3161">
        <v>164.7</v>
      </c>
      <c r="E3161">
        <v>166.4</v>
      </c>
      <c r="F3161">
        <v>165.2</v>
      </c>
    </row>
    <row r="3162" spans="1:6" x14ac:dyDescent="0.3">
      <c r="A3162">
        <v>2022</v>
      </c>
      <c r="B3162" t="s">
        <v>50</v>
      </c>
      <c r="C3162" t="s">
        <v>17</v>
      </c>
      <c r="D3162">
        <v>186.1</v>
      </c>
      <c r="E3162">
        <v>175.5</v>
      </c>
      <c r="F3162">
        <v>181.9</v>
      </c>
    </row>
    <row r="3163" spans="1:6" x14ac:dyDescent="0.3">
      <c r="A3163">
        <v>2022</v>
      </c>
      <c r="B3163" t="s">
        <v>50</v>
      </c>
      <c r="C3163" t="s">
        <v>19</v>
      </c>
      <c r="D3163">
        <v>185.9</v>
      </c>
      <c r="E3163">
        <v>173.6</v>
      </c>
      <c r="F3163">
        <v>181</v>
      </c>
    </row>
    <row r="3164" spans="1:6" x14ac:dyDescent="0.3">
      <c r="A3164">
        <v>2022</v>
      </c>
      <c r="B3164" t="s">
        <v>50</v>
      </c>
      <c r="C3164" t="s">
        <v>26</v>
      </c>
      <c r="D3164">
        <v>176.5</v>
      </c>
      <c r="E3164">
        <v>171.2</v>
      </c>
      <c r="F3164">
        <v>173.4</v>
      </c>
    </row>
    <row r="3165" spans="1:6" x14ac:dyDescent="0.3">
      <c r="A3165">
        <v>2022</v>
      </c>
      <c r="B3165" t="s">
        <v>50</v>
      </c>
      <c r="C3165" t="s">
        <v>5</v>
      </c>
      <c r="D3165">
        <v>170.3</v>
      </c>
      <c r="E3165">
        <v>171.9</v>
      </c>
      <c r="F3165">
        <v>170.9</v>
      </c>
    </row>
    <row r="3166" spans="1:6" x14ac:dyDescent="0.3">
      <c r="A3166">
        <v>2022</v>
      </c>
      <c r="B3166" t="s">
        <v>50</v>
      </c>
      <c r="C3166" t="s">
        <v>15</v>
      </c>
      <c r="D3166">
        <v>177.4</v>
      </c>
      <c r="E3166">
        <v>183.3</v>
      </c>
      <c r="F3166">
        <v>179.6</v>
      </c>
    </row>
    <row r="3167" spans="1:6" x14ac:dyDescent="0.3">
      <c r="A3167">
        <v>2022</v>
      </c>
      <c r="B3167" t="s">
        <v>50</v>
      </c>
      <c r="C3167" t="s">
        <v>18</v>
      </c>
      <c r="D3167">
        <v>184.4</v>
      </c>
      <c r="E3167">
        <v>162.6</v>
      </c>
      <c r="F3167">
        <v>175.3</v>
      </c>
    </row>
    <row r="3168" spans="1:6" x14ac:dyDescent="0.3">
      <c r="A3168">
        <v>2022</v>
      </c>
      <c r="B3168" t="s">
        <v>50</v>
      </c>
      <c r="C3168" t="s">
        <v>8</v>
      </c>
      <c r="D3168">
        <v>162.19999999999999</v>
      </c>
      <c r="E3168">
        <v>165.7</v>
      </c>
      <c r="F3168">
        <v>163.80000000000001</v>
      </c>
    </row>
    <row r="3169" spans="1:6" x14ac:dyDescent="0.3">
      <c r="A3169">
        <v>2022</v>
      </c>
      <c r="B3169" t="s">
        <v>50</v>
      </c>
      <c r="C3169" t="s">
        <v>21</v>
      </c>
      <c r="D3169">
        <v>180.8</v>
      </c>
      <c r="E3169">
        <v>180</v>
      </c>
      <c r="F3169">
        <v>180.5</v>
      </c>
    </row>
    <row r="3170" spans="1:6" x14ac:dyDescent="0.3">
      <c r="A3170">
        <v>2022</v>
      </c>
      <c r="B3170" t="s">
        <v>50</v>
      </c>
      <c r="C3170" t="s">
        <v>29</v>
      </c>
      <c r="D3170">
        <v>177.9</v>
      </c>
      <c r="E3170">
        <v>175.3</v>
      </c>
      <c r="F3170">
        <v>176.7</v>
      </c>
    </row>
    <row r="3171" spans="1:6" x14ac:dyDescent="0.3">
      <c r="A3171">
        <v>2022</v>
      </c>
      <c r="B3171" t="s">
        <v>50</v>
      </c>
      <c r="C3171" t="s">
        <v>23</v>
      </c>
      <c r="D3171">
        <v>181.2</v>
      </c>
      <c r="E3171">
        <v>174.7</v>
      </c>
      <c r="F3171">
        <v>178.7</v>
      </c>
    </row>
    <row r="3172" spans="1:6" x14ac:dyDescent="0.3">
      <c r="A3172">
        <v>2022</v>
      </c>
      <c r="B3172" t="s">
        <v>50</v>
      </c>
      <c r="C3172" t="s">
        <v>22</v>
      </c>
      <c r="D3172">
        <v>174.4</v>
      </c>
      <c r="E3172">
        <v>166</v>
      </c>
      <c r="F3172">
        <v>170.4</v>
      </c>
    </row>
    <row r="3173" spans="1:6" x14ac:dyDescent="0.3">
      <c r="A3173">
        <v>2022</v>
      </c>
      <c r="B3173" t="s">
        <v>50</v>
      </c>
      <c r="C3173" t="s">
        <v>20</v>
      </c>
      <c r="D3173" t="s">
        <v>32</v>
      </c>
      <c r="E3173">
        <v>171.2</v>
      </c>
      <c r="F3173">
        <v>171.2</v>
      </c>
    </row>
    <row r="3174" spans="1:6" x14ac:dyDescent="0.3">
      <c r="A3174">
        <v>2022</v>
      </c>
      <c r="B3174" t="s">
        <v>50</v>
      </c>
      <c r="C3174" t="s">
        <v>4</v>
      </c>
      <c r="D3174">
        <v>208.8</v>
      </c>
      <c r="E3174">
        <v>214.9</v>
      </c>
      <c r="F3174">
        <v>210.9</v>
      </c>
    </row>
    <row r="3175" spans="1:6" x14ac:dyDescent="0.3">
      <c r="A3175">
        <v>2022</v>
      </c>
      <c r="B3175" t="s">
        <v>50</v>
      </c>
      <c r="C3175" t="s">
        <v>6</v>
      </c>
      <c r="D3175">
        <v>170.9</v>
      </c>
      <c r="E3175">
        <v>171</v>
      </c>
      <c r="F3175">
        <v>170.9</v>
      </c>
    </row>
    <row r="3176" spans="1:6" x14ac:dyDescent="0.3">
      <c r="A3176">
        <v>2022</v>
      </c>
      <c r="B3176" t="s">
        <v>50</v>
      </c>
      <c r="C3176" t="s">
        <v>28</v>
      </c>
      <c r="D3176">
        <v>173.9</v>
      </c>
      <c r="E3176">
        <v>166.8</v>
      </c>
      <c r="F3176">
        <v>170.5</v>
      </c>
    </row>
    <row r="3177" spans="1:6" x14ac:dyDescent="0.3">
      <c r="A3177">
        <v>2022</v>
      </c>
      <c r="B3177" t="s">
        <v>50</v>
      </c>
      <c r="C3177" t="s">
        <v>13</v>
      </c>
      <c r="D3177">
        <v>175.8</v>
      </c>
      <c r="E3177">
        <v>161.6</v>
      </c>
      <c r="F3177">
        <v>169.9</v>
      </c>
    </row>
    <row r="3178" spans="1:6" x14ac:dyDescent="0.3">
      <c r="A3178">
        <v>2022</v>
      </c>
      <c r="B3178" t="s">
        <v>50</v>
      </c>
      <c r="C3178" t="s">
        <v>7</v>
      </c>
      <c r="D3178">
        <v>191.6</v>
      </c>
      <c r="E3178">
        <v>177.7</v>
      </c>
      <c r="F3178">
        <v>186.5</v>
      </c>
    </row>
    <row r="3179" spans="1:6" x14ac:dyDescent="0.3">
      <c r="A3179">
        <v>2022</v>
      </c>
      <c r="B3179" t="s">
        <v>50</v>
      </c>
      <c r="C3179" t="s">
        <v>16</v>
      </c>
      <c r="D3179">
        <v>194.9</v>
      </c>
      <c r="E3179">
        <v>200.1</v>
      </c>
      <c r="F3179">
        <v>196.3</v>
      </c>
    </row>
    <row r="3180" spans="1:6" x14ac:dyDescent="0.3">
      <c r="A3180">
        <v>2022</v>
      </c>
      <c r="B3180" t="s">
        <v>50</v>
      </c>
      <c r="C3180" t="s">
        <v>27</v>
      </c>
      <c r="D3180">
        <v>172</v>
      </c>
      <c r="E3180">
        <v>172.3</v>
      </c>
      <c r="F3180">
        <v>172.1</v>
      </c>
    </row>
    <row r="3181" spans="1:6" x14ac:dyDescent="0.3">
      <c r="A3181">
        <v>2022</v>
      </c>
      <c r="B3181" t="s">
        <v>50</v>
      </c>
      <c r="C3181" t="s">
        <v>14</v>
      </c>
      <c r="D3181">
        <v>185.6</v>
      </c>
      <c r="E3181">
        <v>191.5</v>
      </c>
      <c r="F3181">
        <v>188.3</v>
      </c>
    </row>
    <row r="3182" spans="1:6" x14ac:dyDescent="0.3">
      <c r="A3182">
        <v>2022</v>
      </c>
      <c r="B3182" t="s">
        <v>50</v>
      </c>
      <c r="C3182" t="s">
        <v>10</v>
      </c>
      <c r="D3182">
        <v>169.7</v>
      </c>
      <c r="E3182">
        <v>169.9</v>
      </c>
      <c r="F3182">
        <v>169.8</v>
      </c>
    </row>
    <row r="3183" spans="1:6" x14ac:dyDescent="0.3">
      <c r="A3183">
        <v>2022</v>
      </c>
      <c r="B3183" t="s">
        <v>50</v>
      </c>
      <c r="C3183" t="s">
        <v>25</v>
      </c>
      <c r="D3183">
        <v>170.6</v>
      </c>
      <c r="E3183">
        <v>166.3</v>
      </c>
      <c r="F3183">
        <v>168.2</v>
      </c>
    </row>
    <row r="3184" spans="1:6" x14ac:dyDescent="0.3">
      <c r="A3184">
        <v>2022</v>
      </c>
      <c r="B3184" t="s">
        <v>50</v>
      </c>
      <c r="C3184" t="s">
        <v>12</v>
      </c>
      <c r="D3184">
        <v>201.6</v>
      </c>
      <c r="E3184">
        <v>196.4</v>
      </c>
      <c r="F3184">
        <v>199.9</v>
      </c>
    </row>
    <row r="3185" spans="1:6" x14ac:dyDescent="0.3">
      <c r="A3185">
        <v>2022</v>
      </c>
      <c r="B3185" t="s">
        <v>50</v>
      </c>
      <c r="C3185" t="s">
        <v>11</v>
      </c>
      <c r="D3185">
        <v>121.1</v>
      </c>
      <c r="E3185">
        <v>123.4</v>
      </c>
      <c r="F3185">
        <v>121.9</v>
      </c>
    </row>
    <row r="3186" spans="1:6" x14ac:dyDescent="0.3">
      <c r="A3186">
        <v>2022</v>
      </c>
      <c r="B3186" t="s">
        <v>50</v>
      </c>
      <c r="C3186" t="s">
        <v>24</v>
      </c>
      <c r="D3186">
        <v>167.4</v>
      </c>
      <c r="E3186">
        <v>158.80000000000001</v>
      </c>
      <c r="F3186">
        <v>162.9</v>
      </c>
    </row>
    <row r="3187" spans="1:6" x14ac:dyDescent="0.3">
      <c r="A3187">
        <v>2022</v>
      </c>
      <c r="B3187" t="s">
        <v>50</v>
      </c>
      <c r="C3187" t="s">
        <v>9</v>
      </c>
      <c r="D3187">
        <v>184.8</v>
      </c>
      <c r="E3187">
        <v>228.6</v>
      </c>
      <c r="F3187">
        <v>199.7</v>
      </c>
    </row>
    <row r="3188" spans="1:6" x14ac:dyDescent="0.3">
      <c r="A3188">
        <v>2022</v>
      </c>
      <c r="B3188" t="s">
        <v>48</v>
      </c>
      <c r="C3188" t="s">
        <v>3</v>
      </c>
      <c r="D3188">
        <v>162.9</v>
      </c>
      <c r="E3188">
        <v>164.9</v>
      </c>
      <c r="F3188">
        <v>163.5</v>
      </c>
    </row>
    <row r="3189" spans="1:6" x14ac:dyDescent="0.3">
      <c r="A3189">
        <v>2022</v>
      </c>
      <c r="B3189" t="s">
        <v>48</v>
      </c>
      <c r="C3189" t="s">
        <v>17</v>
      </c>
      <c r="D3189">
        <v>184.7</v>
      </c>
      <c r="E3189">
        <v>175</v>
      </c>
      <c r="F3189">
        <v>180.9</v>
      </c>
    </row>
    <row r="3190" spans="1:6" x14ac:dyDescent="0.3">
      <c r="A3190">
        <v>2022</v>
      </c>
      <c r="B3190" t="s">
        <v>48</v>
      </c>
      <c r="C3190" t="s">
        <v>19</v>
      </c>
      <c r="D3190">
        <v>184.5</v>
      </c>
      <c r="E3190">
        <v>173</v>
      </c>
      <c r="F3190">
        <v>179.9</v>
      </c>
    </row>
    <row r="3191" spans="1:6" x14ac:dyDescent="0.3">
      <c r="A3191">
        <v>2022</v>
      </c>
      <c r="B3191" t="s">
        <v>48</v>
      </c>
      <c r="C3191" t="s">
        <v>26</v>
      </c>
      <c r="D3191">
        <v>176.2</v>
      </c>
      <c r="E3191">
        <v>170.9</v>
      </c>
      <c r="F3191">
        <v>173.1</v>
      </c>
    </row>
    <row r="3192" spans="1:6" x14ac:dyDescent="0.3">
      <c r="A3192">
        <v>2022</v>
      </c>
      <c r="B3192" t="s">
        <v>48</v>
      </c>
      <c r="C3192" t="s">
        <v>5</v>
      </c>
      <c r="D3192">
        <v>169</v>
      </c>
      <c r="E3192">
        <v>170.9</v>
      </c>
      <c r="F3192">
        <v>169.7</v>
      </c>
    </row>
    <row r="3193" spans="1:6" x14ac:dyDescent="0.3">
      <c r="A3193">
        <v>2022</v>
      </c>
      <c r="B3193" t="s">
        <v>48</v>
      </c>
      <c r="C3193" t="s">
        <v>15</v>
      </c>
      <c r="D3193">
        <v>175.5</v>
      </c>
      <c r="E3193">
        <v>181.8</v>
      </c>
      <c r="F3193">
        <v>177.8</v>
      </c>
    </row>
    <row r="3194" spans="1:6" x14ac:dyDescent="0.3">
      <c r="A3194">
        <v>2022</v>
      </c>
      <c r="B3194" t="s">
        <v>48</v>
      </c>
      <c r="C3194" t="s">
        <v>18</v>
      </c>
      <c r="D3194">
        <v>183.3</v>
      </c>
      <c r="E3194">
        <v>161.69999999999999</v>
      </c>
      <c r="F3194">
        <v>174.3</v>
      </c>
    </row>
    <row r="3195" spans="1:6" x14ac:dyDescent="0.3">
      <c r="A3195">
        <v>2022</v>
      </c>
      <c r="B3195" t="s">
        <v>48</v>
      </c>
      <c r="C3195" t="s">
        <v>8</v>
      </c>
      <c r="D3195">
        <v>164.1</v>
      </c>
      <c r="E3195">
        <v>167.5</v>
      </c>
      <c r="F3195">
        <v>165.7</v>
      </c>
    </row>
    <row r="3196" spans="1:6" x14ac:dyDescent="0.3">
      <c r="A3196">
        <v>2022</v>
      </c>
      <c r="B3196" t="s">
        <v>48</v>
      </c>
      <c r="C3196" t="s">
        <v>21</v>
      </c>
      <c r="D3196">
        <v>179.7</v>
      </c>
      <c r="E3196">
        <v>179.2</v>
      </c>
      <c r="F3196">
        <v>179.5</v>
      </c>
    </row>
    <row r="3197" spans="1:6" x14ac:dyDescent="0.3">
      <c r="A3197">
        <v>2022</v>
      </c>
      <c r="B3197" t="s">
        <v>48</v>
      </c>
      <c r="C3197" t="s">
        <v>29</v>
      </c>
      <c r="D3197">
        <v>176.4</v>
      </c>
      <c r="E3197">
        <v>174.1</v>
      </c>
      <c r="F3197">
        <v>175.3</v>
      </c>
    </row>
    <row r="3198" spans="1:6" x14ac:dyDescent="0.3">
      <c r="A3198">
        <v>2022</v>
      </c>
      <c r="B3198" t="s">
        <v>48</v>
      </c>
      <c r="C3198" t="s">
        <v>23</v>
      </c>
      <c r="D3198">
        <v>180.2</v>
      </c>
      <c r="E3198">
        <v>173.8</v>
      </c>
      <c r="F3198">
        <v>177.8</v>
      </c>
    </row>
    <row r="3199" spans="1:6" x14ac:dyDescent="0.3">
      <c r="A3199">
        <v>2022</v>
      </c>
      <c r="B3199" t="s">
        <v>48</v>
      </c>
      <c r="C3199" t="s">
        <v>22</v>
      </c>
      <c r="D3199">
        <v>173.6</v>
      </c>
      <c r="E3199">
        <v>165</v>
      </c>
      <c r="F3199">
        <v>169.5</v>
      </c>
    </row>
    <row r="3200" spans="1:6" x14ac:dyDescent="0.3">
      <c r="A3200">
        <v>2022</v>
      </c>
      <c r="B3200" t="s">
        <v>48</v>
      </c>
      <c r="C3200" t="s">
        <v>20</v>
      </c>
      <c r="D3200" t="s">
        <v>32</v>
      </c>
      <c r="E3200">
        <v>169.5</v>
      </c>
      <c r="F3200">
        <v>169.5</v>
      </c>
    </row>
    <row r="3201" spans="1:6" x14ac:dyDescent="0.3">
      <c r="A3201">
        <v>2022</v>
      </c>
      <c r="B3201" t="s">
        <v>48</v>
      </c>
      <c r="C3201" t="s">
        <v>4</v>
      </c>
      <c r="D3201">
        <v>206.7</v>
      </c>
      <c r="E3201">
        <v>213.7</v>
      </c>
      <c r="F3201">
        <v>209.2</v>
      </c>
    </row>
    <row r="3202" spans="1:6" x14ac:dyDescent="0.3">
      <c r="A3202">
        <v>2022</v>
      </c>
      <c r="B3202" t="s">
        <v>48</v>
      </c>
      <c r="C3202" t="s">
        <v>6</v>
      </c>
      <c r="D3202">
        <v>169.5</v>
      </c>
      <c r="E3202">
        <v>170.1</v>
      </c>
      <c r="F3202">
        <v>169.7</v>
      </c>
    </row>
    <row r="3203" spans="1:6" x14ac:dyDescent="0.3">
      <c r="A3203">
        <v>2022</v>
      </c>
      <c r="B3203" t="s">
        <v>48</v>
      </c>
      <c r="C3203" t="s">
        <v>28</v>
      </c>
      <c r="D3203">
        <v>173.1</v>
      </c>
      <c r="E3203">
        <v>166.1</v>
      </c>
      <c r="F3203">
        <v>169.7</v>
      </c>
    </row>
    <row r="3204" spans="1:6" x14ac:dyDescent="0.3">
      <c r="A3204">
        <v>2022</v>
      </c>
      <c r="B3204" t="s">
        <v>48</v>
      </c>
      <c r="C3204" t="s">
        <v>13</v>
      </c>
      <c r="D3204">
        <v>175.4</v>
      </c>
      <c r="E3204">
        <v>161.1</v>
      </c>
      <c r="F3204">
        <v>169.4</v>
      </c>
    </row>
    <row r="3205" spans="1:6" x14ac:dyDescent="0.3">
      <c r="A3205">
        <v>2022</v>
      </c>
      <c r="B3205" t="s">
        <v>48</v>
      </c>
      <c r="C3205" t="s">
        <v>7</v>
      </c>
      <c r="D3205">
        <v>194.1</v>
      </c>
      <c r="E3205">
        <v>179.3</v>
      </c>
      <c r="F3205">
        <v>188.7</v>
      </c>
    </row>
    <row r="3206" spans="1:6" x14ac:dyDescent="0.3">
      <c r="A3206">
        <v>2022</v>
      </c>
      <c r="B3206" t="s">
        <v>48</v>
      </c>
      <c r="C3206" t="s">
        <v>16</v>
      </c>
      <c r="D3206">
        <v>194.5</v>
      </c>
      <c r="E3206">
        <v>199.7</v>
      </c>
      <c r="F3206">
        <v>195.9</v>
      </c>
    </row>
    <row r="3207" spans="1:6" x14ac:dyDescent="0.3">
      <c r="A3207">
        <v>2022</v>
      </c>
      <c r="B3207" t="s">
        <v>48</v>
      </c>
      <c r="C3207" t="s">
        <v>27</v>
      </c>
      <c r="D3207">
        <v>170.8</v>
      </c>
      <c r="E3207">
        <v>171.1</v>
      </c>
      <c r="F3207">
        <v>170.9</v>
      </c>
    </row>
    <row r="3208" spans="1:6" x14ac:dyDescent="0.3">
      <c r="A3208">
        <v>2022</v>
      </c>
      <c r="B3208" t="s">
        <v>48</v>
      </c>
      <c r="C3208" t="s">
        <v>14</v>
      </c>
      <c r="D3208">
        <v>184.8</v>
      </c>
      <c r="E3208">
        <v>190.4</v>
      </c>
      <c r="F3208">
        <v>187.4</v>
      </c>
    </row>
    <row r="3209" spans="1:6" x14ac:dyDescent="0.3">
      <c r="A3209">
        <v>2022</v>
      </c>
      <c r="B3209" t="s">
        <v>48</v>
      </c>
      <c r="C3209" t="s">
        <v>10</v>
      </c>
      <c r="D3209">
        <v>169</v>
      </c>
      <c r="E3209">
        <v>169.2</v>
      </c>
      <c r="F3209">
        <v>169.1</v>
      </c>
    </row>
    <row r="3210" spans="1:6" x14ac:dyDescent="0.3">
      <c r="A3210">
        <v>2022</v>
      </c>
      <c r="B3210" t="s">
        <v>48</v>
      </c>
      <c r="C3210" t="s">
        <v>25</v>
      </c>
      <c r="D3210">
        <v>170</v>
      </c>
      <c r="E3210">
        <v>165.8</v>
      </c>
      <c r="F3210">
        <v>167.6</v>
      </c>
    </row>
    <row r="3211" spans="1:6" x14ac:dyDescent="0.3">
      <c r="A3211">
        <v>2022</v>
      </c>
      <c r="B3211" t="s">
        <v>48</v>
      </c>
      <c r="C3211" t="s">
        <v>12</v>
      </c>
      <c r="D3211">
        <v>199.1</v>
      </c>
      <c r="E3211">
        <v>193.6</v>
      </c>
      <c r="F3211">
        <v>197.3</v>
      </c>
    </row>
    <row r="3212" spans="1:6" x14ac:dyDescent="0.3">
      <c r="A3212">
        <v>2022</v>
      </c>
      <c r="B3212" t="s">
        <v>48</v>
      </c>
      <c r="C3212" t="s">
        <v>11</v>
      </c>
      <c r="D3212">
        <v>120.8</v>
      </c>
      <c r="E3212">
        <v>123.1</v>
      </c>
      <c r="F3212">
        <v>121.6</v>
      </c>
    </row>
    <row r="3213" spans="1:6" x14ac:dyDescent="0.3">
      <c r="A3213">
        <v>2022</v>
      </c>
      <c r="B3213" t="s">
        <v>48</v>
      </c>
      <c r="C3213" t="s">
        <v>24</v>
      </c>
      <c r="D3213">
        <v>166.9</v>
      </c>
      <c r="E3213">
        <v>158.19999999999999</v>
      </c>
      <c r="F3213">
        <v>162.30000000000001</v>
      </c>
    </row>
    <row r="3214" spans="1:6" x14ac:dyDescent="0.3">
      <c r="A3214">
        <v>2022</v>
      </c>
      <c r="B3214" t="s">
        <v>48</v>
      </c>
      <c r="C3214" t="s">
        <v>9</v>
      </c>
      <c r="D3214">
        <v>176.9</v>
      </c>
      <c r="E3214">
        <v>220.8</v>
      </c>
      <c r="F3214">
        <v>191.8</v>
      </c>
    </row>
    <row r="3215" spans="1:6" x14ac:dyDescent="0.3">
      <c r="A3215">
        <v>2023</v>
      </c>
      <c r="B3215" t="s">
        <v>39</v>
      </c>
      <c r="C3215" t="s">
        <v>3</v>
      </c>
      <c r="D3215">
        <v>173.3</v>
      </c>
      <c r="E3215">
        <v>174.8</v>
      </c>
      <c r="F3215">
        <v>173.8</v>
      </c>
    </row>
    <row r="3216" spans="1:6" x14ac:dyDescent="0.3">
      <c r="A3216">
        <v>2023</v>
      </c>
      <c r="B3216" t="s">
        <v>39</v>
      </c>
      <c r="C3216" t="s">
        <v>17</v>
      </c>
      <c r="D3216">
        <v>190.7</v>
      </c>
      <c r="E3216">
        <v>181</v>
      </c>
      <c r="F3216">
        <v>186.9</v>
      </c>
    </row>
    <row r="3217" spans="1:6" x14ac:dyDescent="0.3">
      <c r="A3217">
        <v>2023</v>
      </c>
      <c r="B3217" t="s">
        <v>39</v>
      </c>
      <c r="C3217" t="s">
        <v>19</v>
      </c>
      <c r="D3217">
        <v>190.2</v>
      </c>
      <c r="E3217">
        <v>178.9</v>
      </c>
      <c r="F3217">
        <v>185.7</v>
      </c>
    </row>
    <row r="3218" spans="1:6" x14ac:dyDescent="0.3">
      <c r="A3218">
        <v>2023</v>
      </c>
      <c r="B3218" t="s">
        <v>39</v>
      </c>
      <c r="C3218" t="s">
        <v>26</v>
      </c>
      <c r="D3218">
        <v>179.4</v>
      </c>
      <c r="E3218">
        <v>174.2</v>
      </c>
      <c r="F3218">
        <v>176.4</v>
      </c>
    </row>
    <row r="3219" spans="1:6" x14ac:dyDescent="0.3">
      <c r="A3219">
        <v>2023</v>
      </c>
      <c r="B3219" t="s">
        <v>39</v>
      </c>
      <c r="C3219" t="s">
        <v>5</v>
      </c>
      <c r="D3219">
        <v>167.9</v>
      </c>
      <c r="E3219">
        <v>172.4</v>
      </c>
      <c r="F3219">
        <v>169.6</v>
      </c>
    </row>
    <row r="3220" spans="1:6" x14ac:dyDescent="0.3">
      <c r="A3220">
        <v>2023</v>
      </c>
      <c r="B3220" t="s">
        <v>39</v>
      </c>
      <c r="C3220" t="s">
        <v>15</v>
      </c>
      <c r="D3220">
        <v>175.5</v>
      </c>
      <c r="E3220">
        <v>182.1</v>
      </c>
      <c r="F3220">
        <v>177.9</v>
      </c>
    </row>
    <row r="3221" spans="1:6" x14ac:dyDescent="0.3">
      <c r="A3221">
        <v>2023</v>
      </c>
      <c r="B3221" t="s">
        <v>39</v>
      </c>
      <c r="C3221" t="s">
        <v>18</v>
      </c>
      <c r="D3221">
        <v>187.3</v>
      </c>
      <c r="E3221">
        <v>167.7</v>
      </c>
      <c r="F3221">
        <v>179.2</v>
      </c>
    </row>
    <row r="3222" spans="1:6" x14ac:dyDescent="0.3">
      <c r="A3222">
        <v>2023</v>
      </c>
      <c r="B3222" t="s">
        <v>39</v>
      </c>
      <c r="C3222" t="s">
        <v>8</v>
      </c>
      <c r="D3222">
        <v>173.7</v>
      </c>
      <c r="E3222">
        <v>179.2</v>
      </c>
      <c r="F3222">
        <v>176.3</v>
      </c>
    </row>
    <row r="3223" spans="1:6" x14ac:dyDescent="0.3">
      <c r="A3223">
        <v>2023</v>
      </c>
      <c r="B3223" t="s">
        <v>39</v>
      </c>
      <c r="C3223" t="s">
        <v>21</v>
      </c>
      <c r="D3223">
        <v>181.5</v>
      </c>
      <c r="E3223">
        <v>182.1</v>
      </c>
      <c r="F3223">
        <v>181.7</v>
      </c>
    </row>
    <row r="3224" spans="1:6" x14ac:dyDescent="0.3">
      <c r="A3224">
        <v>2023</v>
      </c>
      <c r="B3224" t="s">
        <v>39</v>
      </c>
      <c r="C3224" t="s">
        <v>29</v>
      </c>
      <c r="D3224">
        <v>178.8</v>
      </c>
      <c r="E3224">
        <v>177.4</v>
      </c>
      <c r="F3224">
        <v>178.1</v>
      </c>
    </row>
    <row r="3225" spans="1:6" x14ac:dyDescent="0.3">
      <c r="A3225">
        <v>2023</v>
      </c>
      <c r="B3225" t="s">
        <v>39</v>
      </c>
      <c r="C3225" t="s">
        <v>23</v>
      </c>
      <c r="D3225">
        <v>187.2</v>
      </c>
      <c r="E3225">
        <v>181.5</v>
      </c>
      <c r="F3225">
        <v>185</v>
      </c>
    </row>
    <row r="3226" spans="1:6" x14ac:dyDescent="0.3">
      <c r="A3226">
        <v>2023</v>
      </c>
      <c r="B3226" t="s">
        <v>39</v>
      </c>
      <c r="C3226" t="s">
        <v>22</v>
      </c>
      <c r="D3226">
        <v>179.1</v>
      </c>
      <c r="E3226">
        <v>169.6</v>
      </c>
      <c r="F3226">
        <v>174.6</v>
      </c>
    </row>
    <row r="3227" spans="1:6" x14ac:dyDescent="0.3">
      <c r="A3227">
        <v>2023</v>
      </c>
      <c r="B3227" t="s">
        <v>39</v>
      </c>
      <c r="C3227" t="s">
        <v>20</v>
      </c>
      <c r="D3227" t="s">
        <v>138</v>
      </c>
      <c r="E3227">
        <v>175.2</v>
      </c>
      <c r="F3227">
        <v>175.2</v>
      </c>
    </row>
    <row r="3228" spans="1:6" x14ac:dyDescent="0.3">
      <c r="A3228">
        <v>2023</v>
      </c>
      <c r="B3228" t="s">
        <v>39</v>
      </c>
      <c r="C3228" t="s">
        <v>4</v>
      </c>
      <c r="D3228">
        <v>206.9</v>
      </c>
      <c r="E3228">
        <v>213.7</v>
      </c>
      <c r="F3228">
        <v>209.3</v>
      </c>
    </row>
    <row r="3229" spans="1:6" x14ac:dyDescent="0.3">
      <c r="A3229">
        <v>2023</v>
      </c>
      <c r="B3229" t="s">
        <v>39</v>
      </c>
      <c r="C3229" t="s">
        <v>6</v>
      </c>
      <c r="D3229">
        <v>178.2</v>
      </c>
      <c r="E3229">
        <v>178.8</v>
      </c>
      <c r="F3229">
        <v>178.4</v>
      </c>
    </row>
    <row r="3230" spans="1:6" x14ac:dyDescent="0.3">
      <c r="A3230">
        <v>2023</v>
      </c>
      <c r="B3230" t="s">
        <v>39</v>
      </c>
      <c r="C3230" t="s">
        <v>28</v>
      </c>
      <c r="D3230">
        <v>178.9</v>
      </c>
      <c r="E3230">
        <v>170.9</v>
      </c>
      <c r="F3230">
        <v>175</v>
      </c>
    </row>
    <row r="3231" spans="1:6" x14ac:dyDescent="0.3">
      <c r="A3231">
        <v>2023</v>
      </c>
      <c r="B3231" t="s">
        <v>39</v>
      </c>
      <c r="C3231" t="s">
        <v>13</v>
      </c>
      <c r="D3231">
        <v>178.2</v>
      </c>
      <c r="E3231">
        <v>165.5</v>
      </c>
      <c r="F3231">
        <v>172.9</v>
      </c>
    </row>
    <row r="3232" spans="1:6" x14ac:dyDescent="0.3">
      <c r="A3232">
        <v>2023</v>
      </c>
      <c r="B3232" t="s">
        <v>39</v>
      </c>
      <c r="C3232" t="s">
        <v>7</v>
      </c>
      <c r="D3232">
        <v>178.5</v>
      </c>
      <c r="E3232">
        <v>168.7</v>
      </c>
      <c r="F3232">
        <v>174.9</v>
      </c>
    </row>
    <row r="3233" spans="1:6" x14ac:dyDescent="0.3">
      <c r="A3233">
        <v>2023</v>
      </c>
      <c r="B3233" t="s">
        <v>39</v>
      </c>
      <c r="C3233" t="s">
        <v>16</v>
      </c>
      <c r="D3233">
        <v>199.5</v>
      </c>
      <c r="E3233">
        <v>203.5</v>
      </c>
      <c r="F3233">
        <v>200.6</v>
      </c>
    </row>
    <row r="3234" spans="1:6" x14ac:dyDescent="0.3">
      <c r="A3234">
        <v>2023</v>
      </c>
      <c r="B3234" t="s">
        <v>39</v>
      </c>
      <c r="C3234" t="s">
        <v>27</v>
      </c>
      <c r="D3234">
        <v>183.8</v>
      </c>
      <c r="E3234">
        <v>184.4</v>
      </c>
      <c r="F3234">
        <v>184</v>
      </c>
    </row>
    <row r="3235" spans="1:6" x14ac:dyDescent="0.3">
      <c r="A3235">
        <v>2023</v>
      </c>
      <c r="B3235" t="s">
        <v>39</v>
      </c>
      <c r="C3235" t="s">
        <v>14</v>
      </c>
      <c r="D3235">
        <v>190.5</v>
      </c>
      <c r="E3235">
        <v>197</v>
      </c>
      <c r="F3235">
        <v>193.5</v>
      </c>
    </row>
    <row r="3236" spans="1:6" x14ac:dyDescent="0.3">
      <c r="A3236">
        <v>2023</v>
      </c>
      <c r="B3236" t="s">
        <v>39</v>
      </c>
      <c r="C3236" t="s">
        <v>10</v>
      </c>
      <c r="D3236">
        <v>172.8</v>
      </c>
      <c r="E3236">
        <v>174.7</v>
      </c>
      <c r="F3236">
        <v>173.4</v>
      </c>
    </row>
    <row r="3237" spans="1:6" x14ac:dyDescent="0.3">
      <c r="A3237">
        <v>2023</v>
      </c>
      <c r="B3237" t="s">
        <v>39</v>
      </c>
      <c r="C3237" t="s">
        <v>25</v>
      </c>
      <c r="D3237">
        <v>173.2</v>
      </c>
      <c r="E3237">
        <v>168.8</v>
      </c>
      <c r="F3237">
        <v>170.7</v>
      </c>
    </row>
    <row r="3238" spans="1:6" x14ac:dyDescent="0.3">
      <c r="A3238">
        <v>2023</v>
      </c>
      <c r="B3238" t="s">
        <v>39</v>
      </c>
      <c r="C3238" t="s">
        <v>12</v>
      </c>
      <c r="D3238">
        <v>215.5</v>
      </c>
      <c r="E3238">
        <v>207.8</v>
      </c>
      <c r="F3238">
        <v>212.9</v>
      </c>
    </row>
    <row r="3239" spans="1:6" x14ac:dyDescent="0.3">
      <c r="A3239">
        <v>2023</v>
      </c>
      <c r="B3239" t="s">
        <v>39</v>
      </c>
      <c r="C3239" t="s">
        <v>11</v>
      </c>
      <c r="D3239">
        <v>120.4</v>
      </c>
      <c r="E3239">
        <v>123.1</v>
      </c>
      <c r="F3239">
        <v>121.3</v>
      </c>
    </row>
    <row r="3240" spans="1:6" x14ac:dyDescent="0.3">
      <c r="A3240">
        <v>2023</v>
      </c>
      <c r="B3240" t="s">
        <v>39</v>
      </c>
      <c r="C3240" t="s">
        <v>24</v>
      </c>
      <c r="D3240">
        <v>169.4</v>
      </c>
      <c r="E3240">
        <v>160.1</v>
      </c>
      <c r="F3240">
        <v>164.5</v>
      </c>
    </row>
    <row r="3241" spans="1:6" x14ac:dyDescent="0.3">
      <c r="A3241">
        <v>2023</v>
      </c>
      <c r="B3241" t="s">
        <v>39</v>
      </c>
      <c r="C3241" t="s">
        <v>9</v>
      </c>
      <c r="D3241">
        <v>142.80000000000001</v>
      </c>
      <c r="E3241">
        <v>179.9</v>
      </c>
      <c r="F3241">
        <v>155.4</v>
      </c>
    </row>
    <row r="3242" spans="1:6" x14ac:dyDescent="0.3">
      <c r="A3242">
        <v>2023</v>
      </c>
      <c r="B3242" t="s">
        <v>36</v>
      </c>
      <c r="C3242" t="s">
        <v>3</v>
      </c>
      <c r="D3242">
        <v>174.2</v>
      </c>
      <c r="E3242">
        <v>174.7</v>
      </c>
      <c r="F3242">
        <v>174.4</v>
      </c>
    </row>
    <row r="3243" spans="1:6" x14ac:dyDescent="0.3">
      <c r="A3243">
        <v>2023</v>
      </c>
      <c r="B3243" t="s">
        <v>36</v>
      </c>
      <c r="C3243" t="s">
        <v>17</v>
      </c>
      <c r="D3243">
        <v>190</v>
      </c>
      <c r="E3243">
        <v>180.3</v>
      </c>
      <c r="F3243">
        <v>186.2</v>
      </c>
    </row>
    <row r="3244" spans="1:6" x14ac:dyDescent="0.3">
      <c r="A3244">
        <v>2023</v>
      </c>
      <c r="B3244" t="s">
        <v>36</v>
      </c>
      <c r="C3244" t="s">
        <v>19</v>
      </c>
      <c r="D3244">
        <v>189.6</v>
      </c>
      <c r="E3244">
        <v>178.2</v>
      </c>
      <c r="F3244">
        <v>185.1</v>
      </c>
    </row>
    <row r="3245" spans="1:6" x14ac:dyDescent="0.3">
      <c r="A3245">
        <v>2023</v>
      </c>
      <c r="B3245" t="s">
        <v>36</v>
      </c>
      <c r="C3245" t="s">
        <v>26</v>
      </c>
      <c r="D3245">
        <v>178.5</v>
      </c>
      <c r="E3245">
        <v>172.5</v>
      </c>
      <c r="F3245">
        <v>175</v>
      </c>
    </row>
    <row r="3246" spans="1:6" x14ac:dyDescent="0.3">
      <c r="A3246">
        <v>2023</v>
      </c>
      <c r="B3246" t="s">
        <v>36</v>
      </c>
      <c r="C3246" t="s">
        <v>5</v>
      </c>
      <c r="D3246">
        <v>173.9</v>
      </c>
      <c r="E3246">
        <v>177.2</v>
      </c>
      <c r="F3246">
        <v>175.2</v>
      </c>
    </row>
    <row r="3247" spans="1:6" x14ac:dyDescent="0.3">
      <c r="A3247">
        <v>2023</v>
      </c>
      <c r="B3247" t="s">
        <v>36</v>
      </c>
      <c r="C3247" t="s">
        <v>15</v>
      </c>
      <c r="D3247">
        <v>174.8</v>
      </c>
      <c r="E3247">
        <v>180.7</v>
      </c>
      <c r="F3247">
        <v>177</v>
      </c>
    </row>
    <row r="3248" spans="1:6" x14ac:dyDescent="0.3">
      <c r="A3248">
        <v>2023</v>
      </c>
      <c r="B3248" t="s">
        <v>36</v>
      </c>
      <c r="C3248" t="s">
        <v>18</v>
      </c>
      <c r="D3248">
        <v>187</v>
      </c>
      <c r="E3248">
        <v>167</v>
      </c>
      <c r="F3248">
        <v>178.7</v>
      </c>
    </row>
    <row r="3249" spans="1:6" x14ac:dyDescent="0.3">
      <c r="A3249">
        <v>2023</v>
      </c>
      <c r="B3249" t="s">
        <v>36</v>
      </c>
      <c r="C3249" t="s">
        <v>8</v>
      </c>
      <c r="D3249">
        <v>167.2</v>
      </c>
      <c r="E3249">
        <v>172.1</v>
      </c>
      <c r="F3249">
        <v>169.5</v>
      </c>
    </row>
    <row r="3250" spans="1:6" x14ac:dyDescent="0.3">
      <c r="A3250">
        <v>2023</v>
      </c>
      <c r="B3250" t="s">
        <v>36</v>
      </c>
      <c r="C3250" t="s">
        <v>21</v>
      </c>
      <c r="D3250">
        <v>181.6</v>
      </c>
      <c r="E3250">
        <v>182.8</v>
      </c>
      <c r="F3250">
        <v>182.1</v>
      </c>
    </row>
    <row r="3251" spans="1:6" x14ac:dyDescent="0.3">
      <c r="A3251">
        <v>2023</v>
      </c>
      <c r="B3251" t="s">
        <v>36</v>
      </c>
      <c r="C3251" t="s">
        <v>29</v>
      </c>
      <c r="D3251">
        <v>178</v>
      </c>
      <c r="E3251">
        <v>176.3</v>
      </c>
      <c r="F3251">
        <v>177.2</v>
      </c>
    </row>
    <row r="3252" spans="1:6" x14ac:dyDescent="0.3">
      <c r="A3252">
        <v>2023</v>
      </c>
      <c r="B3252" t="s">
        <v>36</v>
      </c>
      <c r="C3252" t="s">
        <v>23</v>
      </c>
      <c r="D3252">
        <v>186.6</v>
      </c>
      <c r="E3252">
        <v>180.8</v>
      </c>
      <c r="F3252">
        <v>184.4</v>
      </c>
    </row>
    <row r="3253" spans="1:6" x14ac:dyDescent="0.3">
      <c r="A3253">
        <v>2023</v>
      </c>
      <c r="B3253" t="s">
        <v>36</v>
      </c>
      <c r="C3253" t="s">
        <v>22</v>
      </c>
      <c r="D3253">
        <v>178.6</v>
      </c>
      <c r="E3253">
        <v>169.2</v>
      </c>
      <c r="F3253">
        <v>174.2</v>
      </c>
    </row>
    <row r="3254" spans="1:6" x14ac:dyDescent="0.3">
      <c r="A3254">
        <v>2023</v>
      </c>
      <c r="B3254" t="s">
        <v>36</v>
      </c>
      <c r="C3254" t="s">
        <v>20</v>
      </c>
      <c r="D3254" t="s">
        <v>32</v>
      </c>
      <c r="E3254">
        <v>173.5</v>
      </c>
      <c r="F3254">
        <v>173.5</v>
      </c>
    </row>
    <row r="3255" spans="1:6" x14ac:dyDescent="0.3">
      <c r="A3255">
        <v>2023</v>
      </c>
      <c r="B3255" t="s">
        <v>36</v>
      </c>
      <c r="C3255" t="s">
        <v>4</v>
      </c>
      <c r="D3255">
        <v>205.2</v>
      </c>
      <c r="E3255">
        <v>212.2</v>
      </c>
      <c r="F3255">
        <v>207.7</v>
      </c>
    </row>
    <row r="3256" spans="1:6" x14ac:dyDescent="0.3">
      <c r="A3256">
        <v>2023</v>
      </c>
      <c r="B3256" t="s">
        <v>36</v>
      </c>
      <c r="C3256" t="s">
        <v>6</v>
      </c>
      <c r="D3256">
        <v>177</v>
      </c>
      <c r="E3256">
        <v>177.9</v>
      </c>
      <c r="F3256">
        <v>177.3</v>
      </c>
    </row>
    <row r="3257" spans="1:6" x14ac:dyDescent="0.3">
      <c r="A3257">
        <v>2023</v>
      </c>
      <c r="B3257" t="s">
        <v>36</v>
      </c>
      <c r="C3257" t="s">
        <v>28</v>
      </c>
      <c r="D3257">
        <v>177.9</v>
      </c>
      <c r="E3257">
        <v>170</v>
      </c>
      <c r="F3257">
        <v>174.1</v>
      </c>
    </row>
    <row r="3258" spans="1:6" x14ac:dyDescent="0.3">
      <c r="A3258">
        <v>2023</v>
      </c>
      <c r="B3258" t="s">
        <v>36</v>
      </c>
      <c r="C3258" t="s">
        <v>13</v>
      </c>
      <c r="D3258">
        <v>177.6</v>
      </c>
      <c r="E3258">
        <v>164.9</v>
      </c>
      <c r="F3258">
        <v>172.3</v>
      </c>
    </row>
    <row r="3259" spans="1:6" x14ac:dyDescent="0.3">
      <c r="A3259">
        <v>2023</v>
      </c>
      <c r="B3259" t="s">
        <v>36</v>
      </c>
      <c r="C3259" t="s">
        <v>7</v>
      </c>
      <c r="D3259">
        <v>183.4</v>
      </c>
      <c r="E3259">
        <v>172.2</v>
      </c>
      <c r="F3259">
        <v>179.3</v>
      </c>
    </row>
    <row r="3260" spans="1:6" x14ac:dyDescent="0.3">
      <c r="A3260">
        <v>2023</v>
      </c>
      <c r="B3260" t="s">
        <v>36</v>
      </c>
      <c r="C3260" t="s">
        <v>16</v>
      </c>
      <c r="D3260">
        <v>198.3</v>
      </c>
      <c r="E3260">
        <v>202.7</v>
      </c>
      <c r="F3260">
        <v>199.5</v>
      </c>
    </row>
    <row r="3261" spans="1:6" x14ac:dyDescent="0.3">
      <c r="A3261">
        <v>2023</v>
      </c>
      <c r="B3261" t="s">
        <v>36</v>
      </c>
      <c r="C3261" t="s">
        <v>27</v>
      </c>
      <c r="D3261">
        <v>180.7</v>
      </c>
      <c r="E3261">
        <v>181.4</v>
      </c>
      <c r="F3261">
        <v>181</v>
      </c>
    </row>
    <row r="3262" spans="1:6" x14ac:dyDescent="0.3">
      <c r="A3262">
        <v>2023</v>
      </c>
      <c r="B3262" t="s">
        <v>36</v>
      </c>
      <c r="C3262" t="s">
        <v>14</v>
      </c>
      <c r="D3262">
        <v>189.9</v>
      </c>
      <c r="E3262">
        <v>196.6</v>
      </c>
      <c r="F3262">
        <v>193</v>
      </c>
    </row>
    <row r="3263" spans="1:6" x14ac:dyDescent="0.3">
      <c r="A3263">
        <v>2023</v>
      </c>
      <c r="B3263" t="s">
        <v>36</v>
      </c>
      <c r="C3263" t="s">
        <v>10</v>
      </c>
      <c r="D3263">
        <v>170.4</v>
      </c>
      <c r="E3263">
        <v>172.2</v>
      </c>
      <c r="F3263">
        <v>171</v>
      </c>
    </row>
    <row r="3264" spans="1:6" x14ac:dyDescent="0.3">
      <c r="A3264">
        <v>2023</v>
      </c>
      <c r="B3264" t="s">
        <v>36</v>
      </c>
      <c r="C3264" t="s">
        <v>25</v>
      </c>
      <c r="D3264">
        <v>172.8</v>
      </c>
      <c r="E3264">
        <v>168.4</v>
      </c>
      <c r="F3264">
        <v>170.3</v>
      </c>
    </row>
    <row r="3265" spans="1:6" x14ac:dyDescent="0.3">
      <c r="A3265">
        <v>2023</v>
      </c>
      <c r="B3265" t="s">
        <v>36</v>
      </c>
      <c r="C3265" t="s">
        <v>12</v>
      </c>
      <c r="D3265">
        <v>212.1</v>
      </c>
      <c r="E3265">
        <v>204.8</v>
      </c>
      <c r="F3265">
        <v>209.7</v>
      </c>
    </row>
    <row r="3266" spans="1:6" x14ac:dyDescent="0.3">
      <c r="A3266">
        <v>2023</v>
      </c>
      <c r="B3266" t="s">
        <v>36</v>
      </c>
      <c r="C3266" t="s">
        <v>11</v>
      </c>
      <c r="D3266">
        <v>119.1</v>
      </c>
      <c r="E3266">
        <v>121.9</v>
      </c>
      <c r="F3266">
        <v>120</v>
      </c>
    </row>
    <row r="3267" spans="1:6" x14ac:dyDescent="0.3">
      <c r="A3267">
        <v>2023</v>
      </c>
      <c r="B3267" t="s">
        <v>36</v>
      </c>
      <c r="C3267" t="s">
        <v>24</v>
      </c>
      <c r="D3267">
        <v>169</v>
      </c>
      <c r="E3267">
        <v>159.80000000000001</v>
      </c>
      <c r="F3267">
        <v>164.2</v>
      </c>
    </row>
    <row r="3268" spans="1:6" x14ac:dyDescent="0.3">
      <c r="A3268">
        <v>2023</v>
      </c>
      <c r="B3268" t="s">
        <v>36</v>
      </c>
      <c r="C3268" t="s">
        <v>9</v>
      </c>
      <c r="D3268">
        <v>140.9</v>
      </c>
      <c r="E3268">
        <v>175.8</v>
      </c>
      <c r="F3268">
        <v>152.69999999999999</v>
      </c>
    </row>
    <row r="3269" spans="1:6" x14ac:dyDescent="0.3">
      <c r="A3269">
        <v>2023</v>
      </c>
      <c r="B3269" t="s">
        <v>31</v>
      </c>
      <c r="C3269" t="s">
        <v>3</v>
      </c>
      <c r="D3269">
        <v>174</v>
      </c>
      <c r="E3269">
        <v>173.3</v>
      </c>
      <c r="F3269">
        <v>173.8</v>
      </c>
    </row>
    <row r="3270" spans="1:6" x14ac:dyDescent="0.3">
      <c r="A3270">
        <v>2023</v>
      </c>
      <c r="B3270" t="s">
        <v>31</v>
      </c>
      <c r="C3270" t="s">
        <v>17</v>
      </c>
      <c r="D3270">
        <v>189</v>
      </c>
      <c r="E3270">
        <v>178.7</v>
      </c>
      <c r="F3270">
        <v>184.9</v>
      </c>
    </row>
    <row r="3271" spans="1:6" x14ac:dyDescent="0.3">
      <c r="A3271">
        <v>2023</v>
      </c>
      <c r="B3271" t="s">
        <v>31</v>
      </c>
      <c r="C3271" t="s">
        <v>19</v>
      </c>
      <c r="D3271">
        <v>188.6</v>
      </c>
      <c r="E3271">
        <v>176.6</v>
      </c>
      <c r="F3271">
        <v>183.8</v>
      </c>
    </row>
    <row r="3272" spans="1:6" x14ac:dyDescent="0.3">
      <c r="A3272">
        <v>2023</v>
      </c>
      <c r="B3272" t="s">
        <v>31</v>
      </c>
      <c r="C3272" t="s">
        <v>26</v>
      </c>
      <c r="D3272">
        <v>177.8</v>
      </c>
      <c r="E3272">
        <v>171.8</v>
      </c>
      <c r="F3272">
        <v>174.3</v>
      </c>
    </row>
    <row r="3273" spans="1:6" x14ac:dyDescent="0.3">
      <c r="A3273">
        <v>2023</v>
      </c>
      <c r="B3273" t="s">
        <v>31</v>
      </c>
      <c r="C3273" t="s">
        <v>5</v>
      </c>
      <c r="D3273">
        <v>192.9</v>
      </c>
      <c r="E3273">
        <v>197</v>
      </c>
      <c r="F3273">
        <v>194.5</v>
      </c>
    </row>
    <row r="3274" spans="1:6" x14ac:dyDescent="0.3">
      <c r="A3274">
        <v>2023</v>
      </c>
      <c r="B3274" t="s">
        <v>31</v>
      </c>
      <c r="C3274" t="s">
        <v>15</v>
      </c>
      <c r="D3274">
        <v>175</v>
      </c>
      <c r="E3274">
        <v>179.5</v>
      </c>
      <c r="F3274">
        <v>176.7</v>
      </c>
    </row>
    <row r="3275" spans="1:6" x14ac:dyDescent="0.3">
      <c r="A3275">
        <v>2023</v>
      </c>
      <c r="B3275" t="s">
        <v>31</v>
      </c>
      <c r="C3275" t="s">
        <v>18</v>
      </c>
      <c r="D3275">
        <v>186.3</v>
      </c>
      <c r="E3275">
        <v>165.3</v>
      </c>
      <c r="F3275">
        <v>177.6</v>
      </c>
    </row>
    <row r="3276" spans="1:6" x14ac:dyDescent="0.3">
      <c r="A3276">
        <v>2023</v>
      </c>
      <c r="B3276" t="s">
        <v>31</v>
      </c>
      <c r="C3276" t="s">
        <v>8</v>
      </c>
      <c r="D3276">
        <v>156.30000000000001</v>
      </c>
      <c r="E3276">
        <v>160.5</v>
      </c>
      <c r="F3276">
        <v>158.30000000000001</v>
      </c>
    </row>
    <row r="3277" spans="1:6" x14ac:dyDescent="0.3">
      <c r="A3277">
        <v>2023</v>
      </c>
      <c r="B3277" t="s">
        <v>31</v>
      </c>
      <c r="C3277" t="s">
        <v>21</v>
      </c>
      <c r="D3277">
        <v>183.2</v>
      </c>
      <c r="E3277">
        <v>180.1</v>
      </c>
      <c r="F3277">
        <v>182</v>
      </c>
    </row>
    <row r="3278" spans="1:6" x14ac:dyDescent="0.3">
      <c r="A3278">
        <v>2023</v>
      </c>
      <c r="B3278" t="s">
        <v>31</v>
      </c>
      <c r="C3278" t="s">
        <v>29</v>
      </c>
      <c r="D3278">
        <v>177.8</v>
      </c>
      <c r="E3278">
        <v>174.9</v>
      </c>
      <c r="F3278">
        <v>176.5</v>
      </c>
    </row>
    <row r="3279" spans="1:6" x14ac:dyDescent="0.3">
      <c r="A3279">
        <v>2023</v>
      </c>
      <c r="B3279" t="s">
        <v>31</v>
      </c>
      <c r="C3279" t="s">
        <v>23</v>
      </c>
      <c r="D3279">
        <v>184.7</v>
      </c>
      <c r="E3279">
        <v>178.5</v>
      </c>
      <c r="F3279">
        <v>182.3</v>
      </c>
    </row>
    <row r="3280" spans="1:6" x14ac:dyDescent="0.3">
      <c r="A3280">
        <v>2023</v>
      </c>
      <c r="B3280" t="s">
        <v>31</v>
      </c>
      <c r="C3280" t="s">
        <v>22</v>
      </c>
      <c r="D3280">
        <v>177.2</v>
      </c>
      <c r="E3280">
        <v>168</v>
      </c>
      <c r="F3280">
        <v>172.9</v>
      </c>
    </row>
    <row r="3281" spans="1:6" x14ac:dyDescent="0.3">
      <c r="A3281">
        <v>2023</v>
      </c>
      <c r="B3281" t="s">
        <v>31</v>
      </c>
      <c r="C3281" t="s">
        <v>20</v>
      </c>
      <c r="D3281" t="s">
        <v>32</v>
      </c>
      <c r="E3281">
        <v>172.1</v>
      </c>
      <c r="F3281">
        <v>172.1</v>
      </c>
    </row>
    <row r="3282" spans="1:6" x14ac:dyDescent="0.3">
      <c r="A3282">
        <v>2023</v>
      </c>
      <c r="B3282" t="s">
        <v>31</v>
      </c>
      <c r="C3282" t="s">
        <v>4</v>
      </c>
      <c r="D3282">
        <v>208.3</v>
      </c>
      <c r="E3282">
        <v>215.2</v>
      </c>
      <c r="F3282">
        <v>210.7</v>
      </c>
    </row>
    <row r="3283" spans="1:6" x14ac:dyDescent="0.3">
      <c r="A3283">
        <v>2023</v>
      </c>
      <c r="B3283" t="s">
        <v>31</v>
      </c>
      <c r="C3283" t="s">
        <v>6</v>
      </c>
      <c r="D3283">
        <v>174.3</v>
      </c>
      <c r="E3283">
        <v>175.2</v>
      </c>
      <c r="F3283">
        <v>174.6</v>
      </c>
    </row>
    <row r="3284" spans="1:6" x14ac:dyDescent="0.3">
      <c r="A3284">
        <v>2023</v>
      </c>
      <c r="B3284" t="s">
        <v>31</v>
      </c>
      <c r="C3284" t="s">
        <v>28</v>
      </c>
      <c r="D3284">
        <v>176.5</v>
      </c>
      <c r="E3284">
        <v>168.9</v>
      </c>
      <c r="F3284">
        <v>172.8</v>
      </c>
    </row>
    <row r="3285" spans="1:6" x14ac:dyDescent="0.3">
      <c r="A3285">
        <v>2023</v>
      </c>
      <c r="B3285" t="s">
        <v>31</v>
      </c>
      <c r="C3285" t="s">
        <v>13</v>
      </c>
      <c r="D3285">
        <v>176.9</v>
      </c>
      <c r="E3285">
        <v>163.69999999999999</v>
      </c>
      <c r="F3285">
        <v>171.4</v>
      </c>
    </row>
    <row r="3286" spans="1:6" x14ac:dyDescent="0.3">
      <c r="A3286">
        <v>2023</v>
      </c>
      <c r="B3286" t="s">
        <v>31</v>
      </c>
      <c r="C3286" t="s">
        <v>7</v>
      </c>
      <c r="D3286">
        <v>192.6</v>
      </c>
      <c r="E3286">
        <v>178</v>
      </c>
      <c r="F3286">
        <v>187.2</v>
      </c>
    </row>
    <row r="3287" spans="1:6" x14ac:dyDescent="0.3">
      <c r="A3287">
        <v>2023</v>
      </c>
      <c r="B3287" t="s">
        <v>31</v>
      </c>
      <c r="C3287" t="s">
        <v>16</v>
      </c>
      <c r="D3287">
        <v>196.9</v>
      </c>
      <c r="E3287">
        <v>201.6</v>
      </c>
      <c r="F3287">
        <v>198.2</v>
      </c>
    </row>
    <row r="3288" spans="1:6" x14ac:dyDescent="0.3">
      <c r="A3288">
        <v>2023</v>
      </c>
      <c r="B3288" t="s">
        <v>31</v>
      </c>
      <c r="C3288" t="s">
        <v>27</v>
      </c>
      <c r="D3288">
        <v>178.4</v>
      </c>
      <c r="E3288">
        <v>178.8</v>
      </c>
      <c r="F3288">
        <v>178.6</v>
      </c>
    </row>
    <row r="3289" spans="1:6" x14ac:dyDescent="0.3">
      <c r="A3289">
        <v>2023</v>
      </c>
      <c r="B3289" t="s">
        <v>31</v>
      </c>
      <c r="C3289" t="s">
        <v>14</v>
      </c>
      <c r="D3289">
        <v>188.5</v>
      </c>
      <c r="E3289">
        <v>194.3</v>
      </c>
      <c r="F3289">
        <v>191.2</v>
      </c>
    </row>
    <row r="3290" spans="1:6" x14ac:dyDescent="0.3">
      <c r="A3290">
        <v>2023</v>
      </c>
      <c r="B3290" t="s">
        <v>31</v>
      </c>
      <c r="C3290" t="s">
        <v>10</v>
      </c>
      <c r="D3290">
        <v>170.7</v>
      </c>
      <c r="E3290">
        <v>171.2</v>
      </c>
      <c r="F3290">
        <v>170.9</v>
      </c>
    </row>
    <row r="3291" spans="1:6" x14ac:dyDescent="0.3">
      <c r="A3291">
        <v>2023</v>
      </c>
      <c r="B3291" t="s">
        <v>31</v>
      </c>
      <c r="C3291" t="s">
        <v>25</v>
      </c>
      <c r="D3291">
        <v>171.8</v>
      </c>
      <c r="E3291">
        <v>167.8</v>
      </c>
      <c r="F3291">
        <v>169.5</v>
      </c>
    </row>
    <row r="3292" spans="1:6" x14ac:dyDescent="0.3">
      <c r="A3292">
        <v>2023</v>
      </c>
      <c r="B3292" t="s">
        <v>31</v>
      </c>
      <c r="C3292" t="s">
        <v>12</v>
      </c>
      <c r="D3292">
        <v>210.5</v>
      </c>
      <c r="E3292">
        <v>204.3</v>
      </c>
      <c r="F3292">
        <v>208.4</v>
      </c>
    </row>
    <row r="3293" spans="1:6" x14ac:dyDescent="0.3">
      <c r="A3293">
        <v>2023</v>
      </c>
      <c r="B3293" t="s">
        <v>31</v>
      </c>
      <c r="C3293" t="s">
        <v>11</v>
      </c>
      <c r="D3293">
        <v>120.3</v>
      </c>
      <c r="E3293">
        <v>122.7</v>
      </c>
      <c r="F3293">
        <v>121.1</v>
      </c>
    </row>
    <row r="3294" spans="1:6" x14ac:dyDescent="0.3">
      <c r="A3294">
        <v>2023</v>
      </c>
      <c r="B3294" t="s">
        <v>31</v>
      </c>
      <c r="C3294" t="s">
        <v>24</v>
      </c>
      <c r="D3294">
        <v>168.2</v>
      </c>
      <c r="E3294">
        <v>159.5</v>
      </c>
      <c r="F3294">
        <v>163.6</v>
      </c>
    </row>
    <row r="3295" spans="1:6" x14ac:dyDescent="0.3">
      <c r="A3295">
        <v>2023</v>
      </c>
      <c r="B3295" t="s">
        <v>31</v>
      </c>
      <c r="C3295" t="s">
        <v>9</v>
      </c>
      <c r="D3295">
        <v>142.9</v>
      </c>
      <c r="E3295">
        <v>175.3</v>
      </c>
      <c r="F3295">
        <v>153.9</v>
      </c>
    </row>
    <row r="3296" spans="1:6" x14ac:dyDescent="0.3">
      <c r="A3296">
        <v>2023</v>
      </c>
      <c r="B3296" t="s">
        <v>38</v>
      </c>
      <c r="C3296" t="s">
        <v>3</v>
      </c>
      <c r="D3296">
        <v>174.3</v>
      </c>
      <c r="E3296">
        <v>174.7</v>
      </c>
      <c r="F3296">
        <v>174.4</v>
      </c>
    </row>
    <row r="3297" spans="1:6" x14ac:dyDescent="0.3">
      <c r="A3297">
        <v>2023</v>
      </c>
      <c r="B3297" t="s">
        <v>38</v>
      </c>
      <c r="C3297" t="s">
        <v>17</v>
      </c>
      <c r="D3297">
        <v>190</v>
      </c>
      <c r="E3297">
        <v>180.2</v>
      </c>
      <c r="F3297">
        <v>186.1</v>
      </c>
    </row>
    <row r="3298" spans="1:6" x14ac:dyDescent="0.3">
      <c r="A3298">
        <v>2023</v>
      </c>
      <c r="B3298" t="s">
        <v>38</v>
      </c>
      <c r="C3298" t="s">
        <v>19</v>
      </c>
      <c r="D3298">
        <v>189.6</v>
      </c>
      <c r="E3298">
        <v>178.2</v>
      </c>
      <c r="F3298">
        <v>185.1</v>
      </c>
    </row>
    <row r="3299" spans="1:6" x14ac:dyDescent="0.3">
      <c r="A3299">
        <v>2023</v>
      </c>
      <c r="B3299" t="s">
        <v>38</v>
      </c>
      <c r="C3299" t="s">
        <v>26</v>
      </c>
      <c r="D3299">
        <v>178.5</v>
      </c>
      <c r="E3299">
        <v>172.5</v>
      </c>
      <c r="F3299">
        <v>175</v>
      </c>
    </row>
    <row r="3300" spans="1:6" x14ac:dyDescent="0.3">
      <c r="A3300">
        <v>2023</v>
      </c>
      <c r="B3300" t="s">
        <v>38</v>
      </c>
      <c r="C3300" t="s">
        <v>5</v>
      </c>
      <c r="D3300">
        <v>173.9</v>
      </c>
      <c r="E3300">
        <v>177.2</v>
      </c>
      <c r="F3300">
        <v>175.2</v>
      </c>
    </row>
    <row r="3301" spans="1:6" x14ac:dyDescent="0.3">
      <c r="A3301">
        <v>2023</v>
      </c>
      <c r="B3301" t="s">
        <v>38</v>
      </c>
      <c r="C3301" t="s">
        <v>15</v>
      </c>
      <c r="D3301">
        <v>174.8</v>
      </c>
      <c r="E3301">
        <v>180.8</v>
      </c>
      <c r="F3301">
        <v>177</v>
      </c>
    </row>
    <row r="3302" spans="1:6" x14ac:dyDescent="0.3">
      <c r="A3302">
        <v>2023</v>
      </c>
      <c r="B3302" t="s">
        <v>38</v>
      </c>
      <c r="C3302" t="s">
        <v>18</v>
      </c>
      <c r="D3302">
        <v>187</v>
      </c>
      <c r="E3302">
        <v>167</v>
      </c>
      <c r="F3302">
        <v>178.7</v>
      </c>
    </row>
    <row r="3303" spans="1:6" x14ac:dyDescent="0.3">
      <c r="A3303">
        <v>2023</v>
      </c>
      <c r="B3303" t="s">
        <v>38</v>
      </c>
      <c r="C3303" t="s">
        <v>8</v>
      </c>
      <c r="D3303">
        <v>167.2</v>
      </c>
      <c r="E3303">
        <v>172.1</v>
      </c>
      <c r="F3303">
        <v>169.5</v>
      </c>
    </row>
    <row r="3304" spans="1:6" x14ac:dyDescent="0.3">
      <c r="A3304">
        <v>2023</v>
      </c>
      <c r="B3304" t="s">
        <v>38</v>
      </c>
      <c r="C3304" t="s">
        <v>21</v>
      </c>
      <c r="D3304">
        <v>181.4</v>
      </c>
      <c r="E3304">
        <v>182.6</v>
      </c>
      <c r="F3304">
        <v>181.9</v>
      </c>
    </row>
    <row r="3305" spans="1:6" x14ac:dyDescent="0.3">
      <c r="A3305">
        <v>2023</v>
      </c>
      <c r="B3305" t="s">
        <v>38</v>
      </c>
      <c r="C3305" t="s">
        <v>29</v>
      </c>
      <c r="D3305">
        <v>178</v>
      </c>
      <c r="E3305">
        <v>176.3</v>
      </c>
      <c r="F3305">
        <v>177.2</v>
      </c>
    </row>
    <row r="3306" spans="1:6" x14ac:dyDescent="0.3">
      <c r="A3306">
        <v>2023</v>
      </c>
      <c r="B3306" t="s">
        <v>38</v>
      </c>
      <c r="C3306" t="s">
        <v>23</v>
      </c>
      <c r="D3306">
        <v>186.6</v>
      </c>
      <c r="E3306">
        <v>180.8</v>
      </c>
      <c r="F3306">
        <v>184.4</v>
      </c>
    </row>
    <row r="3307" spans="1:6" x14ac:dyDescent="0.3">
      <c r="A3307">
        <v>2023</v>
      </c>
      <c r="B3307" t="s">
        <v>38</v>
      </c>
      <c r="C3307" t="s">
        <v>22</v>
      </c>
      <c r="D3307">
        <v>178.6</v>
      </c>
      <c r="E3307">
        <v>169.2</v>
      </c>
      <c r="F3307">
        <v>174.2</v>
      </c>
    </row>
    <row r="3308" spans="1:6" x14ac:dyDescent="0.3">
      <c r="A3308">
        <v>2023</v>
      </c>
      <c r="B3308" t="s">
        <v>38</v>
      </c>
      <c r="C3308" t="s">
        <v>20</v>
      </c>
      <c r="D3308" t="s">
        <v>32</v>
      </c>
      <c r="E3308">
        <v>173.5</v>
      </c>
      <c r="F3308">
        <v>173.5</v>
      </c>
    </row>
    <row r="3309" spans="1:6" x14ac:dyDescent="0.3">
      <c r="A3309">
        <v>2023</v>
      </c>
      <c r="B3309" t="s">
        <v>38</v>
      </c>
      <c r="C3309" t="s">
        <v>4</v>
      </c>
      <c r="D3309">
        <v>205.2</v>
      </c>
      <c r="E3309">
        <v>212.2</v>
      </c>
      <c r="F3309">
        <v>207.7</v>
      </c>
    </row>
    <row r="3310" spans="1:6" x14ac:dyDescent="0.3">
      <c r="A3310">
        <v>2023</v>
      </c>
      <c r="B3310" t="s">
        <v>38</v>
      </c>
      <c r="C3310" t="s">
        <v>6</v>
      </c>
      <c r="D3310">
        <v>177</v>
      </c>
      <c r="E3310">
        <v>177.9</v>
      </c>
      <c r="F3310">
        <v>177.3</v>
      </c>
    </row>
    <row r="3311" spans="1:6" x14ac:dyDescent="0.3">
      <c r="A3311">
        <v>2023</v>
      </c>
      <c r="B3311" t="s">
        <v>38</v>
      </c>
      <c r="C3311" t="s">
        <v>28</v>
      </c>
      <c r="D3311">
        <v>177.9</v>
      </c>
      <c r="E3311">
        <v>170</v>
      </c>
      <c r="F3311">
        <v>174.1</v>
      </c>
    </row>
    <row r="3312" spans="1:6" x14ac:dyDescent="0.3">
      <c r="A3312">
        <v>2023</v>
      </c>
      <c r="B3312" t="s">
        <v>38</v>
      </c>
      <c r="C3312" t="s">
        <v>13</v>
      </c>
      <c r="D3312">
        <v>177.6</v>
      </c>
      <c r="E3312">
        <v>164.9</v>
      </c>
      <c r="F3312">
        <v>172.3</v>
      </c>
    </row>
    <row r="3313" spans="1:6" x14ac:dyDescent="0.3">
      <c r="A3313">
        <v>2023</v>
      </c>
      <c r="B3313" t="s">
        <v>38</v>
      </c>
      <c r="C3313" t="s">
        <v>7</v>
      </c>
      <c r="D3313">
        <v>183.3</v>
      </c>
      <c r="E3313">
        <v>172.2</v>
      </c>
      <c r="F3313">
        <v>179.2</v>
      </c>
    </row>
    <row r="3314" spans="1:6" x14ac:dyDescent="0.3">
      <c r="A3314">
        <v>2023</v>
      </c>
      <c r="B3314" t="s">
        <v>38</v>
      </c>
      <c r="C3314" t="s">
        <v>16</v>
      </c>
      <c r="D3314">
        <v>198.4</v>
      </c>
      <c r="E3314">
        <v>202.7</v>
      </c>
      <c r="F3314">
        <v>199.5</v>
      </c>
    </row>
    <row r="3315" spans="1:6" x14ac:dyDescent="0.3">
      <c r="A3315">
        <v>2023</v>
      </c>
      <c r="B3315" t="s">
        <v>38</v>
      </c>
      <c r="C3315" t="s">
        <v>27</v>
      </c>
      <c r="D3315">
        <v>180.7</v>
      </c>
      <c r="E3315">
        <v>181.5</v>
      </c>
      <c r="F3315">
        <v>181</v>
      </c>
    </row>
    <row r="3316" spans="1:6" x14ac:dyDescent="0.3">
      <c r="A3316">
        <v>2023</v>
      </c>
      <c r="B3316" t="s">
        <v>38</v>
      </c>
      <c r="C3316" t="s">
        <v>14</v>
      </c>
      <c r="D3316">
        <v>189.9</v>
      </c>
      <c r="E3316">
        <v>196.6</v>
      </c>
      <c r="F3316">
        <v>193</v>
      </c>
    </row>
    <row r="3317" spans="1:6" x14ac:dyDescent="0.3">
      <c r="A3317">
        <v>2023</v>
      </c>
      <c r="B3317" t="s">
        <v>38</v>
      </c>
      <c r="C3317" t="s">
        <v>10</v>
      </c>
      <c r="D3317">
        <v>170.5</v>
      </c>
      <c r="E3317">
        <v>172.2</v>
      </c>
      <c r="F3317">
        <v>171.1</v>
      </c>
    </row>
    <row r="3318" spans="1:6" x14ac:dyDescent="0.3">
      <c r="A3318">
        <v>2023</v>
      </c>
      <c r="B3318" t="s">
        <v>38</v>
      </c>
      <c r="C3318" t="s">
        <v>25</v>
      </c>
      <c r="D3318">
        <v>172.8</v>
      </c>
      <c r="E3318">
        <v>168.4</v>
      </c>
      <c r="F3318">
        <v>170.3</v>
      </c>
    </row>
    <row r="3319" spans="1:6" x14ac:dyDescent="0.3">
      <c r="A3319">
        <v>2023</v>
      </c>
      <c r="B3319" t="s">
        <v>38</v>
      </c>
      <c r="C3319" t="s">
        <v>12</v>
      </c>
      <c r="D3319">
        <v>212.1</v>
      </c>
      <c r="E3319">
        <v>204.8</v>
      </c>
      <c r="F3319">
        <v>209.7</v>
      </c>
    </row>
    <row r="3320" spans="1:6" x14ac:dyDescent="0.3">
      <c r="A3320">
        <v>2023</v>
      </c>
      <c r="B3320" t="s">
        <v>38</v>
      </c>
      <c r="C3320" t="s">
        <v>11</v>
      </c>
      <c r="D3320">
        <v>119.1</v>
      </c>
      <c r="E3320">
        <v>121.9</v>
      </c>
      <c r="F3320">
        <v>120</v>
      </c>
    </row>
    <row r="3321" spans="1:6" x14ac:dyDescent="0.3">
      <c r="A3321">
        <v>2023</v>
      </c>
      <c r="B3321" t="s">
        <v>38</v>
      </c>
      <c r="C3321" t="s">
        <v>24</v>
      </c>
      <c r="D3321">
        <v>169</v>
      </c>
      <c r="E3321">
        <v>159.80000000000001</v>
      </c>
      <c r="F3321">
        <v>164.2</v>
      </c>
    </row>
    <row r="3322" spans="1:6" x14ac:dyDescent="0.3">
      <c r="A3322">
        <v>2023</v>
      </c>
      <c r="B3322" t="s">
        <v>38</v>
      </c>
      <c r="C3322" t="s">
        <v>9</v>
      </c>
      <c r="D3322">
        <v>140.9</v>
      </c>
      <c r="E3322">
        <v>175.9</v>
      </c>
      <c r="F3322">
        <v>152.80000000000001</v>
      </c>
    </row>
    <row r="3323" spans="1:6" x14ac:dyDescent="0.3">
      <c r="A3323">
        <v>2023</v>
      </c>
      <c r="B3323" t="s">
        <v>41</v>
      </c>
      <c r="C3323" t="s">
        <v>3</v>
      </c>
      <c r="D3323">
        <v>173.2</v>
      </c>
      <c r="E3323">
        <v>174.7</v>
      </c>
      <c r="F3323">
        <v>173.7</v>
      </c>
    </row>
    <row r="3324" spans="1:6" x14ac:dyDescent="0.3">
      <c r="A3324">
        <v>2023</v>
      </c>
      <c r="B3324" t="s">
        <v>41</v>
      </c>
      <c r="C3324" t="s">
        <v>17</v>
      </c>
      <c r="D3324">
        <v>191.2</v>
      </c>
      <c r="E3324">
        <v>181.3</v>
      </c>
      <c r="F3324">
        <v>187.3</v>
      </c>
    </row>
    <row r="3325" spans="1:6" x14ac:dyDescent="0.3">
      <c r="A3325">
        <v>2023</v>
      </c>
      <c r="B3325" t="s">
        <v>41</v>
      </c>
      <c r="C3325" t="s">
        <v>19</v>
      </c>
      <c r="D3325">
        <v>190.8</v>
      </c>
      <c r="E3325">
        <v>179.3</v>
      </c>
      <c r="F3325">
        <v>186.2</v>
      </c>
    </row>
    <row r="3326" spans="1:6" x14ac:dyDescent="0.3">
      <c r="A3326">
        <v>2023</v>
      </c>
      <c r="B3326" t="s">
        <v>41</v>
      </c>
      <c r="C3326" t="s">
        <v>26</v>
      </c>
      <c r="D3326">
        <v>180.3</v>
      </c>
      <c r="E3326">
        <v>174.8</v>
      </c>
      <c r="F3326">
        <v>177.1</v>
      </c>
    </row>
    <row r="3327" spans="1:6" x14ac:dyDescent="0.3">
      <c r="A3327">
        <v>2023</v>
      </c>
      <c r="B3327" t="s">
        <v>41</v>
      </c>
      <c r="C3327" t="s">
        <v>5</v>
      </c>
      <c r="D3327">
        <v>171</v>
      </c>
      <c r="E3327">
        <v>176.7</v>
      </c>
      <c r="F3327">
        <v>173.2</v>
      </c>
    </row>
    <row r="3328" spans="1:6" x14ac:dyDescent="0.3">
      <c r="A3328">
        <v>2023</v>
      </c>
      <c r="B3328" t="s">
        <v>41</v>
      </c>
      <c r="C3328" t="s">
        <v>15</v>
      </c>
      <c r="D3328">
        <v>176.8</v>
      </c>
      <c r="E3328">
        <v>183.1</v>
      </c>
      <c r="F3328">
        <v>179.1</v>
      </c>
    </row>
    <row r="3329" spans="1:6" x14ac:dyDescent="0.3">
      <c r="A3329">
        <v>2023</v>
      </c>
      <c r="B3329" t="s">
        <v>41</v>
      </c>
      <c r="C3329" t="s">
        <v>18</v>
      </c>
      <c r="D3329">
        <v>187.9</v>
      </c>
      <c r="E3329">
        <v>168.1</v>
      </c>
      <c r="F3329">
        <v>179.7</v>
      </c>
    </row>
    <row r="3330" spans="1:6" x14ac:dyDescent="0.3">
      <c r="A3330">
        <v>2023</v>
      </c>
      <c r="B3330" t="s">
        <v>41</v>
      </c>
      <c r="C3330" t="s">
        <v>8</v>
      </c>
      <c r="D3330">
        <v>169</v>
      </c>
      <c r="E3330">
        <v>175.8</v>
      </c>
      <c r="F3330">
        <v>172.2</v>
      </c>
    </row>
    <row r="3331" spans="1:6" x14ac:dyDescent="0.3">
      <c r="A3331">
        <v>2023</v>
      </c>
      <c r="B3331" t="s">
        <v>41</v>
      </c>
      <c r="C3331" t="s">
        <v>21</v>
      </c>
      <c r="D3331">
        <v>182.5</v>
      </c>
      <c r="E3331">
        <v>183.4</v>
      </c>
      <c r="F3331">
        <v>182.8</v>
      </c>
    </row>
    <row r="3332" spans="1:6" x14ac:dyDescent="0.3">
      <c r="A3332">
        <v>2023</v>
      </c>
      <c r="B3332" t="s">
        <v>41</v>
      </c>
      <c r="C3332" t="s">
        <v>29</v>
      </c>
      <c r="D3332">
        <v>179.8</v>
      </c>
      <c r="E3332">
        <v>178.2</v>
      </c>
      <c r="F3332">
        <v>179.1</v>
      </c>
    </row>
    <row r="3333" spans="1:6" x14ac:dyDescent="0.3">
      <c r="A3333">
        <v>2023</v>
      </c>
      <c r="B3333" t="s">
        <v>41</v>
      </c>
      <c r="C3333" t="s">
        <v>23</v>
      </c>
      <c r="D3333">
        <v>187.8</v>
      </c>
      <c r="E3333">
        <v>182.2</v>
      </c>
      <c r="F3333">
        <v>185.7</v>
      </c>
    </row>
    <row r="3334" spans="1:6" x14ac:dyDescent="0.3">
      <c r="A3334">
        <v>2023</v>
      </c>
      <c r="B3334" t="s">
        <v>41</v>
      </c>
      <c r="C3334" t="s">
        <v>22</v>
      </c>
      <c r="D3334">
        <v>179.8</v>
      </c>
      <c r="E3334">
        <v>170.1</v>
      </c>
      <c r="F3334">
        <v>175.2</v>
      </c>
    </row>
    <row r="3335" spans="1:6" x14ac:dyDescent="0.3">
      <c r="A3335">
        <v>2023</v>
      </c>
      <c r="B3335" t="s">
        <v>41</v>
      </c>
      <c r="C3335" t="s">
        <v>20</v>
      </c>
      <c r="D3335" t="s">
        <v>138</v>
      </c>
      <c r="E3335">
        <v>175.6</v>
      </c>
      <c r="F3335">
        <v>175.6</v>
      </c>
    </row>
    <row r="3336" spans="1:6" x14ac:dyDescent="0.3">
      <c r="A3336">
        <v>2023</v>
      </c>
      <c r="B3336" t="s">
        <v>41</v>
      </c>
      <c r="C3336" t="s">
        <v>4</v>
      </c>
      <c r="D3336">
        <v>211.5</v>
      </c>
      <c r="E3336">
        <v>219.4</v>
      </c>
      <c r="F3336">
        <v>214.3</v>
      </c>
    </row>
    <row r="3337" spans="1:6" x14ac:dyDescent="0.3">
      <c r="A3337">
        <v>2023</v>
      </c>
      <c r="B3337" t="s">
        <v>41</v>
      </c>
      <c r="C3337" t="s">
        <v>6</v>
      </c>
      <c r="D3337">
        <v>179.6</v>
      </c>
      <c r="E3337">
        <v>179.4</v>
      </c>
      <c r="F3337">
        <v>179.5</v>
      </c>
    </row>
    <row r="3338" spans="1:6" x14ac:dyDescent="0.3">
      <c r="A3338">
        <v>2023</v>
      </c>
      <c r="B3338" t="s">
        <v>41</v>
      </c>
      <c r="C3338" t="s">
        <v>28</v>
      </c>
      <c r="D3338">
        <v>179.5</v>
      </c>
      <c r="E3338">
        <v>171.6</v>
      </c>
      <c r="F3338">
        <v>175.7</v>
      </c>
    </row>
    <row r="3339" spans="1:6" x14ac:dyDescent="0.3">
      <c r="A3339">
        <v>2023</v>
      </c>
      <c r="B3339" t="s">
        <v>41</v>
      </c>
      <c r="C3339" t="s">
        <v>13</v>
      </c>
      <c r="D3339">
        <v>178.7</v>
      </c>
      <c r="E3339">
        <v>165.9</v>
      </c>
      <c r="F3339">
        <v>173.4</v>
      </c>
    </row>
    <row r="3340" spans="1:6" x14ac:dyDescent="0.3">
      <c r="A3340">
        <v>2023</v>
      </c>
      <c r="B3340" t="s">
        <v>41</v>
      </c>
      <c r="C3340" t="s">
        <v>7</v>
      </c>
      <c r="D3340">
        <v>173.3</v>
      </c>
      <c r="E3340">
        <v>164.4</v>
      </c>
      <c r="F3340">
        <v>170</v>
      </c>
    </row>
    <row r="3341" spans="1:6" x14ac:dyDescent="0.3">
      <c r="A3341">
        <v>2023</v>
      </c>
      <c r="B3341" t="s">
        <v>41</v>
      </c>
      <c r="C3341" t="s">
        <v>16</v>
      </c>
      <c r="D3341">
        <v>199.9</v>
      </c>
      <c r="E3341">
        <v>204.2</v>
      </c>
      <c r="F3341">
        <v>201</v>
      </c>
    </row>
    <row r="3342" spans="1:6" x14ac:dyDescent="0.3">
      <c r="A3342">
        <v>2023</v>
      </c>
      <c r="B3342" t="s">
        <v>41</v>
      </c>
      <c r="C3342" t="s">
        <v>27</v>
      </c>
      <c r="D3342">
        <v>184.9</v>
      </c>
      <c r="E3342">
        <v>185.6</v>
      </c>
      <c r="F3342">
        <v>185.2</v>
      </c>
    </row>
    <row r="3343" spans="1:6" x14ac:dyDescent="0.3">
      <c r="A3343">
        <v>2023</v>
      </c>
      <c r="B3343" t="s">
        <v>41</v>
      </c>
      <c r="C3343" t="s">
        <v>14</v>
      </c>
      <c r="D3343">
        <v>191.1</v>
      </c>
      <c r="E3343">
        <v>197.7</v>
      </c>
      <c r="F3343">
        <v>194.2</v>
      </c>
    </row>
    <row r="3344" spans="1:6" x14ac:dyDescent="0.3">
      <c r="A3344">
        <v>2023</v>
      </c>
      <c r="B3344" t="s">
        <v>41</v>
      </c>
      <c r="C3344" t="s">
        <v>10</v>
      </c>
      <c r="D3344">
        <v>174.9</v>
      </c>
      <c r="E3344">
        <v>176.9</v>
      </c>
      <c r="F3344">
        <v>175.6</v>
      </c>
    </row>
    <row r="3345" spans="1:6" x14ac:dyDescent="0.3">
      <c r="A3345">
        <v>2023</v>
      </c>
      <c r="B3345" t="s">
        <v>41</v>
      </c>
      <c r="C3345" t="s">
        <v>25</v>
      </c>
      <c r="D3345">
        <v>173.8</v>
      </c>
      <c r="E3345">
        <v>169.2</v>
      </c>
      <c r="F3345">
        <v>171.2</v>
      </c>
    </row>
    <row r="3346" spans="1:6" x14ac:dyDescent="0.3">
      <c r="A3346">
        <v>2023</v>
      </c>
      <c r="B3346" t="s">
        <v>41</v>
      </c>
      <c r="C3346" t="s">
        <v>12</v>
      </c>
      <c r="D3346">
        <v>221</v>
      </c>
      <c r="E3346">
        <v>211.9</v>
      </c>
      <c r="F3346">
        <v>218</v>
      </c>
    </row>
    <row r="3347" spans="1:6" x14ac:dyDescent="0.3">
      <c r="A3347">
        <v>2023</v>
      </c>
      <c r="B3347" t="s">
        <v>41</v>
      </c>
      <c r="C3347" t="s">
        <v>11</v>
      </c>
      <c r="D3347">
        <v>121.9</v>
      </c>
      <c r="E3347">
        <v>124.2</v>
      </c>
      <c r="F3347">
        <v>122.7</v>
      </c>
    </row>
    <row r="3348" spans="1:6" x14ac:dyDescent="0.3">
      <c r="A3348">
        <v>2023</v>
      </c>
      <c r="B3348" t="s">
        <v>41</v>
      </c>
      <c r="C3348" t="s">
        <v>24</v>
      </c>
      <c r="D3348">
        <v>169.7</v>
      </c>
      <c r="E3348">
        <v>160.4</v>
      </c>
      <c r="F3348">
        <v>164.8</v>
      </c>
    </row>
    <row r="3349" spans="1:6" x14ac:dyDescent="0.3">
      <c r="A3349">
        <v>2023</v>
      </c>
      <c r="B3349" t="s">
        <v>41</v>
      </c>
      <c r="C3349" t="s">
        <v>9</v>
      </c>
      <c r="D3349">
        <v>148.69999999999999</v>
      </c>
      <c r="E3349">
        <v>185</v>
      </c>
      <c r="F3349">
        <v>161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9B22-B1CD-434F-A4C2-4898625342E5}">
  <dimension ref="A1"/>
  <sheetViews>
    <sheetView showGridLines="0" workbookViewId="0">
      <selection activeCell="U4" sqref="U4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247D-9A97-4F33-BAB2-DBA0FFFF8965}">
  <dimension ref="A1:P29"/>
  <sheetViews>
    <sheetView workbookViewId="0">
      <selection activeCell="N6" sqref="N6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30.44140625" bestFit="1" customWidth="1"/>
    <col min="4" max="4" width="6.5546875" bestFit="1" customWidth="1"/>
    <col min="5" max="5" width="6" bestFit="1" customWidth="1"/>
    <col min="6" max="6" width="11.21875" bestFit="1" customWidth="1"/>
    <col min="7" max="7" width="25.88671875" bestFit="1" customWidth="1"/>
    <col min="8" max="8" width="10" customWidth="1"/>
    <col min="9" max="9" width="13.21875" bestFit="1" customWidth="1"/>
    <col min="10" max="10" width="25.88671875" bestFit="1" customWidth="1"/>
    <col min="11" max="11" width="13.21875" bestFit="1" customWidth="1"/>
    <col min="12" max="12" width="12.6640625" bestFit="1" customWidth="1"/>
    <col min="13" max="13" width="13.21875" bestFit="1" customWidth="1"/>
    <col min="14" max="14" width="12.6640625" bestFit="1" customWidth="1"/>
    <col min="15" max="15" width="13.21875" bestFit="1" customWidth="1"/>
    <col min="16" max="16" width="12.6640625" bestFit="1" customWidth="1"/>
    <col min="17" max="17" width="13.21875" bestFit="1" customWidth="1"/>
    <col min="18" max="18" width="12.6640625" bestFit="1" customWidth="1"/>
    <col min="19" max="19" width="13.21875" bestFit="1" customWidth="1"/>
    <col min="20" max="20" width="12.6640625" bestFit="1" customWidth="1"/>
    <col min="21" max="21" width="13.21875" bestFit="1" customWidth="1"/>
    <col min="22" max="22" width="12.6640625" bestFit="1" customWidth="1"/>
    <col min="23" max="23" width="13.21875" bestFit="1" customWidth="1"/>
    <col min="24" max="24" width="12.6640625" bestFit="1" customWidth="1"/>
    <col min="25" max="25" width="13.21875" bestFit="1" customWidth="1"/>
    <col min="26" max="26" width="12.6640625" bestFit="1" customWidth="1"/>
    <col min="27" max="27" width="13.21875" bestFit="1" customWidth="1"/>
    <col min="28" max="28" width="12.6640625" bestFit="1" customWidth="1"/>
    <col min="29" max="29" width="13.21875" bestFit="1" customWidth="1"/>
    <col min="30" max="30" width="12.6640625" bestFit="1" customWidth="1"/>
    <col min="31" max="31" width="13.21875" bestFit="1" customWidth="1"/>
    <col min="32" max="32" width="12.6640625" bestFit="1" customWidth="1"/>
    <col min="33" max="33" width="13.21875" bestFit="1" customWidth="1"/>
    <col min="34" max="34" width="12.6640625" bestFit="1" customWidth="1"/>
    <col min="35" max="35" width="13.21875" bestFit="1" customWidth="1"/>
    <col min="36" max="36" width="12.6640625" bestFit="1" customWidth="1"/>
    <col min="37" max="37" width="13.21875" bestFit="1" customWidth="1"/>
    <col min="38" max="38" width="12.6640625" bestFit="1" customWidth="1"/>
    <col min="39" max="39" width="13.21875" bestFit="1" customWidth="1"/>
    <col min="40" max="40" width="12.6640625" bestFit="1" customWidth="1"/>
    <col min="41" max="41" width="13.21875" bestFit="1" customWidth="1"/>
    <col min="42" max="42" width="12.6640625" bestFit="1" customWidth="1"/>
    <col min="43" max="43" width="13.21875" bestFit="1" customWidth="1"/>
    <col min="44" max="44" width="12.6640625" bestFit="1" customWidth="1"/>
    <col min="45" max="45" width="13.21875" bestFit="1" customWidth="1"/>
    <col min="46" max="46" width="12.6640625" bestFit="1" customWidth="1"/>
    <col min="47" max="47" width="13.21875" bestFit="1" customWidth="1"/>
    <col min="48" max="48" width="12.6640625" bestFit="1" customWidth="1"/>
    <col min="49" max="49" width="13.21875" bestFit="1" customWidth="1"/>
    <col min="50" max="50" width="12.6640625" bestFit="1" customWidth="1"/>
    <col min="51" max="51" width="13.21875" bestFit="1" customWidth="1"/>
    <col min="52" max="52" width="12.6640625" bestFit="1" customWidth="1"/>
    <col min="53" max="53" width="13.21875" bestFit="1" customWidth="1"/>
    <col min="54" max="54" width="12.6640625" bestFit="1" customWidth="1"/>
    <col min="55" max="55" width="13.21875" bestFit="1" customWidth="1"/>
    <col min="56" max="56" width="12.6640625" bestFit="1" customWidth="1"/>
    <col min="57" max="57" width="13.21875" bestFit="1" customWidth="1"/>
    <col min="58" max="58" width="12.6640625" bestFit="1" customWidth="1"/>
    <col min="59" max="59" width="13.21875" bestFit="1" customWidth="1"/>
    <col min="60" max="60" width="12.6640625" bestFit="1" customWidth="1"/>
    <col min="61" max="61" width="13.21875" bestFit="1" customWidth="1"/>
    <col min="62" max="62" width="12.6640625" bestFit="1" customWidth="1"/>
    <col min="63" max="63" width="13.21875" bestFit="1" customWidth="1"/>
    <col min="64" max="64" width="12.6640625" bestFit="1" customWidth="1"/>
    <col min="65" max="65" width="13.21875" bestFit="1" customWidth="1"/>
    <col min="66" max="66" width="12.6640625" bestFit="1" customWidth="1"/>
    <col min="67" max="67" width="13.21875" bestFit="1" customWidth="1"/>
    <col min="68" max="68" width="12.6640625" bestFit="1" customWidth="1"/>
    <col min="69" max="69" width="13.21875" bestFit="1" customWidth="1"/>
    <col min="70" max="70" width="12.6640625" bestFit="1" customWidth="1"/>
    <col min="71" max="71" width="13.21875" bestFit="1" customWidth="1"/>
    <col min="72" max="72" width="12.6640625" bestFit="1" customWidth="1"/>
    <col min="73" max="73" width="13.21875" bestFit="1" customWidth="1"/>
    <col min="74" max="74" width="12.6640625" bestFit="1" customWidth="1"/>
    <col min="75" max="75" width="13.21875" bestFit="1" customWidth="1"/>
    <col min="76" max="76" width="12.6640625" bestFit="1" customWidth="1"/>
    <col min="77" max="77" width="13.21875" bestFit="1" customWidth="1"/>
    <col min="78" max="78" width="12.6640625" bestFit="1" customWidth="1"/>
    <col min="79" max="79" width="13.21875" bestFit="1" customWidth="1"/>
    <col min="80" max="80" width="12.6640625" bestFit="1" customWidth="1"/>
    <col min="81" max="81" width="13.21875" bestFit="1" customWidth="1"/>
    <col min="82" max="82" width="12.6640625" bestFit="1" customWidth="1"/>
    <col min="83" max="83" width="13.21875" bestFit="1" customWidth="1"/>
    <col min="84" max="84" width="12.6640625" bestFit="1" customWidth="1"/>
    <col min="85" max="85" width="13.21875" bestFit="1" customWidth="1"/>
    <col min="86" max="86" width="12.6640625" bestFit="1" customWidth="1"/>
    <col min="87" max="87" width="13.21875" bestFit="1" customWidth="1"/>
    <col min="88" max="88" width="12.6640625" bestFit="1" customWidth="1"/>
    <col min="89" max="89" width="13.21875" bestFit="1" customWidth="1"/>
    <col min="90" max="90" width="12.6640625" bestFit="1" customWidth="1"/>
    <col min="91" max="91" width="13.21875" bestFit="1" customWidth="1"/>
    <col min="92" max="92" width="12.6640625" bestFit="1" customWidth="1"/>
    <col min="93" max="93" width="13.21875" bestFit="1" customWidth="1"/>
    <col min="94" max="94" width="12.6640625" bestFit="1" customWidth="1"/>
    <col min="95" max="95" width="13.21875" bestFit="1" customWidth="1"/>
    <col min="96" max="96" width="12.6640625" bestFit="1" customWidth="1"/>
    <col min="97" max="97" width="13.21875" bestFit="1" customWidth="1"/>
    <col min="98" max="98" width="12.6640625" bestFit="1" customWidth="1"/>
    <col min="99" max="99" width="13.21875" bestFit="1" customWidth="1"/>
    <col min="100" max="100" width="12.6640625" bestFit="1" customWidth="1"/>
    <col min="101" max="101" width="13.21875" bestFit="1" customWidth="1"/>
    <col min="102" max="102" width="12.6640625" bestFit="1" customWidth="1"/>
    <col min="103" max="103" width="13.21875" bestFit="1" customWidth="1"/>
    <col min="104" max="104" width="12.6640625" bestFit="1" customWidth="1"/>
    <col min="105" max="105" width="13.21875" bestFit="1" customWidth="1"/>
    <col min="106" max="106" width="12.6640625" bestFit="1" customWidth="1"/>
    <col min="107" max="107" width="13.21875" bestFit="1" customWidth="1"/>
    <col min="108" max="108" width="12.6640625" bestFit="1" customWidth="1"/>
    <col min="109" max="109" width="13.21875" bestFit="1" customWidth="1"/>
    <col min="110" max="110" width="12.6640625" bestFit="1" customWidth="1"/>
    <col min="111" max="111" width="13.21875" bestFit="1" customWidth="1"/>
    <col min="112" max="112" width="12.6640625" bestFit="1" customWidth="1"/>
    <col min="113" max="113" width="13.21875" bestFit="1" customWidth="1"/>
    <col min="114" max="114" width="12.6640625" bestFit="1" customWidth="1"/>
    <col min="115" max="115" width="13.21875" bestFit="1" customWidth="1"/>
    <col min="116" max="116" width="12.6640625" bestFit="1" customWidth="1"/>
    <col min="117" max="117" width="13.21875" bestFit="1" customWidth="1"/>
    <col min="118" max="118" width="12.6640625" bestFit="1" customWidth="1"/>
    <col min="119" max="119" width="13.21875" bestFit="1" customWidth="1"/>
    <col min="120" max="120" width="12.6640625" bestFit="1" customWidth="1"/>
    <col min="121" max="121" width="13.21875" bestFit="1" customWidth="1"/>
    <col min="122" max="122" width="12.6640625" bestFit="1" customWidth="1"/>
    <col min="123" max="123" width="13.21875" bestFit="1" customWidth="1"/>
    <col min="124" max="124" width="12.6640625" bestFit="1" customWidth="1"/>
    <col min="125" max="125" width="13.21875" bestFit="1" customWidth="1"/>
    <col min="126" max="126" width="12.6640625" bestFit="1" customWidth="1"/>
    <col min="127" max="127" width="13.21875" bestFit="1" customWidth="1"/>
    <col min="128" max="128" width="12.6640625" bestFit="1" customWidth="1"/>
    <col min="129" max="129" width="13.21875" bestFit="1" customWidth="1"/>
    <col min="130" max="130" width="12.6640625" bestFit="1" customWidth="1"/>
    <col min="131" max="131" width="13.21875" bestFit="1" customWidth="1"/>
    <col min="132" max="132" width="12.6640625" bestFit="1" customWidth="1"/>
    <col min="133" max="133" width="13.21875" bestFit="1" customWidth="1"/>
    <col min="134" max="134" width="12.6640625" bestFit="1" customWidth="1"/>
    <col min="135" max="135" width="13.21875" bestFit="1" customWidth="1"/>
    <col min="136" max="136" width="12.6640625" bestFit="1" customWidth="1"/>
    <col min="137" max="137" width="13.21875" bestFit="1" customWidth="1"/>
    <col min="138" max="138" width="12.6640625" bestFit="1" customWidth="1"/>
    <col min="139" max="139" width="13.21875" bestFit="1" customWidth="1"/>
    <col min="140" max="140" width="12.6640625" bestFit="1" customWidth="1"/>
    <col min="141" max="141" width="13.21875" bestFit="1" customWidth="1"/>
    <col min="142" max="142" width="12.6640625" bestFit="1" customWidth="1"/>
    <col min="143" max="143" width="13.21875" bestFit="1" customWidth="1"/>
    <col min="144" max="144" width="12.6640625" bestFit="1" customWidth="1"/>
    <col min="145" max="145" width="13.21875" bestFit="1" customWidth="1"/>
    <col min="146" max="146" width="12.6640625" bestFit="1" customWidth="1"/>
    <col min="147" max="147" width="13.21875" bestFit="1" customWidth="1"/>
    <col min="148" max="148" width="12.6640625" bestFit="1" customWidth="1"/>
    <col min="149" max="149" width="13.21875" bestFit="1" customWidth="1"/>
    <col min="150" max="150" width="12.6640625" bestFit="1" customWidth="1"/>
    <col min="151" max="151" width="13.21875" bestFit="1" customWidth="1"/>
    <col min="152" max="152" width="12.6640625" bestFit="1" customWidth="1"/>
    <col min="153" max="153" width="13.21875" bestFit="1" customWidth="1"/>
    <col min="154" max="154" width="12.6640625" bestFit="1" customWidth="1"/>
    <col min="155" max="155" width="13.21875" bestFit="1" customWidth="1"/>
    <col min="156" max="156" width="12.6640625" bestFit="1" customWidth="1"/>
    <col min="157" max="157" width="13.21875" bestFit="1" customWidth="1"/>
    <col min="158" max="158" width="12.6640625" bestFit="1" customWidth="1"/>
    <col min="159" max="159" width="13.21875" bestFit="1" customWidth="1"/>
    <col min="160" max="160" width="12.6640625" bestFit="1" customWidth="1"/>
    <col min="161" max="161" width="13.21875" bestFit="1" customWidth="1"/>
    <col min="162" max="162" width="12.6640625" bestFit="1" customWidth="1"/>
    <col min="163" max="163" width="13.21875" bestFit="1" customWidth="1"/>
    <col min="164" max="164" width="12.6640625" bestFit="1" customWidth="1"/>
    <col min="165" max="165" width="13.21875" bestFit="1" customWidth="1"/>
    <col min="166" max="166" width="12.6640625" bestFit="1" customWidth="1"/>
    <col min="167" max="167" width="13.21875" bestFit="1" customWidth="1"/>
    <col min="168" max="168" width="12.6640625" bestFit="1" customWidth="1"/>
    <col min="169" max="169" width="13.21875" bestFit="1" customWidth="1"/>
    <col min="170" max="170" width="12.6640625" bestFit="1" customWidth="1"/>
    <col min="171" max="171" width="13.21875" bestFit="1" customWidth="1"/>
    <col min="172" max="172" width="12.6640625" bestFit="1" customWidth="1"/>
    <col min="173" max="173" width="13.21875" bestFit="1" customWidth="1"/>
    <col min="174" max="174" width="12.6640625" bestFit="1" customWidth="1"/>
    <col min="175" max="175" width="13.21875" bestFit="1" customWidth="1"/>
    <col min="176" max="176" width="12.6640625" bestFit="1" customWidth="1"/>
    <col min="177" max="177" width="13.21875" bestFit="1" customWidth="1"/>
    <col min="178" max="178" width="12.6640625" bestFit="1" customWidth="1"/>
    <col min="179" max="179" width="13.21875" bestFit="1" customWidth="1"/>
    <col min="180" max="180" width="12.6640625" bestFit="1" customWidth="1"/>
    <col min="181" max="181" width="13.21875" bestFit="1" customWidth="1"/>
    <col min="182" max="182" width="12.6640625" bestFit="1" customWidth="1"/>
    <col min="183" max="183" width="13.21875" bestFit="1" customWidth="1"/>
    <col min="184" max="184" width="12.6640625" bestFit="1" customWidth="1"/>
    <col min="185" max="185" width="13.21875" bestFit="1" customWidth="1"/>
    <col min="186" max="186" width="12.6640625" bestFit="1" customWidth="1"/>
    <col min="187" max="187" width="13.21875" bestFit="1" customWidth="1"/>
    <col min="188" max="188" width="12.6640625" bestFit="1" customWidth="1"/>
    <col min="189" max="189" width="13.21875" bestFit="1" customWidth="1"/>
    <col min="190" max="190" width="12.6640625" bestFit="1" customWidth="1"/>
    <col min="191" max="191" width="13.21875" bestFit="1" customWidth="1"/>
    <col min="192" max="192" width="12.6640625" bestFit="1" customWidth="1"/>
    <col min="193" max="193" width="13.21875" bestFit="1" customWidth="1"/>
    <col min="194" max="194" width="12.6640625" bestFit="1" customWidth="1"/>
    <col min="195" max="195" width="13.21875" bestFit="1" customWidth="1"/>
    <col min="196" max="196" width="12.6640625" bestFit="1" customWidth="1"/>
    <col min="197" max="197" width="13.21875" bestFit="1" customWidth="1"/>
    <col min="198" max="198" width="12.6640625" bestFit="1" customWidth="1"/>
    <col min="199" max="199" width="13.21875" bestFit="1" customWidth="1"/>
    <col min="200" max="200" width="12.6640625" bestFit="1" customWidth="1"/>
    <col min="201" max="201" width="13.21875" bestFit="1" customWidth="1"/>
    <col min="202" max="202" width="12.6640625" bestFit="1" customWidth="1"/>
    <col min="203" max="203" width="13.21875" bestFit="1" customWidth="1"/>
    <col min="204" max="204" width="12.6640625" bestFit="1" customWidth="1"/>
    <col min="205" max="205" width="13.21875" bestFit="1" customWidth="1"/>
    <col min="206" max="206" width="12.6640625" bestFit="1" customWidth="1"/>
    <col min="207" max="207" width="13.21875" bestFit="1" customWidth="1"/>
    <col min="208" max="208" width="12.6640625" bestFit="1" customWidth="1"/>
    <col min="209" max="209" width="13.21875" bestFit="1" customWidth="1"/>
    <col min="210" max="210" width="12.6640625" bestFit="1" customWidth="1"/>
    <col min="211" max="211" width="13.21875" bestFit="1" customWidth="1"/>
    <col min="212" max="212" width="12.6640625" bestFit="1" customWidth="1"/>
    <col min="213" max="213" width="13.21875" bestFit="1" customWidth="1"/>
    <col min="214" max="214" width="12.6640625" bestFit="1" customWidth="1"/>
    <col min="215" max="215" width="13.21875" bestFit="1" customWidth="1"/>
    <col min="216" max="216" width="12.6640625" bestFit="1" customWidth="1"/>
    <col min="217" max="217" width="13.21875" bestFit="1" customWidth="1"/>
    <col min="218" max="218" width="12.6640625" bestFit="1" customWidth="1"/>
    <col min="219" max="219" width="13.21875" bestFit="1" customWidth="1"/>
    <col min="220" max="220" width="12.6640625" bestFit="1" customWidth="1"/>
    <col min="221" max="221" width="13.21875" bestFit="1" customWidth="1"/>
    <col min="222" max="222" width="12.6640625" bestFit="1" customWidth="1"/>
    <col min="223" max="223" width="13.21875" bestFit="1" customWidth="1"/>
    <col min="224" max="224" width="12.6640625" bestFit="1" customWidth="1"/>
    <col min="225" max="225" width="13.21875" bestFit="1" customWidth="1"/>
    <col min="226" max="226" width="12.6640625" bestFit="1" customWidth="1"/>
    <col min="227" max="227" width="13.21875" bestFit="1" customWidth="1"/>
    <col min="228" max="228" width="12.6640625" bestFit="1" customWidth="1"/>
    <col min="229" max="229" width="13.21875" bestFit="1" customWidth="1"/>
    <col min="230" max="230" width="12.6640625" bestFit="1" customWidth="1"/>
    <col min="231" max="231" width="13.21875" bestFit="1" customWidth="1"/>
    <col min="232" max="232" width="12.6640625" bestFit="1" customWidth="1"/>
    <col min="233" max="233" width="13.21875" bestFit="1" customWidth="1"/>
    <col min="234" max="234" width="12.6640625" bestFit="1" customWidth="1"/>
    <col min="235" max="235" width="13.21875" bestFit="1" customWidth="1"/>
    <col min="236" max="236" width="12.6640625" bestFit="1" customWidth="1"/>
    <col min="237" max="237" width="13.21875" bestFit="1" customWidth="1"/>
    <col min="238" max="238" width="12.6640625" bestFit="1" customWidth="1"/>
    <col min="239" max="239" width="13.21875" bestFit="1" customWidth="1"/>
    <col min="240" max="240" width="12.6640625" bestFit="1" customWidth="1"/>
    <col min="241" max="241" width="13.21875" bestFit="1" customWidth="1"/>
    <col min="242" max="242" width="12.6640625" bestFit="1" customWidth="1"/>
    <col min="243" max="243" width="13.21875" bestFit="1" customWidth="1"/>
    <col min="244" max="244" width="12.6640625" bestFit="1" customWidth="1"/>
    <col min="245" max="245" width="13.21875" bestFit="1" customWidth="1"/>
    <col min="246" max="246" width="12.6640625" bestFit="1" customWidth="1"/>
    <col min="247" max="247" width="13.21875" bestFit="1" customWidth="1"/>
    <col min="248" max="248" width="12.6640625" bestFit="1" customWidth="1"/>
    <col min="249" max="249" width="13.21875" bestFit="1" customWidth="1"/>
    <col min="250" max="250" width="12.6640625" bestFit="1" customWidth="1"/>
    <col min="251" max="251" width="13.21875" bestFit="1" customWidth="1"/>
    <col min="252" max="252" width="12.6640625" bestFit="1" customWidth="1"/>
    <col min="253" max="253" width="13.21875" bestFit="1" customWidth="1"/>
    <col min="254" max="254" width="12.6640625" bestFit="1" customWidth="1"/>
    <col min="255" max="255" width="13.21875" bestFit="1" customWidth="1"/>
    <col min="256" max="256" width="12.6640625" bestFit="1" customWidth="1"/>
    <col min="257" max="257" width="13.21875" bestFit="1" customWidth="1"/>
    <col min="258" max="258" width="12.6640625" bestFit="1" customWidth="1"/>
    <col min="259" max="259" width="13.21875" bestFit="1" customWidth="1"/>
    <col min="260" max="260" width="12.6640625" bestFit="1" customWidth="1"/>
    <col min="261" max="261" width="13.21875" bestFit="1" customWidth="1"/>
    <col min="262" max="262" width="12.6640625" bestFit="1" customWidth="1"/>
    <col min="263" max="263" width="13.21875" bestFit="1" customWidth="1"/>
    <col min="264" max="264" width="12.6640625" bestFit="1" customWidth="1"/>
    <col min="265" max="265" width="13.21875" bestFit="1" customWidth="1"/>
    <col min="266" max="266" width="12.6640625" bestFit="1" customWidth="1"/>
    <col min="267" max="267" width="13.21875" bestFit="1" customWidth="1"/>
    <col min="268" max="268" width="12.6640625" bestFit="1" customWidth="1"/>
    <col min="269" max="269" width="13.21875" bestFit="1" customWidth="1"/>
    <col min="270" max="270" width="12.6640625" bestFit="1" customWidth="1"/>
    <col min="271" max="271" width="13.21875" bestFit="1" customWidth="1"/>
    <col min="272" max="272" width="12.6640625" bestFit="1" customWidth="1"/>
    <col min="273" max="273" width="13.21875" bestFit="1" customWidth="1"/>
    <col min="274" max="274" width="12.6640625" bestFit="1" customWidth="1"/>
    <col min="275" max="275" width="13.21875" bestFit="1" customWidth="1"/>
    <col min="276" max="276" width="12.6640625" bestFit="1" customWidth="1"/>
    <col min="277" max="277" width="13.21875" bestFit="1" customWidth="1"/>
    <col min="278" max="278" width="12.6640625" bestFit="1" customWidth="1"/>
    <col min="279" max="279" width="13.21875" bestFit="1" customWidth="1"/>
    <col min="280" max="280" width="12.6640625" bestFit="1" customWidth="1"/>
    <col min="281" max="281" width="13.21875" bestFit="1" customWidth="1"/>
    <col min="282" max="282" width="12.6640625" bestFit="1" customWidth="1"/>
    <col min="283" max="283" width="13.21875" bestFit="1" customWidth="1"/>
    <col min="284" max="284" width="12.6640625" bestFit="1" customWidth="1"/>
    <col min="285" max="285" width="13.21875" bestFit="1" customWidth="1"/>
    <col min="286" max="286" width="12.6640625" bestFit="1" customWidth="1"/>
    <col min="287" max="287" width="13.21875" bestFit="1" customWidth="1"/>
    <col min="288" max="288" width="12.6640625" bestFit="1" customWidth="1"/>
    <col min="289" max="289" width="13.21875" bestFit="1" customWidth="1"/>
    <col min="290" max="290" width="12.6640625" bestFit="1" customWidth="1"/>
    <col min="291" max="291" width="13.21875" bestFit="1" customWidth="1"/>
    <col min="292" max="292" width="12.6640625" bestFit="1" customWidth="1"/>
    <col min="293" max="293" width="13.21875" bestFit="1" customWidth="1"/>
    <col min="294" max="294" width="12.6640625" bestFit="1" customWidth="1"/>
    <col min="295" max="295" width="13.21875" bestFit="1" customWidth="1"/>
    <col min="296" max="296" width="12.6640625" bestFit="1" customWidth="1"/>
    <col min="297" max="297" width="13.21875" bestFit="1" customWidth="1"/>
    <col min="298" max="298" width="12.6640625" bestFit="1" customWidth="1"/>
    <col min="299" max="299" width="13.21875" bestFit="1" customWidth="1"/>
    <col min="300" max="300" width="12.6640625" bestFit="1" customWidth="1"/>
    <col min="301" max="301" width="13.21875" bestFit="1" customWidth="1"/>
    <col min="302" max="302" width="12.6640625" bestFit="1" customWidth="1"/>
    <col min="303" max="303" width="13.21875" bestFit="1" customWidth="1"/>
    <col min="304" max="304" width="12.6640625" bestFit="1" customWidth="1"/>
    <col min="305" max="305" width="13.21875" bestFit="1" customWidth="1"/>
    <col min="306" max="306" width="12.6640625" bestFit="1" customWidth="1"/>
    <col min="307" max="307" width="13.21875" bestFit="1" customWidth="1"/>
    <col min="308" max="308" width="12.6640625" bestFit="1" customWidth="1"/>
    <col min="309" max="309" width="13.21875" bestFit="1" customWidth="1"/>
    <col min="310" max="310" width="12.6640625" bestFit="1" customWidth="1"/>
    <col min="311" max="311" width="13.21875" bestFit="1" customWidth="1"/>
    <col min="312" max="312" width="12.6640625" bestFit="1" customWidth="1"/>
    <col min="313" max="313" width="13.21875" bestFit="1" customWidth="1"/>
    <col min="314" max="314" width="12.6640625" bestFit="1" customWidth="1"/>
    <col min="315" max="315" width="13.21875" bestFit="1" customWidth="1"/>
    <col min="316" max="316" width="12.6640625" bestFit="1" customWidth="1"/>
    <col min="317" max="317" width="13.21875" bestFit="1" customWidth="1"/>
    <col min="318" max="318" width="12.6640625" bestFit="1" customWidth="1"/>
    <col min="319" max="319" width="13.21875" bestFit="1" customWidth="1"/>
    <col min="320" max="320" width="12.6640625" bestFit="1" customWidth="1"/>
    <col min="321" max="321" width="13.21875" bestFit="1" customWidth="1"/>
    <col min="322" max="322" width="12.6640625" bestFit="1" customWidth="1"/>
    <col min="323" max="323" width="13.21875" bestFit="1" customWidth="1"/>
    <col min="324" max="324" width="12.6640625" bestFit="1" customWidth="1"/>
    <col min="325" max="325" width="13.21875" bestFit="1" customWidth="1"/>
    <col min="326" max="326" width="12.6640625" bestFit="1" customWidth="1"/>
    <col min="327" max="327" width="13.21875" bestFit="1" customWidth="1"/>
    <col min="328" max="328" width="12.6640625" bestFit="1" customWidth="1"/>
    <col min="329" max="329" width="13.21875" bestFit="1" customWidth="1"/>
    <col min="330" max="330" width="12.6640625" bestFit="1" customWidth="1"/>
    <col min="331" max="331" width="13.21875" bestFit="1" customWidth="1"/>
    <col min="332" max="332" width="12.6640625" bestFit="1" customWidth="1"/>
    <col min="333" max="333" width="13.21875" bestFit="1" customWidth="1"/>
    <col min="334" max="334" width="12.6640625" bestFit="1" customWidth="1"/>
    <col min="335" max="335" width="13.21875" bestFit="1" customWidth="1"/>
    <col min="336" max="336" width="12.6640625" bestFit="1" customWidth="1"/>
    <col min="337" max="337" width="13.21875" bestFit="1" customWidth="1"/>
    <col min="338" max="338" width="12.6640625" bestFit="1" customWidth="1"/>
    <col min="339" max="339" width="13.21875" bestFit="1" customWidth="1"/>
    <col min="340" max="340" width="12.6640625" bestFit="1" customWidth="1"/>
    <col min="341" max="341" width="13.21875" bestFit="1" customWidth="1"/>
    <col min="342" max="342" width="12.6640625" bestFit="1" customWidth="1"/>
    <col min="343" max="343" width="13.21875" bestFit="1" customWidth="1"/>
    <col min="344" max="344" width="12.6640625" bestFit="1" customWidth="1"/>
    <col min="345" max="345" width="13.21875" bestFit="1" customWidth="1"/>
    <col min="346" max="346" width="12.6640625" bestFit="1" customWidth="1"/>
    <col min="347" max="347" width="13.21875" bestFit="1" customWidth="1"/>
    <col min="348" max="348" width="12.6640625" bestFit="1" customWidth="1"/>
    <col min="349" max="349" width="13.21875" bestFit="1" customWidth="1"/>
    <col min="350" max="350" width="12.6640625" bestFit="1" customWidth="1"/>
    <col min="351" max="351" width="13.21875" bestFit="1" customWidth="1"/>
    <col min="352" max="352" width="12.6640625" bestFit="1" customWidth="1"/>
    <col min="353" max="353" width="13.21875" bestFit="1" customWidth="1"/>
    <col min="354" max="354" width="12.6640625" bestFit="1" customWidth="1"/>
    <col min="355" max="355" width="13.21875" bestFit="1" customWidth="1"/>
    <col min="356" max="356" width="12.6640625" bestFit="1" customWidth="1"/>
    <col min="357" max="357" width="13.21875" bestFit="1" customWidth="1"/>
    <col min="358" max="358" width="12.6640625" bestFit="1" customWidth="1"/>
    <col min="359" max="359" width="13.21875" bestFit="1" customWidth="1"/>
    <col min="360" max="360" width="12.6640625" bestFit="1" customWidth="1"/>
    <col min="361" max="361" width="13.21875" bestFit="1" customWidth="1"/>
    <col min="362" max="362" width="12.6640625" bestFit="1" customWidth="1"/>
    <col min="363" max="363" width="13.21875" bestFit="1" customWidth="1"/>
    <col min="364" max="364" width="12.6640625" bestFit="1" customWidth="1"/>
    <col min="365" max="365" width="13.21875" bestFit="1" customWidth="1"/>
    <col min="366" max="366" width="12.6640625" bestFit="1" customWidth="1"/>
    <col min="367" max="367" width="13.21875" bestFit="1" customWidth="1"/>
    <col min="368" max="368" width="12.6640625" bestFit="1" customWidth="1"/>
    <col min="369" max="369" width="13.21875" bestFit="1" customWidth="1"/>
    <col min="370" max="370" width="12.6640625" bestFit="1" customWidth="1"/>
    <col min="371" max="371" width="13.21875" bestFit="1" customWidth="1"/>
    <col min="372" max="372" width="12.6640625" bestFit="1" customWidth="1"/>
    <col min="373" max="373" width="13.21875" bestFit="1" customWidth="1"/>
    <col min="374" max="374" width="12.6640625" bestFit="1" customWidth="1"/>
    <col min="375" max="375" width="13.21875" bestFit="1" customWidth="1"/>
    <col min="376" max="376" width="12.6640625" bestFit="1" customWidth="1"/>
    <col min="377" max="377" width="13.21875" bestFit="1" customWidth="1"/>
    <col min="378" max="378" width="12.6640625" bestFit="1" customWidth="1"/>
    <col min="379" max="379" width="13.21875" bestFit="1" customWidth="1"/>
    <col min="380" max="380" width="12.6640625" bestFit="1" customWidth="1"/>
    <col min="381" max="381" width="13.21875" bestFit="1" customWidth="1"/>
    <col min="382" max="382" width="12.6640625" bestFit="1" customWidth="1"/>
    <col min="383" max="383" width="13.21875" bestFit="1" customWidth="1"/>
    <col min="384" max="384" width="12.6640625" bestFit="1" customWidth="1"/>
    <col min="385" max="385" width="13.21875" bestFit="1" customWidth="1"/>
    <col min="386" max="386" width="12.6640625" bestFit="1" customWidth="1"/>
    <col min="387" max="387" width="13.21875" bestFit="1" customWidth="1"/>
    <col min="388" max="388" width="12.6640625" bestFit="1" customWidth="1"/>
    <col min="389" max="389" width="13.21875" bestFit="1" customWidth="1"/>
    <col min="390" max="390" width="12.6640625" bestFit="1" customWidth="1"/>
    <col min="391" max="391" width="13.21875" bestFit="1" customWidth="1"/>
    <col min="392" max="392" width="12.6640625" bestFit="1" customWidth="1"/>
    <col min="393" max="393" width="13.21875" bestFit="1" customWidth="1"/>
    <col min="394" max="394" width="12.6640625" bestFit="1" customWidth="1"/>
    <col min="395" max="395" width="13.21875" bestFit="1" customWidth="1"/>
    <col min="396" max="396" width="12.6640625" bestFit="1" customWidth="1"/>
    <col min="397" max="397" width="13.21875" bestFit="1" customWidth="1"/>
    <col min="398" max="398" width="12.6640625" bestFit="1" customWidth="1"/>
    <col min="399" max="399" width="13.21875" bestFit="1" customWidth="1"/>
    <col min="400" max="400" width="12.6640625" bestFit="1" customWidth="1"/>
    <col min="401" max="401" width="13.21875" bestFit="1" customWidth="1"/>
    <col min="402" max="402" width="12.6640625" bestFit="1" customWidth="1"/>
    <col min="403" max="403" width="13.21875" bestFit="1" customWidth="1"/>
    <col min="404" max="404" width="12.6640625" bestFit="1" customWidth="1"/>
    <col min="405" max="405" width="13.21875" bestFit="1" customWidth="1"/>
    <col min="406" max="406" width="12.6640625" bestFit="1" customWidth="1"/>
    <col min="407" max="407" width="13.21875" bestFit="1" customWidth="1"/>
    <col min="408" max="408" width="12.6640625" bestFit="1" customWidth="1"/>
    <col min="409" max="409" width="13.21875" bestFit="1" customWidth="1"/>
    <col min="410" max="410" width="12.6640625" bestFit="1" customWidth="1"/>
    <col min="411" max="411" width="13.21875" bestFit="1" customWidth="1"/>
    <col min="412" max="412" width="12.6640625" bestFit="1" customWidth="1"/>
    <col min="413" max="413" width="13.21875" bestFit="1" customWidth="1"/>
    <col min="414" max="414" width="12.6640625" bestFit="1" customWidth="1"/>
    <col min="415" max="415" width="13.21875" bestFit="1" customWidth="1"/>
    <col min="416" max="416" width="12.6640625" bestFit="1" customWidth="1"/>
    <col min="417" max="417" width="13.21875" bestFit="1" customWidth="1"/>
    <col min="418" max="418" width="12.6640625" bestFit="1" customWidth="1"/>
    <col min="419" max="419" width="13.21875" bestFit="1" customWidth="1"/>
    <col min="420" max="420" width="12.6640625" bestFit="1" customWidth="1"/>
    <col min="421" max="421" width="13.21875" bestFit="1" customWidth="1"/>
    <col min="422" max="422" width="12.6640625" bestFit="1" customWidth="1"/>
    <col min="423" max="423" width="13.21875" bestFit="1" customWidth="1"/>
    <col min="424" max="424" width="12.6640625" bestFit="1" customWidth="1"/>
    <col min="425" max="425" width="13.21875" bestFit="1" customWidth="1"/>
    <col min="426" max="426" width="12.6640625" bestFit="1" customWidth="1"/>
    <col min="427" max="427" width="13.21875" bestFit="1" customWidth="1"/>
    <col min="428" max="428" width="12.6640625" bestFit="1" customWidth="1"/>
    <col min="429" max="429" width="13.21875" bestFit="1" customWidth="1"/>
    <col min="430" max="430" width="12.6640625" bestFit="1" customWidth="1"/>
    <col min="431" max="431" width="13.21875" bestFit="1" customWidth="1"/>
    <col min="432" max="432" width="12.6640625" bestFit="1" customWidth="1"/>
    <col min="433" max="433" width="13.21875" bestFit="1" customWidth="1"/>
    <col min="434" max="434" width="12.6640625" bestFit="1" customWidth="1"/>
    <col min="435" max="435" width="13.21875" bestFit="1" customWidth="1"/>
    <col min="436" max="436" width="12.6640625" bestFit="1" customWidth="1"/>
    <col min="437" max="437" width="13.21875" bestFit="1" customWidth="1"/>
    <col min="438" max="438" width="12.6640625" bestFit="1" customWidth="1"/>
    <col min="439" max="439" width="13.21875" bestFit="1" customWidth="1"/>
    <col min="440" max="440" width="12.6640625" bestFit="1" customWidth="1"/>
    <col min="441" max="441" width="13.21875" bestFit="1" customWidth="1"/>
    <col min="442" max="442" width="12.6640625" bestFit="1" customWidth="1"/>
    <col min="443" max="443" width="13.21875" bestFit="1" customWidth="1"/>
    <col min="444" max="444" width="12.6640625" bestFit="1" customWidth="1"/>
    <col min="445" max="445" width="13.21875" bestFit="1" customWidth="1"/>
    <col min="446" max="446" width="12.6640625" bestFit="1" customWidth="1"/>
    <col min="447" max="447" width="13.21875" bestFit="1" customWidth="1"/>
    <col min="448" max="448" width="12.6640625" bestFit="1" customWidth="1"/>
    <col min="449" max="449" width="13.21875" bestFit="1" customWidth="1"/>
    <col min="450" max="450" width="12.6640625" bestFit="1" customWidth="1"/>
    <col min="451" max="451" width="13.21875" bestFit="1" customWidth="1"/>
    <col min="452" max="452" width="12.6640625" bestFit="1" customWidth="1"/>
    <col min="453" max="453" width="13.21875" bestFit="1" customWidth="1"/>
    <col min="454" max="454" width="12.6640625" bestFit="1" customWidth="1"/>
    <col min="455" max="455" width="13.21875" bestFit="1" customWidth="1"/>
    <col min="456" max="456" width="12.6640625" bestFit="1" customWidth="1"/>
    <col min="457" max="457" width="13.21875" bestFit="1" customWidth="1"/>
    <col min="458" max="458" width="12.6640625" bestFit="1" customWidth="1"/>
    <col min="459" max="459" width="13.21875" bestFit="1" customWidth="1"/>
    <col min="460" max="460" width="12.6640625" bestFit="1" customWidth="1"/>
    <col min="461" max="461" width="13.21875" bestFit="1" customWidth="1"/>
    <col min="462" max="462" width="12.6640625" bestFit="1" customWidth="1"/>
    <col min="463" max="463" width="13.21875" bestFit="1" customWidth="1"/>
    <col min="464" max="464" width="12.6640625" bestFit="1" customWidth="1"/>
    <col min="465" max="465" width="13.21875" bestFit="1" customWidth="1"/>
    <col min="466" max="466" width="12.6640625" bestFit="1" customWidth="1"/>
    <col min="467" max="467" width="13.21875" bestFit="1" customWidth="1"/>
    <col min="468" max="468" width="12.6640625" bestFit="1" customWidth="1"/>
    <col min="469" max="469" width="13.21875" bestFit="1" customWidth="1"/>
    <col min="470" max="470" width="12.6640625" bestFit="1" customWidth="1"/>
    <col min="471" max="471" width="13.21875" bestFit="1" customWidth="1"/>
    <col min="472" max="472" width="12.6640625" bestFit="1" customWidth="1"/>
    <col min="473" max="473" width="13.21875" bestFit="1" customWidth="1"/>
    <col min="474" max="474" width="12.6640625" bestFit="1" customWidth="1"/>
    <col min="475" max="475" width="13.21875" bestFit="1" customWidth="1"/>
    <col min="476" max="476" width="12.6640625" bestFit="1" customWidth="1"/>
    <col min="477" max="477" width="13.21875" bestFit="1" customWidth="1"/>
    <col min="478" max="478" width="12.6640625" bestFit="1" customWidth="1"/>
    <col min="479" max="479" width="13.21875" bestFit="1" customWidth="1"/>
    <col min="480" max="480" width="12.6640625" bestFit="1" customWidth="1"/>
    <col min="481" max="481" width="13.21875" bestFit="1" customWidth="1"/>
    <col min="482" max="482" width="12.6640625" bestFit="1" customWidth="1"/>
    <col min="483" max="483" width="13.21875" bestFit="1" customWidth="1"/>
    <col min="484" max="484" width="12.6640625" bestFit="1" customWidth="1"/>
    <col min="485" max="485" width="13.21875" bestFit="1" customWidth="1"/>
    <col min="486" max="486" width="12.6640625" bestFit="1" customWidth="1"/>
    <col min="487" max="487" width="13.21875" bestFit="1" customWidth="1"/>
    <col min="488" max="488" width="12.6640625" bestFit="1" customWidth="1"/>
    <col min="489" max="489" width="13.21875" bestFit="1" customWidth="1"/>
    <col min="490" max="490" width="12.6640625" bestFit="1" customWidth="1"/>
    <col min="491" max="491" width="13.21875" bestFit="1" customWidth="1"/>
    <col min="492" max="492" width="12.6640625" bestFit="1" customWidth="1"/>
    <col min="493" max="493" width="13.21875" bestFit="1" customWidth="1"/>
    <col min="494" max="494" width="12.6640625" bestFit="1" customWidth="1"/>
    <col min="495" max="495" width="13.21875" bestFit="1" customWidth="1"/>
    <col min="496" max="496" width="12.6640625" bestFit="1" customWidth="1"/>
    <col min="497" max="497" width="13.21875" bestFit="1" customWidth="1"/>
    <col min="498" max="498" width="12.6640625" bestFit="1" customWidth="1"/>
    <col min="499" max="499" width="13.21875" bestFit="1" customWidth="1"/>
    <col min="500" max="500" width="12.6640625" bestFit="1" customWidth="1"/>
    <col min="501" max="501" width="13.21875" bestFit="1" customWidth="1"/>
    <col min="502" max="502" width="12.6640625" bestFit="1" customWidth="1"/>
    <col min="503" max="503" width="13.21875" bestFit="1" customWidth="1"/>
    <col min="504" max="504" width="12.6640625" bestFit="1" customWidth="1"/>
    <col min="505" max="505" width="13.21875" bestFit="1" customWidth="1"/>
    <col min="506" max="506" width="12.6640625" bestFit="1" customWidth="1"/>
    <col min="507" max="507" width="13.21875" bestFit="1" customWidth="1"/>
    <col min="508" max="508" width="12.6640625" bestFit="1" customWidth="1"/>
    <col min="509" max="509" width="13.21875" bestFit="1" customWidth="1"/>
    <col min="510" max="510" width="12.6640625" bestFit="1" customWidth="1"/>
    <col min="511" max="511" width="13.21875" bestFit="1" customWidth="1"/>
    <col min="512" max="512" width="12.6640625" bestFit="1" customWidth="1"/>
    <col min="513" max="513" width="13.21875" bestFit="1" customWidth="1"/>
    <col min="514" max="514" width="12.6640625" bestFit="1" customWidth="1"/>
    <col min="515" max="515" width="13.21875" bestFit="1" customWidth="1"/>
    <col min="516" max="516" width="12.6640625" bestFit="1" customWidth="1"/>
    <col min="517" max="517" width="13.21875" bestFit="1" customWidth="1"/>
    <col min="518" max="518" width="12.6640625" bestFit="1" customWidth="1"/>
    <col min="519" max="519" width="13.21875" bestFit="1" customWidth="1"/>
    <col min="520" max="520" width="12.6640625" bestFit="1" customWidth="1"/>
    <col min="521" max="521" width="13.21875" bestFit="1" customWidth="1"/>
    <col min="522" max="522" width="12.6640625" bestFit="1" customWidth="1"/>
    <col min="523" max="523" width="13.21875" bestFit="1" customWidth="1"/>
    <col min="524" max="524" width="12.6640625" bestFit="1" customWidth="1"/>
    <col min="525" max="525" width="13.21875" bestFit="1" customWidth="1"/>
    <col min="526" max="526" width="12.6640625" bestFit="1" customWidth="1"/>
    <col min="527" max="527" width="13.21875" bestFit="1" customWidth="1"/>
    <col min="528" max="528" width="12.6640625" bestFit="1" customWidth="1"/>
    <col min="529" max="529" width="13.21875" bestFit="1" customWidth="1"/>
    <col min="530" max="530" width="12.6640625" bestFit="1" customWidth="1"/>
    <col min="531" max="531" width="13.21875" bestFit="1" customWidth="1"/>
    <col min="532" max="532" width="12.6640625" bestFit="1" customWidth="1"/>
    <col min="533" max="533" width="13.21875" bestFit="1" customWidth="1"/>
    <col min="534" max="534" width="12.6640625" bestFit="1" customWidth="1"/>
    <col min="535" max="535" width="13.21875" bestFit="1" customWidth="1"/>
    <col min="536" max="536" width="12.6640625" bestFit="1" customWidth="1"/>
    <col min="537" max="537" width="13.21875" bestFit="1" customWidth="1"/>
    <col min="538" max="538" width="12.6640625" bestFit="1" customWidth="1"/>
    <col min="539" max="539" width="13.21875" bestFit="1" customWidth="1"/>
    <col min="540" max="540" width="12.6640625" bestFit="1" customWidth="1"/>
    <col min="541" max="541" width="13.21875" bestFit="1" customWidth="1"/>
    <col min="542" max="542" width="12.6640625" bestFit="1" customWidth="1"/>
    <col min="543" max="543" width="13.21875" bestFit="1" customWidth="1"/>
    <col min="544" max="544" width="12.6640625" bestFit="1" customWidth="1"/>
    <col min="545" max="545" width="13.21875" bestFit="1" customWidth="1"/>
    <col min="546" max="546" width="12.6640625" bestFit="1" customWidth="1"/>
    <col min="547" max="547" width="13.21875" bestFit="1" customWidth="1"/>
    <col min="548" max="548" width="12.6640625" bestFit="1" customWidth="1"/>
    <col min="549" max="549" width="13.21875" bestFit="1" customWidth="1"/>
    <col min="550" max="550" width="12.6640625" bestFit="1" customWidth="1"/>
    <col min="551" max="551" width="13.21875" bestFit="1" customWidth="1"/>
    <col min="552" max="552" width="12.6640625" bestFit="1" customWidth="1"/>
    <col min="553" max="553" width="13.21875" bestFit="1" customWidth="1"/>
    <col min="554" max="554" width="12.6640625" bestFit="1" customWidth="1"/>
    <col min="555" max="555" width="13.21875" bestFit="1" customWidth="1"/>
    <col min="556" max="556" width="12.6640625" bestFit="1" customWidth="1"/>
    <col min="557" max="557" width="13.21875" bestFit="1" customWidth="1"/>
    <col min="558" max="558" width="12.6640625" bestFit="1" customWidth="1"/>
    <col min="559" max="559" width="13.21875" bestFit="1" customWidth="1"/>
    <col min="560" max="560" width="12.6640625" bestFit="1" customWidth="1"/>
    <col min="561" max="561" width="13.21875" bestFit="1" customWidth="1"/>
    <col min="562" max="562" width="12.6640625" bestFit="1" customWidth="1"/>
    <col min="563" max="563" width="13.21875" bestFit="1" customWidth="1"/>
    <col min="564" max="564" width="12.6640625" bestFit="1" customWidth="1"/>
    <col min="565" max="565" width="13.21875" bestFit="1" customWidth="1"/>
    <col min="566" max="566" width="12.6640625" bestFit="1" customWidth="1"/>
    <col min="567" max="567" width="13.21875" bestFit="1" customWidth="1"/>
    <col min="568" max="568" width="12.6640625" bestFit="1" customWidth="1"/>
    <col min="569" max="569" width="13.21875" bestFit="1" customWidth="1"/>
    <col min="570" max="570" width="12.6640625" bestFit="1" customWidth="1"/>
    <col min="571" max="571" width="13.21875" bestFit="1" customWidth="1"/>
    <col min="572" max="572" width="12.6640625" bestFit="1" customWidth="1"/>
    <col min="573" max="573" width="13.21875" bestFit="1" customWidth="1"/>
    <col min="574" max="574" width="12.6640625" bestFit="1" customWidth="1"/>
    <col min="575" max="575" width="13.21875" bestFit="1" customWidth="1"/>
    <col min="576" max="576" width="12.6640625" bestFit="1" customWidth="1"/>
    <col min="577" max="577" width="13.21875" bestFit="1" customWidth="1"/>
    <col min="578" max="578" width="12.6640625" bestFit="1" customWidth="1"/>
    <col min="579" max="579" width="13.21875" bestFit="1" customWidth="1"/>
    <col min="580" max="580" width="12.6640625" bestFit="1" customWidth="1"/>
    <col min="581" max="581" width="13.21875" bestFit="1" customWidth="1"/>
    <col min="582" max="582" width="12.6640625" bestFit="1" customWidth="1"/>
    <col min="583" max="583" width="13.21875" bestFit="1" customWidth="1"/>
    <col min="584" max="584" width="12.6640625" bestFit="1" customWidth="1"/>
    <col min="585" max="585" width="13.21875" bestFit="1" customWidth="1"/>
    <col min="586" max="586" width="12.6640625" bestFit="1" customWidth="1"/>
    <col min="587" max="587" width="13.21875" bestFit="1" customWidth="1"/>
    <col min="588" max="588" width="12.6640625" bestFit="1" customWidth="1"/>
    <col min="589" max="589" width="13.21875" bestFit="1" customWidth="1"/>
    <col min="590" max="590" width="12.6640625" bestFit="1" customWidth="1"/>
    <col min="591" max="591" width="13.21875" bestFit="1" customWidth="1"/>
    <col min="592" max="592" width="12.6640625" bestFit="1" customWidth="1"/>
    <col min="593" max="593" width="13.21875" bestFit="1" customWidth="1"/>
    <col min="594" max="594" width="12.6640625" bestFit="1" customWidth="1"/>
    <col min="595" max="595" width="13.21875" bestFit="1" customWidth="1"/>
    <col min="596" max="596" width="12.6640625" bestFit="1" customWidth="1"/>
    <col min="597" max="597" width="13.21875" bestFit="1" customWidth="1"/>
    <col min="598" max="598" width="12.6640625" bestFit="1" customWidth="1"/>
    <col min="599" max="599" width="13.21875" bestFit="1" customWidth="1"/>
    <col min="600" max="600" width="12.6640625" bestFit="1" customWidth="1"/>
    <col min="601" max="601" width="13.21875" bestFit="1" customWidth="1"/>
    <col min="602" max="602" width="12.6640625" bestFit="1" customWidth="1"/>
    <col min="603" max="603" width="13.21875" bestFit="1" customWidth="1"/>
    <col min="604" max="604" width="12.6640625" bestFit="1" customWidth="1"/>
    <col min="605" max="605" width="13.21875" bestFit="1" customWidth="1"/>
    <col min="606" max="606" width="12.6640625" bestFit="1" customWidth="1"/>
    <col min="607" max="607" width="13.21875" bestFit="1" customWidth="1"/>
    <col min="608" max="608" width="12.6640625" bestFit="1" customWidth="1"/>
    <col min="609" max="609" width="13.21875" bestFit="1" customWidth="1"/>
    <col min="610" max="610" width="12.6640625" bestFit="1" customWidth="1"/>
    <col min="611" max="611" width="13.21875" bestFit="1" customWidth="1"/>
    <col min="612" max="612" width="12.6640625" bestFit="1" customWidth="1"/>
    <col min="613" max="613" width="13.21875" bestFit="1" customWidth="1"/>
    <col min="614" max="614" width="12.6640625" bestFit="1" customWidth="1"/>
    <col min="615" max="615" width="13.21875" bestFit="1" customWidth="1"/>
    <col min="616" max="616" width="12.6640625" bestFit="1" customWidth="1"/>
    <col min="617" max="617" width="13.21875" bestFit="1" customWidth="1"/>
    <col min="618" max="618" width="12.6640625" bestFit="1" customWidth="1"/>
    <col min="619" max="619" width="13.21875" bestFit="1" customWidth="1"/>
    <col min="620" max="620" width="12.6640625" bestFit="1" customWidth="1"/>
    <col min="621" max="621" width="13.21875" bestFit="1" customWidth="1"/>
    <col min="622" max="622" width="12.6640625" bestFit="1" customWidth="1"/>
    <col min="623" max="623" width="13.21875" bestFit="1" customWidth="1"/>
    <col min="624" max="624" width="12.6640625" bestFit="1" customWidth="1"/>
    <col min="625" max="625" width="13.21875" bestFit="1" customWidth="1"/>
    <col min="626" max="626" width="12.6640625" bestFit="1" customWidth="1"/>
    <col min="627" max="627" width="13.21875" bestFit="1" customWidth="1"/>
    <col min="628" max="628" width="12.6640625" bestFit="1" customWidth="1"/>
    <col min="629" max="629" width="13.21875" bestFit="1" customWidth="1"/>
    <col min="630" max="630" width="12.6640625" bestFit="1" customWidth="1"/>
    <col min="631" max="631" width="13.21875" bestFit="1" customWidth="1"/>
    <col min="632" max="632" width="12.6640625" bestFit="1" customWidth="1"/>
    <col min="633" max="633" width="13.21875" bestFit="1" customWidth="1"/>
    <col min="634" max="634" width="12.6640625" bestFit="1" customWidth="1"/>
    <col min="635" max="635" width="13.21875" bestFit="1" customWidth="1"/>
    <col min="636" max="636" width="12.6640625" bestFit="1" customWidth="1"/>
    <col min="637" max="637" width="13.21875" bestFit="1" customWidth="1"/>
    <col min="638" max="638" width="12.6640625" bestFit="1" customWidth="1"/>
    <col min="639" max="639" width="13.21875" bestFit="1" customWidth="1"/>
    <col min="640" max="640" width="12.6640625" bestFit="1" customWidth="1"/>
    <col min="641" max="641" width="13.21875" bestFit="1" customWidth="1"/>
    <col min="642" max="642" width="12.6640625" bestFit="1" customWidth="1"/>
    <col min="643" max="643" width="13.21875" bestFit="1" customWidth="1"/>
    <col min="644" max="644" width="12.6640625" bestFit="1" customWidth="1"/>
    <col min="645" max="645" width="13.21875" bestFit="1" customWidth="1"/>
    <col min="646" max="646" width="12.6640625" bestFit="1" customWidth="1"/>
    <col min="647" max="647" width="13.21875" bestFit="1" customWidth="1"/>
    <col min="648" max="648" width="12.6640625" bestFit="1" customWidth="1"/>
    <col min="649" max="649" width="13.21875" bestFit="1" customWidth="1"/>
    <col min="650" max="650" width="12.6640625" bestFit="1" customWidth="1"/>
    <col min="651" max="651" width="13.21875" bestFit="1" customWidth="1"/>
    <col min="652" max="652" width="12.6640625" bestFit="1" customWidth="1"/>
    <col min="653" max="653" width="13.21875" bestFit="1" customWidth="1"/>
    <col min="654" max="654" width="12.6640625" bestFit="1" customWidth="1"/>
    <col min="655" max="655" width="13.21875" bestFit="1" customWidth="1"/>
    <col min="656" max="656" width="12.6640625" bestFit="1" customWidth="1"/>
    <col min="657" max="657" width="13.21875" bestFit="1" customWidth="1"/>
    <col min="658" max="658" width="12.6640625" bestFit="1" customWidth="1"/>
    <col min="659" max="659" width="13.21875" bestFit="1" customWidth="1"/>
    <col min="660" max="660" width="12.6640625" bestFit="1" customWidth="1"/>
    <col min="661" max="661" width="13.21875" bestFit="1" customWidth="1"/>
    <col min="662" max="662" width="12.6640625" bestFit="1" customWidth="1"/>
    <col min="663" max="663" width="13.21875" bestFit="1" customWidth="1"/>
    <col min="664" max="664" width="12.6640625" bestFit="1" customWidth="1"/>
    <col min="665" max="665" width="13.21875" bestFit="1" customWidth="1"/>
    <col min="666" max="666" width="12.6640625" bestFit="1" customWidth="1"/>
    <col min="667" max="667" width="13.21875" bestFit="1" customWidth="1"/>
    <col min="668" max="668" width="12.6640625" bestFit="1" customWidth="1"/>
    <col min="669" max="669" width="13.21875" bestFit="1" customWidth="1"/>
    <col min="670" max="670" width="12.6640625" bestFit="1" customWidth="1"/>
    <col min="671" max="671" width="13.21875" bestFit="1" customWidth="1"/>
    <col min="672" max="672" width="12.6640625" bestFit="1" customWidth="1"/>
    <col min="673" max="673" width="13.21875" bestFit="1" customWidth="1"/>
    <col min="674" max="674" width="12.6640625" bestFit="1" customWidth="1"/>
    <col min="675" max="675" width="13.21875" bestFit="1" customWidth="1"/>
    <col min="676" max="676" width="12.6640625" bestFit="1" customWidth="1"/>
    <col min="677" max="677" width="13.21875" bestFit="1" customWidth="1"/>
    <col min="678" max="678" width="12.6640625" bestFit="1" customWidth="1"/>
    <col min="679" max="679" width="13.21875" bestFit="1" customWidth="1"/>
    <col min="680" max="680" width="12.6640625" bestFit="1" customWidth="1"/>
    <col min="681" max="681" width="13.21875" bestFit="1" customWidth="1"/>
    <col min="682" max="682" width="12.6640625" bestFit="1" customWidth="1"/>
    <col min="683" max="683" width="13.21875" bestFit="1" customWidth="1"/>
    <col min="684" max="684" width="12.6640625" bestFit="1" customWidth="1"/>
    <col min="685" max="685" width="13.21875" bestFit="1" customWidth="1"/>
    <col min="686" max="686" width="12.6640625" bestFit="1" customWidth="1"/>
    <col min="687" max="687" width="13.21875" bestFit="1" customWidth="1"/>
    <col min="688" max="688" width="12.6640625" bestFit="1" customWidth="1"/>
    <col min="689" max="689" width="13.21875" bestFit="1" customWidth="1"/>
    <col min="690" max="690" width="12.6640625" bestFit="1" customWidth="1"/>
    <col min="691" max="691" width="13.21875" bestFit="1" customWidth="1"/>
    <col min="692" max="692" width="12.6640625" bestFit="1" customWidth="1"/>
    <col min="693" max="693" width="13.21875" bestFit="1" customWidth="1"/>
    <col min="694" max="694" width="12.6640625" bestFit="1" customWidth="1"/>
    <col min="695" max="695" width="13.21875" bestFit="1" customWidth="1"/>
    <col min="696" max="696" width="12.6640625" bestFit="1" customWidth="1"/>
    <col min="697" max="697" width="13.21875" bestFit="1" customWidth="1"/>
    <col min="698" max="698" width="12.6640625" bestFit="1" customWidth="1"/>
    <col min="699" max="699" width="13.21875" bestFit="1" customWidth="1"/>
    <col min="700" max="700" width="12.6640625" bestFit="1" customWidth="1"/>
    <col min="701" max="701" width="13.21875" bestFit="1" customWidth="1"/>
    <col min="702" max="702" width="12.6640625" bestFit="1" customWidth="1"/>
    <col min="703" max="703" width="13.21875" bestFit="1" customWidth="1"/>
    <col min="704" max="704" width="12.6640625" bestFit="1" customWidth="1"/>
    <col min="705" max="705" width="13.21875" bestFit="1" customWidth="1"/>
    <col min="706" max="706" width="12.6640625" bestFit="1" customWidth="1"/>
    <col min="707" max="707" width="13.21875" bestFit="1" customWidth="1"/>
    <col min="708" max="708" width="12.6640625" bestFit="1" customWidth="1"/>
    <col min="709" max="709" width="13.21875" bestFit="1" customWidth="1"/>
    <col min="710" max="710" width="12.6640625" bestFit="1" customWidth="1"/>
    <col min="711" max="711" width="13.21875" bestFit="1" customWidth="1"/>
    <col min="712" max="712" width="12.6640625" bestFit="1" customWidth="1"/>
    <col min="713" max="713" width="13.21875" bestFit="1" customWidth="1"/>
    <col min="714" max="714" width="12.6640625" bestFit="1" customWidth="1"/>
    <col min="715" max="715" width="13.21875" bestFit="1" customWidth="1"/>
    <col min="716" max="716" width="12.6640625" bestFit="1" customWidth="1"/>
    <col min="717" max="717" width="13.21875" bestFit="1" customWidth="1"/>
    <col min="718" max="718" width="12.6640625" bestFit="1" customWidth="1"/>
    <col min="719" max="719" width="13.21875" bestFit="1" customWidth="1"/>
    <col min="720" max="720" width="12.6640625" bestFit="1" customWidth="1"/>
    <col min="721" max="721" width="13.21875" bestFit="1" customWidth="1"/>
    <col min="722" max="722" width="12.6640625" bestFit="1" customWidth="1"/>
    <col min="723" max="723" width="13.21875" bestFit="1" customWidth="1"/>
    <col min="724" max="724" width="12.6640625" bestFit="1" customWidth="1"/>
    <col min="725" max="725" width="13.21875" bestFit="1" customWidth="1"/>
    <col min="726" max="726" width="12.6640625" bestFit="1" customWidth="1"/>
    <col min="727" max="727" width="13.21875" bestFit="1" customWidth="1"/>
    <col min="728" max="728" width="12.6640625" bestFit="1" customWidth="1"/>
    <col min="729" max="729" width="13.21875" bestFit="1" customWidth="1"/>
    <col min="730" max="730" width="12.6640625" bestFit="1" customWidth="1"/>
    <col min="731" max="731" width="13.21875" bestFit="1" customWidth="1"/>
    <col min="732" max="732" width="12.6640625" bestFit="1" customWidth="1"/>
    <col min="733" max="733" width="13.21875" bestFit="1" customWidth="1"/>
    <col min="734" max="734" width="12.6640625" bestFit="1" customWidth="1"/>
    <col min="735" max="735" width="13.21875" bestFit="1" customWidth="1"/>
    <col min="736" max="736" width="12.6640625" bestFit="1" customWidth="1"/>
    <col min="737" max="737" width="13.21875" bestFit="1" customWidth="1"/>
    <col min="738" max="738" width="12.6640625" bestFit="1" customWidth="1"/>
    <col min="739" max="739" width="13.21875" bestFit="1" customWidth="1"/>
    <col min="740" max="740" width="12.6640625" bestFit="1" customWidth="1"/>
    <col min="741" max="741" width="13.21875" bestFit="1" customWidth="1"/>
    <col min="742" max="742" width="12.6640625" bestFit="1" customWidth="1"/>
    <col min="743" max="743" width="13.21875" bestFit="1" customWidth="1"/>
    <col min="744" max="744" width="12.6640625" bestFit="1" customWidth="1"/>
    <col min="745" max="745" width="13.21875" bestFit="1" customWidth="1"/>
    <col min="746" max="746" width="12.6640625" bestFit="1" customWidth="1"/>
    <col min="747" max="747" width="13.21875" bestFit="1" customWidth="1"/>
    <col min="748" max="748" width="12.6640625" bestFit="1" customWidth="1"/>
    <col min="749" max="749" width="13.21875" bestFit="1" customWidth="1"/>
    <col min="750" max="750" width="12.6640625" bestFit="1" customWidth="1"/>
    <col min="751" max="751" width="13.21875" bestFit="1" customWidth="1"/>
    <col min="752" max="752" width="12.6640625" bestFit="1" customWidth="1"/>
    <col min="753" max="753" width="13.21875" bestFit="1" customWidth="1"/>
    <col min="754" max="754" width="12.6640625" bestFit="1" customWidth="1"/>
    <col min="755" max="755" width="13.21875" bestFit="1" customWidth="1"/>
    <col min="756" max="756" width="12.6640625" bestFit="1" customWidth="1"/>
    <col min="757" max="757" width="13.21875" bestFit="1" customWidth="1"/>
    <col min="758" max="758" width="12.6640625" bestFit="1" customWidth="1"/>
    <col min="759" max="759" width="13.21875" bestFit="1" customWidth="1"/>
    <col min="760" max="760" width="12.6640625" bestFit="1" customWidth="1"/>
    <col min="761" max="761" width="13.21875" bestFit="1" customWidth="1"/>
    <col min="762" max="762" width="12.6640625" bestFit="1" customWidth="1"/>
    <col min="763" max="763" width="13.21875" bestFit="1" customWidth="1"/>
    <col min="764" max="764" width="12.6640625" bestFit="1" customWidth="1"/>
    <col min="765" max="765" width="13.21875" bestFit="1" customWidth="1"/>
    <col min="766" max="766" width="12.6640625" bestFit="1" customWidth="1"/>
    <col min="767" max="767" width="13.21875" bestFit="1" customWidth="1"/>
    <col min="768" max="768" width="12.6640625" bestFit="1" customWidth="1"/>
    <col min="769" max="769" width="13.21875" bestFit="1" customWidth="1"/>
    <col min="770" max="770" width="12.6640625" bestFit="1" customWidth="1"/>
    <col min="771" max="771" width="13.21875" bestFit="1" customWidth="1"/>
    <col min="772" max="772" width="12.6640625" bestFit="1" customWidth="1"/>
    <col min="773" max="773" width="13.21875" bestFit="1" customWidth="1"/>
    <col min="774" max="774" width="12.6640625" bestFit="1" customWidth="1"/>
    <col min="775" max="775" width="13.21875" bestFit="1" customWidth="1"/>
    <col min="776" max="776" width="12.6640625" bestFit="1" customWidth="1"/>
    <col min="777" max="777" width="13.21875" bestFit="1" customWidth="1"/>
    <col min="778" max="778" width="12.6640625" bestFit="1" customWidth="1"/>
    <col min="779" max="779" width="13.21875" bestFit="1" customWidth="1"/>
    <col min="780" max="780" width="12.6640625" bestFit="1" customWidth="1"/>
    <col min="781" max="781" width="13.21875" bestFit="1" customWidth="1"/>
    <col min="782" max="782" width="12.6640625" bestFit="1" customWidth="1"/>
    <col min="783" max="783" width="13.21875" bestFit="1" customWidth="1"/>
    <col min="784" max="784" width="12.6640625" bestFit="1" customWidth="1"/>
    <col min="785" max="785" width="13.21875" bestFit="1" customWidth="1"/>
    <col min="786" max="786" width="12.6640625" bestFit="1" customWidth="1"/>
    <col min="787" max="787" width="13.21875" bestFit="1" customWidth="1"/>
    <col min="788" max="788" width="12.6640625" bestFit="1" customWidth="1"/>
    <col min="789" max="789" width="13.21875" bestFit="1" customWidth="1"/>
    <col min="790" max="790" width="12.6640625" bestFit="1" customWidth="1"/>
    <col min="791" max="791" width="13.21875" bestFit="1" customWidth="1"/>
    <col min="792" max="792" width="12.6640625" bestFit="1" customWidth="1"/>
    <col min="793" max="793" width="13.21875" bestFit="1" customWidth="1"/>
    <col min="794" max="794" width="12.6640625" bestFit="1" customWidth="1"/>
    <col min="795" max="795" width="13.21875" bestFit="1" customWidth="1"/>
    <col min="796" max="796" width="12.6640625" bestFit="1" customWidth="1"/>
    <col min="797" max="797" width="13.21875" bestFit="1" customWidth="1"/>
    <col min="798" max="798" width="12.6640625" bestFit="1" customWidth="1"/>
    <col min="799" max="799" width="13.21875" bestFit="1" customWidth="1"/>
    <col min="800" max="800" width="12.6640625" bestFit="1" customWidth="1"/>
    <col min="801" max="801" width="13.21875" bestFit="1" customWidth="1"/>
    <col min="802" max="802" width="12.6640625" bestFit="1" customWidth="1"/>
    <col min="803" max="803" width="13.21875" bestFit="1" customWidth="1"/>
    <col min="804" max="804" width="12.6640625" bestFit="1" customWidth="1"/>
    <col min="805" max="805" width="13.21875" bestFit="1" customWidth="1"/>
    <col min="806" max="806" width="12.6640625" bestFit="1" customWidth="1"/>
    <col min="807" max="807" width="13.21875" bestFit="1" customWidth="1"/>
    <col min="808" max="808" width="12.6640625" bestFit="1" customWidth="1"/>
    <col min="809" max="809" width="13.21875" bestFit="1" customWidth="1"/>
    <col min="810" max="810" width="12.6640625" bestFit="1" customWidth="1"/>
    <col min="811" max="811" width="13.21875" bestFit="1" customWidth="1"/>
    <col min="812" max="812" width="12.6640625" bestFit="1" customWidth="1"/>
    <col min="813" max="813" width="13.21875" bestFit="1" customWidth="1"/>
    <col min="814" max="814" width="12.6640625" bestFit="1" customWidth="1"/>
    <col min="815" max="815" width="13.21875" bestFit="1" customWidth="1"/>
    <col min="816" max="816" width="12.6640625" bestFit="1" customWidth="1"/>
    <col min="817" max="817" width="13.21875" bestFit="1" customWidth="1"/>
    <col min="818" max="818" width="12.6640625" bestFit="1" customWidth="1"/>
    <col min="819" max="819" width="13.21875" bestFit="1" customWidth="1"/>
    <col min="820" max="820" width="12.6640625" bestFit="1" customWidth="1"/>
    <col min="821" max="821" width="13.21875" bestFit="1" customWidth="1"/>
    <col min="822" max="822" width="12.6640625" bestFit="1" customWidth="1"/>
    <col min="823" max="823" width="13.21875" bestFit="1" customWidth="1"/>
    <col min="824" max="824" width="12.6640625" bestFit="1" customWidth="1"/>
    <col min="825" max="825" width="13.21875" bestFit="1" customWidth="1"/>
    <col min="826" max="826" width="12.6640625" bestFit="1" customWidth="1"/>
    <col min="827" max="827" width="13.21875" bestFit="1" customWidth="1"/>
    <col min="828" max="828" width="12.6640625" bestFit="1" customWidth="1"/>
    <col min="829" max="829" width="13.21875" bestFit="1" customWidth="1"/>
    <col min="830" max="830" width="12.6640625" bestFit="1" customWidth="1"/>
    <col min="831" max="831" width="13.21875" bestFit="1" customWidth="1"/>
    <col min="832" max="832" width="12.6640625" bestFit="1" customWidth="1"/>
    <col min="833" max="833" width="13.21875" bestFit="1" customWidth="1"/>
    <col min="834" max="834" width="12.6640625" bestFit="1" customWidth="1"/>
    <col min="835" max="835" width="13.21875" bestFit="1" customWidth="1"/>
    <col min="836" max="836" width="12.6640625" bestFit="1" customWidth="1"/>
    <col min="837" max="837" width="13.21875" bestFit="1" customWidth="1"/>
    <col min="838" max="838" width="12.6640625" bestFit="1" customWidth="1"/>
    <col min="839" max="839" width="13.21875" bestFit="1" customWidth="1"/>
    <col min="840" max="840" width="12.6640625" bestFit="1" customWidth="1"/>
    <col min="841" max="841" width="13.21875" bestFit="1" customWidth="1"/>
    <col min="842" max="842" width="12.6640625" bestFit="1" customWidth="1"/>
    <col min="843" max="843" width="13.21875" bestFit="1" customWidth="1"/>
    <col min="844" max="844" width="12.6640625" bestFit="1" customWidth="1"/>
    <col min="845" max="845" width="13.21875" bestFit="1" customWidth="1"/>
    <col min="846" max="846" width="12.6640625" bestFit="1" customWidth="1"/>
    <col min="847" max="847" width="13.21875" bestFit="1" customWidth="1"/>
    <col min="848" max="848" width="12.6640625" bestFit="1" customWidth="1"/>
    <col min="849" max="849" width="13.21875" bestFit="1" customWidth="1"/>
    <col min="850" max="850" width="12.6640625" bestFit="1" customWidth="1"/>
    <col min="851" max="851" width="13.21875" bestFit="1" customWidth="1"/>
    <col min="852" max="852" width="12.6640625" bestFit="1" customWidth="1"/>
    <col min="853" max="853" width="13.21875" bestFit="1" customWidth="1"/>
    <col min="854" max="854" width="12.6640625" bestFit="1" customWidth="1"/>
    <col min="855" max="855" width="13.21875" bestFit="1" customWidth="1"/>
    <col min="856" max="856" width="12.6640625" bestFit="1" customWidth="1"/>
    <col min="857" max="857" width="13.21875" bestFit="1" customWidth="1"/>
    <col min="858" max="858" width="12.6640625" bestFit="1" customWidth="1"/>
    <col min="859" max="859" width="13.21875" bestFit="1" customWidth="1"/>
    <col min="860" max="860" width="12.6640625" bestFit="1" customWidth="1"/>
    <col min="861" max="861" width="13.21875" bestFit="1" customWidth="1"/>
    <col min="862" max="862" width="12.6640625" bestFit="1" customWidth="1"/>
    <col min="863" max="863" width="13.21875" bestFit="1" customWidth="1"/>
    <col min="864" max="864" width="12.6640625" bestFit="1" customWidth="1"/>
    <col min="865" max="865" width="13.21875" bestFit="1" customWidth="1"/>
    <col min="866" max="866" width="12.6640625" bestFit="1" customWidth="1"/>
    <col min="867" max="867" width="13.21875" bestFit="1" customWidth="1"/>
    <col min="868" max="868" width="12.6640625" bestFit="1" customWidth="1"/>
    <col min="869" max="869" width="13.21875" bestFit="1" customWidth="1"/>
    <col min="870" max="870" width="12.6640625" bestFit="1" customWidth="1"/>
    <col min="871" max="871" width="13.21875" bestFit="1" customWidth="1"/>
    <col min="872" max="872" width="12.6640625" bestFit="1" customWidth="1"/>
    <col min="873" max="873" width="13.21875" bestFit="1" customWidth="1"/>
    <col min="874" max="874" width="12.6640625" bestFit="1" customWidth="1"/>
    <col min="875" max="875" width="13.21875" bestFit="1" customWidth="1"/>
    <col min="876" max="876" width="12.6640625" bestFit="1" customWidth="1"/>
    <col min="877" max="877" width="13.21875" bestFit="1" customWidth="1"/>
    <col min="878" max="878" width="12.6640625" bestFit="1" customWidth="1"/>
    <col min="879" max="879" width="13.21875" bestFit="1" customWidth="1"/>
    <col min="880" max="880" width="12.6640625" bestFit="1" customWidth="1"/>
    <col min="881" max="881" width="13.21875" bestFit="1" customWidth="1"/>
    <col min="882" max="882" width="12.6640625" bestFit="1" customWidth="1"/>
    <col min="883" max="883" width="13.21875" bestFit="1" customWidth="1"/>
    <col min="884" max="884" width="12.6640625" bestFit="1" customWidth="1"/>
    <col min="885" max="885" width="13.21875" bestFit="1" customWidth="1"/>
    <col min="886" max="886" width="12.6640625" bestFit="1" customWidth="1"/>
    <col min="887" max="887" width="13.21875" bestFit="1" customWidth="1"/>
    <col min="888" max="888" width="12.6640625" bestFit="1" customWidth="1"/>
    <col min="889" max="889" width="13.21875" bestFit="1" customWidth="1"/>
    <col min="890" max="890" width="12.6640625" bestFit="1" customWidth="1"/>
    <col min="891" max="891" width="13.21875" bestFit="1" customWidth="1"/>
    <col min="892" max="892" width="12.6640625" bestFit="1" customWidth="1"/>
    <col min="893" max="893" width="13.21875" bestFit="1" customWidth="1"/>
    <col min="894" max="894" width="12.6640625" bestFit="1" customWidth="1"/>
    <col min="895" max="895" width="13.21875" bestFit="1" customWidth="1"/>
    <col min="896" max="896" width="12.6640625" bestFit="1" customWidth="1"/>
    <col min="897" max="897" width="13.21875" bestFit="1" customWidth="1"/>
    <col min="898" max="898" width="12.6640625" bestFit="1" customWidth="1"/>
    <col min="899" max="899" width="13.21875" bestFit="1" customWidth="1"/>
    <col min="900" max="900" width="12.6640625" bestFit="1" customWidth="1"/>
    <col min="901" max="901" width="13.21875" bestFit="1" customWidth="1"/>
    <col min="902" max="902" width="12.6640625" bestFit="1" customWidth="1"/>
    <col min="903" max="903" width="13.21875" bestFit="1" customWidth="1"/>
    <col min="904" max="904" width="12.6640625" bestFit="1" customWidth="1"/>
    <col min="905" max="905" width="13.21875" bestFit="1" customWidth="1"/>
    <col min="906" max="906" width="12.6640625" bestFit="1" customWidth="1"/>
    <col min="907" max="907" width="13.21875" bestFit="1" customWidth="1"/>
    <col min="908" max="908" width="12.6640625" bestFit="1" customWidth="1"/>
    <col min="909" max="909" width="13.21875" bestFit="1" customWidth="1"/>
    <col min="910" max="910" width="12.6640625" bestFit="1" customWidth="1"/>
    <col min="911" max="911" width="13.21875" bestFit="1" customWidth="1"/>
    <col min="912" max="912" width="12.6640625" bestFit="1" customWidth="1"/>
    <col min="913" max="913" width="13.21875" bestFit="1" customWidth="1"/>
    <col min="914" max="914" width="12.6640625" bestFit="1" customWidth="1"/>
    <col min="915" max="915" width="13.21875" bestFit="1" customWidth="1"/>
    <col min="916" max="916" width="12.6640625" bestFit="1" customWidth="1"/>
    <col min="917" max="917" width="13.21875" bestFit="1" customWidth="1"/>
    <col min="918" max="918" width="12.6640625" bestFit="1" customWidth="1"/>
    <col min="919" max="919" width="13.21875" bestFit="1" customWidth="1"/>
    <col min="920" max="920" width="12.6640625" bestFit="1" customWidth="1"/>
    <col min="921" max="921" width="13.21875" bestFit="1" customWidth="1"/>
    <col min="922" max="922" width="12.6640625" bestFit="1" customWidth="1"/>
    <col min="923" max="923" width="13.21875" bestFit="1" customWidth="1"/>
    <col min="924" max="924" width="12.6640625" bestFit="1" customWidth="1"/>
    <col min="925" max="925" width="13.21875" bestFit="1" customWidth="1"/>
    <col min="926" max="926" width="12.6640625" bestFit="1" customWidth="1"/>
    <col min="927" max="927" width="13.21875" bestFit="1" customWidth="1"/>
    <col min="928" max="928" width="12.6640625" bestFit="1" customWidth="1"/>
    <col min="929" max="929" width="13.21875" bestFit="1" customWidth="1"/>
    <col min="930" max="930" width="12.6640625" bestFit="1" customWidth="1"/>
    <col min="931" max="931" width="13.21875" bestFit="1" customWidth="1"/>
    <col min="932" max="932" width="12.6640625" bestFit="1" customWidth="1"/>
    <col min="933" max="933" width="13.21875" bestFit="1" customWidth="1"/>
    <col min="934" max="934" width="12.6640625" bestFit="1" customWidth="1"/>
    <col min="935" max="935" width="13.21875" bestFit="1" customWidth="1"/>
    <col min="936" max="936" width="12.6640625" bestFit="1" customWidth="1"/>
    <col min="937" max="937" width="13.21875" bestFit="1" customWidth="1"/>
    <col min="938" max="938" width="12.6640625" bestFit="1" customWidth="1"/>
    <col min="939" max="939" width="13.21875" bestFit="1" customWidth="1"/>
    <col min="940" max="940" width="12.6640625" bestFit="1" customWidth="1"/>
    <col min="941" max="941" width="13.21875" bestFit="1" customWidth="1"/>
    <col min="942" max="942" width="12.6640625" bestFit="1" customWidth="1"/>
    <col min="943" max="943" width="13.21875" bestFit="1" customWidth="1"/>
    <col min="944" max="944" width="12.6640625" bestFit="1" customWidth="1"/>
    <col min="945" max="945" width="13.21875" bestFit="1" customWidth="1"/>
    <col min="946" max="946" width="12.6640625" bestFit="1" customWidth="1"/>
    <col min="947" max="947" width="13.21875" bestFit="1" customWidth="1"/>
    <col min="948" max="948" width="12.6640625" bestFit="1" customWidth="1"/>
    <col min="949" max="949" width="13.21875" bestFit="1" customWidth="1"/>
    <col min="950" max="950" width="12.6640625" bestFit="1" customWidth="1"/>
    <col min="951" max="951" width="13.21875" bestFit="1" customWidth="1"/>
    <col min="952" max="952" width="12.6640625" bestFit="1" customWidth="1"/>
    <col min="953" max="953" width="13.21875" bestFit="1" customWidth="1"/>
    <col min="954" max="954" width="12.6640625" bestFit="1" customWidth="1"/>
    <col min="955" max="955" width="13.21875" bestFit="1" customWidth="1"/>
    <col min="956" max="956" width="12.6640625" bestFit="1" customWidth="1"/>
    <col min="957" max="957" width="13.21875" bestFit="1" customWidth="1"/>
    <col min="958" max="958" width="12.6640625" bestFit="1" customWidth="1"/>
    <col min="959" max="959" width="13.21875" bestFit="1" customWidth="1"/>
    <col min="960" max="960" width="12.6640625" bestFit="1" customWidth="1"/>
    <col min="961" max="961" width="13.21875" bestFit="1" customWidth="1"/>
    <col min="962" max="962" width="12.6640625" bestFit="1" customWidth="1"/>
    <col min="963" max="963" width="13.21875" bestFit="1" customWidth="1"/>
    <col min="964" max="964" width="12.6640625" bestFit="1" customWidth="1"/>
    <col min="965" max="965" width="13.21875" bestFit="1" customWidth="1"/>
    <col min="966" max="966" width="12.6640625" bestFit="1" customWidth="1"/>
    <col min="967" max="967" width="13.21875" bestFit="1" customWidth="1"/>
    <col min="968" max="968" width="12.6640625" bestFit="1" customWidth="1"/>
    <col min="969" max="969" width="13.21875" bestFit="1" customWidth="1"/>
    <col min="970" max="970" width="12.6640625" bestFit="1" customWidth="1"/>
    <col min="971" max="971" width="13.21875" bestFit="1" customWidth="1"/>
    <col min="972" max="972" width="12.6640625" bestFit="1" customWidth="1"/>
    <col min="973" max="973" width="13.21875" bestFit="1" customWidth="1"/>
    <col min="974" max="974" width="12.6640625" bestFit="1" customWidth="1"/>
    <col min="975" max="975" width="13.21875" bestFit="1" customWidth="1"/>
    <col min="976" max="976" width="12.6640625" bestFit="1" customWidth="1"/>
    <col min="977" max="977" width="13.21875" bestFit="1" customWidth="1"/>
    <col min="978" max="978" width="12.6640625" bestFit="1" customWidth="1"/>
    <col min="979" max="979" width="13.21875" bestFit="1" customWidth="1"/>
    <col min="980" max="980" width="12.6640625" bestFit="1" customWidth="1"/>
    <col min="981" max="981" width="13.21875" bestFit="1" customWidth="1"/>
    <col min="982" max="982" width="12.6640625" bestFit="1" customWidth="1"/>
    <col min="983" max="983" width="13.21875" bestFit="1" customWidth="1"/>
    <col min="984" max="984" width="12.6640625" bestFit="1" customWidth="1"/>
    <col min="985" max="985" width="13.21875" bestFit="1" customWidth="1"/>
    <col min="986" max="986" width="12.6640625" bestFit="1" customWidth="1"/>
    <col min="987" max="987" width="13.21875" bestFit="1" customWidth="1"/>
    <col min="988" max="988" width="12.6640625" bestFit="1" customWidth="1"/>
    <col min="989" max="989" width="13.21875" bestFit="1" customWidth="1"/>
    <col min="990" max="990" width="12.6640625" bestFit="1" customWidth="1"/>
    <col min="991" max="991" width="13.21875" bestFit="1" customWidth="1"/>
    <col min="992" max="992" width="12.6640625" bestFit="1" customWidth="1"/>
    <col min="993" max="993" width="13.21875" bestFit="1" customWidth="1"/>
    <col min="994" max="994" width="12.6640625" bestFit="1" customWidth="1"/>
    <col min="995" max="995" width="13.21875" bestFit="1" customWidth="1"/>
    <col min="996" max="996" width="12.6640625" bestFit="1" customWidth="1"/>
    <col min="997" max="997" width="13.21875" bestFit="1" customWidth="1"/>
    <col min="998" max="998" width="12.6640625" bestFit="1" customWidth="1"/>
    <col min="999" max="999" width="13.21875" bestFit="1" customWidth="1"/>
    <col min="1000" max="1000" width="12.6640625" bestFit="1" customWidth="1"/>
    <col min="1001" max="1001" width="13.21875" bestFit="1" customWidth="1"/>
    <col min="1002" max="1002" width="12.6640625" bestFit="1" customWidth="1"/>
    <col min="1003" max="1003" width="13.21875" bestFit="1" customWidth="1"/>
    <col min="1004" max="1004" width="12.6640625" bestFit="1" customWidth="1"/>
    <col min="1005" max="1005" width="13.21875" bestFit="1" customWidth="1"/>
    <col min="1006" max="1006" width="12.6640625" bestFit="1" customWidth="1"/>
    <col min="1007" max="1007" width="13.21875" bestFit="1" customWidth="1"/>
    <col min="1008" max="1008" width="12.6640625" bestFit="1" customWidth="1"/>
    <col min="1009" max="1009" width="13.21875" bestFit="1" customWidth="1"/>
    <col min="1010" max="1010" width="12.6640625" bestFit="1" customWidth="1"/>
    <col min="1011" max="1011" width="13.21875" bestFit="1" customWidth="1"/>
    <col min="1012" max="1012" width="12.6640625" bestFit="1" customWidth="1"/>
    <col min="1013" max="1013" width="13.21875" bestFit="1" customWidth="1"/>
    <col min="1014" max="1014" width="12.6640625" bestFit="1" customWidth="1"/>
    <col min="1015" max="1015" width="13.21875" bestFit="1" customWidth="1"/>
    <col min="1016" max="1016" width="12.6640625" bestFit="1" customWidth="1"/>
    <col min="1017" max="1017" width="13.21875" bestFit="1" customWidth="1"/>
    <col min="1018" max="1018" width="12.6640625" bestFit="1" customWidth="1"/>
    <col min="1019" max="1019" width="13.21875" bestFit="1" customWidth="1"/>
    <col min="1020" max="1020" width="12.6640625" bestFit="1" customWidth="1"/>
    <col min="1021" max="1021" width="13.21875" bestFit="1" customWidth="1"/>
    <col min="1022" max="1022" width="12.6640625" bestFit="1" customWidth="1"/>
    <col min="1023" max="1023" width="13.21875" bestFit="1" customWidth="1"/>
    <col min="1024" max="1024" width="12.6640625" bestFit="1" customWidth="1"/>
    <col min="1025" max="1025" width="13.21875" bestFit="1" customWidth="1"/>
    <col min="1026" max="1026" width="12.6640625" bestFit="1" customWidth="1"/>
    <col min="1027" max="1027" width="13.21875" bestFit="1" customWidth="1"/>
    <col min="1028" max="1028" width="12.6640625" bestFit="1" customWidth="1"/>
    <col min="1029" max="1029" width="13.21875" bestFit="1" customWidth="1"/>
    <col min="1030" max="1030" width="12.6640625" bestFit="1" customWidth="1"/>
    <col min="1031" max="1031" width="13.21875" bestFit="1" customWidth="1"/>
    <col min="1032" max="1032" width="12.6640625" bestFit="1" customWidth="1"/>
    <col min="1033" max="1033" width="13.21875" bestFit="1" customWidth="1"/>
    <col min="1034" max="1034" width="12.6640625" bestFit="1" customWidth="1"/>
    <col min="1035" max="1035" width="13.21875" bestFit="1" customWidth="1"/>
    <col min="1036" max="1036" width="12.6640625" bestFit="1" customWidth="1"/>
    <col min="1037" max="1037" width="13.21875" bestFit="1" customWidth="1"/>
    <col min="1038" max="1038" width="12.6640625" bestFit="1" customWidth="1"/>
    <col min="1039" max="1039" width="13.21875" bestFit="1" customWidth="1"/>
    <col min="1040" max="1040" width="12.6640625" bestFit="1" customWidth="1"/>
    <col min="1041" max="1041" width="13.21875" bestFit="1" customWidth="1"/>
    <col min="1042" max="1042" width="12.6640625" bestFit="1" customWidth="1"/>
    <col min="1043" max="1043" width="13.21875" bestFit="1" customWidth="1"/>
    <col min="1044" max="1044" width="12.6640625" bestFit="1" customWidth="1"/>
    <col min="1045" max="1045" width="13.21875" bestFit="1" customWidth="1"/>
    <col min="1046" max="1046" width="12.6640625" bestFit="1" customWidth="1"/>
    <col min="1047" max="1047" width="13.21875" bestFit="1" customWidth="1"/>
    <col min="1048" max="1048" width="12.6640625" bestFit="1" customWidth="1"/>
    <col min="1049" max="1049" width="13.21875" bestFit="1" customWidth="1"/>
    <col min="1050" max="1050" width="12.6640625" bestFit="1" customWidth="1"/>
    <col min="1051" max="1051" width="13.21875" bestFit="1" customWidth="1"/>
    <col min="1052" max="1052" width="12.6640625" bestFit="1" customWidth="1"/>
    <col min="1053" max="1053" width="13.21875" bestFit="1" customWidth="1"/>
    <col min="1054" max="1054" width="12.6640625" bestFit="1" customWidth="1"/>
    <col min="1055" max="1055" width="13.21875" bestFit="1" customWidth="1"/>
    <col min="1056" max="1056" width="12.6640625" bestFit="1" customWidth="1"/>
    <col min="1057" max="1057" width="13.21875" bestFit="1" customWidth="1"/>
    <col min="1058" max="1058" width="12.6640625" bestFit="1" customWidth="1"/>
    <col min="1059" max="1059" width="13.21875" bestFit="1" customWidth="1"/>
    <col min="1060" max="1060" width="12.6640625" bestFit="1" customWidth="1"/>
    <col min="1061" max="1061" width="13.21875" bestFit="1" customWidth="1"/>
    <col min="1062" max="1062" width="12.6640625" bestFit="1" customWidth="1"/>
    <col min="1063" max="1063" width="13.21875" bestFit="1" customWidth="1"/>
    <col min="1064" max="1064" width="12.6640625" bestFit="1" customWidth="1"/>
    <col min="1065" max="1065" width="13.21875" bestFit="1" customWidth="1"/>
    <col min="1066" max="1066" width="12.6640625" bestFit="1" customWidth="1"/>
    <col min="1067" max="1067" width="13.21875" bestFit="1" customWidth="1"/>
    <col min="1068" max="1068" width="12.6640625" bestFit="1" customWidth="1"/>
    <col min="1069" max="1069" width="13.21875" bestFit="1" customWidth="1"/>
    <col min="1070" max="1070" width="12.6640625" bestFit="1" customWidth="1"/>
    <col min="1071" max="1071" width="13.21875" bestFit="1" customWidth="1"/>
    <col min="1072" max="1072" width="12.6640625" bestFit="1" customWidth="1"/>
    <col min="1073" max="1073" width="13.21875" bestFit="1" customWidth="1"/>
    <col min="1074" max="1074" width="12.6640625" bestFit="1" customWidth="1"/>
    <col min="1075" max="1075" width="13.21875" bestFit="1" customWidth="1"/>
    <col min="1076" max="1076" width="12.6640625" bestFit="1" customWidth="1"/>
    <col min="1077" max="1077" width="13.21875" bestFit="1" customWidth="1"/>
    <col min="1078" max="1078" width="12.6640625" bestFit="1" customWidth="1"/>
    <col min="1079" max="1079" width="13.21875" bestFit="1" customWidth="1"/>
    <col min="1080" max="1080" width="12.6640625" bestFit="1" customWidth="1"/>
    <col min="1081" max="1081" width="13.21875" bestFit="1" customWidth="1"/>
    <col min="1082" max="1082" width="12.6640625" bestFit="1" customWidth="1"/>
    <col min="1083" max="1083" width="13.21875" bestFit="1" customWidth="1"/>
    <col min="1084" max="1084" width="12.6640625" bestFit="1" customWidth="1"/>
    <col min="1085" max="1085" width="13.21875" bestFit="1" customWidth="1"/>
    <col min="1086" max="1086" width="12.6640625" bestFit="1" customWidth="1"/>
    <col min="1087" max="1087" width="13.21875" bestFit="1" customWidth="1"/>
    <col min="1088" max="1088" width="12.6640625" bestFit="1" customWidth="1"/>
    <col min="1089" max="1089" width="13.21875" bestFit="1" customWidth="1"/>
    <col min="1090" max="1090" width="12.6640625" bestFit="1" customWidth="1"/>
    <col min="1091" max="1091" width="13.21875" bestFit="1" customWidth="1"/>
    <col min="1092" max="1092" width="12.6640625" bestFit="1" customWidth="1"/>
    <col min="1093" max="1093" width="13.21875" bestFit="1" customWidth="1"/>
    <col min="1094" max="1094" width="12.6640625" bestFit="1" customWidth="1"/>
    <col min="1095" max="1095" width="13.21875" bestFit="1" customWidth="1"/>
    <col min="1096" max="1096" width="12.6640625" bestFit="1" customWidth="1"/>
    <col min="1097" max="1097" width="13.21875" bestFit="1" customWidth="1"/>
    <col min="1098" max="1098" width="12.6640625" bestFit="1" customWidth="1"/>
    <col min="1099" max="1099" width="13.21875" bestFit="1" customWidth="1"/>
    <col min="1100" max="1100" width="12.6640625" bestFit="1" customWidth="1"/>
    <col min="1101" max="1101" width="13.21875" bestFit="1" customWidth="1"/>
    <col min="1102" max="1102" width="12.6640625" bestFit="1" customWidth="1"/>
    <col min="1103" max="1103" width="13.21875" bestFit="1" customWidth="1"/>
    <col min="1104" max="1104" width="12.6640625" bestFit="1" customWidth="1"/>
    <col min="1105" max="1105" width="13.21875" bestFit="1" customWidth="1"/>
    <col min="1106" max="1106" width="12.6640625" bestFit="1" customWidth="1"/>
    <col min="1107" max="1107" width="13.21875" bestFit="1" customWidth="1"/>
    <col min="1108" max="1108" width="12.6640625" bestFit="1" customWidth="1"/>
    <col min="1109" max="1109" width="13.21875" bestFit="1" customWidth="1"/>
    <col min="1110" max="1110" width="12.6640625" bestFit="1" customWidth="1"/>
    <col min="1111" max="1111" width="13.21875" bestFit="1" customWidth="1"/>
    <col min="1112" max="1112" width="12.6640625" bestFit="1" customWidth="1"/>
    <col min="1113" max="1113" width="13.21875" bestFit="1" customWidth="1"/>
    <col min="1114" max="1114" width="12.6640625" bestFit="1" customWidth="1"/>
    <col min="1115" max="1115" width="13.21875" bestFit="1" customWidth="1"/>
    <col min="1116" max="1116" width="12.6640625" bestFit="1" customWidth="1"/>
    <col min="1117" max="1117" width="13.21875" bestFit="1" customWidth="1"/>
    <col min="1118" max="1118" width="12.6640625" bestFit="1" customWidth="1"/>
    <col min="1119" max="1119" width="13.21875" bestFit="1" customWidth="1"/>
    <col min="1120" max="1120" width="12.6640625" bestFit="1" customWidth="1"/>
    <col min="1121" max="1121" width="13.21875" bestFit="1" customWidth="1"/>
    <col min="1122" max="1122" width="12.6640625" bestFit="1" customWidth="1"/>
    <col min="1123" max="1123" width="13.21875" bestFit="1" customWidth="1"/>
    <col min="1124" max="1124" width="12.6640625" bestFit="1" customWidth="1"/>
    <col min="1125" max="1125" width="13.21875" bestFit="1" customWidth="1"/>
    <col min="1126" max="1126" width="12.6640625" bestFit="1" customWidth="1"/>
    <col min="1127" max="1127" width="13.21875" bestFit="1" customWidth="1"/>
    <col min="1128" max="1128" width="12.6640625" bestFit="1" customWidth="1"/>
    <col min="1129" max="1129" width="13.21875" bestFit="1" customWidth="1"/>
    <col min="1130" max="1130" width="12.6640625" bestFit="1" customWidth="1"/>
    <col min="1131" max="1131" width="13.21875" bestFit="1" customWidth="1"/>
    <col min="1132" max="1132" width="12.6640625" bestFit="1" customWidth="1"/>
    <col min="1133" max="1133" width="13.21875" bestFit="1" customWidth="1"/>
    <col min="1134" max="1134" width="12.6640625" bestFit="1" customWidth="1"/>
    <col min="1135" max="1135" width="13.21875" bestFit="1" customWidth="1"/>
    <col min="1136" max="1136" width="12.6640625" bestFit="1" customWidth="1"/>
    <col min="1137" max="1137" width="13.21875" bestFit="1" customWidth="1"/>
    <col min="1138" max="1138" width="12.6640625" bestFit="1" customWidth="1"/>
    <col min="1139" max="1139" width="13.21875" bestFit="1" customWidth="1"/>
    <col min="1140" max="1140" width="12.6640625" bestFit="1" customWidth="1"/>
    <col min="1141" max="1141" width="13.21875" bestFit="1" customWidth="1"/>
    <col min="1142" max="1142" width="12.6640625" bestFit="1" customWidth="1"/>
    <col min="1143" max="1143" width="13.21875" bestFit="1" customWidth="1"/>
    <col min="1144" max="1144" width="12.6640625" bestFit="1" customWidth="1"/>
    <col min="1145" max="1145" width="13.21875" bestFit="1" customWidth="1"/>
    <col min="1146" max="1146" width="12.6640625" bestFit="1" customWidth="1"/>
    <col min="1147" max="1147" width="13.21875" bestFit="1" customWidth="1"/>
    <col min="1148" max="1148" width="12.6640625" bestFit="1" customWidth="1"/>
    <col min="1149" max="1149" width="13.21875" bestFit="1" customWidth="1"/>
    <col min="1150" max="1150" width="12.6640625" bestFit="1" customWidth="1"/>
    <col min="1151" max="1151" width="13.21875" bestFit="1" customWidth="1"/>
    <col min="1152" max="1152" width="12.6640625" bestFit="1" customWidth="1"/>
    <col min="1153" max="1153" width="13.21875" bestFit="1" customWidth="1"/>
    <col min="1154" max="1154" width="12.6640625" bestFit="1" customWidth="1"/>
    <col min="1155" max="1155" width="13.21875" bestFit="1" customWidth="1"/>
    <col min="1156" max="1156" width="12.6640625" bestFit="1" customWidth="1"/>
    <col min="1157" max="1157" width="13.21875" bestFit="1" customWidth="1"/>
    <col min="1158" max="1158" width="12.6640625" bestFit="1" customWidth="1"/>
    <col min="1159" max="1159" width="13.21875" bestFit="1" customWidth="1"/>
    <col min="1160" max="1160" width="12.6640625" bestFit="1" customWidth="1"/>
    <col min="1161" max="1161" width="13.21875" bestFit="1" customWidth="1"/>
    <col min="1162" max="1162" width="12.6640625" bestFit="1" customWidth="1"/>
    <col min="1163" max="1163" width="13.21875" bestFit="1" customWidth="1"/>
    <col min="1164" max="1164" width="12.6640625" bestFit="1" customWidth="1"/>
    <col min="1165" max="1165" width="13.21875" bestFit="1" customWidth="1"/>
    <col min="1166" max="1166" width="12.6640625" bestFit="1" customWidth="1"/>
    <col min="1167" max="1167" width="13.21875" bestFit="1" customWidth="1"/>
    <col min="1168" max="1168" width="12.6640625" bestFit="1" customWidth="1"/>
    <col min="1169" max="1169" width="13.21875" bestFit="1" customWidth="1"/>
    <col min="1170" max="1170" width="12.6640625" bestFit="1" customWidth="1"/>
    <col min="1171" max="1171" width="13.21875" bestFit="1" customWidth="1"/>
    <col min="1172" max="1172" width="12.6640625" bestFit="1" customWidth="1"/>
    <col min="1173" max="1173" width="13.21875" bestFit="1" customWidth="1"/>
    <col min="1174" max="1174" width="12.6640625" bestFit="1" customWidth="1"/>
    <col min="1175" max="1175" width="13.21875" bestFit="1" customWidth="1"/>
    <col min="1176" max="1176" width="12.6640625" bestFit="1" customWidth="1"/>
    <col min="1177" max="1177" width="13.21875" bestFit="1" customWidth="1"/>
    <col min="1178" max="1178" width="12.6640625" bestFit="1" customWidth="1"/>
    <col min="1179" max="1179" width="13.21875" bestFit="1" customWidth="1"/>
    <col min="1180" max="1180" width="12.6640625" bestFit="1" customWidth="1"/>
    <col min="1181" max="1181" width="13.21875" bestFit="1" customWidth="1"/>
    <col min="1182" max="1182" width="12.6640625" bestFit="1" customWidth="1"/>
    <col min="1183" max="1183" width="13.21875" bestFit="1" customWidth="1"/>
    <col min="1184" max="1184" width="12.6640625" bestFit="1" customWidth="1"/>
    <col min="1185" max="1185" width="13.21875" bestFit="1" customWidth="1"/>
    <col min="1186" max="1186" width="12.6640625" bestFit="1" customWidth="1"/>
    <col min="1187" max="1187" width="13.21875" bestFit="1" customWidth="1"/>
    <col min="1188" max="1188" width="12.6640625" bestFit="1" customWidth="1"/>
    <col min="1189" max="1189" width="13.21875" bestFit="1" customWidth="1"/>
    <col min="1190" max="1190" width="12.6640625" bestFit="1" customWidth="1"/>
    <col min="1191" max="1191" width="13.21875" bestFit="1" customWidth="1"/>
    <col min="1192" max="1192" width="12.6640625" bestFit="1" customWidth="1"/>
    <col min="1193" max="1193" width="13.21875" bestFit="1" customWidth="1"/>
    <col min="1194" max="1194" width="12.6640625" bestFit="1" customWidth="1"/>
    <col min="1195" max="1195" width="13.21875" bestFit="1" customWidth="1"/>
    <col min="1196" max="1196" width="12.6640625" bestFit="1" customWidth="1"/>
    <col min="1197" max="1197" width="13.21875" bestFit="1" customWidth="1"/>
    <col min="1198" max="1198" width="12.6640625" bestFit="1" customWidth="1"/>
    <col min="1199" max="1199" width="13.21875" bestFit="1" customWidth="1"/>
    <col min="1200" max="1200" width="12.6640625" bestFit="1" customWidth="1"/>
    <col min="1201" max="1201" width="13.21875" bestFit="1" customWidth="1"/>
    <col min="1202" max="1202" width="12.6640625" bestFit="1" customWidth="1"/>
    <col min="1203" max="1203" width="13.21875" bestFit="1" customWidth="1"/>
    <col min="1204" max="1204" width="12.6640625" bestFit="1" customWidth="1"/>
    <col min="1205" max="1205" width="13.21875" bestFit="1" customWidth="1"/>
    <col min="1206" max="1206" width="12.6640625" bestFit="1" customWidth="1"/>
    <col min="1207" max="1207" width="13.21875" bestFit="1" customWidth="1"/>
    <col min="1208" max="1208" width="12.6640625" bestFit="1" customWidth="1"/>
    <col min="1209" max="1209" width="13.21875" bestFit="1" customWidth="1"/>
    <col min="1210" max="1210" width="12.6640625" bestFit="1" customWidth="1"/>
    <col min="1211" max="1211" width="13.21875" bestFit="1" customWidth="1"/>
    <col min="1212" max="1212" width="12.6640625" bestFit="1" customWidth="1"/>
    <col min="1213" max="1213" width="13.21875" bestFit="1" customWidth="1"/>
    <col min="1214" max="1214" width="12.6640625" bestFit="1" customWidth="1"/>
    <col min="1215" max="1215" width="13.21875" bestFit="1" customWidth="1"/>
    <col min="1216" max="1216" width="12.6640625" bestFit="1" customWidth="1"/>
    <col min="1217" max="1217" width="13.21875" bestFit="1" customWidth="1"/>
    <col min="1218" max="1218" width="12.6640625" bestFit="1" customWidth="1"/>
    <col min="1219" max="1219" width="13.21875" bestFit="1" customWidth="1"/>
    <col min="1220" max="1220" width="12.6640625" bestFit="1" customWidth="1"/>
    <col min="1221" max="1221" width="13.21875" bestFit="1" customWidth="1"/>
    <col min="1222" max="1222" width="12.6640625" bestFit="1" customWidth="1"/>
    <col min="1223" max="1223" width="13.21875" bestFit="1" customWidth="1"/>
    <col min="1224" max="1224" width="12.6640625" bestFit="1" customWidth="1"/>
    <col min="1225" max="1225" width="13.21875" bestFit="1" customWidth="1"/>
    <col min="1226" max="1226" width="12.6640625" bestFit="1" customWidth="1"/>
    <col min="1227" max="1227" width="13.21875" bestFit="1" customWidth="1"/>
    <col min="1228" max="1228" width="12.6640625" bestFit="1" customWidth="1"/>
    <col min="1229" max="1229" width="13.21875" bestFit="1" customWidth="1"/>
    <col min="1230" max="1230" width="12.6640625" bestFit="1" customWidth="1"/>
    <col min="1231" max="1231" width="13.21875" bestFit="1" customWidth="1"/>
    <col min="1232" max="1232" width="12.6640625" bestFit="1" customWidth="1"/>
    <col min="1233" max="1233" width="13.21875" bestFit="1" customWidth="1"/>
    <col min="1234" max="1234" width="12.6640625" bestFit="1" customWidth="1"/>
    <col min="1235" max="1235" width="13.21875" bestFit="1" customWidth="1"/>
    <col min="1236" max="1236" width="12.6640625" bestFit="1" customWidth="1"/>
    <col min="1237" max="1237" width="13.21875" bestFit="1" customWidth="1"/>
    <col min="1238" max="1238" width="12.6640625" bestFit="1" customWidth="1"/>
    <col min="1239" max="1239" width="13.21875" bestFit="1" customWidth="1"/>
    <col min="1240" max="1240" width="12.6640625" bestFit="1" customWidth="1"/>
    <col min="1241" max="1241" width="13.21875" bestFit="1" customWidth="1"/>
    <col min="1242" max="1242" width="12.6640625" bestFit="1" customWidth="1"/>
    <col min="1243" max="1243" width="13.21875" bestFit="1" customWidth="1"/>
    <col min="1244" max="1244" width="12.6640625" bestFit="1" customWidth="1"/>
    <col min="1245" max="1245" width="13.21875" bestFit="1" customWidth="1"/>
    <col min="1246" max="1246" width="12.6640625" bestFit="1" customWidth="1"/>
    <col min="1247" max="1247" width="13.21875" bestFit="1" customWidth="1"/>
    <col min="1248" max="1248" width="12.6640625" bestFit="1" customWidth="1"/>
    <col min="1249" max="1249" width="13.21875" bestFit="1" customWidth="1"/>
    <col min="1250" max="1250" width="12.6640625" bestFit="1" customWidth="1"/>
    <col min="1251" max="1251" width="13.21875" bestFit="1" customWidth="1"/>
    <col min="1252" max="1252" width="12.6640625" bestFit="1" customWidth="1"/>
    <col min="1253" max="1253" width="13.21875" bestFit="1" customWidth="1"/>
    <col min="1254" max="1254" width="12.6640625" bestFit="1" customWidth="1"/>
    <col min="1255" max="1255" width="13.21875" bestFit="1" customWidth="1"/>
    <col min="1256" max="1256" width="12.6640625" bestFit="1" customWidth="1"/>
    <col min="1257" max="1257" width="13.21875" bestFit="1" customWidth="1"/>
    <col min="1258" max="1258" width="12.6640625" bestFit="1" customWidth="1"/>
    <col min="1259" max="1259" width="13.21875" bestFit="1" customWidth="1"/>
    <col min="1260" max="1260" width="12.6640625" bestFit="1" customWidth="1"/>
    <col min="1261" max="1261" width="13.21875" bestFit="1" customWidth="1"/>
    <col min="1262" max="1262" width="12.6640625" bestFit="1" customWidth="1"/>
    <col min="1263" max="1263" width="13.21875" bestFit="1" customWidth="1"/>
    <col min="1264" max="1264" width="12.6640625" bestFit="1" customWidth="1"/>
    <col min="1265" max="1265" width="13.21875" bestFit="1" customWidth="1"/>
    <col min="1266" max="1266" width="12.6640625" bestFit="1" customWidth="1"/>
    <col min="1267" max="1267" width="13.21875" bestFit="1" customWidth="1"/>
    <col min="1268" max="1268" width="12.6640625" bestFit="1" customWidth="1"/>
    <col min="1269" max="1269" width="13.21875" bestFit="1" customWidth="1"/>
    <col min="1270" max="1270" width="12.6640625" bestFit="1" customWidth="1"/>
    <col min="1271" max="1271" width="13.21875" bestFit="1" customWidth="1"/>
    <col min="1272" max="1272" width="12.6640625" bestFit="1" customWidth="1"/>
    <col min="1273" max="1273" width="13.21875" bestFit="1" customWidth="1"/>
    <col min="1274" max="1274" width="12.6640625" bestFit="1" customWidth="1"/>
    <col min="1275" max="1275" width="13.21875" bestFit="1" customWidth="1"/>
    <col min="1276" max="1276" width="12.6640625" bestFit="1" customWidth="1"/>
    <col min="1277" max="1277" width="13.21875" bestFit="1" customWidth="1"/>
    <col min="1278" max="1278" width="12.6640625" bestFit="1" customWidth="1"/>
    <col min="1279" max="1279" width="13.21875" bestFit="1" customWidth="1"/>
    <col min="1280" max="1280" width="12.6640625" bestFit="1" customWidth="1"/>
    <col min="1281" max="1281" width="13.21875" bestFit="1" customWidth="1"/>
    <col min="1282" max="1282" width="12.6640625" bestFit="1" customWidth="1"/>
    <col min="1283" max="1283" width="13.21875" bestFit="1" customWidth="1"/>
    <col min="1284" max="1284" width="12.6640625" bestFit="1" customWidth="1"/>
    <col min="1285" max="1285" width="13.21875" bestFit="1" customWidth="1"/>
    <col min="1286" max="1286" width="12.6640625" bestFit="1" customWidth="1"/>
    <col min="1287" max="1287" width="13.21875" bestFit="1" customWidth="1"/>
    <col min="1288" max="1288" width="12.6640625" bestFit="1" customWidth="1"/>
    <col min="1289" max="1289" width="13.21875" bestFit="1" customWidth="1"/>
    <col min="1290" max="1290" width="12.6640625" bestFit="1" customWidth="1"/>
    <col min="1291" max="1291" width="13.21875" bestFit="1" customWidth="1"/>
    <col min="1292" max="1292" width="12.6640625" bestFit="1" customWidth="1"/>
    <col min="1293" max="1293" width="13.21875" bestFit="1" customWidth="1"/>
    <col min="1294" max="1294" width="12.6640625" bestFit="1" customWidth="1"/>
    <col min="1295" max="1295" width="13.21875" bestFit="1" customWidth="1"/>
    <col min="1296" max="1296" width="12.6640625" bestFit="1" customWidth="1"/>
    <col min="1297" max="1297" width="13.21875" bestFit="1" customWidth="1"/>
    <col min="1298" max="1298" width="12.6640625" bestFit="1" customWidth="1"/>
    <col min="1299" max="1299" width="13.21875" bestFit="1" customWidth="1"/>
    <col min="1300" max="1300" width="12.6640625" bestFit="1" customWidth="1"/>
    <col min="1301" max="1301" width="13.21875" bestFit="1" customWidth="1"/>
    <col min="1302" max="1302" width="12.6640625" bestFit="1" customWidth="1"/>
    <col min="1303" max="1303" width="13.21875" bestFit="1" customWidth="1"/>
    <col min="1304" max="1304" width="12.6640625" bestFit="1" customWidth="1"/>
    <col min="1305" max="1305" width="13.21875" bestFit="1" customWidth="1"/>
    <col min="1306" max="1306" width="12.6640625" bestFit="1" customWidth="1"/>
    <col min="1307" max="1307" width="13.21875" bestFit="1" customWidth="1"/>
    <col min="1308" max="1308" width="12.6640625" bestFit="1" customWidth="1"/>
    <col min="1309" max="1309" width="13.21875" bestFit="1" customWidth="1"/>
    <col min="1310" max="1310" width="12.6640625" bestFit="1" customWidth="1"/>
    <col min="1311" max="1311" width="13.21875" bestFit="1" customWidth="1"/>
    <col min="1312" max="1312" width="12.6640625" bestFit="1" customWidth="1"/>
    <col min="1313" max="1313" width="13.21875" bestFit="1" customWidth="1"/>
    <col min="1314" max="1314" width="12.6640625" bestFit="1" customWidth="1"/>
    <col min="1315" max="1315" width="13.21875" bestFit="1" customWidth="1"/>
    <col min="1316" max="1316" width="12.6640625" bestFit="1" customWidth="1"/>
    <col min="1317" max="1317" width="13.21875" bestFit="1" customWidth="1"/>
    <col min="1318" max="1318" width="12.6640625" bestFit="1" customWidth="1"/>
    <col min="1319" max="1319" width="13.21875" bestFit="1" customWidth="1"/>
    <col min="1320" max="1320" width="12.6640625" bestFit="1" customWidth="1"/>
    <col min="1321" max="1321" width="13.21875" bestFit="1" customWidth="1"/>
    <col min="1322" max="1322" width="12.6640625" bestFit="1" customWidth="1"/>
    <col min="1323" max="1323" width="13.21875" bestFit="1" customWidth="1"/>
    <col min="1324" max="1324" width="12.6640625" bestFit="1" customWidth="1"/>
    <col min="1325" max="1325" width="13.21875" bestFit="1" customWidth="1"/>
    <col min="1326" max="1326" width="12.6640625" bestFit="1" customWidth="1"/>
    <col min="1327" max="1327" width="13.21875" bestFit="1" customWidth="1"/>
    <col min="1328" max="1328" width="12.6640625" bestFit="1" customWidth="1"/>
    <col min="1329" max="1329" width="13.21875" bestFit="1" customWidth="1"/>
    <col min="1330" max="1330" width="12.6640625" bestFit="1" customWidth="1"/>
    <col min="1331" max="1331" width="13.21875" bestFit="1" customWidth="1"/>
    <col min="1332" max="1332" width="12.6640625" bestFit="1" customWidth="1"/>
    <col min="1333" max="1333" width="13.21875" bestFit="1" customWidth="1"/>
    <col min="1334" max="1334" width="12.6640625" bestFit="1" customWidth="1"/>
    <col min="1335" max="1335" width="13.21875" bestFit="1" customWidth="1"/>
    <col min="1336" max="1336" width="12.6640625" bestFit="1" customWidth="1"/>
    <col min="1337" max="1337" width="13.21875" bestFit="1" customWidth="1"/>
    <col min="1338" max="1338" width="12.6640625" bestFit="1" customWidth="1"/>
    <col min="1339" max="1339" width="13.21875" bestFit="1" customWidth="1"/>
    <col min="1340" max="1340" width="12.6640625" bestFit="1" customWidth="1"/>
    <col min="1341" max="1341" width="13.21875" bestFit="1" customWidth="1"/>
    <col min="1342" max="1342" width="12.6640625" bestFit="1" customWidth="1"/>
    <col min="1343" max="1343" width="13.21875" bestFit="1" customWidth="1"/>
    <col min="1344" max="1344" width="12.6640625" bestFit="1" customWidth="1"/>
    <col min="1345" max="1345" width="13.21875" bestFit="1" customWidth="1"/>
    <col min="1346" max="1346" width="12.6640625" bestFit="1" customWidth="1"/>
    <col min="1347" max="1347" width="13.21875" bestFit="1" customWidth="1"/>
    <col min="1348" max="1348" width="12.6640625" bestFit="1" customWidth="1"/>
    <col min="1349" max="1349" width="13.21875" bestFit="1" customWidth="1"/>
    <col min="1350" max="1350" width="12.6640625" bestFit="1" customWidth="1"/>
    <col min="1351" max="1351" width="13.21875" bestFit="1" customWidth="1"/>
    <col min="1352" max="1352" width="12.6640625" bestFit="1" customWidth="1"/>
    <col min="1353" max="1353" width="13.21875" bestFit="1" customWidth="1"/>
    <col min="1354" max="1354" width="12.6640625" bestFit="1" customWidth="1"/>
    <col min="1355" max="1355" width="13.21875" bestFit="1" customWidth="1"/>
    <col min="1356" max="1356" width="12.6640625" bestFit="1" customWidth="1"/>
    <col min="1357" max="1357" width="13.21875" bestFit="1" customWidth="1"/>
    <col min="1358" max="1358" width="12.6640625" bestFit="1" customWidth="1"/>
    <col min="1359" max="1359" width="13.21875" bestFit="1" customWidth="1"/>
    <col min="1360" max="1360" width="12.6640625" bestFit="1" customWidth="1"/>
    <col min="1361" max="1361" width="13.21875" bestFit="1" customWidth="1"/>
    <col min="1362" max="1362" width="12.6640625" bestFit="1" customWidth="1"/>
    <col min="1363" max="1363" width="13.21875" bestFit="1" customWidth="1"/>
    <col min="1364" max="1364" width="12.6640625" bestFit="1" customWidth="1"/>
    <col min="1365" max="1365" width="13.21875" bestFit="1" customWidth="1"/>
    <col min="1366" max="1366" width="12.6640625" bestFit="1" customWidth="1"/>
    <col min="1367" max="1367" width="13.21875" bestFit="1" customWidth="1"/>
    <col min="1368" max="1368" width="12.6640625" bestFit="1" customWidth="1"/>
    <col min="1369" max="1369" width="13.21875" bestFit="1" customWidth="1"/>
    <col min="1370" max="1370" width="12.6640625" bestFit="1" customWidth="1"/>
    <col min="1371" max="1371" width="13.21875" bestFit="1" customWidth="1"/>
    <col min="1372" max="1372" width="12.6640625" bestFit="1" customWidth="1"/>
    <col min="1373" max="1373" width="13.21875" bestFit="1" customWidth="1"/>
    <col min="1374" max="1374" width="12.6640625" bestFit="1" customWidth="1"/>
    <col min="1375" max="1375" width="13.21875" bestFit="1" customWidth="1"/>
    <col min="1376" max="1376" width="12.6640625" bestFit="1" customWidth="1"/>
    <col min="1377" max="1377" width="13.21875" bestFit="1" customWidth="1"/>
    <col min="1378" max="1378" width="12.6640625" bestFit="1" customWidth="1"/>
    <col min="1379" max="1379" width="13.21875" bestFit="1" customWidth="1"/>
    <col min="1380" max="1380" width="12.6640625" bestFit="1" customWidth="1"/>
    <col min="1381" max="1381" width="13.21875" bestFit="1" customWidth="1"/>
    <col min="1382" max="1382" width="12.6640625" bestFit="1" customWidth="1"/>
    <col min="1383" max="1383" width="13.21875" bestFit="1" customWidth="1"/>
    <col min="1384" max="1384" width="12.6640625" bestFit="1" customWidth="1"/>
    <col min="1385" max="1385" width="13.21875" bestFit="1" customWidth="1"/>
    <col min="1386" max="1386" width="12.6640625" bestFit="1" customWidth="1"/>
    <col min="1387" max="1387" width="13.21875" bestFit="1" customWidth="1"/>
    <col min="1388" max="1388" width="12.6640625" bestFit="1" customWidth="1"/>
    <col min="1389" max="1389" width="13.21875" bestFit="1" customWidth="1"/>
    <col min="1390" max="1390" width="12.6640625" bestFit="1" customWidth="1"/>
    <col min="1391" max="1391" width="13.21875" bestFit="1" customWidth="1"/>
    <col min="1392" max="1392" width="12.6640625" bestFit="1" customWidth="1"/>
    <col min="1393" max="1393" width="13.21875" bestFit="1" customWidth="1"/>
    <col min="1394" max="1394" width="12.6640625" bestFit="1" customWidth="1"/>
    <col min="1395" max="1395" width="13.21875" bestFit="1" customWidth="1"/>
    <col min="1396" max="1396" width="12.6640625" bestFit="1" customWidth="1"/>
    <col min="1397" max="1397" width="13.21875" bestFit="1" customWidth="1"/>
    <col min="1398" max="1398" width="12.6640625" bestFit="1" customWidth="1"/>
    <col min="1399" max="1399" width="13.21875" bestFit="1" customWidth="1"/>
    <col min="1400" max="1400" width="12.6640625" bestFit="1" customWidth="1"/>
    <col min="1401" max="1401" width="13.21875" bestFit="1" customWidth="1"/>
    <col min="1402" max="1402" width="12.6640625" bestFit="1" customWidth="1"/>
    <col min="1403" max="1403" width="13.21875" bestFit="1" customWidth="1"/>
    <col min="1404" max="1404" width="12.6640625" bestFit="1" customWidth="1"/>
    <col min="1405" max="1405" width="13.21875" bestFit="1" customWidth="1"/>
    <col min="1406" max="1406" width="12.6640625" bestFit="1" customWidth="1"/>
    <col min="1407" max="1407" width="13.21875" bestFit="1" customWidth="1"/>
    <col min="1408" max="1408" width="12.6640625" bestFit="1" customWidth="1"/>
    <col min="1409" max="1409" width="13.21875" bestFit="1" customWidth="1"/>
    <col min="1410" max="1410" width="12.6640625" bestFit="1" customWidth="1"/>
    <col min="1411" max="1411" width="13.21875" bestFit="1" customWidth="1"/>
    <col min="1412" max="1412" width="12.6640625" bestFit="1" customWidth="1"/>
    <col min="1413" max="1413" width="13.21875" bestFit="1" customWidth="1"/>
    <col min="1414" max="1414" width="12.6640625" bestFit="1" customWidth="1"/>
    <col min="1415" max="1415" width="13.21875" bestFit="1" customWidth="1"/>
    <col min="1416" max="1416" width="12.6640625" bestFit="1" customWidth="1"/>
    <col min="1417" max="1417" width="13.21875" bestFit="1" customWidth="1"/>
    <col min="1418" max="1418" width="12.6640625" bestFit="1" customWidth="1"/>
    <col min="1419" max="1419" width="13.21875" bestFit="1" customWidth="1"/>
    <col min="1420" max="1420" width="12.6640625" bestFit="1" customWidth="1"/>
    <col min="1421" max="1421" width="13.21875" bestFit="1" customWidth="1"/>
    <col min="1422" max="1422" width="12.6640625" bestFit="1" customWidth="1"/>
    <col min="1423" max="1423" width="13.21875" bestFit="1" customWidth="1"/>
    <col min="1424" max="1424" width="12.6640625" bestFit="1" customWidth="1"/>
    <col min="1425" max="1425" width="13.21875" bestFit="1" customWidth="1"/>
    <col min="1426" max="1426" width="12.6640625" bestFit="1" customWidth="1"/>
    <col min="1427" max="1427" width="13.21875" bestFit="1" customWidth="1"/>
    <col min="1428" max="1428" width="12.6640625" bestFit="1" customWidth="1"/>
    <col min="1429" max="1429" width="13.21875" bestFit="1" customWidth="1"/>
    <col min="1430" max="1430" width="12.6640625" bestFit="1" customWidth="1"/>
    <col min="1431" max="1431" width="13.21875" bestFit="1" customWidth="1"/>
    <col min="1432" max="1432" width="12.6640625" bestFit="1" customWidth="1"/>
    <col min="1433" max="1433" width="13.21875" bestFit="1" customWidth="1"/>
    <col min="1434" max="1434" width="12.6640625" bestFit="1" customWidth="1"/>
    <col min="1435" max="1435" width="13.21875" bestFit="1" customWidth="1"/>
    <col min="1436" max="1436" width="12.6640625" bestFit="1" customWidth="1"/>
    <col min="1437" max="1437" width="13.21875" bestFit="1" customWidth="1"/>
    <col min="1438" max="1438" width="12.6640625" bestFit="1" customWidth="1"/>
    <col min="1439" max="1439" width="13.21875" bestFit="1" customWidth="1"/>
    <col min="1440" max="1440" width="12.6640625" bestFit="1" customWidth="1"/>
    <col min="1441" max="1441" width="13.21875" bestFit="1" customWidth="1"/>
    <col min="1442" max="1442" width="12.6640625" bestFit="1" customWidth="1"/>
    <col min="1443" max="1443" width="13.21875" bestFit="1" customWidth="1"/>
    <col min="1444" max="1444" width="12.6640625" bestFit="1" customWidth="1"/>
    <col min="1445" max="1445" width="13.21875" bestFit="1" customWidth="1"/>
    <col min="1446" max="1446" width="12.6640625" bestFit="1" customWidth="1"/>
    <col min="1447" max="1447" width="13.21875" bestFit="1" customWidth="1"/>
    <col min="1448" max="1448" width="12.6640625" bestFit="1" customWidth="1"/>
    <col min="1449" max="1449" width="13.21875" bestFit="1" customWidth="1"/>
    <col min="1450" max="1450" width="12.6640625" bestFit="1" customWidth="1"/>
    <col min="1451" max="1451" width="13.21875" bestFit="1" customWidth="1"/>
    <col min="1452" max="1452" width="12.6640625" bestFit="1" customWidth="1"/>
    <col min="1453" max="1453" width="13.21875" bestFit="1" customWidth="1"/>
    <col min="1454" max="1454" width="12.6640625" bestFit="1" customWidth="1"/>
    <col min="1455" max="1455" width="13.21875" bestFit="1" customWidth="1"/>
    <col min="1456" max="1456" width="12.6640625" bestFit="1" customWidth="1"/>
    <col min="1457" max="1457" width="13.21875" bestFit="1" customWidth="1"/>
    <col min="1458" max="1458" width="12.6640625" bestFit="1" customWidth="1"/>
    <col min="1459" max="1459" width="13.21875" bestFit="1" customWidth="1"/>
    <col min="1460" max="1460" width="12.6640625" bestFit="1" customWidth="1"/>
    <col min="1461" max="1461" width="13.21875" bestFit="1" customWidth="1"/>
    <col min="1462" max="1462" width="12.6640625" bestFit="1" customWidth="1"/>
    <col min="1463" max="1463" width="13.21875" bestFit="1" customWidth="1"/>
    <col min="1464" max="1464" width="12.6640625" bestFit="1" customWidth="1"/>
    <col min="1465" max="1465" width="13.21875" bestFit="1" customWidth="1"/>
    <col min="1466" max="1466" width="12.6640625" bestFit="1" customWidth="1"/>
    <col min="1467" max="1467" width="13.21875" bestFit="1" customWidth="1"/>
    <col min="1468" max="1468" width="12.6640625" bestFit="1" customWidth="1"/>
    <col min="1469" max="1469" width="13.21875" bestFit="1" customWidth="1"/>
    <col min="1470" max="1470" width="12.6640625" bestFit="1" customWidth="1"/>
    <col min="1471" max="1471" width="13.21875" bestFit="1" customWidth="1"/>
    <col min="1472" max="1472" width="12.6640625" bestFit="1" customWidth="1"/>
    <col min="1473" max="1473" width="13.21875" bestFit="1" customWidth="1"/>
    <col min="1474" max="1474" width="12.6640625" bestFit="1" customWidth="1"/>
    <col min="1475" max="1475" width="13.21875" bestFit="1" customWidth="1"/>
    <col min="1476" max="1476" width="12.6640625" bestFit="1" customWidth="1"/>
    <col min="1477" max="1477" width="13.21875" bestFit="1" customWidth="1"/>
    <col min="1478" max="1478" width="12.6640625" bestFit="1" customWidth="1"/>
    <col min="1479" max="1479" width="13.21875" bestFit="1" customWidth="1"/>
    <col min="1480" max="1480" width="12.6640625" bestFit="1" customWidth="1"/>
    <col min="1481" max="1481" width="13.21875" bestFit="1" customWidth="1"/>
    <col min="1482" max="1482" width="12.6640625" bestFit="1" customWidth="1"/>
    <col min="1483" max="1483" width="13.21875" bestFit="1" customWidth="1"/>
    <col min="1484" max="1484" width="12.6640625" bestFit="1" customWidth="1"/>
    <col min="1485" max="1485" width="13.21875" bestFit="1" customWidth="1"/>
    <col min="1486" max="1486" width="12.6640625" bestFit="1" customWidth="1"/>
    <col min="1487" max="1487" width="13.21875" bestFit="1" customWidth="1"/>
    <col min="1488" max="1488" width="12.6640625" bestFit="1" customWidth="1"/>
    <col min="1489" max="1489" width="13.21875" bestFit="1" customWidth="1"/>
    <col min="1490" max="1490" width="12.6640625" bestFit="1" customWidth="1"/>
    <col min="1491" max="1491" width="13.21875" bestFit="1" customWidth="1"/>
    <col min="1492" max="1492" width="12.6640625" bestFit="1" customWidth="1"/>
    <col min="1493" max="1493" width="13.21875" bestFit="1" customWidth="1"/>
    <col min="1494" max="1494" width="12.6640625" bestFit="1" customWidth="1"/>
    <col min="1495" max="1495" width="13.21875" bestFit="1" customWidth="1"/>
    <col min="1496" max="1496" width="12.6640625" bestFit="1" customWidth="1"/>
    <col min="1497" max="1497" width="13.21875" bestFit="1" customWidth="1"/>
    <col min="1498" max="1498" width="12.6640625" bestFit="1" customWidth="1"/>
    <col min="1499" max="1499" width="13.21875" bestFit="1" customWidth="1"/>
    <col min="1500" max="1500" width="12.6640625" bestFit="1" customWidth="1"/>
    <col min="1501" max="1501" width="13.21875" bestFit="1" customWidth="1"/>
    <col min="1502" max="1502" width="12.6640625" bestFit="1" customWidth="1"/>
    <col min="1503" max="1503" width="13.21875" bestFit="1" customWidth="1"/>
    <col min="1504" max="1504" width="12.6640625" bestFit="1" customWidth="1"/>
    <col min="1505" max="1505" width="13.21875" bestFit="1" customWidth="1"/>
    <col min="1506" max="1506" width="12.6640625" bestFit="1" customWidth="1"/>
    <col min="1507" max="1507" width="13.21875" bestFit="1" customWidth="1"/>
    <col min="1508" max="1508" width="12.6640625" bestFit="1" customWidth="1"/>
    <col min="1509" max="1509" width="13.21875" bestFit="1" customWidth="1"/>
    <col min="1510" max="1510" width="12.6640625" bestFit="1" customWidth="1"/>
    <col min="1511" max="1511" width="13.21875" bestFit="1" customWidth="1"/>
    <col min="1512" max="1512" width="12.6640625" bestFit="1" customWidth="1"/>
    <col min="1513" max="1513" width="13.21875" bestFit="1" customWidth="1"/>
    <col min="1514" max="1514" width="12.6640625" bestFit="1" customWidth="1"/>
    <col min="1515" max="1515" width="13.21875" bestFit="1" customWidth="1"/>
    <col min="1516" max="1516" width="12.6640625" bestFit="1" customWidth="1"/>
    <col min="1517" max="1517" width="13.21875" bestFit="1" customWidth="1"/>
    <col min="1518" max="1518" width="12.6640625" bestFit="1" customWidth="1"/>
    <col min="1519" max="1519" width="13.21875" bestFit="1" customWidth="1"/>
    <col min="1520" max="1520" width="12.6640625" bestFit="1" customWidth="1"/>
    <col min="1521" max="1521" width="13.21875" bestFit="1" customWidth="1"/>
    <col min="1522" max="1522" width="12.6640625" bestFit="1" customWidth="1"/>
    <col min="1523" max="1523" width="13.21875" bestFit="1" customWidth="1"/>
    <col min="1524" max="1524" width="12.6640625" bestFit="1" customWidth="1"/>
    <col min="1525" max="1525" width="13.21875" bestFit="1" customWidth="1"/>
    <col min="1526" max="1526" width="12.6640625" bestFit="1" customWidth="1"/>
    <col min="1527" max="1527" width="13.21875" bestFit="1" customWidth="1"/>
    <col min="1528" max="1528" width="12.6640625" bestFit="1" customWidth="1"/>
    <col min="1529" max="1529" width="13.21875" bestFit="1" customWidth="1"/>
    <col min="1530" max="1530" width="12.6640625" bestFit="1" customWidth="1"/>
    <col min="1531" max="1531" width="13.21875" bestFit="1" customWidth="1"/>
    <col min="1532" max="1532" width="12.6640625" bestFit="1" customWidth="1"/>
    <col min="1533" max="1533" width="13.21875" bestFit="1" customWidth="1"/>
    <col min="1534" max="1534" width="12.6640625" bestFit="1" customWidth="1"/>
    <col min="1535" max="1535" width="13.21875" bestFit="1" customWidth="1"/>
    <col min="1536" max="1536" width="12.6640625" bestFit="1" customWidth="1"/>
    <col min="1537" max="1537" width="13.21875" bestFit="1" customWidth="1"/>
    <col min="1538" max="1538" width="12.6640625" bestFit="1" customWidth="1"/>
    <col min="1539" max="1539" width="13.21875" bestFit="1" customWidth="1"/>
    <col min="1540" max="1540" width="12.6640625" bestFit="1" customWidth="1"/>
    <col min="1541" max="1541" width="13.21875" bestFit="1" customWidth="1"/>
    <col min="1542" max="1542" width="12.6640625" bestFit="1" customWidth="1"/>
    <col min="1543" max="1543" width="13.21875" bestFit="1" customWidth="1"/>
    <col min="1544" max="1544" width="12.6640625" bestFit="1" customWidth="1"/>
    <col min="1545" max="1545" width="13.21875" bestFit="1" customWidth="1"/>
    <col min="1546" max="1546" width="12.6640625" bestFit="1" customWidth="1"/>
    <col min="1547" max="1547" width="13.21875" bestFit="1" customWidth="1"/>
    <col min="1548" max="1548" width="12.6640625" bestFit="1" customWidth="1"/>
    <col min="1549" max="1549" width="13.21875" bestFit="1" customWidth="1"/>
    <col min="1550" max="1550" width="12.6640625" bestFit="1" customWidth="1"/>
    <col min="1551" max="1551" width="13.21875" bestFit="1" customWidth="1"/>
    <col min="1552" max="1552" width="12.6640625" bestFit="1" customWidth="1"/>
    <col min="1553" max="1553" width="13.21875" bestFit="1" customWidth="1"/>
    <col min="1554" max="1554" width="12.6640625" bestFit="1" customWidth="1"/>
    <col min="1555" max="1555" width="13.21875" bestFit="1" customWidth="1"/>
    <col min="1556" max="1556" width="12.6640625" bestFit="1" customWidth="1"/>
    <col min="1557" max="1557" width="13.21875" bestFit="1" customWidth="1"/>
    <col min="1558" max="1558" width="12.6640625" bestFit="1" customWidth="1"/>
    <col min="1559" max="1559" width="13.21875" bestFit="1" customWidth="1"/>
    <col min="1560" max="1560" width="12.6640625" bestFit="1" customWidth="1"/>
    <col min="1561" max="1561" width="13.21875" bestFit="1" customWidth="1"/>
    <col min="1562" max="1562" width="12.6640625" bestFit="1" customWidth="1"/>
    <col min="1563" max="1563" width="13.21875" bestFit="1" customWidth="1"/>
    <col min="1564" max="1564" width="12.6640625" bestFit="1" customWidth="1"/>
    <col min="1565" max="1565" width="13.21875" bestFit="1" customWidth="1"/>
    <col min="1566" max="1566" width="12.6640625" bestFit="1" customWidth="1"/>
    <col min="1567" max="1567" width="13.21875" bestFit="1" customWidth="1"/>
    <col min="1568" max="1568" width="12.6640625" bestFit="1" customWidth="1"/>
    <col min="1569" max="1569" width="13.21875" bestFit="1" customWidth="1"/>
    <col min="1570" max="1570" width="12.6640625" bestFit="1" customWidth="1"/>
    <col min="1571" max="1571" width="13.21875" bestFit="1" customWidth="1"/>
    <col min="1572" max="1572" width="12.6640625" bestFit="1" customWidth="1"/>
    <col min="1573" max="1573" width="13.21875" bestFit="1" customWidth="1"/>
    <col min="1574" max="1574" width="12.6640625" bestFit="1" customWidth="1"/>
    <col min="1575" max="1575" width="13.21875" bestFit="1" customWidth="1"/>
    <col min="1576" max="1576" width="12.6640625" bestFit="1" customWidth="1"/>
    <col min="1577" max="1577" width="13.21875" bestFit="1" customWidth="1"/>
    <col min="1578" max="1578" width="12.6640625" bestFit="1" customWidth="1"/>
    <col min="1579" max="1579" width="13.21875" bestFit="1" customWidth="1"/>
    <col min="1580" max="1580" width="12.6640625" bestFit="1" customWidth="1"/>
    <col min="1581" max="1581" width="13.21875" bestFit="1" customWidth="1"/>
    <col min="1582" max="1582" width="12.6640625" bestFit="1" customWidth="1"/>
    <col min="1583" max="1583" width="13.21875" bestFit="1" customWidth="1"/>
    <col min="1584" max="1584" width="12.6640625" bestFit="1" customWidth="1"/>
    <col min="1585" max="1585" width="13.21875" bestFit="1" customWidth="1"/>
    <col min="1586" max="1586" width="12.6640625" bestFit="1" customWidth="1"/>
    <col min="1587" max="1587" width="13.21875" bestFit="1" customWidth="1"/>
    <col min="1588" max="1588" width="12.6640625" bestFit="1" customWidth="1"/>
    <col min="1589" max="1589" width="13.21875" bestFit="1" customWidth="1"/>
    <col min="1590" max="1590" width="12.6640625" bestFit="1" customWidth="1"/>
    <col min="1591" max="1591" width="13.21875" bestFit="1" customWidth="1"/>
    <col min="1592" max="1592" width="12.6640625" bestFit="1" customWidth="1"/>
    <col min="1593" max="1593" width="13.21875" bestFit="1" customWidth="1"/>
    <col min="1594" max="1594" width="12.6640625" bestFit="1" customWidth="1"/>
    <col min="1595" max="1595" width="13.21875" bestFit="1" customWidth="1"/>
    <col min="1596" max="1596" width="12.6640625" bestFit="1" customWidth="1"/>
    <col min="1597" max="1597" width="13.21875" bestFit="1" customWidth="1"/>
    <col min="1598" max="1598" width="12.6640625" bestFit="1" customWidth="1"/>
    <col min="1599" max="1599" width="13.21875" bestFit="1" customWidth="1"/>
    <col min="1600" max="1600" width="12.6640625" bestFit="1" customWidth="1"/>
    <col min="1601" max="1601" width="13.21875" bestFit="1" customWidth="1"/>
    <col min="1602" max="1602" width="12.6640625" bestFit="1" customWidth="1"/>
    <col min="1603" max="1603" width="13.21875" bestFit="1" customWidth="1"/>
    <col min="1604" max="1604" width="12.6640625" bestFit="1" customWidth="1"/>
    <col min="1605" max="1605" width="13.21875" bestFit="1" customWidth="1"/>
    <col min="1606" max="1606" width="12.6640625" bestFit="1" customWidth="1"/>
    <col min="1607" max="1607" width="13.21875" bestFit="1" customWidth="1"/>
    <col min="1608" max="1608" width="12.6640625" bestFit="1" customWidth="1"/>
    <col min="1609" max="1609" width="13.21875" bestFit="1" customWidth="1"/>
    <col min="1610" max="1610" width="12.6640625" bestFit="1" customWidth="1"/>
    <col min="1611" max="1611" width="13.21875" bestFit="1" customWidth="1"/>
    <col min="1612" max="1612" width="12.6640625" bestFit="1" customWidth="1"/>
    <col min="1613" max="1613" width="13.21875" bestFit="1" customWidth="1"/>
    <col min="1614" max="1614" width="12.6640625" bestFit="1" customWidth="1"/>
    <col min="1615" max="1615" width="13.21875" bestFit="1" customWidth="1"/>
    <col min="1616" max="1616" width="12.6640625" bestFit="1" customWidth="1"/>
    <col min="1617" max="1617" width="13.21875" bestFit="1" customWidth="1"/>
    <col min="1618" max="1618" width="12.6640625" bestFit="1" customWidth="1"/>
    <col min="1619" max="1619" width="13.21875" bestFit="1" customWidth="1"/>
    <col min="1620" max="1620" width="12.6640625" bestFit="1" customWidth="1"/>
    <col min="1621" max="1621" width="13.21875" bestFit="1" customWidth="1"/>
    <col min="1622" max="1622" width="12.6640625" bestFit="1" customWidth="1"/>
    <col min="1623" max="1623" width="13.21875" bestFit="1" customWidth="1"/>
    <col min="1624" max="1624" width="12.6640625" bestFit="1" customWidth="1"/>
    <col min="1625" max="1625" width="13.21875" bestFit="1" customWidth="1"/>
    <col min="1626" max="1626" width="12.6640625" bestFit="1" customWidth="1"/>
    <col min="1627" max="1627" width="13.21875" bestFit="1" customWidth="1"/>
    <col min="1628" max="1628" width="12.6640625" bestFit="1" customWidth="1"/>
    <col min="1629" max="1629" width="13.21875" bestFit="1" customWidth="1"/>
    <col min="1630" max="1630" width="12.6640625" bestFit="1" customWidth="1"/>
    <col min="1631" max="1631" width="13.21875" bestFit="1" customWidth="1"/>
    <col min="1632" max="1632" width="12.6640625" bestFit="1" customWidth="1"/>
    <col min="1633" max="1633" width="13.21875" bestFit="1" customWidth="1"/>
    <col min="1634" max="1634" width="12.6640625" bestFit="1" customWidth="1"/>
    <col min="1635" max="1635" width="13.21875" bestFit="1" customWidth="1"/>
    <col min="1636" max="1636" width="12.6640625" bestFit="1" customWidth="1"/>
    <col min="1637" max="1637" width="13.21875" bestFit="1" customWidth="1"/>
    <col min="1638" max="1638" width="12.6640625" bestFit="1" customWidth="1"/>
    <col min="1639" max="1639" width="13.21875" bestFit="1" customWidth="1"/>
    <col min="1640" max="1640" width="12.6640625" bestFit="1" customWidth="1"/>
    <col min="1641" max="1641" width="13.21875" bestFit="1" customWidth="1"/>
    <col min="1642" max="1642" width="12.6640625" bestFit="1" customWidth="1"/>
    <col min="1643" max="1643" width="13.21875" bestFit="1" customWidth="1"/>
    <col min="1644" max="1644" width="12.6640625" bestFit="1" customWidth="1"/>
    <col min="1645" max="1645" width="13.21875" bestFit="1" customWidth="1"/>
    <col min="1646" max="1646" width="12.6640625" bestFit="1" customWidth="1"/>
    <col min="1647" max="1647" width="13.21875" bestFit="1" customWidth="1"/>
    <col min="1648" max="1648" width="12.6640625" bestFit="1" customWidth="1"/>
    <col min="1649" max="1649" width="13.21875" bestFit="1" customWidth="1"/>
    <col min="1650" max="1650" width="12.6640625" bestFit="1" customWidth="1"/>
    <col min="1651" max="1651" width="13.21875" bestFit="1" customWidth="1"/>
    <col min="1652" max="1652" width="12.6640625" bestFit="1" customWidth="1"/>
    <col min="1653" max="1653" width="13.21875" bestFit="1" customWidth="1"/>
    <col min="1654" max="1654" width="12.6640625" bestFit="1" customWidth="1"/>
    <col min="1655" max="1655" width="13.21875" bestFit="1" customWidth="1"/>
    <col min="1656" max="1656" width="12.6640625" bestFit="1" customWidth="1"/>
    <col min="1657" max="1657" width="13.21875" bestFit="1" customWidth="1"/>
    <col min="1658" max="1658" width="12.6640625" bestFit="1" customWidth="1"/>
    <col min="1659" max="1659" width="13.21875" bestFit="1" customWidth="1"/>
    <col min="1660" max="1660" width="12.6640625" bestFit="1" customWidth="1"/>
    <col min="1661" max="1661" width="13.21875" bestFit="1" customWidth="1"/>
    <col min="1662" max="1662" width="12.6640625" bestFit="1" customWidth="1"/>
    <col min="1663" max="1663" width="13.21875" bestFit="1" customWidth="1"/>
    <col min="1664" max="1664" width="12.6640625" bestFit="1" customWidth="1"/>
    <col min="1665" max="1665" width="13.21875" bestFit="1" customWidth="1"/>
    <col min="1666" max="1666" width="12.6640625" bestFit="1" customWidth="1"/>
    <col min="1667" max="1667" width="13.21875" bestFit="1" customWidth="1"/>
    <col min="1668" max="1668" width="12.6640625" bestFit="1" customWidth="1"/>
    <col min="1669" max="1669" width="13.21875" bestFit="1" customWidth="1"/>
    <col min="1670" max="1670" width="12.6640625" bestFit="1" customWidth="1"/>
    <col min="1671" max="1671" width="13.21875" bestFit="1" customWidth="1"/>
    <col min="1672" max="1672" width="12.6640625" bestFit="1" customWidth="1"/>
    <col min="1673" max="1673" width="13.21875" bestFit="1" customWidth="1"/>
    <col min="1674" max="1674" width="12.6640625" bestFit="1" customWidth="1"/>
    <col min="1675" max="1675" width="13.21875" bestFit="1" customWidth="1"/>
    <col min="1676" max="1676" width="12.6640625" bestFit="1" customWidth="1"/>
    <col min="1677" max="1677" width="13.21875" bestFit="1" customWidth="1"/>
    <col min="1678" max="1678" width="12.6640625" bestFit="1" customWidth="1"/>
    <col min="1679" max="1679" width="13.21875" bestFit="1" customWidth="1"/>
    <col min="1680" max="1680" width="12.6640625" bestFit="1" customWidth="1"/>
    <col min="1681" max="1681" width="13.21875" bestFit="1" customWidth="1"/>
    <col min="1682" max="1682" width="12.6640625" bestFit="1" customWidth="1"/>
    <col min="1683" max="1683" width="13.21875" bestFit="1" customWidth="1"/>
    <col min="1684" max="1684" width="12.6640625" bestFit="1" customWidth="1"/>
    <col min="1685" max="1685" width="13.21875" bestFit="1" customWidth="1"/>
    <col min="1686" max="1686" width="12.6640625" bestFit="1" customWidth="1"/>
    <col min="1687" max="1687" width="13.21875" bestFit="1" customWidth="1"/>
    <col min="1688" max="1688" width="12.6640625" bestFit="1" customWidth="1"/>
    <col min="1689" max="1689" width="13.21875" bestFit="1" customWidth="1"/>
    <col min="1690" max="1690" width="12.6640625" bestFit="1" customWidth="1"/>
    <col min="1691" max="1691" width="13.21875" bestFit="1" customWidth="1"/>
    <col min="1692" max="1692" width="12.6640625" bestFit="1" customWidth="1"/>
    <col min="1693" max="1693" width="13.21875" bestFit="1" customWidth="1"/>
    <col min="1694" max="1694" width="12.6640625" bestFit="1" customWidth="1"/>
    <col min="1695" max="1695" width="13.21875" bestFit="1" customWidth="1"/>
    <col min="1696" max="1696" width="12.6640625" bestFit="1" customWidth="1"/>
    <col min="1697" max="1697" width="13.21875" bestFit="1" customWidth="1"/>
    <col min="1698" max="1698" width="12.6640625" bestFit="1" customWidth="1"/>
    <col min="1699" max="1699" width="13.21875" bestFit="1" customWidth="1"/>
    <col min="1700" max="1700" width="12.6640625" bestFit="1" customWidth="1"/>
    <col min="1701" max="1701" width="13.21875" bestFit="1" customWidth="1"/>
    <col min="1702" max="1702" width="12.6640625" bestFit="1" customWidth="1"/>
    <col min="1703" max="1703" width="13.21875" bestFit="1" customWidth="1"/>
    <col min="1704" max="1704" width="12.6640625" bestFit="1" customWidth="1"/>
    <col min="1705" max="1705" width="13.21875" bestFit="1" customWidth="1"/>
    <col min="1706" max="1706" width="12.6640625" bestFit="1" customWidth="1"/>
    <col min="1707" max="1707" width="13.21875" bestFit="1" customWidth="1"/>
    <col min="1708" max="1708" width="12.6640625" bestFit="1" customWidth="1"/>
    <col min="1709" max="1709" width="13.21875" bestFit="1" customWidth="1"/>
    <col min="1710" max="1710" width="12.6640625" bestFit="1" customWidth="1"/>
    <col min="1711" max="1711" width="13.21875" bestFit="1" customWidth="1"/>
    <col min="1712" max="1712" width="12.6640625" bestFit="1" customWidth="1"/>
    <col min="1713" max="1713" width="13.21875" bestFit="1" customWidth="1"/>
    <col min="1714" max="1714" width="12.6640625" bestFit="1" customWidth="1"/>
    <col min="1715" max="1715" width="13.21875" bestFit="1" customWidth="1"/>
    <col min="1716" max="1716" width="12.6640625" bestFit="1" customWidth="1"/>
    <col min="1717" max="1717" width="13.21875" bestFit="1" customWidth="1"/>
    <col min="1718" max="1718" width="12.6640625" bestFit="1" customWidth="1"/>
    <col min="1719" max="1719" width="13.21875" bestFit="1" customWidth="1"/>
    <col min="1720" max="1720" width="12.6640625" bestFit="1" customWidth="1"/>
    <col min="1721" max="1721" width="13.21875" bestFit="1" customWidth="1"/>
    <col min="1722" max="1722" width="12.6640625" bestFit="1" customWidth="1"/>
    <col min="1723" max="1723" width="13.21875" bestFit="1" customWidth="1"/>
    <col min="1724" max="1724" width="12.6640625" bestFit="1" customWidth="1"/>
    <col min="1725" max="1725" width="13.21875" bestFit="1" customWidth="1"/>
    <col min="1726" max="1726" width="12.6640625" bestFit="1" customWidth="1"/>
    <col min="1727" max="1727" width="13.21875" bestFit="1" customWidth="1"/>
    <col min="1728" max="1728" width="12.6640625" bestFit="1" customWidth="1"/>
    <col min="1729" max="1729" width="13.21875" bestFit="1" customWidth="1"/>
    <col min="1730" max="1730" width="12.6640625" bestFit="1" customWidth="1"/>
    <col min="1731" max="1731" width="13.21875" bestFit="1" customWidth="1"/>
    <col min="1732" max="1732" width="12.6640625" bestFit="1" customWidth="1"/>
    <col min="1733" max="1733" width="13.21875" bestFit="1" customWidth="1"/>
    <col min="1734" max="1734" width="12.6640625" bestFit="1" customWidth="1"/>
    <col min="1735" max="1735" width="13.21875" bestFit="1" customWidth="1"/>
    <col min="1736" max="1736" width="12.6640625" bestFit="1" customWidth="1"/>
    <col min="1737" max="1737" width="13.21875" bestFit="1" customWidth="1"/>
    <col min="1738" max="1738" width="12.6640625" bestFit="1" customWidth="1"/>
    <col min="1739" max="1739" width="13.21875" bestFit="1" customWidth="1"/>
    <col min="1740" max="1740" width="12.6640625" bestFit="1" customWidth="1"/>
    <col min="1741" max="1741" width="13.21875" bestFit="1" customWidth="1"/>
    <col min="1742" max="1742" width="12.6640625" bestFit="1" customWidth="1"/>
    <col min="1743" max="1743" width="13.21875" bestFit="1" customWidth="1"/>
    <col min="1744" max="1744" width="12.6640625" bestFit="1" customWidth="1"/>
    <col min="1745" max="1745" width="13.21875" bestFit="1" customWidth="1"/>
    <col min="1746" max="1746" width="12.6640625" bestFit="1" customWidth="1"/>
    <col min="1747" max="1747" width="13.21875" bestFit="1" customWidth="1"/>
    <col min="1748" max="1748" width="12.6640625" bestFit="1" customWidth="1"/>
    <col min="1749" max="1749" width="13.21875" bestFit="1" customWidth="1"/>
    <col min="1750" max="1750" width="12.6640625" bestFit="1" customWidth="1"/>
    <col min="1751" max="1751" width="13.21875" bestFit="1" customWidth="1"/>
    <col min="1752" max="1752" width="12.6640625" bestFit="1" customWidth="1"/>
    <col min="1753" max="1753" width="13.21875" bestFit="1" customWidth="1"/>
    <col min="1754" max="1754" width="12.6640625" bestFit="1" customWidth="1"/>
    <col min="1755" max="1755" width="13.21875" bestFit="1" customWidth="1"/>
    <col min="1756" max="1756" width="12.6640625" bestFit="1" customWidth="1"/>
    <col min="1757" max="1757" width="13.21875" bestFit="1" customWidth="1"/>
    <col min="1758" max="1758" width="12.6640625" bestFit="1" customWidth="1"/>
    <col min="1759" max="1759" width="13.21875" bestFit="1" customWidth="1"/>
    <col min="1760" max="1760" width="12.6640625" bestFit="1" customWidth="1"/>
    <col min="1761" max="1761" width="13.21875" bestFit="1" customWidth="1"/>
    <col min="1762" max="1762" width="12.6640625" bestFit="1" customWidth="1"/>
    <col min="1763" max="1763" width="13.21875" bestFit="1" customWidth="1"/>
    <col min="1764" max="1764" width="12.6640625" bestFit="1" customWidth="1"/>
    <col min="1765" max="1765" width="13.21875" bestFit="1" customWidth="1"/>
    <col min="1766" max="1766" width="12.6640625" bestFit="1" customWidth="1"/>
    <col min="1767" max="1767" width="13.21875" bestFit="1" customWidth="1"/>
    <col min="1768" max="1768" width="12.6640625" bestFit="1" customWidth="1"/>
    <col min="1769" max="1769" width="13.21875" bestFit="1" customWidth="1"/>
    <col min="1770" max="1770" width="12.6640625" bestFit="1" customWidth="1"/>
    <col min="1771" max="1771" width="13.21875" bestFit="1" customWidth="1"/>
    <col min="1772" max="1772" width="12.6640625" bestFit="1" customWidth="1"/>
    <col min="1773" max="1773" width="13.21875" bestFit="1" customWidth="1"/>
    <col min="1774" max="1774" width="12.6640625" bestFit="1" customWidth="1"/>
    <col min="1775" max="1775" width="13.21875" bestFit="1" customWidth="1"/>
    <col min="1776" max="1776" width="12.6640625" bestFit="1" customWidth="1"/>
    <col min="1777" max="1777" width="13.21875" bestFit="1" customWidth="1"/>
    <col min="1778" max="1778" width="12.6640625" bestFit="1" customWidth="1"/>
    <col min="1779" max="1779" width="13.21875" bestFit="1" customWidth="1"/>
    <col min="1780" max="1780" width="12.6640625" bestFit="1" customWidth="1"/>
    <col min="1781" max="1781" width="13.21875" bestFit="1" customWidth="1"/>
    <col min="1782" max="1782" width="12.6640625" bestFit="1" customWidth="1"/>
    <col min="1783" max="1783" width="13.21875" bestFit="1" customWidth="1"/>
    <col min="1784" max="1784" width="12.6640625" bestFit="1" customWidth="1"/>
    <col min="1785" max="1785" width="13.21875" bestFit="1" customWidth="1"/>
    <col min="1786" max="1786" width="12.6640625" bestFit="1" customWidth="1"/>
    <col min="1787" max="1787" width="13.21875" bestFit="1" customWidth="1"/>
    <col min="1788" max="1788" width="12.6640625" bestFit="1" customWidth="1"/>
    <col min="1789" max="1789" width="13.21875" bestFit="1" customWidth="1"/>
    <col min="1790" max="1790" width="12.6640625" bestFit="1" customWidth="1"/>
    <col min="1791" max="1791" width="13.21875" bestFit="1" customWidth="1"/>
    <col min="1792" max="1792" width="12.6640625" bestFit="1" customWidth="1"/>
    <col min="1793" max="1793" width="13.21875" bestFit="1" customWidth="1"/>
    <col min="1794" max="1794" width="12.6640625" bestFit="1" customWidth="1"/>
    <col min="1795" max="1795" width="13.21875" bestFit="1" customWidth="1"/>
    <col min="1796" max="1796" width="12.6640625" bestFit="1" customWidth="1"/>
    <col min="1797" max="1797" width="13.21875" bestFit="1" customWidth="1"/>
    <col min="1798" max="1798" width="12.6640625" bestFit="1" customWidth="1"/>
    <col min="1799" max="1799" width="18" bestFit="1" customWidth="1"/>
    <col min="1800" max="1800" width="17.5546875" bestFit="1" customWidth="1"/>
    <col min="1801" max="1801" width="8" bestFit="1" customWidth="1"/>
    <col min="1802" max="1804" width="6" bestFit="1" customWidth="1"/>
    <col min="1805" max="1805" width="10.21875" bestFit="1" customWidth="1"/>
    <col min="1806" max="1806" width="8" bestFit="1" customWidth="1"/>
    <col min="1807" max="1811" width="6" bestFit="1" customWidth="1"/>
    <col min="1812" max="1812" width="10.21875" bestFit="1" customWidth="1"/>
    <col min="1813" max="1813" width="8" bestFit="1" customWidth="1"/>
    <col min="1814" max="1820" width="6" bestFit="1" customWidth="1"/>
    <col min="1821" max="1821" width="10.21875" bestFit="1" customWidth="1"/>
    <col min="1822" max="1822" width="8" bestFit="1" customWidth="1"/>
    <col min="1823" max="1825" width="6" bestFit="1" customWidth="1"/>
    <col min="1826" max="1826" width="10.21875" bestFit="1" customWidth="1"/>
    <col min="1827" max="1827" width="8" bestFit="1" customWidth="1"/>
    <col min="1828" max="1832" width="6" bestFit="1" customWidth="1"/>
    <col min="1833" max="1833" width="10.21875" bestFit="1" customWidth="1"/>
    <col min="1834" max="1834" width="8" bestFit="1" customWidth="1"/>
    <col min="1835" max="1839" width="6" bestFit="1" customWidth="1"/>
    <col min="1840" max="1840" width="10.21875" bestFit="1" customWidth="1"/>
    <col min="1841" max="1841" width="8" bestFit="1" customWidth="1"/>
    <col min="1842" max="1844" width="6" bestFit="1" customWidth="1"/>
    <col min="1845" max="1845" width="10.21875" bestFit="1" customWidth="1"/>
    <col min="1846" max="1847" width="6" bestFit="1" customWidth="1"/>
    <col min="1848" max="1849" width="4" bestFit="1" customWidth="1"/>
    <col min="1850" max="1850" width="8.6640625" bestFit="1" customWidth="1"/>
    <col min="1851" max="1851" width="8" bestFit="1" customWidth="1"/>
    <col min="1852" max="1853" width="6" bestFit="1" customWidth="1"/>
    <col min="1854" max="1854" width="4" bestFit="1" customWidth="1"/>
    <col min="1855" max="1855" width="10.21875" bestFit="1" customWidth="1"/>
    <col min="1856" max="1856" width="8" bestFit="1" customWidth="1"/>
    <col min="1857" max="1861" width="6" bestFit="1" customWidth="1"/>
    <col min="1862" max="1862" width="10.21875" bestFit="1" customWidth="1"/>
    <col min="1863" max="1863" width="8" bestFit="1" customWidth="1"/>
    <col min="1864" max="1865" width="6" bestFit="1" customWidth="1"/>
    <col min="1866" max="1866" width="10.21875" bestFit="1" customWidth="1"/>
    <col min="1867" max="1867" width="8" bestFit="1" customWidth="1"/>
    <col min="1868" max="1872" width="6" bestFit="1" customWidth="1"/>
    <col min="1873" max="1873" width="10.21875" bestFit="1" customWidth="1"/>
    <col min="1874" max="1874" width="8" bestFit="1" customWidth="1"/>
    <col min="1875" max="1877" width="6" bestFit="1" customWidth="1"/>
    <col min="1878" max="1878" width="10.21875" bestFit="1" customWidth="1"/>
    <col min="1879" max="1879" width="8" bestFit="1" customWidth="1"/>
    <col min="1880" max="1887" width="6" bestFit="1" customWidth="1"/>
    <col min="1888" max="1888" width="4" bestFit="1" customWidth="1"/>
    <col min="1889" max="1889" width="10.21875" bestFit="1" customWidth="1"/>
    <col min="1890" max="1890" width="8" bestFit="1" customWidth="1"/>
    <col min="1891" max="1891" width="6" bestFit="1" customWidth="1"/>
    <col min="1892" max="1892" width="4" bestFit="1" customWidth="1"/>
    <col min="1893" max="1896" width="6" bestFit="1" customWidth="1"/>
    <col min="1897" max="1897" width="10.21875" bestFit="1" customWidth="1"/>
    <col min="1898" max="1898" width="8" bestFit="1" customWidth="1"/>
    <col min="1899" max="1900" width="6" bestFit="1" customWidth="1"/>
    <col min="1901" max="1901" width="4" bestFit="1" customWidth="1"/>
    <col min="1902" max="1904" width="6" bestFit="1" customWidth="1"/>
    <col min="1905" max="1905" width="10.21875" bestFit="1" customWidth="1"/>
    <col min="1906" max="1906" width="8" bestFit="1" customWidth="1"/>
    <col min="1907" max="1907" width="6" bestFit="1" customWidth="1"/>
    <col min="1908" max="1908" width="4" bestFit="1" customWidth="1"/>
    <col min="1909" max="1909" width="6" bestFit="1" customWidth="1"/>
    <col min="1910" max="1910" width="10.21875" bestFit="1" customWidth="1"/>
    <col min="1911" max="1912" width="6" bestFit="1" customWidth="1"/>
    <col min="1913" max="1913" width="8.6640625" bestFit="1" customWidth="1"/>
    <col min="1914" max="1914" width="8" bestFit="1" customWidth="1"/>
    <col min="1915" max="1917" width="6" bestFit="1" customWidth="1"/>
    <col min="1918" max="1918" width="10.21875" bestFit="1" customWidth="1"/>
    <col min="1919" max="1919" width="8" bestFit="1" customWidth="1"/>
    <col min="1920" max="1920" width="6" bestFit="1" customWidth="1"/>
    <col min="1921" max="1921" width="10.21875" bestFit="1" customWidth="1"/>
    <col min="1922" max="1922" width="8" bestFit="1" customWidth="1"/>
    <col min="1923" max="1924" width="6" bestFit="1" customWidth="1"/>
    <col min="1925" max="1925" width="10.21875" bestFit="1" customWidth="1"/>
    <col min="1926" max="1926" width="8" bestFit="1" customWidth="1"/>
    <col min="1927" max="1928" width="6" bestFit="1" customWidth="1"/>
    <col min="1929" max="1929" width="10.21875" bestFit="1" customWidth="1"/>
    <col min="1930" max="1930" width="8" bestFit="1" customWidth="1"/>
    <col min="1931" max="1931" width="4" bestFit="1" customWidth="1"/>
    <col min="1932" max="1935" width="6" bestFit="1" customWidth="1"/>
    <col min="1936" max="1936" width="10.21875" bestFit="1" customWidth="1"/>
    <col min="1937" max="1937" width="8" bestFit="1" customWidth="1"/>
    <col min="1938" max="1939" width="6" bestFit="1" customWidth="1"/>
    <col min="1940" max="1940" width="4" bestFit="1" customWidth="1"/>
    <col min="1941" max="1942" width="6" bestFit="1" customWidth="1"/>
    <col min="1943" max="1943" width="10.21875" bestFit="1" customWidth="1"/>
    <col min="1944" max="1944" width="8" bestFit="1" customWidth="1"/>
    <col min="1945" max="1945" width="6" bestFit="1" customWidth="1"/>
    <col min="1946" max="1946" width="4" bestFit="1" customWidth="1"/>
    <col min="1947" max="1947" width="6" bestFit="1" customWidth="1"/>
    <col min="1948" max="1948" width="10.21875" bestFit="1" customWidth="1"/>
    <col min="1949" max="1949" width="8" bestFit="1" customWidth="1"/>
    <col min="1950" max="1952" width="6" bestFit="1" customWidth="1"/>
    <col min="1953" max="1953" width="10.21875" bestFit="1" customWidth="1"/>
    <col min="1954" max="1954" width="8" bestFit="1" customWidth="1"/>
    <col min="1955" max="1956" width="6" bestFit="1" customWidth="1"/>
    <col min="1957" max="1957" width="10.21875" bestFit="1" customWidth="1"/>
    <col min="1958" max="1960" width="6" bestFit="1" customWidth="1"/>
    <col min="1961" max="1961" width="4" bestFit="1" customWidth="1"/>
    <col min="1962" max="1962" width="8.6640625" bestFit="1" customWidth="1"/>
    <col min="1963" max="1963" width="8" bestFit="1" customWidth="1"/>
    <col min="1964" max="1965" width="6" bestFit="1" customWidth="1"/>
    <col min="1966" max="1966" width="10.21875" bestFit="1" customWidth="1"/>
    <col min="1967" max="1967" width="8" bestFit="1" customWidth="1"/>
    <col min="1968" max="1968" width="6" bestFit="1" customWidth="1"/>
    <col min="1969" max="1969" width="10.21875" bestFit="1" customWidth="1"/>
    <col min="1970" max="1970" width="8" bestFit="1" customWidth="1"/>
    <col min="1971" max="1973" width="6" bestFit="1" customWidth="1"/>
    <col min="1974" max="1974" width="10.21875" bestFit="1" customWidth="1"/>
    <col min="1975" max="1975" width="8" bestFit="1" customWidth="1"/>
    <col min="1976" max="1976" width="6" bestFit="1" customWidth="1"/>
    <col min="1977" max="1977" width="4" bestFit="1" customWidth="1"/>
    <col min="1978" max="1982" width="6" bestFit="1" customWidth="1"/>
    <col min="1983" max="1983" width="10.21875" bestFit="1" customWidth="1"/>
    <col min="1984" max="1984" width="8" bestFit="1" customWidth="1"/>
    <col min="1985" max="1985" width="10.21875" bestFit="1" customWidth="1"/>
    <col min="1986" max="1986" width="8" bestFit="1" customWidth="1"/>
    <col min="1987" max="1987" width="6" bestFit="1" customWidth="1"/>
    <col min="1988" max="1988" width="4" bestFit="1" customWidth="1"/>
    <col min="1989" max="1989" width="10.21875" bestFit="1" customWidth="1"/>
    <col min="1990" max="1990" width="8" bestFit="1" customWidth="1"/>
    <col min="1991" max="1992" width="6" bestFit="1" customWidth="1"/>
    <col min="1993" max="1993" width="10.21875" bestFit="1" customWidth="1"/>
    <col min="1994" max="1994" width="8" bestFit="1" customWidth="1"/>
    <col min="1995" max="1997" width="6" bestFit="1" customWidth="1"/>
    <col min="1998" max="1998" width="10.21875" bestFit="1" customWidth="1"/>
    <col min="1999" max="1999" width="8" bestFit="1" customWidth="1"/>
    <col min="2000" max="2002" width="6" bestFit="1" customWidth="1"/>
    <col min="2003" max="2003" width="10.21875" bestFit="1" customWidth="1"/>
    <col min="2004" max="2008" width="6" bestFit="1" customWidth="1"/>
    <col min="2009" max="2009" width="4" bestFit="1" customWidth="1"/>
    <col min="2010" max="2010" width="8.6640625" bestFit="1" customWidth="1"/>
    <col min="2011" max="2011" width="8" bestFit="1" customWidth="1"/>
    <col min="2012" max="2015" width="6" bestFit="1" customWidth="1"/>
    <col min="2016" max="2016" width="10.21875" bestFit="1" customWidth="1"/>
    <col min="2017" max="2017" width="8" bestFit="1" customWidth="1"/>
    <col min="2018" max="2023" width="6" bestFit="1" customWidth="1"/>
    <col min="2024" max="2024" width="10.21875" bestFit="1" customWidth="1"/>
    <col min="2025" max="2025" width="8" bestFit="1" customWidth="1"/>
    <col min="2026" max="2027" width="6" bestFit="1" customWidth="1"/>
    <col min="2028" max="2028" width="10.21875" bestFit="1" customWidth="1"/>
    <col min="2029" max="2029" width="8" bestFit="1" customWidth="1"/>
    <col min="2030" max="2032" width="6" bestFit="1" customWidth="1"/>
    <col min="2033" max="2033" width="10.21875" bestFit="1" customWidth="1"/>
    <col min="2034" max="2034" width="8" bestFit="1" customWidth="1"/>
    <col min="2035" max="2038" width="6" bestFit="1" customWidth="1"/>
    <col min="2039" max="2039" width="10.21875" bestFit="1" customWidth="1"/>
    <col min="2040" max="2040" width="8" bestFit="1" customWidth="1"/>
    <col min="2041" max="2045" width="6" bestFit="1" customWidth="1"/>
    <col min="2046" max="2046" width="10.21875" bestFit="1" customWidth="1"/>
    <col min="2047" max="2047" width="8" bestFit="1" customWidth="1"/>
    <col min="2048" max="2054" width="6" bestFit="1" customWidth="1"/>
    <col min="2055" max="2055" width="10.21875" bestFit="1" customWidth="1"/>
    <col min="2056" max="2056" width="8" bestFit="1" customWidth="1"/>
    <col min="2057" max="2059" width="6" bestFit="1" customWidth="1"/>
    <col min="2060" max="2060" width="10.21875" bestFit="1" customWidth="1"/>
    <col min="2061" max="2061" width="8" bestFit="1" customWidth="1"/>
    <col min="2062" max="2064" width="6" bestFit="1" customWidth="1"/>
    <col min="2065" max="2065" width="10.21875" bestFit="1" customWidth="1"/>
    <col min="2066" max="2067" width="6" bestFit="1" customWidth="1"/>
    <col min="2068" max="2068" width="8.6640625" bestFit="1" customWidth="1"/>
    <col min="2069" max="2069" width="8" bestFit="1" customWidth="1"/>
    <col min="2070" max="2070" width="10.21875" bestFit="1" customWidth="1"/>
    <col min="2071" max="2071" width="8" bestFit="1" customWidth="1"/>
    <col min="2072" max="2074" width="6" bestFit="1" customWidth="1"/>
    <col min="2075" max="2075" width="4" bestFit="1" customWidth="1"/>
    <col min="2076" max="2076" width="10.21875" bestFit="1" customWidth="1"/>
    <col min="2077" max="2077" width="8" bestFit="1" customWidth="1"/>
    <col min="2078" max="2078" width="4" bestFit="1" customWidth="1"/>
    <col min="2079" max="2085" width="6" bestFit="1" customWidth="1"/>
    <col min="2086" max="2086" width="10.21875" bestFit="1" customWidth="1"/>
    <col min="2087" max="2087" width="8" bestFit="1" customWidth="1"/>
    <col min="2088" max="2089" width="6" bestFit="1" customWidth="1"/>
    <col min="2090" max="2090" width="10.21875" bestFit="1" customWidth="1"/>
    <col min="2091" max="2091" width="8" bestFit="1" customWidth="1"/>
    <col min="2092" max="2092" width="6" bestFit="1" customWidth="1"/>
    <col min="2093" max="2093" width="10.21875" bestFit="1" customWidth="1"/>
    <col min="2094" max="2094" width="8" bestFit="1" customWidth="1"/>
    <col min="2095" max="2098" width="6" bestFit="1" customWidth="1"/>
    <col min="2099" max="2099" width="10.21875" bestFit="1" customWidth="1"/>
    <col min="2100" max="2100" width="8" bestFit="1" customWidth="1"/>
    <col min="2101" max="2104" width="6" bestFit="1" customWidth="1"/>
    <col min="2105" max="2105" width="10.21875" bestFit="1" customWidth="1"/>
    <col min="2106" max="2106" width="8" bestFit="1" customWidth="1"/>
    <col min="2107" max="2111" width="6" bestFit="1" customWidth="1"/>
    <col min="2112" max="2112" width="10.21875" bestFit="1" customWidth="1"/>
    <col min="2113" max="2113" width="8" bestFit="1" customWidth="1"/>
    <col min="2114" max="2115" width="6" bestFit="1" customWidth="1"/>
    <col min="2116" max="2116" width="10.21875" bestFit="1" customWidth="1"/>
    <col min="2117" max="2120" width="6" bestFit="1" customWidth="1"/>
    <col min="2121" max="2121" width="8.6640625" bestFit="1" customWidth="1"/>
    <col min="2122" max="2122" width="8" bestFit="1" customWidth="1"/>
    <col min="2123" max="2123" width="4" bestFit="1" customWidth="1"/>
    <col min="2124" max="2125" width="6" bestFit="1" customWidth="1"/>
    <col min="2126" max="2126" width="10.21875" bestFit="1" customWidth="1"/>
    <col min="2127" max="2127" width="8" bestFit="1" customWidth="1"/>
    <col min="2128" max="2128" width="4" bestFit="1" customWidth="1"/>
    <col min="2129" max="2132" width="6" bestFit="1" customWidth="1"/>
    <col min="2133" max="2133" width="10.21875" bestFit="1" customWidth="1"/>
    <col min="2134" max="2134" width="8" bestFit="1" customWidth="1"/>
    <col min="2135" max="2140" width="6" bestFit="1" customWidth="1"/>
    <col min="2141" max="2141" width="10.21875" bestFit="1" customWidth="1"/>
    <col min="2142" max="2142" width="8" bestFit="1" customWidth="1"/>
    <col min="2143" max="2143" width="6" bestFit="1" customWidth="1"/>
    <col min="2144" max="2144" width="10.21875" bestFit="1" customWidth="1"/>
    <col min="2145" max="2145" width="8" bestFit="1" customWidth="1"/>
    <col min="2146" max="2148" width="6" bestFit="1" customWidth="1"/>
    <col min="2149" max="2149" width="4" bestFit="1" customWidth="1"/>
    <col min="2150" max="2150" width="10.21875" bestFit="1" customWidth="1"/>
    <col min="2151" max="2151" width="8" bestFit="1" customWidth="1"/>
    <col min="2152" max="2154" width="6" bestFit="1" customWidth="1"/>
    <col min="2155" max="2155" width="10.21875" bestFit="1" customWidth="1"/>
    <col min="2156" max="2156" width="8" bestFit="1" customWidth="1"/>
    <col min="2157" max="2162" width="6" bestFit="1" customWidth="1"/>
    <col min="2163" max="2163" width="10.21875" bestFit="1" customWidth="1"/>
    <col min="2164" max="2164" width="8" bestFit="1" customWidth="1"/>
    <col min="2165" max="2170" width="6" bestFit="1" customWidth="1"/>
    <col min="2171" max="2171" width="10.21875" bestFit="1" customWidth="1"/>
    <col min="2172" max="2172" width="8" bestFit="1" customWidth="1"/>
    <col min="2173" max="2174" width="6" bestFit="1" customWidth="1"/>
    <col min="2175" max="2175" width="10.21875" bestFit="1" customWidth="1"/>
    <col min="2176" max="2176" width="6" bestFit="1" customWidth="1"/>
    <col min="2177" max="2177" width="4" bestFit="1" customWidth="1"/>
    <col min="2178" max="2181" width="6" bestFit="1" customWidth="1"/>
    <col min="2182" max="2182" width="8.6640625" bestFit="1" customWidth="1"/>
    <col min="2183" max="2183" width="8" bestFit="1" customWidth="1"/>
    <col min="2184" max="2186" width="6" bestFit="1" customWidth="1"/>
    <col min="2187" max="2187" width="10.21875" bestFit="1" customWidth="1"/>
    <col min="2188" max="2188" width="8" bestFit="1" customWidth="1"/>
    <col min="2189" max="2191" width="6" bestFit="1" customWidth="1"/>
    <col min="2192" max="2192" width="10.21875" bestFit="1" customWidth="1"/>
    <col min="2193" max="2193" width="8" bestFit="1" customWidth="1"/>
    <col min="2194" max="2195" width="6" bestFit="1" customWidth="1"/>
    <col min="2196" max="2197" width="4" bestFit="1" customWidth="1"/>
    <col min="2198" max="2199" width="6" bestFit="1" customWidth="1"/>
    <col min="2200" max="2200" width="10.21875" bestFit="1" customWidth="1"/>
    <col min="2201" max="2201" width="8" bestFit="1" customWidth="1"/>
    <col min="2202" max="2204" width="6" bestFit="1" customWidth="1"/>
    <col min="2205" max="2205" width="10.21875" bestFit="1" customWidth="1"/>
    <col min="2206" max="2206" width="8" bestFit="1" customWidth="1"/>
    <col min="2207" max="2210" width="6" bestFit="1" customWidth="1"/>
    <col min="2211" max="2211" width="10.21875" bestFit="1" customWidth="1"/>
    <col min="2212" max="2212" width="8" bestFit="1" customWidth="1"/>
    <col min="2213" max="2214" width="6" bestFit="1" customWidth="1"/>
    <col min="2215" max="2215" width="4" bestFit="1" customWidth="1"/>
    <col min="2216" max="2216" width="10.21875" bestFit="1" customWidth="1"/>
    <col min="2217" max="2217" width="8" bestFit="1" customWidth="1"/>
    <col min="2218" max="2218" width="6" bestFit="1" customWidth="1"/>
    <col min="2219" max="2219" width="4" bestFit="1" customWidth="1"/>
    <col min="2220" max="2220" width="6" bestFit="1" customWidth="1"/>
    <col min="2221" max="2221" width="10.21875" bestFit="1" customWidth="1"/>
    <col min="2222" max="2222" width="8" bestFit="1" customWidth="1"/>
    <col min="2223" max="2224" width="6" bestFit="1" customWidth="1"/>
    <col min="2225" max="2225" width="10.21875" bestFit="1" customWidth="1"/>
    <col min="2226" max="2226" width="8" bestFit="1" customWidth="1"/>
    <col min="2227" max="2230" width="6" bestFit="1" customWidth="1"/>
    <col min="2231" max="2231" width="10.21875" bestFit="1" customWidth="1"/>
    <col min="2232" max="2233" width="6" bestFit="1" customWidth="1"/>
    <col min="2234" max="2234" width="8.6640625" bestFit="1" customWidth="1"/>
    <col min="2235" max="2235" width="8" bestFit="1" customWidth="1"/>
    <col min="2236" max="2241" width="6" bestFit="1" customWidth="1"/>
    <col min="2242" max="2242" width="10.21875" bestFit="1" customWidth="1"/>
    <col min="2243" max="2243" width="8" bestFit="1" customWidth="1"/>
    <col min="2244" max="2244" width="6" bestFit="1" customWidth="1"/>
    <col min="2245" max="2245" width="10.21875" bestFit="1" customWidth="1"/>
    <col min="2246" max="2246" width="8" bestFit="1" customWidth="1"/>
    <col min="2247" max="2247" width="6" bestFit="1" customWidth="1"/>
    <col min="2248" max="2248" width="10.21875" bestFit="1" customWidth="1"/>
    <col min="2249" max="2249" width="8" bestFit="1" customWidth="1"/>
    <col min="2250" max="2250" width="4" bestFit="1" customWidth="1"/>
    <col min="2251" max="2252" width="6" bestFit="1" customWidth="1"/>
    <col min="2253" max="2253" width="10.21875" bestFit="1" customWidth="1"/>
    <col min="2254" max="2254" width="8" bestFit="1" customWidth="1"/>
    <col min="2255" max="2255" width="6" bestFit="1" customWidth="1"/>
    <col min="2256" max="2256" width="4" bestFit="1" customWidth="1"/>
    <col min="2257" max="2258" width="6" bestFit="1" customWidth="1"/>
    <col min="2259" max="2259" width="4" bestFit="1" customWidth="1"/>
    <col min="2260" max="2260" width="6" bestFit="1" customWidth="1"/>
    <col min="2261" max="2261" width="10.21875" bestFit="1" customWidth="1"/>
    <col min="2262" max="2262" width="8" bestFit="1" customWidth="1"/>
    <col min="2263" max="2264" width="6" bestFit="1" customWidth="1"/>
    <col min="2265" max="2265" width="10.21875" bestFit="1" customWidth="1"/>
    <col min="2266" max="2266" width="8" bestFit="1" customWidth="1"/>
    <col min="2267" max="2272" width="6" bestFit="1" customWidth="1"/>
    <col min="2273" max="2273" width="10.21875" bestFit="1" customWidth="1"/>
    <col min="2274" max="2274" width="8" bestFit="1" customWidth="1"/>
    <col min="2275" max="2275" width="6" bestFit="1" customWidth="1"/>
    <col min="2276" max="2276" width="4" bestFit="1" customWidth="1"/>
    <col min="2277" max="2279" width="6" bestFit="1" customWidth="1"/>
    <col min="2280" max="2280" width="10.21875" bestFit="1" customWidth="1"/>
    <col min="2281" max="2281" width="8" bestFit="1" customWidth="1"/>
    <col min="2282" max="2284" width="6" bestFit="1" customWidth="1"/>
    <col min="2285" max="2285" width="10.21875" bestFit="1" customWidth="1"/>
    <col min="2286" max="2289" width="6" bestFit="1" customWidth="1"/>
    <col min="2290" max="2290" width="8.6640625" bestFit="1" customWidth="1"/>
    <col min="2291" max="2291" width="8" bestFit="1" customWidth="1"/>
    <col min="2292" max="2293" width="6" bestFit="1" customWidth="1"/>
    <col min="2294" max="2294" width="10.21875" bestFit="1" customWidth="1"/>
    <col min="2295" max="2295" width="8" bestFit="1" customWidth="1"/>
    <col min="2296" max="2297" width="6" bestFit="1" customWidth="1"/>
    <col min="2298" max="2298" width="10.21875" bestFit="1" customWidth="1"/>
    <col min="2299" max="2299" width="8" bestFit="1" customWidth="1"/>
    <col min="2300" max="2304" width="6" bestFit="1" customWidth="1"/>
    <col min="2305" max="2305" width="10.21875" bestFit="1" customWidth="1"/>
    <col min="2306" max="2306" width="8" bestFit="1" customWidth="1"/>
    <col min="2307" max="2312" width="6" bestFit="1" customWidth="1"/>
    <col min="2313" max="2313" width="10.21875" bestFit="1" customWidth="1"/>
    <col min="2314" max="2314" width="8" bestFit="1" customWidth="1"/>
    <col min="2315" max="2318" width="6" bestFit="1" customWidth="1"/>
    <col min="2319" max="2319" width="10.21875" bestFit="1" customWidth="1"/>
    <col min="2320" max="2320" width="8" bestFit="1" customWidth="1"/>
    <col min="2321" max="2321" width="6" bestFit="1" customWidth="1"/>
    <col min="2322" max="2322" width="10.21875" bestFit="1" customWidth="1"/>
    <col min="2323" max="2323" width="8" bestFit="1" customWidth="1"/>
    <col min="2324" max="2328" width="6" bestFit="1" customWidth="1"/>
    <col min="2329" max="2329" width="10.21875" bestFit="1" customWidth="1"/>
    <col min="2330" max="2330" width="8" bestFit="1" customWidth="1"/>
    <col min="2331" max="2336" width="6" bestFit="1" customWidth="1"/>
    <col min="2337" max="2337" width="10.21875" bestFit="1" customWidth="1"/>
    <col min="2338" max="2338" width="8" bestFit="1" customWidth="1"/>
    <col min="2339" max="2339" width="10.21875" bestFit="1" customWidth="1"/>
    <col min="2340" max="2343" width="6" bestFit="1" customWidth="1"/>
    <col min="2344" max="2344" width="8.6640625" bestFit="1" customWidth="1"/>
    <col min="2345" max="2345" width="8" bestFit="1" customWidth="1"/>
    <col min="2346" max="2346" width="6" bestFit="1" customWidth="1"/>
    <col min="2347" max="2347" width="4" bestFit="1" customWidth="1"/>
    <col min="2348" max="2348" width="6" bestFit="1" customWidth="1"/>
    <col min="2349" max="2349" width="10.21875" bestFit="1" customWidth="1"/>
    <col min="2350" max="2350" width="8" bestFit="1" customWidth="1"/>
    <col min="2351" max="2353" width="6" bestFit="1" customWidth="1"/>
    <col min="2354" max="2354" width="4" bestFit="1" customWidth="1"/>
    <col min="2355" max="2355" width="10.21875" bestFit="1" customWidth="1"/>
    <col min="2356" max="2356" width="8" bestFit="1" customWidth="1"/>
    <col min="2357" max="2357" width="6" bestFit="1" customWidth="1"/>
    <col min="2358" max="2358" width="10.21875" bestFit="1" customWidth="1"/>
    <col min="2359" max="2359" width="8" bestFit="1" customWidth="1"/>
    <col min="2360" max="2362" width="6" bestFit="1" customWidth="1"/>
    <col min="2363" max="2363" width="10.21875" bestFit="1" customWidth="1"/>
    <col min="2364" max="2364" width="8" bestFit="1" customWidth="1"/>
    <col min="2365" max="2367" width="6" bestFit="1" customWidth="1"/>
    <col min="2368" max="2368" width="4" bestFit="1" customWidth="1"/>
    <col min="2369" max="2372" width="6" bestFit="1" customWidth="1"/>
    <col min="2373" max="2373" width="4" bestFit="1" customWidth="1"/>
    <col min="2374" max="2374" width="6" bestFit="1" customWidth="1"/>
    <col min="2375" max="2375" width="10.21875" bestFit="1" customWidth="1"/>
    <col min="2376" max="2376" width="8" bestFit="1" customWidth="1"/>
    <col min="2377" max="2381" width="6" bestFit="1" customWidth="1"/>
    <col min="2382" max="2382" width="10.21875" bestFit="1" customWidth="1"/>
    <col min="2383" max="2383" width="8" bestFit="1" customWidth="1"/>
    <col min="2384" max="2385" width="6" bestFit="1" customWidth="1"/>
    <col min="2386" max="2386" width="10.21875" bestFit="1" customWidth="1"/>
    <col min="2387" max="2387" width="8" bestFit="1" customWidth="1"/>
    <col min="2388" max="2388" width="10.21875" bestFit="1" customWidth="1"/>
    <col min="2389" max="2389" width="8" bestFit="1" customWidth="1"/>
    <col min="2390" max="2390" width="6" bestFit="1" customWidth="1"/>
    <col min="2391" max="2391" width="4" bestFit="1" customWidth="1"/>
    <col min="2392" max="2392" width="6" bestFit="1" customWidth="1"/>
    <col min="2393" max="2393" width="10.21875" bestFit="1" customWidth="1"/>
    <col min="2394" max="2394" width="6" bestFit="1" customWidth="1"/>
    <col min="2395" max="2395" width="4" bestFit="1" customWidth="1"/>
    <col min="2396" max="2396" width="6" bestFit="1" customWidth="1"/>
    <col min="2397" max="2397" width="4" bestFit="1" customWidth="1"/>
    <col min="2398" max="2398" width="8.6640625" bestFit="1" customWidth="1"/>
    <col min="2399" max="2399" width="8" bestFit="1" customWidth="1"/>
    <col min="2400" max="2404" width="6" bestFit="1" customWidth="1"/>
    <col min="2405" max="2405" width="10.21875" bestFit="1" customWidth="1"/>
    <col min="2406" max="2406" width="8" bestFit="1" customWidth="1"/>
    <col min="2407" max="2408" width="6" bestFit="1" customWidth="1"/>
    <col min="2409" max="2409" width="10.21875" bestFit="1" customWidth="1"/>
    <col min="2410" max="2410" width="8" bestFit="1" customWidth="1"/>
    <col min="2411" max="2411" width="4" bestFit="1" customWidth="1"/>
    <col min="2412" max="2412" width="6" bestFit="1" customWidth="1"/>
    <col min="2413" max="2413" width="4" bestFit="1" customWidth="1"/>
    <col min="2414" max="2414" width="6" bestFit="1" customWidth="1"/>
    <col min="2415" max="2415" width="10.21875" bestFit="1" customWidth="1"/>
    <col min="2416" max="2416" width="8" bestFit="1" customWidth="1"/>
    <col min="2417" max="2418" width="6" bestFit="1" customWidth="1"/>
    <col min="2419" max="2419" width="10.21875" bestFit="1" customWidth="1"/>
    <col min="2420" max="2420" width="8" bestFit="1" customWidth="1"/>
    <col min="2421" max="2423" width="6" bestFit="1" customWidth="1"/>
    <col min="2424" max="2424" width="10.21875" bestFit="1" customWidth="1"/>
    <col min="2425" max="2425" width="8" bestFit="1" customWidth="1"/>
    <col min="2426" max="2429" width="6" bestFit="1" customWidth="1"/>
    <col min="2430" max="2430" width="10.21875" bestFit="1" customWidth="1"/>
    <col min="2431" max="2431" width="8" bestFit="1" customWidth="1"/>
    <col min="2432" max="2433" width="6" bestFit="1" customWidth="1"/>
    <col min="2434" max="2434" width="10.21875" bestFit="1" customWidth="1"/>
    <col min="2435" max="2435" width="8" bestFit="1" customWidth="1"/>
    <col min="2436" max="2439" width="6" bestFit="1" customWidth="1"/>
    <col min="2440" max="2440" width="10.21875" bestFit="1" customWidth="1"/>
    <col min="2441" max="2444" width="6" bestFit="1" customWidth="1"/>
    <col min="2445" max="2445" width="8.6640625" bestFit="1" customWidth="1"/>
    <col min="2446" max="2446" width="8" bestFit="1" customWidth="1"/>
    <col min="2447" max="2450" width="6" bestFit="1" customWidth="1"/>
    <col min="2451" max="2451" width="10.21875" bestFit="1" customWidth="1"/>
    <col min="2452" max="2452" width="8" bestFit="1" customWidth="1"/>
    <col min="2453" max="2453" width="6" bestFit="1" customWidth="1"/>
    <col min="2454" max="2454" width="10.21875" bestFit="1" customWidth="1"/>
    <col min="2455" max="2455" width="8" bestFit="1" customWidth="1"/>
    <col min="2456" max="2459" width="6" bestFit="1" customWidth="1"/>
    <col min="2460" max="2460" width="10.21875" bestFit="1" customWidth="1"/>
    <col min="2461" max="2461" width="8" bestFit="1" customWidth="1"/>
    <col min="2462" max="2462" width="10.21875" bestFit="1" customWidth="1"/>
    <col min="2463" max="2463" width="8" bestFit="1" customWidth="1"/>
    <col min="2464" max="2466" width="6" bestFit="1" customWidth="1"/>
    <col min="2467" max="2467" width="10.21875" bestFit="1" customWidth="1"/>
    <col min="2468" max="2468" width="8" bestFit="1" customWidth="1"/>
    <col min="2469" max="2472" width="6" bestFit="1" customWidth="1"/>
    <col min="2473" max="2473" width="10.21875" bestFit="1" customWidth="1"/>
    <col min="2474" max="2474" width="8" bestFit="1" customWidth="1"/>
    <col min="2475" max="2475" width="6" bestFit="1" customWidth="1"/>
    <col min="2476" max="2476" width="10.21875" bestFit="1" customWidth="1"/>
    <col min="2477" max="2477" width="8" bestFit="1" customWidth="1"/>
    <col min="2478" max="2479" width="6" bestFit="1" customWidth="1"/>
    <col min="2480" max="2480" width="10.21875" bestFit="1" customWidth="1"/>
    <col min="2481" max="2481" width="8" bestFit="1" customWidth="1"/>
    <col min="2482" max="2482" width="6" bestFit="1" customWidth="1"/>
    <col min="2483" max="2483" width="4" bestFit="1" customWidth="1"/>
    <col min="2484" max="2485" width="6" bestFit="1" customWidth="1"/>
    <col min="2486" max="2486" width="10.21875" bestFit="1" customWidth="1"/>
    <col min="2487" max="2490" width="6" bestFit="1" customWidth="1"/>
    <col min="2491" max="2491" width="8.6640625" bestFit="1" customWidth="1"/>
    <col min="2492" max="2492" width="8" bestFit="1" customWidth="1"/>
    <col min="2493" max="2494" width="6" bestFit="1" customWidth="1"/>
    <col min="2495" max="2495" width="4" bestFit="1" customWidth="1"/>
    <col min="2496" max="2496" width="6" bestFit="1" customWidth="1"/>
    <col min="2497" max="2497" width="10.21875" bestFit="1" customWidth="1"/>
    <col min="2498" max="2498" width="8" bestFit="1" customWidth="1"/>
    <col min="2499" max="2499" width="4" bestFit="1" customWidth="1"/>
    <col min="2500" max="2500" width="6" bestFit="1" customWidth="1"/>
    <col min="2501" max="2501" width="10.21875" bestFit="1" customWidth="1"/>
    <col min="2502" max="2502" width="8" bestFit="1" customWidth="1"/>
    <col min="2503" max="2503" width="4" bestFit="1" customWidth="1"/>
    <col min="2504" max="2506" width="6" bestFit="1" customWidth="1"/>
    <col min="2507" max="2507" width="10.21875" bestFit="1" customWidth="1"/>
    <col min="2508" max="2508" width="8" bestFit="1" customWidth="1"/>
    <col min="2509" max="2511" width="6" bestFit="1" customWidth="1"/>
    <col min="2512" max="2512" width="10.21875" bestFit="1" customWidth="1"/>
    <col min="2513" max="2513" width="8" bestFit="1" customWidth="1"/>
    <col min="2514" max="2515" width="6" bestFit="1" customWidth="1"/>
    <col min="2516" max="2516" width="10.21875" bestFit="1" customWidth="1"/>
    <col min="2517" max="2517" width="8" bestFit="1" customWidth="1"/>
    <col min="2518" max="2518" width="6" bestFit="1" customWidth="1"/>
    <col min="2519" max="2519" width="4" bestFit="1" customWidth="1"/>
    <col min="2520" max="2520" width="10.21875" bestFit="1" customWidth="1"/>
    <col min="2521" max="2521" width="8" bestFit="1" customWidth="1"/>
    <col min="2522" max="2523" width="6" bestFit="1" customWidth="1"/>
    <col min="2524" max="2524" width="10.21875" bestFit="1" customWidth="1"/>
    <col min="2525" max="2525" width="8" bestFit="1" customWidth="1"/>
    <col min="2526" max="2526" width="6" bestFit="1" customWidth="1"/>
    <col min="2527" max="2527" width="4" bestFit="1" customWidth="1"/>
    <col min="2528" max="2528" width="10.21875" bestFit="1" customWidth="1"/>
    <col min="2529" max="2529" width="8" bestFit="1" customWidth="1"/>
    <col min="2530" max="2534" width="6" bestFit="1" customWidth="1"/>
    <col min="2535" max="2535" width="10.21875" bestFit="1" customWidth="1"/>
    <col min="2536" max="2540" width="6" bestFit="1" customWidth="1"/>
    <col min="2541" max="2541" width="8.6640625" bestFit="1" customWidth="1"/>
    <col min="2542" max="2542" width="8" bestFit="1" customWidth="1"/>
    <col min="2543" max="2543" width="6" bestFit="1" customWidth="1"/>
    <col min="2544" max="2544" width="10.21875" bestFit="1" customWidth="1"/>
    <col min="2545" max="2545" width="8" bestFit="1" customWidth="1"/>
    <col min="2546" max="2548" width="6" bestFit="1" customWidth="1"/>
    <col min="2549" max="2549" width="10.21875" bestFit="1" customWidth="1"/>
    <col min="2550" max="2550" width="8" bestFit="1" customWidth="1"/>
    <col min="2551" max="2553" width="6" bestFit="1" customWidth="1"/>
    <col min="2554" max="2554" width="4" bestFit="1" customWidth="1"/>
    <col min="2555" max="2556" width="6" bestFit="1" customWidth="1"/>
    <col min="2557" max="2557" width="10.21875" bestFit="1" customWidth="1"/>
    <col min="2558" max="2558" width="8" bestFit="1" customWidth="1"/>
    <col min="2559" max="2560" width="6" bestFit="1" customWidth="1"/>
    <col min="2561" max="2561" width="10.21875" bestFit="1" customWidth="1"/>
    <col min="2562" max="2562" width="8" bestFit="1" customWidth="1"/>
    <col min="2563" max="2565" width="6" bestFit="1" customWidth="1"/>
    <col min="2566" max="2566" width="10.21875" bestFit="1" customWidth="1"/>
    <col min="2567" max="2567" width="8" bestFit="1" customWidth="1"/>
    <col min="2568" max="2571" width="6" bestFit="1" customWidth="1"/>
    <col min="2572" max="2572" width="10.21875" bestFit="1" customWidth="1"/>
    <col min="2573" max="2573" width="8" bestFit="1" customWidth="1"/>
    <col min="2574" max="2574" width="10.21875" bestFit="1" customWidth="1"/>
    <col min="2575" max="2575" width="8" bestFit="1" customWidth="1"/>
    <col min="2576" max="2578" width="6" bestFit="1" customWidth="1"/>
    <col min="2579" max="2579" width="10.21875" bestFit="1" customWidth="1"/>
    <col min="2580" max="2581" width="6" bestFit="1" customWidth="1"/>
    <col min="2582" max="2582" width="4" bestFit="1" customWidth="1"/>
    <col min="2583" max="2583" width="8.6640625" bestFit="1" customWidth="1"/>
    <col min="2584" max="2584" width="8" bestFit="1" customWidth="1"/>
    <col min="2585" max="2585" width="10.21875" bestFit="1" customWidth="1"/>
    <col min="2586" max="2586" width="8" bestFit="1" customWidth="1"/>
    <col min="2587" max="2587" width="6" bestFit="1" customWidth="1"/>
    <col min="2588" max="2588" width="10.21875" bestFit="1" customWidth="1"/>
    <col min="2589" max="2589" width="8" bestFit="1" customWidth="1"/>
    <col min="2590" max="2590" width="6" bestFit="1" customWidth="1"/>
    <col min="2591" max="2592" width="4" bestFit="1" customWidth="1"/>
    <col min="2593" max="2595" width="6" bestFit="1" customWidth="1"/>
    <col min="2596" max="2596" width="10.21875" bestFit="1" customWidth="1"/>
    <col min="2597" max="2597" width="8" bestFit="1" customWidth="1"/>
    <col min="2598" max="2598" width="10.21875" bestFit="1" customWidth="1"/>
    <col min="2599" max="2599" width="8" bestFit="1" customWidth="1"/>
    <col min="2600" max="2602" width="6" bestFit="1" customWidth="1"/>
    <col min="2603" max="2603" width="10.21875" bestFit="1" customWidth="1"/>
    <col min="2604" max="2604" width="8" bestFit="1" customWidth="1"/>
    <col min="2605" max="2606" width="6" bestFit="1" customWidth="1"/>
    <col min="2607" max="2607" width="10.21875" bestFit="1" customWidth="1"/>
    <col min="2608" max="2608" width="8" bestFit="1" customWidth="1"/>
    <col min="2609" max="2611" width="6" bestFit="1" customWidth="1"/>
    <col min="2612" max="2612" width="10.21875" bestFit="1" customWidth="1"/>
    <col min="2613" max="2613" width="8" bestFit="1" customWidth="1"/>
    <col min="2614" max="2614" width="6" bestFit="1" customWidth="1"/>
    <col min="2615" max="2615" width="10.21875" bestFit="1" customWidth="1"/>
    <col min="2616" max="2616" width="8" bestFit="1" customWidth="1"/>
    <col min="2617" max="2617" width="6" bestFit="1" customWidth="1"/>
    <col min="2618" max="2618" width="10.21875" bestFit="1" customWidth="1"/>
    <col min="2619" max="2620" width="6" bestFit="1" customWidth="1"/>
    <col min="2621" max="2621" width="8.6640625" bestFit="1" customWidth="1"/>
    <col min="2622" max="2622" width="8" bestFit="1" customWidth="1"/>
    <col min="2623" max="2623" width="10.21875" bestFit="1" customWidth="1"/>
    <col min="2624" max="2624" width="8" bestFit="1" customWidth="1"/>
    <col min="2625" max="2626" width="6" bestFit="1" customWidth="1"/>
    <col min="2627" max="2627" width="10.21875" bestFit="1" customWidth="1"/>
    <col min="2628" max="2628" width="8" bestFit="1" customWidth="1"/>
    <col min="2629" max="2630" width="6" bestFit="1" customWidth="1"/>
    <col min="2631" max="2631" width="10.21875" bestFit="1" customWidth="1"/>
    <col min="2632" max="2632" width="8" bestFit="1" customWidth="1"/>
    <col min="2633" max="2635" width="6" bestFit="1" customWidth="1"/>
    <col min="2636" max="2636" width="10.21875" bestFit="1" customWidth="1"/>
    <col min="2637" max="2637" width="8" bestFit="1" customWidth="1"/>
    <col min="2638" max="2640" width="6" bestFit="1" customWidth="1"/>
    <col min="2641" max="2641" width="10.21875" bestFit="1" customWidth="1"/>
    <col min="2642" max="2642" width="8" bestFit="1" customWidth="1"/>
    <col min="2643" max="2645" width="6" bestFit="1" customWidth="1"/>
    <col min="2646" max="2646" width="10.21875" bestFit="1" customWidth="1"/>
    <col min="2647" max="2647" width="8" bestFit="1" customWidth="1"/>
    <col min="2648" max="2648" width="6" bestFit="1" customWidth="1"/>
    <col min="2649" max="2649" width="10.21875" bestFit="1" customWidth="1"/>
    <col min="2650" max="2653" width="6" bestFit="1" customWidth="1"/>
    <col min="2654" max="2654" width="8.6640625" bestFit="1" customWidth="1"/>
    <col min="2655" max="2655" width="8" bestFit="1" customWidth="1"/>
    <col min="2656" max="2656" width="4" bestFit="1" customWidth="1"/>
    <col min="2657" max="2657" width="6" bestFit="1" customWidth="1"/>
    <col min="2658" max="2658" width="10.21875" bestFit="1" customWidth="1"/>
    <col min="2659" max="2659" width="8" bestFit="1" customWidth="1"/>
    <col min="2660" max="2660" width="6" bestFit="1" customWidth="1"/>
    <col min="2661" max="2661" width="10.21875" bestFit="1" customWidth="1"/>
    <col min="2662" max="2662" width="8" bestFit="1" customWidth="1"/>
    <col min="2663" max="2665" width="6" bestFit="1" customWidth="1"/>
    <col min="2666" max="2666" width="10.21875" bestFit="1" customWidth="1"/>
    <col min="2667" max="2667" width="8" bestFit="1" customWidth="1"/>
    <col min="2668" max="2668" width="6" bestFit="1" customWidth="1"/>
    <col min="2669" max="2669" width="10.21875" bestFit="1" customWidth="1"/>
    <col min="2670" max="2670" width="8" bestFit="1" customWidth="1"/>
    <col min="2671" max="2671" width="6" bestFit="1" customWidth="1"/>
    <col min="2672" max="2672" width="10.21875" bestFit="1" customWidth="1"/>
    <col min="2673" max="2673" width="8" bestFit="1" customWidth="1"/>
    <col min="2674" max="2675" width="6" bestFit="1" customWidth="1"/>
    <col min="2676" max="2676" width="10.21875" bestFit="1" customWidth="1"/>
    <col min="2677" max="2677" width="8" bestFit="1" customWidth="1"/>
    <col min="2678" max="2678" width="6" bestFit="1" customWidth="1"/>
    <col min="2679" max="2679" width="4" bestFit="1" customWidth="1"/>
    <col min="2680" max="2680" width="10.21875" bestFit="1" customWidth="1"/>
    <col min="2681" max="2681" width="8" bestFit="1" customWidth="1"/>
    <col min="2682" max="2683" width="6" bestFit="1" customWidth="1"/>
    <col min="2684" max="2684" width="10.21875" bestFit="1" customWidth="1"/>
    <col min="2685" max="2685" width="8" bestFit="1" customWidth="1"/>
    <col min="2686" max="2686" width="6" bestFit="1" customWidth="1"/>
    <col min="2687" max="2687" width="10.21875" bestFit="1" customWidth="1"/>
    <col min="2688" max="2689" width="6" bestFit="1" customWidth="1"/>
    <col min="2690" max="2690" width="4" bestFit="1" customWidth="1"/>
    <col min="2691" max="2691" width="6" bestFit="1" customWidth="1"/>
    <col min="2692" max="2692" width="8.6640625" bestFit="1" customWidth="1"/>
    <col min="2693" max="2693" width="8" bestFit="1" customWidth="1"/>
    <col min="2694" max="2697" width="6" bestFit="1" customWidth="1"/>
    <col min="2698" max="2698" width="10.21875" bestFit="1" customWidth="1"/>
    <col min="2699" max="2699" width="8" bestFit="1" customWidth="1"/>
    <col min="2700" max="2700" width="6" bestFit="1" customWidth="1"/>
    <col min="2701" max="2701" width="10.21875" bestFit="1" customWidth="1"/>
    <col min="2702" max="2702" width="8" bestFit="1" customWidth="1"/>
    <col min="2703" max="2704" width="6" bestFit="1" customWidth="1"/>
    <col min="2705" max="2705" width="10.21875" bestFit="1" customWidth="1"/>
    <col min="2706" max="2706" width="8" bestFit="1" customWidth="1"/>
    <col min="2707" max="2708" width="6" bestFit="1" customWidth="1"/>
    <col min="2709" max="2709" width="10.21875" bestFit="1" customWidth="1"/>
    <col min="2710" max="2710" width="8" bestFit="1" customWidth="1"/>
    <col min="2711" max="2711" width="4" bestFit="1" customWidth="1"/>
    <col min="2712" max="2713" width="6" bestFit="1" customWidth="1"/>
    <col min="2714" max="2714" width="10.21875" bestFit="1" customWidth="1"/>
    <col min="2715" max="2715" width="8" bestFit="1" customWidth="1"/>
    <col min="2716" max="2716" width="10.21875" bestFit="1" customWidth="1"/>
    <col min="2717" max="2717" width="8" bestFit="1" customWidth="1"/>
    <col min="2718" max="2721" width="6" bestFit="1" customWidth="1"/>
    <col min="2722" max="2722" width="10.21875" bestFit="1" customWidth="1"/>
    <col min="2723" max="2723" width="8" bestFit="1" customWidth="1"/>
    <col min="2724" max="2724" width="6" bestFit="1" customWidth="1"/>
    <col min="2725" max="2725" width="10.21875" bestFit="1" customWidth="1"/>
    <col min="2726" max="2728" width="6" bestFit="1" customWidth="1"/>
    <col min="2729" max="2729" width="8.6640625" bestFit="1" customWidth="1"/>
    <col min="2730" max="2730" width="8" bestFit="1" customWidth="1"/>
    <col min="2731" max="2732" width="6" bestFit="1" customWidth="1"/>
    <col min="2733" max="2733" width="4" bestFit="1" customWidth="1"/>
    <col min="2734" max="2735" width="6" bestFit="1" customWidth="1"/>
    <col min="2736" max="2736" width="10.21875" bestFit="1" customWidth="1"/>
    <col min="2737" max="2737" width="8" bestFit="1" customWidth="1"/>
    <col min="2738" max="2738" width="6" bestFit="1" customWidth="1"/>
    <col min="2739" max="2739" width="10.21875" bestFit="1" customWidth="1"/>
    <col min="2740" max="2740" width="8" bestFit="1" customWidth="1"/>
    <col min="2741" max="2742" width="4" bestFit="1" customWidth="1"/>
    <col min="2743" max="2743" width="6" bestFit="1" customWidth="1"/>
    <col min="2744" max="2744" width="10.21875" bestFit="1" customWidth="1"/>
    <col min="2745" max="2745" width="8" bestFit="1" customWidth="1"/>
    <col min="2746" max="2748" width="6" bestFit="1" customWidth="1"/>
    <col min="2749" max="2749" width="4" bestFit="1" customWidth="1"/>
    <col min="2750" max="2750" width="6" bestFit="1" customWidth="1"/>
    <col min="2751" max="2751" width="10.21875" bestFit="1" customWidth="1"/>
    <col min="2752" max="2752" width="8" bestFit="1" customWidth="1"/>
    <col min="2753" max="2753" width="4" bestFit="1" customWidth="1"/>
    <col min="2754" max="2754" width="6" bestFit="1" customWidth="1"/>
    <col min="2755" max="2755" width="10.21875" bestFit="1" customWidth="1"/>
    <col min="2756" max="2756" width="8" bestFit="1" customWidth="1"/>
    <col min="2757" max="2759" width="6" bestFit="1" customWidth="1"/>
    <col min="2760" max="2760" width="10.21875" bestFit="1" customWidth="1"/>
    <col min="2761" max="2761" width="8" bestFit="1" customWidth="1"/>
    <col min="2762" max="2762" width="6" bestFit="1" customWidth="1"/>
    <col min="2763" max="2763" width="10.21875" bestFit="1" customWidth="1"/>
    <col min="2764" max="2764" width="8" bestFit="1" customWidth="1"/>
    <col min="2765" max="2765" width="10.21875" bestFit="1" customWidth="1"/>
    <col min="2766" max="2767" width="6" bestFit="1" customWidth="1"/>
    <col min="2768" max="2768" width="8.6640625" bestFit="1" customWidth="1"/>
    <col min="2769" max="2769" width="8" bestFit="1" customWidth="1"/>
    <col min="2770" max="2770" width="4" bestFit="1" customWidth="1"/>
    <col min="2771" max="2771" width="6" bestFit="1" customWidth="1"/>
    <col min="2772" max="2772" width="10.21875" bestFit="1" customWidth="1"/>
    <col min="2773" max="2773" width="8" bestFit="1" customWidth="1"/>
    <col min="2774" max="2774" width="6" bestFit="1" customWidth="1"/>
    <col min="2775" max="2775" width="10.21875" bestFit="1" customWidth="1"/>
    <col min="2776" max="2776" width="8" bestFit="1" customWidth="1"/>
    <col min="2777" max="2779" width="6" bestFit="1" customWidth="1"/>
    <col min="2780" max="2780" width="10.21875" bestFit="1" customWidth="1"/>
    <col min="2781" max="2781" width="8" bestFit="1" customWidth="1"/>
    <col min="2782" max="2782" width="6" bestFit="1" customWidth="1"/>
    <col min="2783" max="2783" width="10.21875" bestFit="1" customWidth="1"/>
    <col min="2784" max="2784" width="8" bestFit="1" customWidth="1"/>
    <col min="2785" max="2787" width="6" bestFit="1" customWidth="1"/>
    <col min="2788" max="2788" width="10.21875" bestFit="1" customWidth="1"/>
    <col min="2789" max="2789" width="8" bestFit="1" customWidth="1"/>
    <col min="2790" max="2792" width="6" bestFit="1" customWidth="1"/>
    <col min="2793" max="2793" width="10.21875" bestFit="1" customWidth="1"/>
    <col min="2794" max="2794" width="8" bestFit="1" customWidth="1"/>
    <col min="2795" max="2795" width="6" bestFit="1" customWidth="1"/>
    <col min="2796" max="2796" width="10.21875" bestFit="1" customWidth="1"/>
    <col min="2797" max="2797" width="8" bestFit="1" customWidth="1"/>
    <col min="2798" max="2800" width="6" bestFit="1" customWidth="1"/>
    <col min="2801" max="2801" width="10.21875" bestFit="1" customWidth="1"/>
    <col min="2802" max="2802" width="8" bestFit="1" customWidth="1"/>
    <col min="2803" max="2803" width="4" bestFit="1" customWidth="1"/>
    <col min="2804" max="2804" width="6" bestFit="1" customWidth="1"/>
    <col min="2805" max="2805" width="10.21875" bestFit="1" customWidth="1"/>
    <col min="2806" max="2809" width="6" bestFit="1" customWidth="1"/>
    <col min="2810" max="2810" width="8.6640625" bestFit="1" customWidth="1"/>
    <col min="2811" max="2811" width="8" bestFit="1" customWidth="1"/>
    <col min="2812" max="2812" width="6" bestFit="1" customWidth="1"/>
    <col min="2813" max="2813" width="10.21875" bestFit="1" customWidth="1"/>
    <col min="2814" max="2814" width="8" bestFit="1" customWidth="1"/>
    <col min="2815" max="2820" width="6" bestFit="1" customWidth="1"/>
    <col min="2821" max="2821" width="10.21875" bestFit="1" customWidth="1"/>
    <col min="2822" max="2822" width="8" bestFit="1" customWidth="1"/>
    <col min="2823" max="2823" width="4" bestFit="1" customWidth="1"/>
    <col min="2824" max="2824" width="10.21875" bestFit="1" customWidth="1"/>
    <col min="2825" max="2825" width="8" bestFit="1" customWidth="1"/>
    <col min="2826" max="2828" width="6" bestFit="1" customWidth="1"/>
    <col min="2829" max="2829" width="10.21875" bestFit="1" customWidth="1"/>
    <col min="2830" max="2830" width="8" bestFit="1" customWidth="1"/>
    <col min="2831" max="2834" width="6" bestFit="1" customWidth="1"/>
    <col min="2835" max="2835" width="10.21875" bestFit="1" customWidth="1"/>
    <col min="2836" max="2836" width="8" bestFit="1" customWidth="1"/>
    <col min="2837" max="2837" width="6" bestFit="1" customWidth="1"/>
    <col min="2838" max="2838" width="10.21875" bestFit="1" customWidth="1"/>
    <col min="2839" max="2839" width="8" bestFit="1" customWidth="1"/>
    <col min="2840" max="2840" width="10.21875" bestFit="1" customWidth="1"/>
    <col min="2841" max="2841" width="8" bestFit="1" customWidth="1"/>
    <col min="2842" max="2844" width="6" bestFit="1" customWidth="1"/>
    <col min="2845" max="2845" width="10.21875" bestFit="1" customWidth="1"/>
    <col min="2846" max="2846" width="6" bestFit="1" customWidth="1"/>
    <col min="2847" max="2847" width="4" bestFit="1" customWidth="1"/>
    <col min="2848" max="2848" width="8.6640625" bestFit="1" customWidth="1"/>
    <col min="2849" max="2849" width="8" bestFit="1" customWidth="1"/>
    <col min="2850" max="2850" width="6" bestFit="1" customWidth="1"/>
    <col min="2851" max="2851" width="10.21875" bestFit="1" customWidth="1"/>
    <col min="2852" max="2852" width="8" bestFit="1" customWidth="1"/>
    <col min="2853" max="2854" width="6" bestFit="1" customWidth="1"/>
    <col min="2855" max="2855" width="10.21875" bestFit="1" customWidth="1"/>
    <col min="2856" max="2856" width="8" bestFit="1" customWidth="1"/>
    <col min="2857" max="2857" width="10.21875" bestFit="1" customWidth="1"/>
    <col min="2858" max="2858" width="8" bestFit="1" customWidth="1"/>
    <col min="2859" max="2861" width="6" bestFit="1" customWidth="1"/>
    <col min="2862" max="2862" width="10.21875" bestFit="1" customWidth="1"/>
    <col min="2863" max="2863" width="8" bestFit="1" customWidth="1"/>
    <col min="2864" max="2865" width="6" bestFit="1" customWidth="1"/>
    <col min="2866" max="2866" width="10.21875" bestFit="1" customWidth="1"/>
    <col min="2867" max="2867" width="8" bestFit="1" customWidth="1"/>
    <col min="2868" max="2868" width="6" bestFit="1" customWidth="1"/>
    <col min="2869" max="2869" width="10.21875" bestFit="1" customWidth="1"/>
    <col min="2870" max="2870" width="8" bestFit="1" customWidth="1"/>
    <col min="2871" max="2873" width="6" bestFit="1" customWidth="1"/>
    <col min="2874" max="2874" width="10.21875" bestFit="1" customWidth="1"/>
    <col min="2875" max="2875" width="8" bestFit="1" customWidth="1"/>
    <col min="2876" max="2880" width="6" bestFit="1" customWidth="1"/>
    <col min="2881" max="2881" width="10.21875" bestFit="1" customWidth="1"/>
    <col min="2882" max="2883" width="6" bestFit="1" customWidth="1"/>
    <col min="2884" max="2884" width="8.6640625" bestFit="1" customWidth="1"/>
    <col min="2885" max="2885" width="8" bestFit="1" customWidth="1"/>
    <col min="2886" max="2886" width="6" bestFit="1" customWidth="1"/>
    <col min="2887" max="2887" width="10.21875" bestFit="1" customWidth="1"/>
    <col min="2888" max="2888" width="8" bestFit="1" customWidth="1"/>
    <col min="2889" max="2890" width="6" bestFit="1" customWidth="1"/>
    <col min="2891" max="2891" width="10.21875" bestFit="1" customWidth="1"/>
    <col min="2892" max="2892" width="8" bestFit="1" customWidth="1"/>
    <col min="2893" max="2893" width="10.21875" bestFit="1" customWidth="1"/>
    <col min="2894" max="2894" width="8" bestFit="1" customWidth="1"/>
    <col min="2895" max="2895" width="6" bestFit="1" customWidth="1"/>
    <col min="2896" max="2896" width="10.21875" bestFit="1" customWidth="1"/>
    <col min="2897" max="2897" width="8" bestFit="1" customWidth="1"/>
    <col min="2898" max="2901" width="6" bestFit="1" customWidth="1"/>
    <col min="2902" max="2902" width="10.21875" bestFit="1" customWidth="1"/>
    <col min="2903" max="2903" width="8" bestFit="1" customWidth="1"/>
    <col min="2904" max="2904" width="6" bestFit="1" customWidth="1"/>
    <col min="2905" max="2905" width="10.21875" bestFit="1" customWidth="1"/>
    <col min="2906" max="2906" width="8" bestFit="1" customWidth="1"/>
    <col min="2907" max="2907" width="6" bestFit="1" customWidth="1"/>
    <col min="2908" max="2908" width="10.21875" bestFit="1" customWidth="1"/>
    <col min="2909" max="2909" width="8" bestFit="1" customWidth="1"/>
    <col min="2910" max="2912" width="6" bestFit="1" customWidth="1"/>
    <col min="2913" max="2913" width="10.21875" bestFit="1" customWidth="1"/>
    <col min="2914" max="2914" width="8" bestFit="1" customWidth="1"/>
    <col min="2915" max="2916" width="6" bestFit="1" customWidth="1"/>
    <col min="2917" max="2917" width="10.21875" bestFit="1" customWidth="1"/>
    <col min="2918" max="2918" width="6" bestFit="1" customWidth="1"/>
    <col min="2919" max="2919" width="8.6640625" bestFit="1" customWidth="1"/>
    <col min="2920" max="2920" width="8" bestFit="1" customWidth="1"/>
    <col min="2921" max="2925" width="6" bestFit="1" customWidth="1"/>
    <col min="2926" max="2926" width="10.21875" bestFit="1" customWidth="1"/>
    <col min="2927" max="2927" width="8" bestFit="1" customWidth="1"/>
    <col min="2928" max="2929" width="6" bestFit="1" customWidth="1"/>
    <col min="2930" max="2930" width="10.21875" bestFit="1" customWidth="1"/>
    <col min="2931" max="2931" width="8" bestFit="1" customWidth="1"/>
    <col min="2932" max="2933" width="6" bestFit="1" customWidth="1"/>
    <col min="2934" max="2934" width="10.21875" bestFit="1" customWidth="1"/>
    <col min="2935" max="2935" width="8" bestFit="1" customWidth="1"/>
    <col min="2936" max="2938" width="6" bestFit="1" customWidth="1"/>
    <col min="2939" max="2939" width="10.21875" bestFit="1" customWidth="1"/>
    <col min="2940" max="2940" width="8" bestFit="1" customWidth="1"/>
    <col min="2941" max="2941" width="6" bestFit="1" customWidth="1"/>
    <col min="2942" max="2942" width="10.21875" bestFit="1" customWidth="1"/>
    <col min="2943" max="2943" width="8" bestFit="1" customWidth="1"/>
    <col min="2944" max="2944" width="6" bestFit="1" customWidth="1"/>
    <col min="2945" max="2945" width="10.21875" bestFit="1" customWidth="1"/>
    <col min="2946" max="2946" width="8" bestFit="1" customWidth="1"/>
    <col min="2947" max="2947" width="6" bestFit="1" customWidth="1"/>
    <col min="2948" max="2948" width="10.21875" bestFit="1" customWidth="1"/>
    <col min="2949" max="2951" width="6" bestFit="1" customWidth="1"/>
    <col min="2952" max="2952" width="4" bestFit="1" customWidth="1"/>
    <col min="2953" max="2953" width="6" bestFit="1" customWidth="1"/>
    <col min="2954" max="2954" width="8.6640625" bestFit="1" customWidth="1"/>
    <col min="2955" max="2955" width="8" bestFit="1" customWidth="1"/>
    <col min="2956" max="2957" width="6" bestFit="1" customWidth="1"/>
    <col min="2958" max="2958" width="10.21875" bestFit="1" customWidth="1"/>
    <col min="2959" max="2959" width="8" bestFit="1" customWidth="1"/>
    <col min="2960" max="2960" width="6" bestFit="1" customWidth="1"/>
    <col min="2961" max="2961" width="10.21875" bestFit="1" customWidth="1"/>
    <col min="2962" max="2962" width="8" bestFit="1" customWidth="1"/>
    <col min="2963" max="2964" width="6" bestFit="1" customWidth="1"/>
    <col min="2965" max="2965" width="10.21875" bestFit="1" customWidth="1"/>
    <col min="2966" max="2966" width="8" bestFit="1" customWidth="1"/>
    <col min="2967" max="2969" width="6" bestFit="1" customWidth="1"/>
    <col min="2970" max="2970" width="10.21875" bestFit="1" customWidth="1"/>
    <col min="2971" max="2971" width="8" bestFit="1" customWidth="1"/>
    <col min="2972" max="2977" width="6" bestFit="1" customWidth="1"/>
    <col min="2978" max="2978" width="10.21875" bestFit="1" customWidth="1"/>
    <col min="2979" max="2979" width="8" bestFit="1" customWidth="1"/>
    <col min="2980" max="2982" width="6" bestFit="1" customWidth="1"/>
    <col min="2983" max="2983" width="10.21875" bestFit="1" customWidth="1"/>
    <col min="2984" max="2984" width="8" bestFit="1" customWidth="1"/>
    <col min="2985" max="2989" width="6" bestFit="1" customWidth="1"/>
    <col min="2990" max="2990" width="10.21875" bestFit="1" customWidth="1"/>
    <col min="2991" max="2991" width="8" bestFit="1" customWidth="1"/>
    <col min="2992" max="2992" width="6" bestFit="1" customWidth="1"/>
    <col min="2993" max="2993" width="10.21875" bestFit="1" customWidth="1"/>
    <col min="2994" max="2994" width="8" bestFit="1" customWidth="1"/>
    <col min="2995" max="2997" width="6" bestFit="1" customWidth="1"/>
    <col min="2998" max="2998" width="10.21875" bestFit="1" customWidth="1"/>
    <col min="2999" max="3001" width="6" bestFit="1" customWidth="1"/>
    <col min="3002" max="3002" width="4" bestFit="1" customWidth="1"/>
    <col min="3003" max="3003" width="8.6640625" bestFit="1" customWidth="1"/>
    <col min="3004" max="3004" width="8" bestFit="1" customWidth="1"/>
    <col min="3005" max="3005" width="10.21875" bestFit="1" customWidth="1"/>
    <col min="3006" max="3006" width="8" bestFit="1" customWidth="1"/>
    <col min="3007" max="3007" width="6" bestFit="1" customWidth="1"/>
    <col min="3008" max="3008" width="10.21875" bestFit="1" customWidth="1"/>
    <col min="3009" max="3009" width="8" bestFit="1" customWidth="1"/>
    <col min="3010" max="3014" width="6" bestFit="1" customWidth="1"/>
    <col min="3015" max="3015" width="10.21875" bestFit="1" customWidth="1"/>
    <col min="3016" max="3016" width="8" bestFit="1" customWidth="1"/>
    <col min="3017" max="3019" width="6" bestFit="1" customWidth="1"/>
    <col min="3020" max="3020" width="10.21875" bestFit="1" customWidth="1"/>
    <col min="3021" max="3021" width="8" bestFit="1" customWidth="1"/>
    <col min="3022" max="3024" width="6" bestFit="1" customWidth="1"/>
    <col min="3025" max="3025" width="10.21875" bestFit="1" customWidth="1"/>
    <col min="3026" max="3026" width="8" bestFit="1" customWidth="1"/>
    <col min="3027" max="3028" width="6" bestFit="1" customWidth="1"/>
    <col min="3029" max="3029" width="10.21875" bestFit="1" customWidth="1"/>
    <col min="3030" max="3030" width="8" bestFit="1" customWidth="1"/>
    <col min="3031" max="3032" width="6" bestFit="1" customWidth="1"/>
    <col min="3033" max="3033" width="4" bestFit="1" customWidth="1"/>
    <col min="3034" max="3035" width="6" bestFit="1" customWidth="1"/>
    <col min="3036" max="3036" width="10.21875" bestFit="1" customWidth="1"/>
    <col min="3037" max="3037" width="8" bestFit="1" customWidth="1"/>
    <col min="3038" max="3038" width="10.21875" bestFit="1" customWidth="1"/>
    <col min="3039" max="3039" width="8" bestFit="1" customWidth="1"/>
    <col min="3040" max="3041" width="6" bestFit="1" customWidth="1"/>
    <col min="3042" max="3042" width="10.21875" bestFit="1" customWidth="1"/>
    <col min="3043" max="3043" width="6" bestFit="1" customWidth="1"/>
    <col min="3044" max="3044" width="4" bestFit="1" customWidth="1"/>
    <col min="3045" max="3045" width="6" bestFit="1" customWidth="1"/>
    <col min="3046" max="3046" width="8.6640625" bestFit="1" customWidth="1"/>
    <col min="3047" max="3047" width="8" bestFit="1" customWidth="1"/>
    <col min="3048" max="3048" width="6" bestFit="1" customWidth="1"/>
    <col min="3049" max="3049" width="10.21875" bestFit="1" customWidth="1"/>
    <col min="3050" max="3050" width="8" bestFit="1" customWidth="1"/>
    <col min="3051" max="3051" width="6" bestFit="1" customWidth="1"/>
    <col min="3052" max="3052" width="10.21875" bestFit="1" customWidth="1"/>
    <col min="3053" max="3053" width="8" bestFit="1" customWidth="1"/>
    <col min="3054" max="3055" width="6" bestFit="1" customWidth="1"/>
    <col min="3056" max="3056" width="10.21875" bestFit="1" customWidth="1"/>
    <col min="3057" max="3057" width="8" bestFit="1" customWidth="1"/>
    <col min="3058" max="3058" width="6" bestFit="1" customWidth="1"/>
    <col min="3059" max="3059" width="10.21875" bestFit="1" customWidth="1"/>
    <col min="3060" max="3060" width="8" bestFit="1" customWidth="1"/>
    <col min="3061" max="3061" width="6" bestFit="1" customWidth="1"/>
    <col min="3062" max="3062" width="10.21875" bestFit="1" customWidth="1"/>
    <col min="3063" max="3063" width="8" bestFit="1" customWidth="1"/>
    <col min="3064" max="3064" width="6" bestFit="1" customWidth="1"/>
    <col min="3065" max="3065" width="10.21875" bestFit="1" customWidth="1"/>
    <col min="3066" max="3066" width="8" bestFit="1" customWidth="1"/>
    <col min="3067" max="3068" width="6" bestFit="1" customWidth="1"/>
    <col min="3069" max="3069" width="10.21875" bestFit="1" customWidth="1"/>
    <col min="3070" max="3070" width="8" bestFit="1" customWidth="1"/>
    <col min="3071" max="3071" width="6" bestFit="1" customWidth="1"/>
    <col min="3072" max="3072" width="10.21875" bestFit="1" customWidth="1"/>
    <col min="3073" max="3073" width="8" bestFit="1" customWidth="1"/>
    <col min="3074" max="3074" width="10.21875" bestFit="1" customWidth="1"/>
    <col min="3075" max="3075" width="6" bestFit="1" customWidth="1"/>
    <col min="3076" max="3076" width="8.6640625" bestFit="1" customWidth="1"/>
    <col min="3077" max="3077" width="8" bestFit="1" customWidth="1"/>
    <col min="3078" max="3079" width="6" bestFit="1" customWidth="1"/>
    <col min="3080" max="3080" width="10.21875" bestFit="1" customWidth="1"/>
    <col min="3081" max="3081" width="8" bestFit="1" customWidth="1"/>
    <col min="3082" max="3084" width="6" bestFit="1" customWidth="1"/>
    <col min="3085" max="3085" width="10.21875" bestFit="1" customWidth="1"/>
    <col min="3086" max="3086" width="8" bestFit="1" customWidth="1"/>
    <col min="3087" max="3089" width="6" bestFit="1" customWidth="1"/>
    <col min="3090" max="3090" width="10.21875" bestFit="1" customWidth="1"/>
    <col min="3091" max="3091" width="8" bestFit="1" customWidth="1"/>
    <col min="3092" max="3093" width="6" bestFit="1" customWidth="1"/>
    <col min="3094" max="3094" width="10.21875" bestFit="1" customWidth="1"/>
    <col min="3095" max="3095" width="8" bestFit="1" customWidth="1"/>
    <col min="3096" max="3098" width="6" bestFit="1" customWidth="1"/>
    <col min="3099" max="3099" width="10.21875" bestFit="1" customWidth="1"/>
    <col min="3100" max="3100" width="8" bestFit="1" customWidth="1"/>
    <col min="3101" max="3102" width="6" bestFit="1" customWidth="1"/>
    <col min="3103" max="3103" width="4" bestFit="1" customWidth="1"/>
    <col min="3104" max="3105" width="6" bestFit="1" customWidth="1"/>
    <col min="3106" max="3106" width="10.21875" bestFit="1" customWidth="1"/>
    <col min="3107" max="3107" width="8" bestFit="1" customWidth="1"/>
    <col min="3108" max="3108" width="6" bestFit="1" customWidth="1"/>
    <col min="3109" max="3109" width="10.21875" bestFit="1" customWidth="1"/>
    <col min="3110" max="3110" width="8" bestFit="1" customWidth="1"/>
    <col min="3111" max="3112" width="6" bestFit="1" customWidth="1"/>
    <col min="3113" max="3114" width="4" bestFit="1" customWidth="1"/>
    <col min="3115" max="3118" width="6" bestFit="1" customWidth="1"/>
    <col min="3119" max="3119" width="10.21875" bestFit="1" customWidth="1"/>
    <col min="3120" max="3120" width="8" bestFit="1" customWidth="1"/>
    <col min="3121" max="3121" width="6" bestFit="1" customWidth="1"/>
    <col min="3122" max="3122" width="10.21875" bestFit="1" customWidth="1"/>
    <col min="3123" max="3123" width="6" bestFit="1" customWidth="1"/>
    <col min="3124" max="3124" width="4" bestFit="1" customWidth="1"/>
    <col min="3125" max="3125" width="6" bestFit="1" customWidth="1"/>
    <col min="3126" max="3126" width="8.6640625" bestFit="1" customWidth="1"/>
    <col min="3127" max="3127" width="8" bestFit="1" customWidth="1"/>
    <col min="3128" max="3128" width="10.21875" bestFit="1" customWidth="1"/>
    <col min="3129" max="3129" width="8" bestFit="1" customWidth="1"/>
    <col min="3130" max="3130" width="10.21875" bestFit="1" customWidth="1"/>
    <col min="3131" max="3131" width="8" bestFit="1" customWidth="1"/>
    <col min="3132" max="3136" width="6" bestFit="1" customWidth="1"/>
    <col min="3137" max="3137" width="10.21875" bestFit="1" customWidth="1"/>
    <col min="3138" max="3138" width="8" bestFit="1" customWidth="1"/>
    <col min="3139" max="3143" width="6" bestFit="1" customWidth="1"/>
    <col min="3144" max="3144" width="10.21875" bestFit="1" customWidth="1"/>
    <col min="3145" max="3145" width="8" bestFit="1" customWidth="1"/>
    <col min="3146" max="3147" width="6" bestFit="1" customWidth="1"/>
    <col min="3148" max="3148" width="10.21875" bestFit="1" customWidth="1"/>
    <col min="3149" max="3149" width="8" bestFit="1" customWidth="1"/>
    <col min="3150" max="3151" width="6" bestFit="1" customWidth="1"/>
    <col min="3152" max="3152" width="10.21875" bestFit="1" customWidth="1"/>
    <col min="3153" max="3153" width="8" bestFit="1" customWidth="1"/>
    <col min="3154" max="3154" width="6" bestFit="1" customWidth="1"/>
    <col min="3155" max="3155" width="4" bestFit="1" customWidth="1"/>
    <col min="3156" max="3156" width="10.21875" bestFit="1" customWidth="1"/>
    <col min="3157" max="3157" width="8" bestFit="1" customWidth="1"/>
    <col min="3158" max="3162" width="6" bestFit="1" customWidth="1"/>
    <col min="3163" max="3163" width="10.21875" bestFit="1" customWidth="1"/>
    <col min="3164" max="3164" width="8" bestFit="1" customWidth="1"/>
    <col min="3165" max="3165" width="6" bestFit="1" customWidth="1"/>
    <col min="3166" max="3166" width="10.21875" bestFit="1" customWidth="1"/>
    <col min="3167" max="3168" width="6" bestFit="1" customWidth="1"/>
    <col min="3169" max="3169" width="8.6640625" bestFit="1" customWidth="1"/>
    <col min="3170" max="3170" width="8" bestFit="1" customWidth="1"/>
    <col min="3171" max="3172" width="6" bestFit="1" customWidth="1"/>
    <col min="3173" max="3173" width="10.21875" bestFit="1" customWidth="1"/>
    <col min="3174" max="3174" width="8" bestFit="1" customWidth="1"/>
    <col min="3175" max="3175" width="10.21875" bestFit="1" customWidth="1"/>
    <col min="3176" max="3176" width="8" bestFit="1" customWidth="1"/>
    <col min="3177" max="3178" width="4" bestFit="1" customWidth="1"/>
    <col min="3179" max="3179" width="10.21875" bestFit="1" customWidth="1"/>
    <col min="3180" max="3180" width="8" bestFit="1" customWidth="1"/>
    <col min="3181" max="3183" width="6" bestFit="1" customWidth="1"/>
    <col min="3184" max="3184" width="10.21875" bestFit="1" customWidth="1"/>
    <col min="3185" max="3185" width="8" bestFit="1" customWidth="1"/>
    <col min="3186" max="3186" width="6" bestFit="1" customWidth="1"/>
    <col min="3187" max="3187" width="4" bestFit="1" customWidth="1"/>
    <col min="3188" max="3188" width="10.21875" bestFit="1" customWidth="1"/>
    <col min="3189" max="3189" width="8" bestFit="1" customWidth="1"/>
    <col min="3190" max="3194" width="6" bestFit="1" customWidth="1"/>
    <col min="3195" max="3195" width="10.21875" bestFit="1" customWidth="1"/>
    <col min="3196" max="3196" width="8" bestFit="1" customWidth="1"/>
    <col min="3197" max="3198" width="6" bestFit="1" customWidth="1"/>
    <col min="3199" max="3199" width="10.21875" bestFit="1" customWidth="1"/>
    <col min="3200" max="3200" width="8" bestFit="1" customWidth="1"/>
    <col min="3201" max="3201" width="6" bestFit="1" customWidth="1"/>
    <col min="3202" max="3202" width="10.21875" bestFit="1" customWidth="1"/>
    <col min="3203" max="3203" width="8" bestFit="1" customWidth="1"/>
    <col min="3204" max="3204" width="10.21875" bestFit="1" customWidth="1"/>
    <col min="3205" max="3206" width="6" bestFit="1" customWidth="1"/>
    <col min="3207" max="3207" width="8.6640625" bestFit="1" customWidth="1"/>
    <col min="3208" max="3208" width="8" bestFit="1" customWidth="1"/>
    <col min="3209" max="3213" width="6" bestFit="1" customWidth="1"/>
    <col min="3214" max="3214" width="10.21875" bestFit="1" customWidth="1"/>
    <col min="3215" max="3215" width="8" bestFit="1" customWidth="1"/>
    <col min="3216" max="3217" width="6" bestFit="1" customWidth="1"/>
    <col min="3218" max="3218" width="10.21875" bestFit="1" customWidth="1"/>
    <col min="3219" max="3219" width="8" bestFit="1" customWidth="1"/>
    <col min="3220" max="3220" width="6" bestFit="1" customWidth="1"/>
    <col min="3221" max="3221" width="10.21875" bestFit="1" customWidth="1"/>
    <col min="3222" max="3222" width="8" bestFit="1" customWidth="1"/>
    <col min="3223" max="3223" width="6" bestFit="1" customWidth="1"/>
    <col min="3224" max="3224" width="10.21875" bestFit="1" customWidth="1"/>
    <col min="3225" max="3225" width="8" bestFit="1" customWidth="1"/>
    <col min="3226" max="3226" width="10.21875" bestFit="1" customWidth="1"/>
    <col min="3227" max="3227" width="8" bestFit="1" customWidth="1"/>
    <col min="3228" max="3230" width="6" bestFit="1" customWidth="1"/>
    <col min="3231" max="3231" width="10.21875" bestFit="1" customWidth="1"/>
    <col min="3232" max="3232" width="8" bestFit="1" customWidth="1"/>
    <col min="3233" max="3233" width="10.21875" bestFit="1" customWidth="1"/>
    <col min="3234" max="3234" width="8" bestFit="1" customWidth="1"/>
    <col min="3235" max="3235" width="4" bestFit="1" customWidth="1"/>
    <col min="3236" max="3237" width="6" bestFit="1" customWidth="1"/>
    <col min="3238" max="3238" width="4" bestFit="1" customWidth="1"/>
    <col min="3239" max="3239" width="10.21875" bestFit="1" customWidth="1"/>
    <col min="3240" max="3241" width="6" bestFit="1" customWidth="1"/>
    <col min="3242" max="3242" width="8.6640625" bestFit="1" customWidth="1"/>
    <col min="3243" max="3243" width="8" bestFit="1" customWidth="1"/>
    <col min="3244" max="3244" width="6" bestFit="1" customWidth="1"/>
    <col min="3245" max="3245" width="10.21875" bestFit="1" customWidth="1"/>
    <col min="3246" max="3246" width="8" bestFit="1" customWidth="1"/>
    <col min="3247" max="3248" width="6" bestFit="1" customWidth="1"/>
    <col min="3249" max="3249" width="10.21875" bestFit="1" customWidth="1"/>
    <col min="3250" max="3250" width="8" bestFit="1" customWidth="1"/>
    <col min="3251" max="3252" width="6" bestFit="1" customWidth="1"/>
    <col min="3253" max="3253" width="10.21875" bestFit="1" customWidth="1"/>
    <col min="3254" max="3254" width="8" bestFit="1" customWidth="1"/>
    <col min="3255" max="3257" width="6" bestFit="1" customWidth="1"/>
    <col min="3258" max="3258" width="10.21875" bestFit="1" customWidth="1"/>
    <col min="3259" max="3259" width="8" bestFit="1" customWidth="1"/>
    <col min="3260" max="3261" width="6" bestFit="1" customWidth="1"/>
    <col min="3262" max="3262" width="10.21875" bestFit="1" customWidth="1"/>
    <col min="3263" max="3263" width="8" bestFit="1" customWidth="1"/>
    <col min="3264" max="3264" width="6" bestFit="1" customWidth="1"/>
    <col min="3265" max="3265" width="10.21875" bestFit="1" customWidth="1"/>
    <col min="3266" max="3266" width="8" bestFit="1" customWidth="1"/>
    <col min="3267" max="3267" width="10.21875" bestFit="1" customWidth="1"/>
    <col min="3268" max="3268" width="8" bestFit="1" customWidth="1"/>
    <col min="3269" max="3269" width="6" bestFit="1" customWidth="1"/>
    <col min="3270" max="3270" width="10.21875" bestFit="1" customWidth="1"/>
    <col min="3271" max="3274" width="6" bestFit="1" customWidth="1"/>
    <col min="3275" max="3275" width="8.6640625" bestFit="1" customWidth="1"/>
    <col min="3276" max="3276" width="8" bestFit="1" customWidth="1"/>
    <col min="3277" max="3278" width="6" bestFit="1" customWidth="1"/>
    <col min="3279" max="3279" width="10.21875" bestFit="1" customWidth="1"/>
    <col min="3280" max="3280" width="8" bestFit="1" customWidth="1"/>
    <col min="3281" max="3285" width="6" bestFit="1" customWidth="1"/>
    <col min="3286" max="3286" width="10.21875" bestFit="1" customWidth="1"/>
    <col min="3287" max="3287" width="8" bestFit="1" customWidth="1"/>
    <col min="3288" max="3289" width="6" bestFit="1" customWidth="1"/>
    <col min="3290" max="3290" width="4" bestFit="1" customWidth="1"/>
    <col min="3291" max="3291" width="10.21875" bestFit="1" customWidth="1"/>
    <col min="3292" max="3292" width="8" bestFit="1" customWidth="1"/>
    <col min="3293" max="3293" width="6" bestFit="1" customWidth="1"/>
    <col min="3294" max="3294" width="4" bestFit="1" customWidth="1"/>
    <col min="3295" max="3295" width="6" bestFit="1" customWidth="1"/>
    <col min="3296" max="3296" width="4" bestFit="1" customWidth="1"/>
    <col min="3297" max="3297" width="10.21875" bestFit="1" customWidth="1"/>
    <col min="3298" max="3298" width="8" bestFit="1" customWidth="1"/>
    <col min="3299" max="3299" width="4" bestFit="1" customWidth="1"/>
    <col min="3300" max="3302" width="6" bestFit="1" customWidth="1"/>
    <col min="3303" max="3303" width="10.21875" bestFit="1" customWidth="1"/>
    <col min="3304" max="3304" width="8" bestFit="1" customWidth="1"/>
    <col min="3305" max="3305" width="6" bestFit="1" customWidth="1"/>
    <col min="3306" max="3306" width="4" bestFit="1" customWidth="1"/>
    <col min="3307" max="3308" width="6" bestFit="1" customWidth="1"/>
    <col min="3309" max="3309" width="10.21875" bestFit="1" customWidth="1"/>
    <col min="3310" max="3310" width="8" bestFit="1" customWidth="1"/>
    <col min="3311" max="3311" width="6" bestFit="1" customWidth="1"/>
    <col min="3312" max="3312" width="10.21875" bestFit="1" customWidth="1"/>
    <col min="3313" max="3313" width="8" bestFit="1" customWidth="1"/>
    <col min="3314" max="3316" width="6" bestFit="1" customWidth="1"/>
    <col min="3317" max="3317" width="10.21875" bestFit="1" customWidth="1"/>
    <col min="3318" max="3319" width="6" bestFit="1" customWidth="1"/>
    <col min="3320" max="3320" width="8.6640625" bestFit="1" customWidth="1"/>
    <col min="3321" max="3321" width="8" bestFit="1" customWidth="1"/>
    <col min="3322" max="3324" width="6" bestFit="1" customWidth="1"/>
    <col min="3325" max="3325" width="10.21875" bestFit="1" customWidth="1"/>
    <col min="3326" max="3326" width="8" bestFit="1" customWidth="1"/>
    <col min="3327" max="3328" width="6" bestFit="1" customWidth="1"/>
    <col min="3329" max="3329" width="10.21875" bestFit="1" customWidth="1"/>
    <col min="3330" max="3330" width="8" bestFit="1" customWidth="1"/>
    <col min="3331" max="3333" width="6" bestFit="1" customWidth="1"/>
    <col min="3334" max="3334" width="10.21875" bestFit="1" customWidth="1"/>
    <col min="3335" max="3335" width="8" bestFit="1" customWidth="1"/>
    <col min="3336" max="3337" width="6" bestFit="1" customWidth="1"/>
    <col min="3338" max="3338" width="10.21875" bestFit="1" customWidth="1"/>
    <col min="3339" max="3339" width="8" bestFit="1" customWidth="1"/>
    <col min="3340" max="3344" width="6" bestFit="1" customWidth="1"/>
    <col min="3345" max="3345" width="10.21875" bestFit="1" customWidth="1"/>
    <col min="3346" max="3346" width="8" bestFit="1" customWidth="1"/>
    <col min="3347" max="3347" width="10.21875" bestFit="1" customWidth="1"/>
    <col min="3348" max="3348" width="8" bestFit="1" customWidth="1"/>
    <col min="3349" max="3349" width="6" bestFit="1" customWidth="1"/>
    <col min="3350" max="3350" width="10.21875" bestFit="1" customWidth="1"/>
    <col min="3351" max="3351" width="8" bestFit="1" customWidth="1"/>
    <col min="3352" max="3352" width="6" bestFit="1" customWidth="1"/>
    <col min="3353" max="3353" width="10.21875" bestFit="1" customWidth="1"/>
    <col min="3354" max="3354" width="8" bestFit="1" customWidth="1"/>
    <col min="3355" max="3355" width="6" bestFit="1" customWidth="1"/>
    <col min="3356" max="3356" width="10.21875" bestFit="1" customWidth="1"/>
    <col min="3357" max="3357" width="6" bestFit="1" customWidth="1"/>
    <col min="3358" max="3358" width="8.6640625" bestFit="1" customWidth="1"/>
    <col min="3359" max="3359" width="8" bestFit="1" customWidth="1"/>
    <col min="3360" max="3362" width="6" bestFit="1" customWidth="1"/>
    <col min="3363" max="3363" width="10.21875" bestFit="1" customWidth="1"/>
    <col min="3364" max="3364" width="8" bestFit="1" customWidth="1"/>
    <col min="3365" max="3366" width="6" bestFit="1" customWidth="1"/>
    <col min="3367" max="3367" width="10.21875" bestFit="1" customWidth="1"/>
    <col min="3368" max="3368" width="8" bestFit="1" customWidth="1"/>
    <col min="3369" max="3369" width="6" bestFit="1" customWidth="1"/>
    <col min="3370" max="3370" width="10.21875" bestFit="1" customWidth="1"/>
    <col min="3371" max="3371" width="8" bestFit="1" customWidth="1"/>
    <col min="3372" max="3373" width="6" bestFit="1" customWidth="1"/>
    <col min="3374" max="3374" width="10.21875" bestFit="1" customWidth="1"/>
    <col min="3375" max="3375" width="8" bestFit="1" customWidth="1"/>
    <col min="3376" max="3376" width="6" bestFit="1" customWidth="1"/>
    <col min="3377" max="3377" width="4" bestFit="1" customWidth="1"/>
    <col min="3378" max="3378" width="10.21875" bestFit="1" customWidth="1"/>
    <col min="3379" max="3379" width="8" bestFit="1" customWidth="1"/>
    <col min="3380" max="3380" width="6" bestFit="1" customWidth="1"/>
    <col min="3381" max="3381" width="10.21875" bestFit="1" customWidth="1"/>
    <col min="3382" max="3382" width="8" bestFit="1" customWidth="1"/>
    <col min="3383" max="3385" width="6" bestFit="1" customWidth="1"/>
    <col min="3386" max="3386" width="10.21875" bestFit="1" customWidth="1"/>
    <col min="3387" max="3387" width="8" bestFit="1" customWidth="1"/>
    <col min="3388" max="3388" width="6" bestFit="1" customWidth="1"/>
    <col min="3389" max="3389" width="10.21875" bestFit="1" customWidth="1"/>
    <col min="3390" max="3392" width="6" bestFit="1" customWidth="1"/>
    <col min="3393" max="3393" width="4" bestFit="1" customWidth="1"/>
    <col min="3394" max="3394" width="6" bestFit="1" customWidth="1"/>
    <col min="3395" max="3395" width="8.6640625" bestFit="1" customWidth="1"/>
    <col min="3396" max="3396" width="8" bestFit="1" customWidth="1"/>
    <col min="3397" max="3398" width="6" bestFit="1" customWidth="1"/>
    <col min="3399" max="3399" width="10.21875" bestFit="1" customWidth="1"/>
    <col min="3400" max="3400" width="8" bestFit="1" customWidth="1"/>
    <col min="3401" max="3403" width="6" bestFit="1" customWidth="1"/>
    <col min="3404" max="3404" width="10.21875" bestFit="1" customWidth="1"/>
    <col min="3405" max="3405" width="8" bestFit="1" customWidth="1"/>
    <col min="3406" max="3407" width="6" bestFit="1" customWidth="1"/>
    <col min="3408" max="3408" width="10.21875" bestFit="1" customWidth="1"/>
    <col min="3409" max="3409" width="8" bestFit="1" customWidth="1"/>
    <col min="3410" max="3410" width="10.21875" bestFit="1" customWidth="1"/>
    <col min="3411" max="3411" width="8" bestFit="1" customWidth="1"/>
    <col min="3412" max="3412" width="4" bestFit="1" customWidth="1"/>
    <col min="3413" max="3413" width="6" bestFit="1" customWidth="1"/>
    <col min="3414" max="3414" width="10.21875" bestFit="1" customWidth="1"/>
    <col min="3415" max="3415" width="8" bestFit="1" customWidth="1"/>
    <col min="3416" max="3416" width="6" bestFit="1" customWidth="1"/>
    <col min="3417" max="3417" width="10.21875" bestFit="1" customWidth="1"/>
    <col min="3418" max="3418" width="8" bestFit="1" customWidth="1"/>
    <col min="3419" max="3419" width="6" bestFit="1" customWidth="1"/>
    <col min="3420" max="3420" width="10.21875" bestFit="1" customWidth="1"/>
    <col min="3421" max="3421" width="8" bestFit="1" customWidth="1"/>
    <col min="3422" max="3423" width="6" bestFit="1" customWidth="1"/>
    <col min="3424" max="3424" width="10.21875" bestFit="1" customWidth="1"/>
    <col min="3425" max="3425" width="8" bestFit="1" customWidth="1"/>
    <col min="3426" max="3426" width="6" bestFit="1" customWidth="1"/>
    <col min="3427" max="3427" width="10.21875" bestFit="1" customWidth="1"/>
    <col min="3428" max="3428" width="6" bestFit="1" customWidth="1"/>
    <col min="3429" max="3429" width="8.6640625" bestFit="1" customWidth="1"/>
    <col min="3430" max="3430" width="8" bestFit="1" customWidth="1"/>
    <col min="3431" max="3431" width="10.21875" bestFit="1" customWidth="1"/>
    <col min="3432" max="3432" width="8" bestFit="1" customWidth="1"/>
    <col min="3433" max="3433" width="6" bestFit="1" customWidth="1"/>
    <col min="3434" max="3435" width="4" bestFit="1" customWidth="1"/>
    <col min="3436" max="3436" width="10.21875" bestFit="1" customWidth="1"/>
    <col min="3437" max="3437" width="8" bestFit="1" customWidth="1"/>
    <col min="3438" max="3441" width="6" bestFit="1" customWidth="1"/>
    <col min="3442" max="3442" width="10.21875" bestFit="1" customWidth="1"/>
    <col min="3443" max="3443" width="8" bestFit="1" customWidth="1"/>
    <col min="3444" max="3444" width="10.21875" bestFit="1" customWidth="1"/>
    <col min="3445" max="3445" width="8" bestFit="1" customWidth="1"/>
    <col min="3446" max="3446" width="6" bestFit="1" customWidth="1"/>
    <col min="3447" max="3447" width="10.21875" bestFit="1" customWidth="1"/>
    <col min="3448" max="3448" width="8" bestFit="1" customWidth="1"/>
    <col min="3449" max="3449" width="10.21875" bestFit="1" customWidth="1"/>
    <col min="3450" max="3450" width="8" bestFit="1" customWidth="1"/>
    <col min="3451" max="3452" width="6" bestFit="1" customWidth="1"/>
    <col min="3453" max="3453" width="10.21875" bestFit="1" customWidth="1"/>
    <col min="3454" max="3454" width="8" bestFit="1" customWidth="1"/>
    <col min="3455" max="3455" width="10.21875" bestFit="1" customWidth="1"/>
    <col min="3456" max="3456" width="6" bestFit="1" customWidth="1"/>
    <col min="3457" max="3457" width="4" bestFit="1" customWidth="1"/>
    <col min="3458" max="3458" width="8.6640625" bestFit="1" customWidth="1"/>
    <col min="3459" max="3459" width="8" bestFit="1" customWidth="1"/>
    <col min="3460" max="3460" width="10.21875" bestFit="1" customWidth="1"/>
    <col min="3461" max="3461" width="8" bestFit="1" customWidth="1"/>
    <col min="3462" max="3465" width="6" bestFit="1" customWidth="1"/>
    <col min="3466" max="3466" width="10.21875" bestFit="1" customWidth="1"/>
    <col min="3467" max="3467" width="8" bestFit="1" customWidth="1"/>
    <col min="3468" max="3468" width="10.21875" bestFit="1" customWidth="1"/>
    <col min="3469" max="3469" width="8" bestFit="1" customWidth="1"/>
    <col min="3470" max="3470" width="4" bestFit="1" customWidth="1"/>
    <col min="3471" max="3471" width="10.21875" bestFit="1" customWidth="1"/>
    <col min="3472" max="3472" width="8" bestFit="1" customWidth="1"/>
    <col min="3473" max="3473" width="10.21875" bestFit="1" customWidth="1"/>
    <col min="3474" max="3474" width="8" bestFit="1" customWidth="1"/>
    <col min="3475" max="3475" width="10.21875" bestFit="1" customWidth="1"/>
    <col min="3476" max="3476" width="8" bestFit="1" customWidth="1"/>
    <col min="3477" max="3478" width="6" bestFit="1" customWidth="1"/>
    <col min="3479" max="3479" width="10.21875" bestFit="1" customWidth="1"/>
    <col min="3480" max="3480" width="8" bestFit="1" customWidth="1"/>
    <col min="3481" max="3483" width="6" bestFit="1" customWidth="1"/>
    <col min="3484" max="3484" width="10.21875" bestFit="1" customWidth="1"/>
    <col min="3485" max="3486" width="6" bestFit="1" customWidth="1"/>
    <col min="3487" max="3487" width="8.6640625" bestFit="1" customWidth="1"/>
    <col min="3488" max="3488" width="8" bestFit="1" customWidth="1"/>
    <col min="3489" max="3490" width="6" bestFit="1" customWidth="1"/>
    <col min="3491" max="3491" width="10.21875" bestFit="1" customWidth="1"/>
    <col min="3492" max="3492" width="8" bestFit="1" customWidth="1"/>
    <col min="3493" max="3493" width="6" bestFit="1" customWidth="1"/>
    <col min="3494" max="3494" width="10.21875" bestFit="1" customWidth="1"/>
    <col min="3495" max="3495" width="8" bestFit="1" customWidth="1"/>
    <col min="3496" max="3498" width="6" bestFit="1" customWidth="1"/>
    <col min="3499" max="3499" width="10.21875" bestFit="1" customWidth="1"/>
    <col min="3500" max="3500" width="8" bestFit="1" customWidth="1"/>
    <col min="3501" max="3501" width="10.21875" bestFit="1" customWidth="1"/>
    <col min="3502" max="3502" width="8" bestFit="1" customWidth="1"/>
    <col min="3503" max="3503" width="10.21875" bestFit="1" customWidth="1"/>
    <col min="3504" max="3504" width="8" bestFit="1" customWidth="1"/>
    <col min="3505" max="3506" width="6" bestFit="1" customWidth="1"/>
    <col min="3507" max="3507" width="10.21875" bestFit="1" customWidth="1"/>
    <col min="3508" max="3508" width="8" bestFit="1" customWidth="1"/>
    <col min="3509" max="3509" width="10.21875" bestFit="1" customWidth="1"/>
    <col min="3510" max="3510" width="8" bestFit="1" customWidth="1"/>
    <col min="3511" max="3511" width="6" bestFit="1" customWidth="1"/>
    <col min="3512" max="3512" width="10.21875" bestFit="1" customWidth="1"/>
    <col min="3513" max="3513" width="8" bestFit="1" customWidth="1"/>
    <col min="3514" max="3515" width="6" bestFit="1" customWidth="1"/>
    <col min="3516" max="3516" width="4" bestFit="1" customWidth="1"/>
    <col min="3517" max="3517" width="6" bestFit="1" customWidth="1"/>
    <col min="3518" max="3518" width="10.21875" bestFit="1" customWidth="1"/>
    <col min="3519" max="3521" width="6" bestFit="1" customWidth="1"/>
    <col min="3522" max="3522" width="8.6640625" bestFit="1" customWidth="1"/>
    <col min="3523" max="3523" width="8" bestFit="1" customWidth="1"/>
    <col min="3524" max="3524" width="6" bestFit="1" customWidth="1"/>
    <col min="3525" max="3525" width="10.21875" bestFit="1" customWidth="1"/>
    <col min="3526" max="3526" width="8" bestFit="1" customWidth="1"/>
    <col min="3527" max="3529" width="6" bestFit="1" customWidth="1"/>
    <col min="3530" max="3530" width="10.21875" bestFit="1" customWidth="1"/>
    <col min="3531" max="3531" width="8" bestFit="1" customWidth="1"/>
    <col min="3532" max="3532" width="10.21875" bestFit="1" customWidth="1"/>
    <col min="3533" max="3533" width="8" bestFit="1" customWidth="1"/>
    <col min="3534" max="3535" width="6" bestFit="1" customWidth="1"/>
    <col min="3536" max="3536" width="10.21875" bestFit="1" customWidth="1"/>
    <col min="3537" max="3537" width="8" bestFit="1" customWidth="1"/>
    <col min="3538" max="3541" width="6" bestFit="1" customWidth="1"/>
    <col min="3542" max="3542" width="10.21875" bestFit="1" customWidth="1"/>
    <col min="3543" max="3543" width="8" bestFit="1" customWidth="1"/>
    <col min="3544" max="3545" width="6" bestFit="1" customWidth="1"/>
    <col min="3546" max="3546" width="10.21875" bestFit="1" customWidth="1"/>
    <col min="3547" max="3547" width="8" bestFit="1" customWidth="1"/>
    <col min="3548" max="3548" width="10.21875" bestFit="1" customWidth="1"/>
    <col min="3549" max="3549" width="8" bestFit="1" customWidth="1"/>
    <col min="3550" max="3551" width="6" bestFit="1" customWidth="1"/>
    <col min="3552" max="3552" width="10.21875" bestFit="1" customWidth="1"/>
    <col min="3553" max="3553" width="8" bestFit="1" customWidth="1"/>
    <col min="3554" max="3554" width="10.21875" bestFit="1" customWidth="1"/>
    <col min="3555" max="3555" width="6" bestFit="1" customWidth="1"/>
    <col min="3556" max="3556" width="8.6640625" bestFit="1" customWidth="1"/>
    <col min="3557" max="3557" width="8" bestFit="1" customWidth="1"/>
    <col min="3558" max="3558" width="6" bestFit="1" customWidth="1"/>
    <col min="3559" max="3559" width="10.21875" bestFit="1" customWidth="1"/>
    <col min="3560" max="3560" width="8" bestFit="1" customWidth="1"/>
    <col min="3561" max="3561" width="4" bestFit="1" customWidth="1"/>
    <col min="3562" max="3566" width="6" bestFit="1" customWidth="1"/>
    <col min="3567" max="3567" width="10.21875" bestFit="1" customWidth="1"/>
    <col min="3568" max="3568" width="8" bestFit="1" customWidth="1"/>
    <col min="3569" max="3570" width="6" bestFit="1" customWidth="1"/>
    <col min="3571" max="3571" width="10.21875" bestFit="1" customWidth="1"/>
    <col min="3572" max="3572" width="8" bestFit="1" customWidth="1"/>
    <col min="3573" max="3573" width="6" bestFit="1" customWidth="1"/>
    <col min="3574" max="3574" width="10.21875" bestFit="1" customWidth="1"/>
    <col min="3575" max="3575" width="8" bestFit="1" customWidth="1"/>
    <col min="3576" max="3576" width="4" bestFit="1" customWidth="1"/>
    <col min="3577" max="3577" width="10.21875" bestFit="1" customWidth="1"/>
    <col min="3578" max="3578" width="8" bestFit="1" customWidth="1"/>
    <col min="3579" max="3579" width="10.21875" bestFit="1" customWidth="1"/>
    <col min="3580" max="3580" width="8" bestFit="1" customWidth="1"/>
    <col min="3581" max="3581" width="10.21875" bestFit="1" customWidth="1"/>
    <col min="3582" max="3582" width="8" bestFit="1" customWidth="1"/>
    <col min="3583" max="3583" width="10.21875" bestFit="1" customWidth="1"/>
    <col min="3584" max="3586" width="6" bestFit="1" customWidth="1"/>
    <col min="3587" max="3587" width="8.6640625" bestFit="1" customWidth="1"/>
    <col min="3588" max="3588" width="8" bestFit="1" customWidth="1"/>
    <col min="3589" max="3589" width="10.21875" bestFit="1" customWidth="1"/>
    <col min="3590" max="3590" width="8" bestFit="1" customWidth="1"/>
    <col min="3591" max="3591" width="10.21875" bestFit="1" customWidth="1"/>
    <col min="3592" max="3592" width="8" bestFit="1" customWidth="1"/>
    <col min="3593" max="3594" width="6" bestFit="1" customWidth="1"/>
    <col min="3595" max="3595" width="10.21875" bestFit="1" customWidth="1"/>
    <col min="3596" max="3596" width="8" bestFit="1" customWidth="1"/>
    <col min="3597" max="3600" width="6" bestFit="1" customWidth="1"/>
    <col min="3601" max="3601" width="10.21875" bestFit="1" customWidth="1"/>
    <col min="3602" max="3602" width="8" bestFit="1" customWidth="1"/>
    <col min="3603" max="3603" width="4" bestFit="1" customWidth="1"/>
    <col min="3604" max="3604" width="10.21875" bestFit="1" customWidth="1"/>
    <col min="3605" max="3605" width="8" bestFit="1" customWidth="1"/>
    <col min="3606" max="3606" width="6" bestFit="1" customWidth="1"/>
    <col min="3607" max="3607" width="10.21875" bestFit="1" customWidth="1"/>
    <col min="3608" max="3608" width="8" bestFit="1" customWidth="1"/>
    <col min="3609" max="3609" width="6" bestFit="1" customWidth="1"/>
    <col min="3610" max="3610" width="10.21875" bestFit="1" customWidth="1"/>
    <col min="3611" max="3611" width="8" bestFit="1" customWidth="1"/>
    <col min="3612" max="3612" width="10.21875" bestFit="1" customWidth="1"/>
    <col min="3613" max="3613" width="8" bestFit="1" customWidth="1"/>
    <col min="3614" max="3617" width="6" bestFit="1" customWidth="1"/>
    <col min="3618" max="3618" width="10.21875" bestFit="1" customWidth="1"/>
    <col min="3619" max="3619" width="8" bestFit="1" customWidth="1"/>
    <col min="3620" max="3620" width="10.21875" bestFit="1" customWidth="1"/>
    <col min="3621" max="3621" width="8" bestFit="1" customWidth="1"/>
    <col min="3622" max="3622" width="10.21875" bestFit="1" customWidth="1"/>
    <col min="3623" max="3623" width="8" bestFit="1" customWidth="1"/>
    <col min="3624" max="3624" width="4" bestFit="1" customWidth="1"/>
    <col min="3625" max="3625" width="10.21875" bestFit="1" customWidth="1"/>
    <col min="3626" max="3626" width="8" bestFit="1" customWidth="1"/>
    <col min="3627" max="3631" width="6" bestFit="1" customWidth="1"/>
    <col min="3632" max="3632" width="10.21875" bestFit="1" customWidth="1"/>
    <col min="3633" max="3633" width="8" bestFit="1" customWidth="1"/>
    <col min="3634" max="3634" width="6" bestFit="1" customWidth="1"/>
    <col min="3635" max="3635" width="10.21875" bestFit="1" customWidth="1"/>
    <col min="3636" max="3636" width="8" bestFit="1" customWidth="1"/>
    <col min="3637" max="3637" width="4" bestFit="1" customWidth="1"/>
    <col min="3638" max="3638" width="6" bestFit="1" customWidth="1"/>
    <col min="3639" max="3639" width="10.21875" bestFit="1" customWidth="1"/>
    <col min="3640" max="3640" width="6" bestFit="1" customWidth="1"/>
    <col min="3641" max="3641" width="4" bestFit="1" customWidth="1"/>
    <col min="3642" max="3642" width="8.6640625" bestFit="1" customWidth="1"/>
    <col min="3643" max="3643" width="8" bestFit="1" customWidth="1"/>
    <col min="3644" max="3644" width="6" bestFit="1" customWidth="1"/>
    <col min="3645" max="3645" width="10.21875" bestFit="1" customWidth="1"/>
    <col min="3646" max="3646" width="8" bestFit="1" customWidth="1"/>
    <col min="3647" max="3647" width="6" bestFit="1" customWidth="1"/>
    <col min="3648" max="3648" width="10.21875" bestFit="1" customWidth="1"/>
    <col min="3649" max="3649" width="8" bestFit="1" customWidth="1"/>
    <col min="3650" max="3650" width="6" bestFit="1" customWidth="1"/>
    <col min="3651" max="3651" width="10.21875" bestFit="1" customWidth="1"/>
    <col min="3652" max="3652" width="8" bestFit="1" customWidth="1"/>
    <col min="3653" max="3653" width="10.21875" bestFit="1" customWidth="1"/>
    <col min="3654" max="3654" width="8" bestFit="1" customWidth="1"/>
    <col min="3655" max="3655" width="10.21875" bestFit="1" customWidth="1"/>
    <col min="3656" max="3656" width="8" bestFit="1" customWidth="1"/>
    <col min="3657" max="3657" width="10.21875" bestFit="1" customWidth="1"/>
    <col min="3658" max="3658" width="8" bestFit="1" customWidth="1"/>
    <col min="3659" max="3659" width="4" bestFit="1" customWidth="1"/>
    <col min="3660" max="3660" width="10.21875" bestFit="1" customWidth="1"/>
    <col min="3661" max="3661" width="8" bestFit="1" customWidth="1"/>
    <col min="3662" max="3664" width="6" bestFit="1" customWidth="1"/>
    <col min="3665" max="3665" width="10.21875" bestFit="1" customWidth="1"/>
    <col min="3666" max="3666" width="8" bestFit="1" customWidth="1"/>
    <col min="3667" max="3668" width="6" bestFit="1" customWidth="1"/>
    <col min="3669" max="3669" width="10.21875" bestFit="1" customWidth="1"/>
    <col min="3670" max="3670" width="6" bestFit="1" customWidth="1"/>
    <col min="3671" max="3671" width="8.6640625" bestFit="1" customWidth="1"/>
    <col min="3672" max="3672" width="8" bestFit="1" customWidth="1"/>
    <col min="3673" max="3673" width="10.21875" bestFit="1" customWidth="1"/>
    <col min="3674" max="3674" width="8" bestFit="1" customWidth="1"/>
    <col min="3675" max="3675" width="10.21875" bestFit="1" customWidth="1"/>
    <col min="3676" max="3676" width="8" bestFit="1" customWidth="1"/>
    <col min="3677" max="3677" width="6" bestFit="1" customWidth="1"/>
    <col min="3678" max="3678" width="10.21875" bestFit="1" customWidth="1"/>
    <col min="3679" max="3679" width="8" bestFit="1" customWidth="1"/>
    <col min="3680" max="3681" width="6" bestFit="1" customWidth="1"/>
    <col min="3682" max="3682" width="10.21875" bestFit="1" customWidth="1"/>
    <col min="3683" max="3683" width="8" bestFit="1" customWidth="1"/>
    <col min="3684" max="3684" width="6" bestFit="1" customWidth="1"/>
    <col min="3685" max="3685" width="10.21875" bestFit="1" customWidth="1"/>
    <col min="3686" max="3686" width="8" bestFit="1" customWidth="1"/>
    <col min="3687" max="3687" width="10.21875" bestFit="1" customWidth="1"/>
    <col min="3688" max="3688" width="8" bestFit="1" customWidth="1"/>
    <col min="3689" max="3690" width="6" bestFit="1" customWidth="1"/>
    <col min="3691" max="3691" width="10.21875" bestFit="1" customWidth="1"/>
    <col min="3692" max="3692" width="6" bestFit="1" customWidth="1"/>
    <col min="3693" max="3693" width="8.6640625" bestFit="1" customWidth="1"/>
    <col min="3694" max="3694" width="8" bestFit="1" customWidth="1"/>
    <col min="3695" max="3695" width="10.21875" bestFit="1" customWidth="1"/>
    <col min="3696" max="3696" width="8" bestFit="1" customWidth="1"/>
    <col min="3697" max="3697" width="6" bestFit="1" customWidth="1"/>
    <col min="3698" max="3698" width="10.21875" bestFit="1" customWidth="1"/>
    <col min="3699" max="3699" width="8" bestFit="1" customWidth="1"/>
    <col min="3700" max="3700" width="10.21875" bestFit="1" customWidth="1"/>
    <col min="3701" max="3701" width="8" bestFit="1" customWidth="1"/>
    <col min="3702" max="3702" width="10.21875" bestFit="1" customWidth="1"/>
    <col min="3703" max="3703" width="8" bestFit="1" customWidth="1"/>
    <col min="3704" max="3704" width="6" bestFit="1" customWidth="1"/>
    <col min="3705" max="3705" width="10.21875" bestFit="1" customWidth="1"/>
    <col min="3706" max="3706" width="8" bestFit="1" customWidth="1"/>
    <col min="3707" max="3707" width="10.21875" bestFit="1" customWidth="1"/>
    <col min="3708" max="3709" width="6" bestFit="1" customWidth="1"/>
    <col min="3710" max="3710" width="8.6640625" bestFit="1" customWidth="1"/>
    <col min="3711" max="3711" width="8" bestFit="1" customWidth="1"/>
    <col min="3712" max="3713" width="6" bestFit="1" customWidth="1"/>
    <col min="3714" max="3714" width="10.21875" bestFit="1" customWidth="1"/>
    <col min="3715" max="3715" width="8" bestFit="1" customWidth="1"/>
    <col min="3716" max="3716" width="10.21875" bestFit="1" customWidth="1"/>
    <col min="3717" max="3717" width="8" bestFit="1" customWidth="1"/>
    <col min="3718" max="3718" width="6" bestFit="1" customWidth="1"/>
    <col min="3719" max="3719" width="10.21875" bestFit="1" customWidth="1"/>
    <col min="3720" max="3720" width="8" bestFit="1" customWidth="1"/>
    <col min="3721" max="3721" width="10.21875" bestFit="1" customWidth="1"/>
    <col min="3722" max="3722" width="8" bestFit="1" customWidth="1"/>
    <col min="3723" max="3723" width="10.21875" bestFit="1" customWidth="1"/>
    <col min="3724" max="3724" width="8" bestFit="1" customWidth="1"/>
    <col min="3725" max="3725" width="6" bestFit="1" customWidth="1"/>
    <col min="3726" max="3726" width="10.21875" bestFit="1" customWidth="1"/>
    <col min="3727" max="3727" width="8" bestFit="1" customWidth="1"/>
    <col min="3728" max="3728" width="6" bestFit="1" customWidth="1"/>
    <col min="3729" max="3729" width="10.21875" bestFit="1" customWidth="1"/>
    <col min="3730" max="3730" width="8" bestFit="1" customWidth="1"/>
    <col min="3731" max="3731" width="10.21875" bestFit="1" customWidth="1"/>
    <col min="3732" max="3732" width="6" bestFit="1" customWidth="1"/>
    <col min="3733" max="3733" width="8.6640625" bestFit="1" customWidth="1"/>
    <col min="3734" max="3734" width="8" bestFit="1" customWidth="1"/>
    <col min="3735" max="3735" width="10.21875" bestFit="1" customWidth="1"/>
    <col min="3736" max="3736" width="8" bestFit="1" customWidth="1"/>
    <col min="3737" max="3737" width="6" bestFit="1" customWidth="1"/>
    <col min="3738" max="3738" width="10.21875" bestFit="1" customWidth="1"/>
    <col min="3739" max="3739" width="8" bestFit="1" customWidth="1"/>
    <col min="3740" max="3741" width="6" bestFit="1" customWidth="1"/>
    <col min="3742" max="3742" width="10.21875" bestFit="1" customWidth="1"/>
    <col min="3743" max="3743" width="8" bestFit="1" customWidth="1"/>
    <col min="3744" max="3744" width="6" bestFit="1" customWidth="1"/>
    <col min="3745" max="3745" width="10.21875" bestFit="1" customWidth="1"/>
    <col min="3746" max="3746" width="8" bestFit="1" customWidth="1"/>
    <col min="3747" max="3749" width="6" bestFit="1" customWidth="1"/>
    <col min="3750" max="3750" width="10.21875" bestFit="1" customWidth="1"/>
    <col min="3751" max="3751" width="8" bestFit="1" customWidth="1"/>
    <col min="3752" max="3752" width="10.21875" bestFit="1" customWidth="1"/>
    <col min="3753" max="3753" width="8" bestFit="1" customWidth="1"/>
    <col min="3754" max="3754" width="10.21875" bestFit="1" customWidth="1"/>
    <col min="3755" max="3755" width="6" bestFit="1" customWidth="1"/>
    <col min="3756" max="3756" width="4" bestFit="1" customWidth="1"/>
    <col min="3757" max="3759" width="6" bestFit="1" customWidth="1"/>
    <col min="3760" max="3760" width="8.6640625" bestFit="1" customWidth="1"/>
    <col min="3761" max="3761" width="8" bestFit="1" customWidth="1"/>
    <col min="3762" max="3762" width="6" bestFit="1" customWidth="1"/>
    <col min="3763" max="3763" width="4" bestFit="1" customWidth="1"/>
    <col min="3764" max="3764" width="10.21875" bestFit="1" customWidth="1"/>
    <col min="3765" max="3765" width="8" bestFit="1" customWidth="1"/>
    <col min="3766" max="3766" width="6" bestFit="1" customWidth="1"/>
    <col min="3767" max="3767" width="10.21875" bestFit="1" customWidth="1"/>
    <col min="3768" max="3768" width="8" bestFit="1" customWidth="1"/>
    <col min="3769" max="3769" width="6" bestFit="1" customWidth="1"/>
    <col min="3770" max="3770" width="10.21875" bestFit="1" customWidth="1"/>
    <col min="3771" max="3771" width="8" bestFit="1" customWidth="1"/>
    <col min="3772" max="3772" width="10.21875" bestFit="1" customWidth="1"/>
    <col min="3773" max="3773" width="8" bestFit="1" customWidth="1"/>
    <col min="3774" max="3774" width="10.21875" bestFit="1" customWidth="1"/>
    <col min="3775" max="3775" width="8" bestFit="1" customWidth="1"/>
    <col min="3776" max="3776" width="10.21875" bestFit="1" customWidth="1"/>
    <col min="3777" max="3777" width="8" bestFit="1" customWidth="1"/>
    <col min="3778" max="3778" width="6" bestFit="1" customWidth="1"/>
    <col min="3779" max="3779" width="10.21875" bestFit="1" customWidth="1"/>
    <col min="3780" max="3780" width="6" bestFit="1" customWidth="1"/>
    <col min="3781" max="3781" width="8.6640625" bestFit="1" customWidth="1"/>
    <col min="3782" max="3782" width="8" bestFit="1" customWidth="1"/>
    <col min="3783" max="3783" width="6" bestFit="1" customWidth="1"/>
    <col min="3784" max="3784" width="10.21875" bestFit="1" customWidth="1"/>
    <col min="3785" max="3785" width="8" bestFit="1" customWidth="1"/>
    <col min="3786" max="3786" width="6" bestFit="1" customWidth="1"/>
    <col min="3787" max="3787" width="10.21875" bestFit="1" customWidth="1"/>
    <col min="3788" max="3788" width="8" bestFit="1" customWidth="1"/>
    <col min="3789" max="3790" width="4" bestFit="1" customWidth="1"/>
    <col min="3791" max="3791" width="10.21875" bestFit="1" customWidth="1"/>
    <col min="3792" max="3792" width="8" bestFit="1" customWidth="1"/>
    <col min="3793" max="3793" width="10.21875" bestFit="1" customWidth="1"/>
    <col min="3794" max="3794" width="8" bestFit="1" customWidth="1"/>
    <col min="3795" max="3795" width="10.21875" bestFit="1" customWidth="1"/>
    <col min="3796" max="3796" width="8" bestFit="1" customWidth="1"/>
    <col min="3797" max="3797" width="10.21875" bestFit="1" customWidth="1"/>
    <col min="3798" max="3798" width="8" bestFit="1" customWidth="1"/>
    <col min="3799" max="3799" width="6" bestFit="1" customWidth="1"/>
    <col min="3800" max="3800" width="10.21875" bestFit="1" customWidth="1"/>
    <col min="3801" max="3801" width="8" bestFit="1" customWidth="1"/>
    <col min="3802" max="3802" width="10.21875" bestFit="1" customWidth="1"/>
    <col min="3803" max="3803" width="8" bestFit="1" customWidth="1"/>
    <col min="3804" max="3804" width="10.21875" bestFit="1" customWidth="1"/>
    <col min="3805" max="3805" width="8" bestFit="1" customWidth="1"/>
    <col min="3806" max="3806" width="10.21875" bestFit="1" customWidth="1"/>
    <col min="3807" max="3807" width="8" bestFit="1" customWidth="1"/>
    <col min="3808" max="3808" width="10.21875" bestFit="1" customWidth="1"/>
    <col min="3809" max="3809" width="8" bestFit="1" customWidth="1"/>
    <col min="3810" max="3811" width="6" bestFit="1" customWidth="1"/>
    <col min="3812" max="3812" width="10.21875" bestFit="1" customWidth="1"/>
    <col min="3813" max="3813" width="8" bestFit="1" customWidth="1"/>
    <col min="3814" max="3814" width="10.21875" bestFit="1" customWidth="1"/>
    <col min="3815" max="3815" width="8" bestFit="1" customWidth="1"/>
    <col min="3816" max="3816" width="10.21875" bestFit="1" customWidth="1"/>
    <col min="3817" max="3817" width="8" bestFit="1" customWidth="1"/>
    <col min="3818" max="3819" width="6" bestFit="1" customWidth="1"/>
    <col min="3820" max="3820" width="10.21875" bestFit="1" customWidth="1"/>
    <col min="3821" max="3821" width="8" bestFit="1" customWidth="1"/>
    <col min="3822" max="3822" width="10.21875" bestFit="1" customWidth="1"/>
    <col min="3823" max="3823" width="8" bestFit="1" customWidth="1"/>
    <col min="3824" max="3825" width="6" bestFit="1" customWidth="1"/>
    <col min="3826" max="3826" width="10.21875" bestFit="1" customWidth="1"/>
    <col min="3827" max="3827" width="8" bestFit="1" customWidth="1"/>
    <col min="3828" max="3828" width="10.21875" bestFit="1" customWidth="1"/>
    <col min="3829" max="3829" width="8" bestFit="1" customWidth="1"/>
    <col min="3830" max="3830" width="4" bestFit="1" customWidth="1"/>
    <col min="3831" max="3831" width="10.21875" bestFit="1" customWidth="1"/>
    <col min="3832" max="3832" width="8" bestFit="1" customWidth="1"/>
    <col min="3833" max="3833" width="10.21875" bestFit="1" customWidth="1"/>
    <col min="3834" max="3834" width="8" bestFit="1" customWidth="1"/>
    <col min="3835" max="3835" width="10.21875" bestFit="1" customWidth="1"/>
    <col min="3836" max="3837" width="6" bestFit="1" customWidth="1"/>
    <col min="3838" max="3838" width="8.6640625" bestFit="1" customWidth="1"/>
    <col min="3839" max="3839" width="8" bestFit="1" customWidth="1"/>
    <col min="3840" max="3840" width="10.21875" bestFit="1" customWidth="1"/>
    <col min="3841" max="3841" width="8" bestFit="1" customWidth="1"/>
    <col min="3842" max="3842" width="10.21875" bestFit="1" customWidth="1"/>
    <col min="3843" max="3843" width="6" bestFit="1" customWidth="1"/>
    <col min="3844" max="3844" width="8.6640625" bestFit="1" customWidth="1"/>
    <col min="3845" max="3845" width="8" bestFit="1" customWidth="1"/>
    <col min="3846" max="3846" width="4" bestFit="1" customWidth="1"/>
    <col min="3847" max="3847" width="10.21875" bestFit="1" customWidth="1"/>
    <col min="3848" max="3848" width="8" bestFit="1" customWidth="1"/>
    <col min="3849" max="3849" width="10.21875" bestFit="1" customWidth="1"/>
    <col min="3850" max="3850" width="8" bestFit="1" customWidth="1"/>
    <col min="3851" max="3851" width="10.21875" bestFit="1" customWidth="1"/>
    <col min="3852" max="3852" width="8" bestFit="1" customWidth="1"/>
    <col min="3853" max="3853" width="6" bestFit="1" customWidth="1"/>
    <col min="3854" max="3854" width="10.21875" bestFit="1" customWidth="1"/>
    <col min="3855" max="3855" width="8" bestFit="1" customWidth="1"/>
    <col min="3856" max="3856" width="10.21875" bestFit="1" customWidth="1"/>
    <col min="3857" max="3857" width="8" bestFit="1" customWidth="1"/>
    <col min="3858" max="3858" width="6" bestFit="1" customWidth="1"/>
    <col min="3859" max="3859" width="10.21875" bestFit="1" customWidth="1"/>
    <col min="3860" max="3860" width="8" bestFit="1" customWidth="1"/>
    <col min="3861" max="3861" width="10.21875" bestFit="1" customWidth="1"/>
    <col min="3862" max="3862" width="8" bestFit="1" customWidth="1"/>
    <col min="3863" max="3863" width="6" bestFit="1" customWidth="1"/>
    <col min="3864" max="3864" width="10.21875" bestFit="1" customWidth="1"/>
    <col min="3865" max="3865" width="8" bestFit="1" customWidth="1"/>
    <col min="3866" max="3866" width="10.21875" bestFit="1" customWidth="1"/>
    <col min="3867" max="3867" width="8" bestFit="1" customWidth="1"/>
    <col min="3868" max="3868" width="10.21875" bestFit="1" customWidth="1"/>
    <col min="3869" max="3869" width="8" bestFit="1" customWidth="1"/>
    <col min="3870" max="3870" width="10.21875" bestFit="1" customWidth="1"/>
    <col min="3871" max="3871" width="8" bestFit="1" customWidth="1"/>
    <col min="3872" max="3872" width="10.21875" bestFit="1" customWidth="1"/>
    <col min="3873" max="3873" width="8" bestFit="1" customWidth="1"/>
    <col min="3874" max="3874" width="10.21875" bestFit="1" customWidth="1"/>
    <col min="3875" max="3875" width="8" bestFit="1" customWidth="1"/>
    <col min="3876" max="3876" width="10.21875" bestFit="1" customWidth="1"/>
    <col min="3877" max="3877" width="8" bestFit="1" customWidth="1"/>
    <col min="3878" max="3878" width="10.21875" bestFit="1" customWidth="1"/>
    <col min="3879" max="3879" width="8" bestFit="1" customWidth="1"/>
    <col min="3880" max="3880" width="10.21875" bestFit="1" customWidth="1"/>
    <col min="3881" max="3881" width="8" bestFit="1" customWidth="1"/>
    <col min="3882" max="3882" width="10.21875" bestFit="1" customWidth="1"/>
    <col min="3883" max="3883" width="8" bestFit="1" customWidth="1"/>
    <col min="3884" max="3884" width="10.21875" bestFit="1" customWidth="1"/>
    <col min="3885" max="3885" width="8" bestFit="1" customWidth="1"/>
    <col min="3886" max="3886" width="10.21875" bestFit="1" customWidth="1"/>
    <col min="3887" max="3887" width="8" bestFit="1" customWidth="1"/>
    <col min="3888" max="3888" width="10.21875" bestFit="1" customWidth="1"/>
    <col min="3889" max="3889" width="8" bestFit="1" customWidth="1"/>
    <col min="3890" max="3890" width="10.21875" bestFit="1" customWidth="1"/>
    <col min="3891" max="3891" width="8" bestFit="1" customWidth="1"/>
    <col min="3892" max="3892" width="6" bestFit="1" customWidth="1"/>
    <col min="3893" max="3893" width="10.21875" bestFit="1" customWidth="1"/>
    <col min="3894" max="3894" width="8" bestFit="1" customWidth="1"/>
    <col min="3895" max="3895" width="6" bestFit="1" customWidth="1"/>
    <col min="3896" max="3896" width="10.21875" bestFit="1" customWidth="1"/>
    <col min="3897" max="3897" width="8" bestFit="1" customWidth="1"/>
    <col min="3898" max="3898" width="10.21875" bestFit="1" customWidth="1"/>
    <col min="3899" max="3899" width="8" bestFit="1" customWidth="1"/>
    <col min="3900" max="3900" width="10.21875" bestFit="1" customWidth="1"/>
    <col min="3901" max="3901" width="8" bestFit="1" customWidth="1"/>
    <col min="3902" max="3902" width="6" bestFit="1" customWidth="1"/>
    <col min="3903" max="3903" width="10.21875" bestFit="1" customWidth="1"/>
    <col min="3904" max="3904" width="8" bestFit="1" customWidth="1"/>
    <col min="3905" max="3905" width="10.21875" bestFit="1" customWidth="1"/>
    <col min="3906" max="3906" width="8" bestFit="1" customWidth="1"/>
    <col min="3907" max="3907" width="10.21875" bestFit="1" customWidth="1"/>
    <col min="3908" max="3908" width="8" bestFit="1" customWidth="1"/>
    <col min="3909" max="3909" width="10.21875" bestFit="1" customWidth="1"/>
    <col min="3910" max="3910" width="8" bestFit="1" customWidth="1"/>
    <col min="3911" max="3911" width="10.21875" bestFit="1" customWidth="1"/>
    <col min="3912" max="3912" width="8" bestFit="1" customWidth="1"/>
    <col min="3913" max="3913" width="10.21875" bestFit="1" customWidth="1"/>
    <col min="3914" max="3914" width="8" bestFit="1" customWidth="1"/>
    <col min="3915" max="3915" width="10.21875" bestFit="1" customWidth="1"/>
    <col min="3916" max="3916" width="8" bestFit="1" customWidth="1"/>
    <col min="3917" max="3917" width="6" bestFit="1" customWidth="1"/>
    <col min="3918" max="3918" width="10.21875" bestFit="1" customWidth="1"/>
    <col min="3919" max="3919" width="8" bestFit="1" customWidth="1"/>
    <col min="3920" max="3920" width="10.21875" bestFit="1" customWidth="1"/>
    <col min="3921" max="3921" width="8" bestFit="1" customWidth="1"/>
    <col min="3922" max="3922" width="10.21875" bestFit="1" customWidth="1"/>
    <col min="3923" max="3923" width="8" bestFit="1" customWidth="1"/>
    <col min="3924" max="3924" width="6" bestFit="1" customWidth="1"/>
    <col min="3925" max="3925" width="10.21875" bestFit="1" customWidth="1"/>
    <col min="3926" max="3926" width="8" bestFit="1" customWidth="1"/>
    <col min="3927" max="3927" width="6" bestFit="1" customWidth="1"/>
    <col min="3928" max="3928" width="10.21875" bestFit="1" customWidth="1"/>
    <col min="3929" max="3929" width="8" bestFit="1" customWidth="1"/>
    <col min="3930" max="3930" width="10.21875" bestFit="1" customWidth="1"/>
    <col min="3931" max="3931" width="8" bestFit="1" customWidth="1"/>
    <col min="3932" max="3932" width="10.21875" bestFit="1" customWidth="1"/>
    <col min="3933" max="3936" width="6" bestFit="1" customWidth="1"/>
    <col min="3937" max="3937" width="8.6640625" bestFit="1" customWidth="1"/>
    <col min="3938" max="3938" width="8" bestFit="1" customWidth="1"/>
    <col min="3939" max="3939" width="10.21875" bestFit="1" customWidth="1"/>
    <col min="3940" max="3940" width="8" bestFit="1" customWidth="1"/>
    <col min="3941" max="3942" width="6" bestFit="1" customWidth="1"/>
    <col min="3943" max="3943" width="10.21875" bestFit="1" customWidth="1"/>
    <col min="3944" max="3944" width="8" bestFit="1" customWidth="1"/>
    <col min="3945" max="3945" width="10.21875" bestFit="1" customWidth="1"/>
    <col min="3946" max="3946" width="8" bestFit="1" customWidth="1"/>
    <col min="3947" max="3947" width="10.21875" bestFit="1" customWidth="1"/>
    <col min="3948" max="3948" width="6" bestFit="1" customWidth="1"/>
    <col min="3949" max="3949" width="8.6640625" bestFit="1" customWidth="1"/>
    <col min="3950" max="3950" width="8" bestFit="1" customWidth="1"/>
    <col min="3951" max="3951" width="10.21875" bestFit="1" customWidth="1"/>
    <col min="3952" max="3952" width="8" bestFit="1" customWidth="1"/>
    <col min="3953" max="3953" width="10.21875" bestFit="1" customWidth="1"/>
    <col min="3954" max="3954" width="8" bestFit="1" customWidth="1"/>
    <col min="3955" max="3955" width="10.21875" bestFit="1" customWidth="1"/>
    <col min="3956" max="3956" width="8" bestFit="1" customWidth="1"/>
    <col min="3957" max="3957" width="10.21875" bestFit="1" customWidth="1"/>
    <col min="3958" max="3958" width="8" bestFit="1" customWidth="1"/>
    <col min="3959" max="3959" width="10.21875" bestFit="1" customWidth="1"/>
    <col min="3960" max="3960" width="8" bestFit="1" customWidth="1"/>
    <col min="3961" max="3961" width="10.21875" bestFit="1" customWidth="1"/>
    <col min="3962" max="3962" width="8" bestFit="1" customWidth="1"/>
    <col min="3963" max="3963" width="10.21875" bestFit="1" customWidth="1"/>
    <col min="3964" max="3964" width="8" bestFit="1" customWidth="1"/>
    <col min="3965" max="3965" width="10.21875" bestFit="1" customWidth="1"/>
    <col min="3966" max="3966" width="8" bestFit="1" customWidth="1"/>
    <col min="3967" max="3967" width="10.21875" bestFit="1" customWidth="1"/>
    <col min="3968" max="3968" width="8" bestFit="1" customWidth="1"/>
    <col min="3969" max="3969" width="10.21875" bestFit="1" customWidth="1"/>
    <col min="3970" max="3970" width="8" bestFit="1" customWidth="1"/>
    <col min="3971" max="3971" width="10.21875" bestFit="1" customWidth="1"/>
    <col min="3972" max="3972" width="6" bestFit="1" customWidth="1"/>
    <col min="3973" max="3973" width="8.6640625" bestFit="1" customWidth="1"/>
    <col min="3974" max="3974" width="8" bestFit="1" customWidth="1"/>
    <col min="3975" max="3975" width="10.21875" bestFit="1" customWidth="1"/>
    <col min="3976" max="3976" width="8" bestFit="1" customWidth="1"/>
    <col min="3977" max="3977" width="10.21875" bestFit="1" customWidth="1"/>
    <col min="3978" max="3978" width="8" bestFit="1" customWidth="1"/>
    <col min="3979" max="3979" width="10.21875" bestFit="1" customWidth="1"/>
    <col min="3980" max="3980" width="8" bestFit="1" customWidth="1"/>
    <col min="3981" max="3981" width="10.21875" bestFit="1" customWidth="1"/>
    <col min="3982" max="3982" width="8" bestFit="1" customWidth="1"/>
    <col min="3983" max="3983" width="10.21875" bestFit="1" customWidth="1"/>
    <col min="3984" max="3984" width="8" bestFit="1" customWidth="1"/>
    <col min="3985" max="3985" width="10.21875" bestFit="1" customWidth="1"/>
    <col min="3986" max="3986" width="8" bestFit="1" customWidth="1"/>
    <col min="3987" max="3987" width="10.21875" bestFit="1" customWidth="1"/>
    <col min="3988" max="3988" width="8" bestFit="1" customWidth="1"/>
    <col min="3989" max="3989" width="10.21875" bestFit="1" customWidth="1"/>
    <col min="3990" max="3990" width="8" bestFit="1" customWidth="1"/>
    <col min="3991" max="3991" width="6" bestFit="1" customWidth="1"/>
    <col min="3992" max="3992" width="10.21875" bestFit="1" customWidth="1"/>
    <col min="3993" max="3993" width="8" bestFit="1" customWidth="1"/>
    <col min="3994" max="3994" width="10.21875" bestFit="1" customWidth="1"/>
    <col min="3995" max="3995" width="8" bestFit="1" customWidth="1"/>
    <col min="3996" max="3996" width="10.21875" bestFit="1" customWidth="1"/>
    <col min="3997" max="3997" width="8" bestFit="1" customWidth="1"/>
    <col min="3998" max="3998" width="10.21875" bestFit="1" customWidth="1"/>
    <col min="3999" max="3999" width="8" bestFit="1" customWidth="1"/>
    <col min="4000" max="4000" width="4" bestFit="1" customWidth="1"/>
    <col min="4001" max="4001" width="10.21875" bestFit="1" customWidth="1"/>
    <col min="4002" max="4002" width="8" bestFit="1" customWidth="1"/>
    <col min="4003" max="4003" width="10.21875" bestFit="1" customWidth="1"/>
    <col min="4004" max="4004" width="8" bestFit="1" customWidth="1"/>
    <col min="4005" max="4005" width="10.21875" bestFit="1" customWidth="1"/>
    <col min="4006" max="4006" width="8" bestFit="1" customWidth="1"/>
    <col min="4007" max="4007" width="10.21875" bestFit="1" customWidth="1"/>
    <col min="4008" max="4008" width="8" bestFit="1" customWidth="1"/>
    <col min="4009" max="4009" width="6" bestFit="1" customWidth="1"/>
    <col min="4010" max="4010" width="10.21875" bestFit="1" customWidth="1"/>
    <col min="4011" max="4011" width="8" bestFit="1" customWidth="1"/>
    <col min="4012" max="4012" width="10.21875" bestFit="1" customWidth="1"/>
    <col min="4013" max="4013" width="8" bestFit="1" customWidth="1"/>
    <col min="4014" max="4014" width="10.21875" bestFit="1" customWidth="1"/>
    <col min="4015" max="4015" width="8" bestFit="1" customWidth="1"/>
    <col min="4016" max="4016" width="6" bestFit="1" customWidth="1"/>
    <col min="4017" max="4017" width="10.21875" bestFit="1" customWidth="1"/>
    <col min="4018" max="4018" width="8" bestFit="1" customWidth="1"/>
    <col min="4019" max="4019" width="10.21875" bestFit="1" customWidth="1"/>
    <col min="4020" max="4020" width="8" bestFit="1" customWidth="1"/>
    <col min="4021" max="4021" width="10.21875" bestFit="1" customWidth="1"/>
    <col min="4022" max="4022" width="8" bestFit="1" customWidth="1"/>
    <col min="4023" max="4023" width="10.21875" bestFit="1" customWidth="1"/>
    <col min="4024" max="4024" width="8" bestFit="1" customWidth="1"/>
    <col min="4025" max="4025" width="10.21875" bestFit="1" customWidth="1"/>
    <col min="4026" max="4026" width="8" bestFit="1" customWidth="1"/>
    <col min="4027" max="4027" width="10.21875" bestFit="1" customWidth="1"/>
    <col min="4028" max="4028" width="8" bestFit="1" customWidth="1"/>
    <col min="4029" max="4029" width="10.21875" bestFit="1" customWidth="1"/>
    <col min="4030" max="4030" width="8" bestFit="1" customWidth="1"/>
    <col min="4031" max="4031" width="6" bestFit="1" customWidth="1"/>
    <col min="4032" max="4032" width="10.21875" bestFit="1" customWidth="1"/>
    <col min="4033" max="4033" width="8" bestFit="1" customWidth="1"/>
    <col min="4034" max="4034" width="10.21875" bestFit="1" customWidth="1"/>
    <col min="4035" max="4035" width="8" bestFit="1" customWidth="1"/>
    <col min="4036" max="4036" width="10.21875" bestFit="1" customWidth="1"/>
    <col min="4037" max="4037" width="8" bestFit="1" customWidth="1"/>
    <col min="4038" max="4038" width="10.21875" bestFit="1" customWidth="1"/>
    <col min="4039" max="4039" width="8" bestFit="1" customWidth="1"/>
    <col min="4040" max="4040" width="10.21875" bestFit="1" customWidth="1"/>
    <col min="4041" max="4041" width="8" bestFit="1" customWidth="1"/>
    <col min="4042" max="4042" width="6" bestFit="1" customWidth="1"/>
    <col min="4043" max="4043" width="10.21875" bestFit="1" customWidth="1"/>
    <col min="4044" max="4044" width="8" bestFit="1" customWidth="1"/>
    <col min="4045" max="4045" width="10.21875" bestFit="1" customWidth="1"/>
    <col min="4046" max="4046" width="8" bestFit="1" customWidth="1"/>
    <col min="4047" max="4047" width="10.21875" bestFit="1" customWidth="1"/>
    <col min="4048" max="4048" width="8" bestFit="1" customWidth="1"/>
    <col min="4049" max="4049" width="10.21875" bestFit="1" customWidth="1"/>
    <col min="4050" max="4050" width="8" bestFit="1" customWidth="1"/>
    <col min="4051" max="4051" width="10.21875" bestFit="1" customWidth="1"/>
    <col min="4052" max="4052" width="8" bestFit="1" customWidth="1"/>
    <col min="4053" max="4053" width="10.21875" bestFit="1" customWidth="1"/>
    <col min="4054" max="4054" width="8" bestFit="1" customWidth="1"/>
    <col min="4055" max="4055" width="10.21875" bestFit="1" customWidth="1"/>
    <col min="4056" max="4056" width="6" bestFit="1" customWidth="1"/>
    <col min="4057" max="4057" width="8.6640625" bestFit="1" customWidth="1"/>
    <col min="4058" max="4058" width="8" bestFit="1" customWidth="1"/>
    <col min="4059" max="4059" width="10.21875" bestFit="1" customWidth="1"/>
    <col min="4060" max="4060" width="8" bestFit="1" customWidth="1"/>
    <col min="4061" max="4061" width="10.21875" bestFit="1" customWidth="1"/>
    <col min="4062" max="4062" width="8" bestFit="1" customWidth="1"/>
    <col min="4063" max="4063" width="10.21875" bestFit="1" customWidth="1"/>
    <col min="4064" max="4064" width="8" bestFit="1" customWidth="1"/>
    <col min="4065" max="4065" width="10.21875" bestFit="1" customWidth="1"/>
    <col min="4066" max="4066" width="8" bestFit="1" customWidth="1"/>
    <col min="4067" max="4067" width="10.21875" bestFit="1" customWidth="1"/>
    <col min="4068" max="4068" width="9" bestFit="1" customWidth="1"/>
    <col min="4069" max="4069" width="6" bestFit="1" customWidth="1"/>
    <col min="4070" max="4070" width="4" bestFit="1" customWidth="1"/>
    <col min="4071" max="4076" width="6" bestFit="1" customWidth="1"/>
    <col min="4077" max="4077" width="4" bestFit="1" customWidth="1"/>
    <col min="4078" max="4090" width="6" bestFit="1" customWidth="1"/>
    <col min="4091" max="4091" width="4" bestFit="1" customWidth="1"/>
    <col min="4092" max="4092" width="7" bestFit="1" customWidth="1"/>
    <col min="4093" max="4093" width="11.6640625" bestFit="1" customWidth="1"/>
    <col min="4094" max="4094" width="10.77734375" bestFit="1" customWidth="1"/>
    <col min="4095" max="4095" width="8" bestFit="1" customWidth="1"/>
    <col min="4096" max="4096" width="10.21875" bestFit="1" customWidth="1"/>
    <col min="4097" max="4097" width="8" bestFit="1" customWidth="1"/>
    <col min="4098" max="4098" width="10.21875" bestFit="1" customWidth="1"/>
    <col min="4099" max="4099" width="8" bestFit="1" customWidth="1"/>
    <col min="4100" max="4100" width="10.21875" bestFit="1" customWidth="1"/>
    <col min="4101" max="4101" width="8" bestFit="1" customWidth="1"/>
    <col min="4102" max="4103" width="10.21875" bestFit="1" customWidth="1"/>
    <col min="4104" max="4104" width="8" bestFit="1" customWidth="1"/>
    <col min="4105" max="4105" width="10.21875" bestFit="1" customWidth="1"/>
    <col min="4106" max="4106" width="6" bestFit="1" customWidth="1"/>
    <col min="4107" max="4107" width="8.6640625" bestFit="1" customWidth="1"/>
    <col min="4108" max="4108" width="8" bestFit="1" customWidth="1"/>
    <col min="4109" max="4109" width="10.21875" bestFit="1" customWidth="1"/>
    <col min="4110" max="4110" width="6" bestFit="1" customWidth="1"/>
    <col min="4111" max="4111" width="8.6640625" bestFit="1" customWidth="1"/>
    <col min="4112" max="4112" width="10.21875" bestFit="1" customWidth="1"/>
    <col min="4113" max="4113" width="8" bestFit="1" customWidth="1"/>
    <col min="4114" max="4114" width="10.21875" bestFit="1" customWidth="1"/>
    <col min="4115" max="4115" width="8" bestFit="1" customWidth="1"/>
    <col min="4116" max="4116" width="10.21875" bestFit="1" customWidth="1"/>
    <col min="4117" max="4117" width="8" bestFit="1" customWidth="1"/>
    <col min="4118" max="4118" width="10.21875" bestFit="1" customWidth="1"/>
    <col min="4119" max="4119" width="6" bestFit="1" customWidth="1"/>
    <col min="4120" max="4120" width="8.6640625" bestFit="1" customWidth="1"/>
    <col min="4121" max="4121" width="10.21875" bestFit="1" customWidth="1"/>
    <col min="4122" max="4122" width="8" bestFit="1" customWidth="1"/>
    <col min="4123" max="4123" width="10.21875" bestFit="1" customWidth="1"/>
    <col min="4124" max="4124" width="8" bestFit="1" customWidth="1"/>
    <col min="4125" max="4125" width="10.21875" bestFit="1" customWidth="1"/>
    <col min="4126" max="4126" width="8" bestFit="1" customWidth="1"/>
    <col min="4127" max="4128" width="10.21875" bestFit="1" customWidth="1"/>
    <col min="4129" max="4129" width="8" bestFit="1" customWidth="1"/>
    <col min="4130" max="4130" width="10.21875" bestFit="1" customWidth="1"/>
    <col min="4131" max="4131" width="8" bestFit="1" customWidth="1"/>
    <col min="4132" max="4132" width="10.21875" bestFit="1" customWidth="1"/>
    <col min="4133" max="4133" width="8" bestFit="1" customWidth="1"/>
    <col min="4134" max="4134" width="10.21875" bestFit="1" customWidth="1"/>
    <col min="4135" max="4135" width="6" bestFit="1" customWidth="1"/>
    <col min="4136" max="4136" width="8.6640625" bestFit="1" customWidth="1"/>
    <col min="4137" max="4137" width="8" bestFit="1" customWidth="1"/>
    <col min="4138" max="4138" width="10.21875" bestFit="1" customWidth="1"/>
    <col min="4139" max="4139" width="8" bestFit="1" customWidth="1"/>
    <col min="4140" max="4140" width="10.21875" bestFit="1" customWidth="1"/>
    <col min="4141" max="4141" width="8" bestFit="1" customWidth="1"/>
    <col min="4142" max="4142" width="10.21875" bestFit="1" customWidth="1"/>
    <col min="4143" max="4143" width="8" bestFit="1" customWidth="1"/>
    <col min="4144" max="4145" width="10.21875" bestFit="1" customWidth="1"/>
    <col min="4146" max="4146" width="8" bestFit="1" customWidth="1"/>
    <col min="4147" max="4147" width="10.21875" bestFit="1" customWidth="1"/>
    <col min="4148" max="4148" width="6" bestFit="1" customWidth="1"/>
    <col min="4149" max="4149" width="8.6640625" bestFit="1" customWidth="1"/>
    <col min="4150" max="4150" width="8" bestFit="1" customWidth="1"/>
    <col min="4151" max="4151" width="10.21875" bestFit="1" customWidth="1"/>
    <col min="4152" max="4152" width="8" bestFit="1" customWidth="1"/>
    <col min="4153" max="4153" width="10.21875" bestFit="1" customWidth="1"/>
    <col min="4154" max="4154" width="8" bestFit="1" customWidth="1"/>
    <col min="4155" max="4155" width="10.21875" bestFit="1" customWidth="1"/>
    <col min="4156" max="4156" width="8" bestFit="1" customWidth="1"/>
    <col min="4157" max="4157" width="10.21875" bestFit="1" customWidth="1"/>
    <col min="4158" max="4158" width="8" bestFit="1" customWidth="1"/>
    <col min="4159" max="4160" width="10.21875" bestFit="1" customWidth="1"/>
    <col min="4161" max="4161" width="8" bestFit="1" customWidth="1"/>
    <col min="4162" max="4162" width="10.21875" bestFit="1" customWidth="1"/>
    <col min="4163" max="4163" width="8" bestFit="1" customWidth="1"/>
    <col min="4164" max="4164" width="10.21875" bestFit="1" customWidth="1"/>
    <col min="4165" max="4165" width="8" bestFit="1" customWidth="1"/>
    <col min="4166" max="4166" width="10.21875" bestFit="1" customWidth="1"/>
    <col min="4167" max="4167" width="8" bestFit="1" customWidth="1"/>
    <col min="4168" max="4169" width="10.21875" bestFit="1" customWidth="1"/>
    <col min="4170" max="4170" width="8" bestFit="1" customWidth="1"/>
    <col min="4171" max="4171" width="10.21875" bestFit="1" customWidth="1"/>
    <col min="4172" max="4172" width="8" bestFit="1" customWidth="1"/>
    <col min="4173" max="4173" width="10.21875" bestFit="1" customWidth="1"/>
    <col min="4174" max="4174" width="8.6640625" bestFit="1" customWidth="1"/>
    <col min="4175" max="4175" width="8" bestFit="1" customWidth="1"/>
    <col min="4176" max="4177" width="10.21875" bestFit="1" customWidth="1"/>
    <col min="4178" max="4178" width="8" bestFit="1" customWidth="1"/>
    <col min="4179" max="4179" width="10.21875" bestFit="1" customWidth="1"/>
    <col min="4180" max="4180" width="8" bestFit="1" customWidth="1"/>
    <col min="4181" max="4181" width="10.21875" bestFit="1" customWidth="1"/>
    <col min="4182" max="4182" width="8" bestFit="1" customWidth="1"/>
    <col min="4183" max="4183" width="10.21875" bestFit="1" customWidth="1"/>
    <col min="4184" max="4184" width="8" bestFit="1" customWidth="1"/>
    <col min="4185" max="4185" width="10.21875" bestFit="1" customWidth="1"/>
    <col min="4186" max="4186" width="8" bestFit="1" customWidth="1"/>
    <col min="4187" max="4188" width="10.21875" bestFit="1" customWidth="1"/>
    <col min="4189" max="4189" width="8" bestFit="1" customWidth="1"/>
    <col min="4190" max="4190" width="10.21875" bestFit="1" customWidth="1"/>
    <col min="4191" max="4191" width="8" bestFit="1" customWidth="1"/>
    <col min="4192" max="4192" width="10.21875" bestFit="1" customWidth="1"/>
    <col min="4193" max="4193" width="8" bestFit="1" customWidth="1"/>
    <col min="4194" max="4195" width="10.21875" bestFit="1" customWidth="1"/>
    <col min="4196" max="4196" width="8" bestFit="1" customWidth="1"/>
    <col min="4197" max="4197" width="10.21875" bestFit="1" customWidth="1"/>
    <col min="4198" max="4198" width="8" bestFit="1" customWidth="1"/>
    <col min="4199" max="4199" width="10.21875" bestFit="1" customWidth="1"/>
    <col min="4200" max="4200" width="8" bestFit="1" customWidth="1"/>
    <col min="4201" max="4201" width="10.21875" bestFit="1" customWidth="1"/>
    <col min="4202" max="4202" width="8" bestFit="1" customWidth="1"/>
    <col min="4203" max="4203" width="10.21875" bestFit="1" customWidth="1"/>
    <col min="4204" max="4204" width="6" bestFit="1" customWidth="1"/>
    <col min="4205" max="4205" width="8.6640625" bestFit="1" customWidth="1"/>
    <col min="4206" max="4206" width="10.21875" bestFit="1" customWidth="1"/>
    <col min="4207" max="4207" width="8" bestFit="1" customWidth="1"/>
    <col min="4208" max="4208" width="10.21875" bestFit="1" customWidth="1"/>
    <col min="4209" max="4209" width="8" bestFit="1" customWidth="1"/>
    <col min="4210" max="4210" width="10.21875" bestFit="1" customWidth="1"/>
    <col min="4211" max="4211" width="8" bestFit="1" customWidth="1"/>
    <col min="4212" max="4212" width="10.21875" bestFit="1" customWidth="1"/>
    <col min="4213" max="4213" width="8" bestFit="1" customWidth="1"/>
    <col min="4214" max="4214" width="10.21875" bestFit="1" customWidth="1"/>
    <col min="4215" max="4215" width="8" bestFit="1" customWidth="1"/>
    <col min="4216" max="4217" width="10.21875" bestFit="1" customWidth="1"/>
    <col min="4218" max="4218" width="8" bestFit="1" customWidth="1"/>
    <col min="4219" max="4219" width="10.21875" bestFit="1" customWidth="1"/>
    <col min="4220" max="4220" width="8" bestFit="1" customWidth="1"/>
    <col min="4221" max="4221" width="10.21875" bestFit="1" customWidth="1"/>
    <col min="4222" max="4222" width="6" bestFit="1" customWidth="1"/>
    <col min="4223" max="4223" width="8.6640625" bestFit="1" customWidth="1"/>
    <col min="4224" max="4224" width="10.21875" bestFit="1" customWidth="1"/>
    <col min="4225" max="4225" width="8" bestFit="1" customWidth="1"/>
    <col min="4226" max="4226" width="10.21875" bestFit="1" customWidth="1"/>
    <col min="4227" max="4227" width="8" bestFit="1" customWidth="1"/>
    <col min="4228" max="4229" width="10.21875" bestFit="1" customWidth="1"/>
    <col min="4230" max="4230" width="8" bestFit="1" customWidth="1"/>
    <col min="4231" max="4231" width="10.21875" bestFit="1" customWidth="1"/>
    <col min="4232" max="4232" width="8" bestFit="1" customWidth="1"/>
    <col min="4233" max="4234" width="10.21875" bestFit="1" customWidth="1"/>
    <col min="4235" max="4235" width="8" bestFit="1" customWidth="1"/>
    <col min="4236" max="4236" width="10.21875" bestFit="1" customWidth="1"/>
    <col min="4237" max="4237" width="8" bestFit="1" customWidth="1"/>
    <col min="4238" max="4238" width="10.21875" bestFit="1" customWidth="1"/>
    <col min="4239" max="4239" width="8" bestFit="1" customWidth="1"/>
    <col min="4240" max="4240" width="10.21875" bestFit="1" customWidth="1"/>
    <col min="4241" max="4241" width="8" bestFit="1" customWidth="1"/>
    <col min="4242" max="4243" width="10.21875" bestFit="1" customWidth="1"/>
    <col min="4244" max="4244" width="8" bestFit="1" customWidth="1"/>
    <col min="4245" max="4245" width="10.21875" bestFit="1" customWidth="1"/>
    <col min="4246" max="4246" width="8" bestFit="1" customWidth="1"/>
    <col min="4247" max="4247" width="10.21875" bestFit="1" customWidth="1"/>
    <col min="4248" max="4248" width="8" bestFit="1" customWidth="1"/>
    <col min="4249" max="4249" width="10.21875" bestFit="1" customWidth="1"/>
    <col min="4250" max="4250" width="8" bestFit="1" customWidth="1"/>
    <col min="4251" max="4251" width="10.21875" bestFit="1" customWidth="1"/>
    <col min="4252" max="4252" width="8" bestFit="1" customWidth="1"/>
    <col min="4253" max="4253" width="10.21875" bestFit="1" customWidth="1"/>
    <col min="4254" max="4254" width="8" bestFit="1" customWidth="1"/>
    <col min="4255" max="4255" width="10.21875" bestFit="1" customWidth="1"/>
    <col min="4256" max="4256" width="8" bestFit="1" customWidth="1"/>
    <col min="4257" max="4258" width="10.21875" bestFit="1" customWidth="1"/>
    <col min="4259" max="4259" width="8" bestFit="1" customWidth="1"/>
    <col min="4260" max="4260" width="8.6640625" bestFit="1" customWidth="1"/>
    <col min="4261" max="4261" width="10.21875" bestFit="1" customWidth="1"/>
    <col min="4262" max="4262" width="8" bestFit="1" customWidth="1"/>
    <col min="4263" max="4263" width="10.21875" bestFit="1" customWidth="1"/>
    <col min="4264" max="4264" width="8" bestFit="1" customWidth="1"/>
    <col min="4265" max="4266" width="10.21875" bestFit="1" customWidth="1"/>
    <col min="4267" max="4267" width="8" bestFit="1" customWidth="1"/>
    <col min="4268" max="4268" width="10.21875" bestFit="1" customWidth="1"/>
    <col min="4269" max="4269" width="8" bestFit="1" customWidth="1"/>
    <col min="4270" max="4270" width="10.21875" bestFit="1" customWidth="1"/>
    <col min="4271" max="4271" width="8" bestFit="1" customWidth="1"/>
    <col min="4272" max="4272" width="10.21875" bestFit="1" customWidth="1"/>
    <col min="4273" max="4273" width="6" bestFit="1" customWidth="1"/>
    <col min="4274" max="4274" width="8.6640625" bestFit="1" customWidth="1"/>
    <col min="4275" max="4275" width="8" bestFit="1" customWidth="1"/>
    <col min="4276" max="4276" width="10.21875" bestFit="1" customWidth="1"/>
    <col min="4277" max="4277" width="8" bestFit="1" customWidth="1"/>
    <col min="4278" max="4278" width="10.21875" bestFit="1" customWidth="1"/>
    <col min="4279" max="4279" width="8" bestFit="1" customWidth="1"/>
    <col min="4280" max="4281" width="10.21875" bestFit="1" customWidth="1"/>
    <col min="4282" max="4282" width="8" bestFit="1" customWidth="1"/>
    <col min="4283" max="4283" width="10.21875" bestFit="1" customWidth="1"/>
    <col min="4284" max="4284" width="8" bestFit="1" customWidth="1"/>
    <col min="4285" max="4285" width="10.21875" bestFit="1" customWidth="1"/>
    <col min="4286" max="4286" width="8" bestFit="1" customWidth="1"/>
    <col min="4287" max="4287" width="10.21875" bestFit="1" customWidth="1"/>
    <col min="4288" max="4288" width="8" bestFit="1" customWidth="1"/>
    <col min="4289" max="4289" width="10.21875" bestFit="1" customWidth="1"/>
    <col min="4290" max="4290" width="6" bestFit="1" customWidth="1"/>
    <col min="4291" max="4291" width="8.6640625" bestFit="1" customWidth="1"/>
    <col min="4292" max="4292" width="8" bestFit="1" customWidth="1"/>
    <col min="4293" max="4293" width="10.21875" bestFit="1" customWidth="1"/>
    <col min="4294" max="4294" width="8" bestFit="1" customWidth="1"/>
    <col min="4295" max="4296" width="10.21875" bestFit="1" customWidth="1"/>
    <col min="4297" max="4297" width="8" bestFit="1" customWidth="1"/>
    <col min="4298" max="4299" width="10.21875" bestFit="1" customWidth="1"/>
    <col min="4300" max="4300" width="8" bestFit="1" customWidth="1"/>
    <col min="4301" max="4301" width="8.6640625" bestFit="1" customWidth="1"/>
    <col min="4302" max="4302" width="8" bestFit="1" customWidth="1"/>
    <col min="4303" max="4303" width="10.21875" bestFit="1" customWidth="1"/>
    <col min="4304" max="4304" width="8" bestFit="1" customWidth="1"/>
    <col min="4305" max="4305" width="10.21875" bestFit="1" customWidth="1"/>
    <col min="4306" max="4306" width="8" bestFit="1" customWidth="1"/>
    <col min="4307" max="4307" width="10.21875" bestFit="1" customWidth="1"/>
    <col min="4308" max="4308" width="8" bestFit="1" customWidth="1"/>
    <col min="4309" max="4309" width="10.21875" bestFit="1" customWidth="1"/>
    <col min="4310" max="4310" width="8" bestFit="1" customWidth="1"/>
    <col min="4311" max="4312" width="10.21875" bestFit="1" customWidth="1"/>
    <col min="4313" max="4313" width="8" bestFit="1" customWidth="1"/>
    <col min="4314" max="4314" width="8.6640625" bestFit="1" customWidth="1"/>
    <col min="4315" max="4315" width="8" bestFit="1" customWidth="1"/>
    <col min="4316" max="4316" width="10.21875" bestFit="1" customWidth="1"/>
    <col min="4317" max="4317" width="8" bestFit="1" customWidth="1"/>
    <col min="4318" max="4318" width="10.21875" bestFit="1" customWidth="1"/>
    <col min="4319" max="4319" width="6" bestFit="1" customWidth="1"/>
    <col min="4320" max="4320" width="8.6640625" bestFit="1" customWidth="1"/>
    <col min="4321" max="4321" width="8" bestFit="1" customWidth="1"/>
    <col min="4322" max="4323" width="10.21875" bestFit="1" customWidth="1"/>
    <col min="4324" max="4324" width="8" bestFit="1" customWidth="1"/>
    <col min="4325" max="4325" width="10.21875" bestFit="1" customWidth="1"/>
    <col min="4326" max="4326" width="6" bestFit="1" customWidth="1"/>
    <col min="4327" max="4327" width="8.6640625" bestFit="1" customWidth="1"/>
    <col min="4328" max="4328" width="8" bestFit="1" customWidth="1"/>
    <col min="4329" max="4330" width="10.21875" bestFit="1" customWidth="1"/>
    <col min="4331" max="4331" width="8" bestFit="1" customWidth="1"/>
    <col min="4332" max="4332" width="10.21875" bestFit="1" customWidth="1"/>
    <col min="4333" max="4333" width="8.6640625" bestFit="1" customWidth="1"/>
    <col min="4334" max="4334" width="8" bestFit="1" customWidth="1"/>
    <col min="4335" max="4335" width="10.21875" bestFit="1" customWidth="1"/>
    <col min="4336" max="4336" width="8" bestFit="1" customWidth="1"/>
    <col min="4337" max="4337" width="10.21875" bestFit="1" customWidth="1"/>
    <col min="4338" max="4338" width="8" bestFit="1" customWidth="1"/>
    <col min="4339" max="4339" width="10.21875" bestFit="1" customWidth="1"/>
    <col min="4340" max="4340" width="8" bestFit="1" customWidth="1"/>
    <col min="4341" max="4341" width="10.21875" bestFit="1" customWidth="1"/>
    <col min="4342" max="4342" width="8" bestFit="1" customWidth="1"/>
    <col min="4343" max="4343" width="10.21875" bestFit="1" customWidth="1"/>
    <col min="4344" max="4344" width="8" bestFit="1" customWidth="1"/>
    <col min="4345" max="4345" width="10.21875" bestFit="1" customWidth="1"/>
    <col min="4346" max="4346" width="8" bestFit="1" customWidth="1"/>
    <col min="4347" max="4348" width="10.21875" bestFit="1" customWidth="1"/>
    <col min="4349" max="4349" width="8" bestFit="1" customWidth="1"/>
    <col min="4350" max="4350" width="10.21875" bestFit="1" customWidth="1"/>
    <col min="4351" max="4351" width="8" bestFit="1" customWidth="1"/>
    <col min="4352" max="4352" width="10.21875" bestFit="1" customWidth="1"/>
    <col min="4353" max="4353" width="8" bestFit="1" customWidth="1"/>
    <col min="4354" max="4355" width="10.21875" bestFit="1" customWidth="1"/>
    <col min="4356" max="4356" width="8" bestFit="1" customWidth="1"/>
    <col min="4357" max="4357" width="10.21875" bestFit="1" customWidth="1"/>
    <col min="4358" max="4358" width="8" bestFit="1" customWidth="1"/>
    <col min="4359" max="4359" width="10.21875" bestFit="1" customWidth="1"/>
    <col min="4360" max="4360" width="8" bestFit="1" customWidth="1"/>
    <col min="4361" max="4361" width="10.21875" bestFit="1" customWidth="1"/>
    <col min="4362" max="4362" width="8" bestFit="1" customWidth="1"/>
    <col min="4363" max="4363" width="10.21875" bestFit="1" customWidth="1"/>
    <col min="4364" max="4364" width="8" bestFit="1" customWidth="1"/>
    <col min="4365" max="4365" width="10.21875" bestFit="1" customWidth="1"/>
    <col min="4366" max="4366" width="8" bestFit="1" customWidth="1"/>
    <col min="4367" max="4367" width="10.21875" bestFit="1" customWidth="1"/>
    <col min="4368" max="4368" width="8" bestFit="1" customWidth="1"/>
    <col min="4369" max="4370" width="10.21875" bestFit="1" customWidth="1"/>
    <col min="4371" max="4371" width="8" bestFit="1" customWidth="1"/>
    <col min="4372" max="4372" width="10.21875" bestFit="1" customWidth="1"/>
    <col min="4373" max="4373" width="8" bestFit="1" customWidth="1"/>
    <col min="4374" max="4374" width="10.21875" bestFit="1" customWidth="1"/>
    <col min="4375" max="4375" width="8" bestFit="1" customWidth="1"/>
    <col min="4376" max="4376" width="10.21875" bestFit="1" customWidth="1"/>
    <col min="4377" max="4377" width="8" bestFit="1" customWidth="1"/>
    <col min="4378" max="4379" width="10.21875" bestFit="1" customWidth="1"/>
    <col min="4380" max="4380" width="8" bestFit="1" customWidth="1"/>
    <col min="4381" max="4381" width="10.21875" bestFit="1" customWidth="1"/>
    <col min="4382" max="4382" width="8" bestFit="1" customWidth="1"/>
    <col min="4383" max="4383" width="10.21875" bestFit="1" customWidth="1"/>
    <col min="4384" max="4384" width="8" bestFit="1" customWidth="1"/>
    <col min="4385" max="4386" width="10.21875" bestFit="1" customWidth="1"/>
    <col min="4387" max="4387" width="8" bestFit="1" customWidth="1"/>
    <col min="4388" max="4388" width="10.21875" bestFit="1" customWidth="1"/>
    <col min="4389" max="4389" width="8" bestFit="1" customWidth="1"/>
    <col min="4390" max="4390" width="10.21875" bestFit="1" customWidth="1"/>
    <col min="4391" max="4391" width="8" bestFit="1" customWidth="1"/>
    <col min="4392" max="4393" width="10.21875" bestFit="1" customWidth="1"/>
    <col min="4394" max="4394" width="8" bestFit="1" customWidth="1"/>
    <col min="4395" max="4395" width="8.6640625" bestFit="1" customWidth="1"/>
    <col min="4396" max="4396" width="8" bestFit="1" customWidth="1"/>
    <col min="4397" max="4397" width="10.21875" bestFit="1" customWidth="1"/>
    <col min="4398" max="4398" width="8" bestFit="1" customWidth="1"/>
    <col min="4399" max="4400" width="10.21875" bestFit="1" customWidth="1"/>
    <col min="4401" max="4401" width="8" bestFit="1" customWidth="1"/>
    <col min="4402" max="4402" width="10.21875" bestFit="1" customWidth="1"/>
    <col min="4403" max="4403" width="8" bestFit="1" customWidth="1"/>
    <col min="4404" max="4404" width="10.21875" bestFit="1" customWidth="1"/>
    <col min="4405" max="4405" width="8" bestFit="1" customWidth="1"/>
    <col min="4406" max="4406" width="10.21875" bestFit="1" customWidth="1"/>
    <col min="4407" max="4407" width="6" bestFit="1" customWidth="1"/>
    <col min="4408" max="4408" width="8.6640625" bestFit="1" customWidth="1"/>
    <col min="4409" max="4409" width="8" bestFit="1" customWidth="1"/>
    <col min="4410" max="4410" width="10.21875" bestFit="1" customWidth="1"/>
    <col min="4411" max="4411" width="8" bestFit="1" customWidth="1"/>
    <col min="4412" max="4413" width="10.21875" bestFit="1" customWidth="1"/>
    <col min="4414" max="4414" width="8" bestFit="1" customWidth="1"/>
    <col min="4415" max="4415" width="10.21875" bestFit="1" customWidth="1"/>
    <col min="4416" max="4416" width="8" bestFit="1" customWidth="1"/>
    <col min="4417" max="4417" width="10.21875" bestFit="1" customWidth="1"/>
    <col min="4418" max="4418" width="8" bestFit="1" customWidth="1"/>
    <col min="4419" max="4419" width="10.21875" bestFit="1" customWidth="1"/>
    <col min="4420" max="4420" width="8.6640625" bestFit="1" customWidth="1"/>
    <col min="4421" max="4421" width="8" bestFit="1" customWidth="1"/>
    <col min="4422" max="4422" width="10.21875" bestFit="1" customWidth="1"/>
    <col min="4423" max="4423" width="8" bestFit="1" customWidth="1"/>
    <col min="4424" max="4425" width="10.21875" bestFit="1" customWidth="1"/>
    <col min="4426" max="4426" width="8" bestFit="1" customWidth="1"/>
    <col min="4427" max="4427" width="8.6640625" bestFit="1" customWidth="1"/>
    <col min="4428" max="4428" width="6" bestFit="1" customWidth="1"/>
    <col min="4429" max="4429" width="8.6640625" bestFit="1" customWidth="1"/>
    <col min="4430" max="4430" width="8" bestFit="1" customWidth="1"/>
    <col min="4431" max="4431" width="10.21875" bestFit="1" customWidth="1"/>
    <col min="4432" max="4432" width="8" bestFit="1" customWidth="1"/>
    <col min="4433" max="4434" width="10.21875" bestFit="1" customWidth="1"/>
    <col min="4435" max="4435" width="8" bestFit="1" customWidth="1"/>
    <col min="4436" max="4436" width="10.21875" bestFit="1" customWidth="1"/>
    <col min="4437" max="4437" width="8" bestFit="1" customWidth="1"/>
    <col min="4438" max="4438" width="10.21875" bestFit="1" customWidth="1"/>
    <col min="4439" max="4439" width="8" bestFit="1" customWidth="1"/>
    <col min="4440" max="4440" width="10.21875" bestFit="1" customWidth="1"/>
    <col min="4441" max="4441" width="8" bestFit="1" customWidth="1"/>
    <col min="4442" max="4443" width="10.21875" bestFit="1" customWidth="1"/>
    <col min="4444" max="4444" width="8" bestFit="1" customWidth="1"/>
    <col min="4445" max="4445" width="10.21875" bestFit="1" customWidth="1"/>
    <col min="4446" max="4446" width="8" bestFit="1" customWidth="1"/>
    <col min="4447" max="4447" width="10.21875" bestFit="1" customWidth="1"/>
    <col min="4448" max="4448" width="8" bestFit="1" customWidth="1"/>
    <col min="4449" max="4449" width="10.21875" bestFit="1" customWidth="1"/>
    <col min="4450" max="4450" width="8" bestFit="1" customWidth="1"/>
    <col min="4451" max="4452" width="10.21875" bestFit="1" customWidth="1"/>
    <col min="4453" max="4453" width="8" bestFit="1" customWidth="1"/>
    <col min="4454" max="4454" width="10.21875" bestFit="1" customWidth="1"/>
    <col min="4455" max="4455" width="8" bestFit="1" customWidth="1"/>
    <col min="4456" max="4456" width="10.21875" bestFit="1" customWidth="1"/>
    <col min="4457" max="4457" width="6" bestFit="1" customWidth="1"/>
    <col min="4458" max="4458" width="8.6640625" bestFit="1" customWidth="1"/>
    <col min="4459" max="4459" width="8" bestFit="1" customWidth="1"/>
    <col min="4460" max="4460" width="10.21875" bestFit="1" customWidth="1"/>
    <col min="4461" max="4461" width="8" bestFit="1" customWidth="1"/>
    <col min="4462" max="4462" width="10.21875" bestFit="1" customWidth="1"/>
    <col min="4463" max="4463" width="8" bestFit="1" customWidth="1"/>
    <col min="4464" max="4464" width="10.21875" bestFit="1" customWidth="1"/>
    <col min="4465" max="4465" width="8" bestFit="1" customWidth="1"/>
    <col min="4466" max="4467" width="10.21875" bestFit="1" customWidth="1"/>
    <col min="4468" max="4468" width="8" bestFit="1" customWidth="1"/>
    <col min="4469" max="4469" width="10.21875" bestFit="1" customWidth="1"/>
    <col min="4470" max="4470" width="8" bestFit="1" customWidth="1"/>
    <col min="4471" max="4471" width="10.21875" bestFit="1" customWidth="1"/>
    <col min="4472" max="4472" width="8" bestFit="1" customWidth="1"/>
    <col min="4473" max="4473" width="10.21875" bestFit="1" customWidth="1"/>
    <col min="4474" max="4474" width="8" bestFit="1" customWidth="1"/>
    <col min="4475" max="4475" width="10.21875" bestFit="1" customWidth="1"/>
    <col min="4476" max="4476" width="8" bestFit="1" customWidth="1"/>
    <col min="4477" max="4477" width="10.21875" bestFit="1" customWidth="1"/>
    <col min="4478" max="4478" width="6" bestFit="1" customWidth="1"/>
    <col min="4479" max="4479" width="8.6640625" bestFit="1" customWidth="1"/>
    <col min="4480" max="4480" width="10.21875" bestFit="1" customWidth="1"/>
    <col min="4481" max="4481" width="8" bestFit="1" customWidth="1"/>
    <col min="4482" max="4482" width="10.21875" bestFit="1" customWidth="1"/>
    <col min="4483" max="4483" width="8" bestFit="1" customWidth="1"/>
    <col min="4484" max="4484" width="10.21875" bestFit="1" customWidth="1"/>
    <col min="4485" max="4485" width="8" bestFit="1" customWidth="1"/>
    <col min="4486" max="4487" width="10.21875" bestFit="1" customWidth="1"/>
    <col min="4488" max="4488" width="8" bestFit="1" customWidth="1"/>
    <col min="4489" max="4489" width="10.21875" bestFit="1" customWidth="1"/>
    <col min="4490" max="4490" width="8" bestFit="1" customWidth="1"/>
    <col min="4491" max="4491" width="10.21875" bestFit="1" customWidth="1"/>
    <col min="4492" max="4492" width="8" bestFit="1" customWidth="1"/>
    <col min="4493" max="4493" width="10.21875" bestFit="1" customWidth="1"/>
    <col min="4494" max="4494" width="6" bestFit="1" customWidth="1"/>
    <col min="4495" max="4495" width="8.6640625" bestFit="1" customWidth="1"/>
    <col min="4496" max="4496" width="10.21875" bestFit="1" customWidth="1"/>
    <col min="4497" max="4497" width="8" bestFit="1" customWidth="1"/>
    <col min="4498" max="4499" width="10.21875" bestFit="1" customWidth="1"/>
    <col min="4500" max="4500" width="8" bestFit="1" customWidth="1"/>
    <col min="4501" max="4501" width="10.21875" bestFit="1" customWidth="1"/>
    <col min="4502" max="4502" width="8" bestFit="1" customWidth="1"/>
    <col min="4503" max="4503" width="10.21875" bestFit="1" customWidth="1"/>
    <col min="4504" max="4504" width="8" bestFit="1" customWidth="1"/>
    <col min="4505" max="4505" width="6" bestFit="1" customWidth="1"/>
    <col min="4506" max="4506" width="10.21875" bestFit="1" customWidth="1"/>
    <col min="4507" max="4507" width="8" bestFit="1" customWidth="1"/>
    <col min="4508" max="4508" width="10.21875" bestFit="1" customWidth="1"/>
    <col min="4509" max="4509" width="8" bestFit="1" customWidth="1"/>
    <col min="4510" max="4510" width="10.21875" bestFit="1" customWidth="1"/>
    <col min="4511" max="4511" width="8.6640625" bestFit="1" customWidth="1"/>
    <col min="4512" max="4512" width="8" bestFit="1" customWidth="1"/>
    <col min="4513" max="4513" width="10.21875" bestFit="1" customWidth="1"/>
    <col min="4514" max="4514" width="8" bestFit="1" customWidth="1"/>
    <col min="4515" max="4516" width="10.21875" bestFit="1" customWidth="1"/>
    <col min="4517" max="4517" width="8" bestFit="1" customWidth="1"/>
    <col min="4518" max="4518" width="8.6640625" bestFit="1" customWidth="1"/>
    <col min="4519" max="4519" width="8" bestFit="1" customWidth="1"/>
    <col min="4520" max="4520" width="10.21875" bestFit="1" customWidth="1"/>
    <col min="4521" max="4521" width="8" bestFit="1" customWidth="1"/>
    <col min="4522" max="4523" width="10.21875" bestFit="1" customWidth="1"/>
    <col min="4524" max="4524" width="8" bestFit="1" customWidth="1"/>
    <col min="4525" max="4525" width="10.21875" bestFit="1" customWidth="1"/>
    <col min="4526" max="4526" width="8" bestFit="1" customWidth="1"/>
    <col min="4527" max="4527" width="10.21875" bestFit="1" customWidth="1"/>
    <col min="4528" max="4528" width="6" bestFit="1" customWidth="1"/>
    <col min="4529" max="4529" width="8.6640625" bestFit="1" customWidth="1"/>
    <col min="4530" max="4530" width="6" bestFit="1" customWidth="1"/>
    <col min="4531" max="4531" width="8.6640625" bestFit="1" customWidth="1"/>
    <col min="4532" max="4532" width="8" bestFit="1" customWidth="1"/>
    <col min="4533" max="4533" width="10.21875" bestFit="1" customWidth="1"/>
    <col min="4534" max="4534" width="8" bestFit="1" customWidth="1"/>
    <col min="4535" max="4536" width="10.21875" bestFit="1" customWidth="1"/>
    <col min="4537" max="4537" width="8" bestFit="1" customWidth="1"/>
    <col min="4538" max="4538" width="10.21875" bestFit="1" customWidth="1"/>
    <col min="4539" max="4539" width="8" bestFit="1" customWidth="1"/>
    <col min="4540" max="4540" width="10.21875" bestFit="1" customWidth="1"/>
    <col min="4541" max="4541" width="8" bestFit="1" customWidth="1"/>
    <col min="4542" max="4543" width="10.21875" bestFit="1" customWidth="1"/>
    <col min="4544" max="4544" width="8" bestFit="1" customWidth="1"/>
    <col min="4545" max="4546" width="10.21875" bestFit="1" customWidth="1"/>
    <col min="4547" max="4547" width="8" bestFit="1" customWidth="1"/>
    <col min="4548" max="4548" width="10.21875" bestFit="1" customWidth="1"/>
    <col min="4549" max="4549" width="8" bestFit="1" customWidth="1"/>
    <col min="4550" max="4550" width="10.21875" bestFit="1" customWidth="1"/>
    <col min="4551" max="4551" width="8" bestFit="1" customWidth="1"/>
    <col min="4552" max="4552" width="10.21875" bestFit="1" customWidth="1"/>
    <col min="4553" max="4553" width="8" bestFit="1" customWidth="1"/>
    <col min="4554" max="4554" width="10.21875" bestFit="1" customWidth="1"/>
    <col min="4555" max="4555" width="8" bestFit="1" customWidth="1"/>
    <col min="4556" max="4556" width="10.21875" bestFit="1" customWidth="1"/>
    <col min="4557" max="4557" width="6" bestFit="1" customWidth="1"/>
    <col min="4558" max="4558" width="8.6640625" bestFit="1" customWidth="1"/>
    <col min="4559" max="4559" width="10.21875" bestFit="1" customWidth="1"/>
    <col min="4560" max="4560" width="8" bestFit="1" customWidth="1"/>
    <col min="4561" max="4561" width="10.21875" bestFit="1" customWidth="1"/>
    <col min="4562" max="4562" width="8" bestFit="1" customWidth="1"/>
    <col min="4563" max="4564" width="10.21875" bestFit="1" customWidth="1"/>
    <col min="4565" max="4565" width="8" bestFit="1" customWidth="1"/>
    <col min="4566" max="4567" width="10.21875" bestFit="1" customWidth="1"/>
    <col min="4568" max="4568" width="8" bestFit="1" customWidth="1"/>
    <col min="4569" max="4569" width="10.21875" bestFit="1" customWidth="1"/>
    <col min="4570" max="4570" width="8" bestFit="1" customWidth="1"/>
    <col min="4571" max="4571" width="10.21875" bestFit="1" customWidth="1"/>
    <col min="4572" max="4572" width="8" bestFit="1" customWidth="1"/>
    <col min="4573" max="4573" width="10.21875" bestFit="1" customWidth="1"/>
    <col min="4574" max="4574" width="8.6640625" bestFit="1" customWidth="1"/>
    <col min="4575" max="4575" width="8" bestFit="1" customWidth="1"/>
    <col min="4576" max="4576" width="10.21875" bestFit="1" customWidth="1"/>
    <col min="4577" max="4577" width="8" bestFit="1" customWidth="1"/>
    <col min="4578" max="4578" width="10.21875" bestFit="1" customWidth="1"/>
    <col min="4579" max="4579" width="6" bestFit="1" customWidth="1"/>
    <col min="4580" max="4580" width="8.6640625" bestFit="1" customWidth="1"/>
    <col min="4581" max="4581" width="10.21875" bestFit="1" customWidth="1"/>
    <col min="4582" max="4582" width="8" bestFit="1" customWidth="1"/>
    <col min="4583" max="4583" width="10.21875" bestFit="1" customWidth="1"/>
    <col min="4584" max="4584" width="8" bestFit="1" customWidth="1"/>
    <col min="4585" max="4586" width="10.21875" bestFit="1" customWidth="1"/>
    <col min="4587" max="4587" width="8" bestFit="1" customWidth="1"/>
    <col min="4588" max="4588" width="10.21875" bestFit="1" customWidth="1"/>
    <col min="4589" max="4589" width="6" bestFit="1" customWidth="1"/>
    <col min="4590" max="4590" width="8.6640625" bestFit="1" customWidth="1"/>
    <col min="4591" max="4591" width="8" bestFit="1" customWidth="1"/>
    <col min="4592" max="4592" width="10.21875" bestFit="1" customWidth="1"/>
    <col min="4593" max="4593" width="8" bestFit="1" customWidth="1"/>
    <col min="4594" max="4595" width="10.21875" bestFit="1" customWidth="1"/>
    <col min="4596" max="4596" width="8" bestFit="1" customWidth="1"/>
    <col min="4597" max="4597" width="10.21875" bestFit="1" customWidth="1"/>
    <col min="4598" max="4598" width="8" bestFit="1" customWidth="1"/>
    <col min="4599" max="4599" width="10.21875" bestFit="1" customWidth="1"/>
    <col min="4600" max="4600" width="8" bestFit="1" customWidth="1"/>
    <col min="4601" max="4602" width="10.21875" bestFit="1" customWidth="1"/>
    <col min="4603" max="4603" width="8" bestFit="1" customWidth="1"/>
    <col min="4604" max="4604" width="10.21875" bestFit="1" customWidth="1"/>
    <col min="4605" max="4605" width="8" bestFit="1" customWidth="1"/>
    <col min="4606" max="4606" width="10.21875" bestFit="1" customWidth="1"/>
    <col min="4607" max="4607" width="8" bestFit="1" customWidth="1"/>
    <col min="4608" max="4608" width="10.21875" bestFit="1" customWidth="1"/>
    <col min="4609" max="4609" width="8" bestFit="1" customWidth="1"/>
    <col min="4610" max="4610" width="10.21875" bestFit="1" customWidth="1"/>
    <col min="4611" max="4611" width="8" bestFit="1" customWidth="1"/>
    <col min="4612" max="4612" width="10.21875" bestFit="1" customWidth="1"/>
    <col min="4613" max="4613" width="8" bestFit="1" customWidth="1"/>
    <col min="4614" max="4615" width="10.21875" bestFit="1" customWidth="1"/>
    <col min="4616" max="4616" width="8" bestFit="1" customWidth="1"/>
    <col min="4617" max="4617" width="10.21875" bestFit="1" customWidth="1"/>
    <col min="4618" max="4618" width="8" bestFit="1" customWidth="1"/>
    <col min="4619" max="4619" width="10.21875" bestFit="1" customWidth="1"/>
    <col min="4620" max="4620" width="8" bestFit="1" customWidth="1"/>
    <col min="4621" max="4622" width="10.21875" bestFit="1" customWidth="1"/>
    <col min="4623" max="4623" width="8" bestFit="1" customWidth="1"/>
    <col min="4624" max="4624" width="10.21875" bestFit="1" customWidth="1"/>
    <col min="4625" max="4625" width="8" bestFit="1" customWidth="1"/>
    <col min="4626" max="4627" width="10.21875" bestFit="1" customWidth="1"/>
    <col min="4628" max="4628" width="8" bestFit="1" customWidth="1"/>
    <col min="4629" max="4629" width="8.6640625" bestFit="1" customWidth="1"/>
    <col min="4630" max="4630" width="8" bestFit="1" customWidth="1"/>
    <col min="4631" max="4631" width="10.21875" bestFit="1" customWidth="1"/>
    <col min="4632" max="4632" width="8" bestFit="1" customWidth="1"/>
    <col min="4633" max="4633" width="10.21875" bestFit="1" customWidth="1"/>
    <col min="4634" max="4634" width="8" bestFit="1" customWidth="1"/>
    <col min="4635" max="4635" width="10.21875" bestFit="1" customWidth="1"/>
    <col min="4636" max="4636" width="8" bestFit="1" customWidth="1"/>
    <col min="4637" max="4638" width="10.21875" bestFit="1" customWidth="1"/>
    <col min="4639" max="4639" width="8" bestFit="1" customWidth="1"/>
    <col min="4640" max="4640" width="10.21875" bestFit="1" customWidth="1"/>
    <col min="4641" max="4641" width="8" bestFit="1" customWidth="1"/>
    <col min="4642" max="4642" width="10.21875" bestFit="1" customWidth="1"/>
    <col min="4643" max="4643" width="8" bestFit="1" customWidth="1"/>
    <col min="4644" max="4644" width="10.21875" bestFit="1" customWidth="1"/>
    <col min="4645" max="4645" width="8" bestFit="1" customWidth="1"/>
    <col min="4646" max="4646" width="10.21875" bestFit="1" customWidth="1"/>
    <col min="4647" max="4647" width="8" bestFit="1" customWidth="1"/>
    <col min="4648" max="4648" width="10.21875" bestFit="1" customWidth="1"/>
    <col min="4649" max="4649" width="6" bestFit="1" customWidth="1"/>
    <col min="4650" max="4650" width="8.6640625" bestFit="1" customWidth="1"/>
    <col min="4651" max="4651" width="8" bestFit="1" customWidth="1"/>
    <col min="4652" max="4653" width="10.21875" bestFit="1" customWidth="1"/>
    <col min="4654" max="4654" width="8" bestFit="1" customWidth="1"/>
    <col min="4655" max="4655" width="10.21875" bestFit="1" customWidth="1"/>
    <col min="4656" max="4656" width="8" bestFit="1" customWidth="1"/>
    <col min="4657" max="4657" width="10.21875" bestFit="1" customWidth="1"/>
    <col min="4658" max="4658" width="8" bestFit="1" customWidth="1"/>
    <col min="4659" max="4659" width="10.21875" bestFit="1" customWidth="1"/>
    <col min="4660" max="4660" width="8" bestFit="1" customWidth="1"/>
    <col min="4661" max="4661" width="10.21875" bestFit="1" customWidth="1"/>
    <col min="4662" max="4662" width="8" bestFit="1" customWidth="1"/>
    <col min="4663" max="4663" width="10.21875" bestFit="1" customWidth="1"/>
    <col min="4664" max="4664" width="8.6640625" bestFit="1" customWidth="1"/>
    <col min="4665" max="4665" width="8" bestFit="1" customWidth="1"/>
    <col min="4666" max="4666" width="10.21875" bestFit="1" customWidth="1"/>
    <col min="4667" max="4667" width="8" bestFit="1" customWidth="1"/>
    <col min="4668" max="4668" width="10.21875" bestFit="1" customWidth="1"/>
    <col min="4669" max="4669" width="8" bestFit="1" customWidth="1"/>
    <col min="4670" max="4670" width="10.21875" bestFit="1" customWidth="1"/>
    <col min="4671" max="4671" width="8" bestFit="1" customWidth="1"/>
    <col min="4672" max="4672" width="10.21875" bestFit="1" customWidth="1"/>
    <col min="4673" max="4673" width="6" bestFit="1" customWidth="1"/>
    <col min="4674" max="4674" width="8.6640625" bestFit="1" customWidth="1"/>
    <col min="4675" max="4675" width="8" bestFit="1" customWidth="1"/>
    <col min="4676" max="4676" width="10.21875" bestFit="1" customWidth="1"/>
    <col min="4677" max="4677" width="8" bestFit="1" customWidth="1"/>
    <col min="4678" max="4678" width="10.21875" bestFit="1" customWidth="1"/>
    <col min="4679" max="4679" width="8" bestFit="1" customWidth="1"/>
    <col min="4680" max="4681" width="10.21875" bestFit="1" customWidth="1"/>
    <col min="4682" max="4682" width="8" bestFit="1" customWidth="1"/>
    <col min="4683" max="4683" width="10.21875" bestFit="1" customWidth="1"/>
    <col min="4684" max="4684" width="8" bestFit="1" customWidth="1"/>
    <col min="4685" max="4685" width="10.21875" bestFit="1" customWidth="1"/>
    <col min="4686" max="4686" width="8" bestFit="1" customWidth="1"/>
    <col min="4687" max="4687" width="10.21875" bestFit="1" customWidth="1"/>
    <col min="4688" max="4688" width="8" bestFit="1" customWidth="1"/>
    <col min="4689" max="4689" width="10.21875" bestFit="1" customWidth="1"/>
    <col min="4690" max="4690" width="8" bestFit="1" customWidth="1"/>
    <col min="4691" max="4692" width="10.21875" bestFit="1" customWidth="1"/>
    <col min="4693" max="4693" width="8" bestFit="1" customWidth="1"/>
    <col min="4694" max="4694" width="10.21875" bestFit="1" customWidth="1"/>
    <col min="4695" max="4695" width="8" bestFit="1" customWidth="1"/>
    <col min="4696" max="4696" width="10.21875" bestFit="1" customWidth="1"/>
    <col min="4697" max="4697" width="8" bestFit="1" customWidth="1"/>
    <col min="4698" max="4698" width="10.21875" bestFit="1" customWidth="1"/>
    <col min="4699" max="4699" width="8" bestFit="1" customWidth="1"/>
    <col min="4700" max="4700" width="10.21875" bestFit="1" customWidth="1"/>
    <col min="4701" max="4701" width="6" bestFit="1" customWidth="1"/>
    <col min="4702" max="4702" width="8.6640625" bestFit="1" customWidth="1"/>
    <col min="4703" max="4703" width="8" bestFit="1" customWidth="1"/>
    <col min="4704" max="4705" width="10.21875" bestFit="1" customWidth="1"/>
    <col min="4706" max="4706" width="8" bestFit="1" customWidth="1"/>
    <col min="4707" max="4707" width="10.21875" bestFit="1" customWidth="1"/>
    <col min="4708" max="4708" width="8" bestFit="1" customWidth="1"/>
    <col min="4709" max="4709" width="10.21875" bestFit="1" customWidth="1"/>
    <col min="4710" max="4710" width="8" bestFit="1" customWidth="1"/>
    <col min="4711" max="4711" width="10.21875" bestFit="1" customWidth="1"/>
    <col min="4712" max="4712" width="8" bestFit="1" customWidth="1"/>
    <col min="4713" max="4714" width="10.21875" bestFit="1" customWidth="1"/>
    <col min="4715" max="4715" width="8" bestFit="1" customWidth="1"/>
    <col min="4716" max="4716" width="10.21875" bestFit="1" customWidth="1"/>
    <col min="4717" max="4717" width="8" bestFit="1" customWidth="1"/>
    <col min="4718" max="4718" width="10.21875" bestFit="1" customWidth="1"/>
    <col min="4719" max="4719" width="8" bestFit="1" customWidth="1"/>
    <col min="4720" max="4720" width="10.21875" bestFit="1" customWidth="1"/>
    <col min="4721" max="4721" width="8" bestFit="1" customWidth="1"/>
    <col min="4722" max="4723" width="10.21875" bestFit="1" customWidth="1"/>
    <col min="4724" max="4724" width="8" bestFit="1" customWidth="1"/>
    <col min="4725" max="4725" width="10.21875" bestFit="1" customWidth="1"/>
    <col min="4726" max="4726" width="8" bestFit="1" customWidth="1"/>
    <col min="4727" max="4727" width="10.21875" bestFit="1" customWidth="1"/>
    <col min="4728" max="4728" width="8" bestFit="1" customWidth="1"/>
    <col min="4729" max="4729" width="10.21875" bestFit="1" customWidth="1"/>
    <col min="4730" max="4730" width="6" bestFit="1" customWidth="1"/>
    <col min="4731" max="4731" width="8.6640625" bestFit="1" customWidth="1"/>
    <col min="4732" max="4732" width="10.21875" bestFit="1" customWidth="1"/>
    <col min="4733" max="4733" width="8" bestFit="1" customWidth="1"/>
    <col min="4734" max="4734" width="10.21875" bestFit="1" customWidth="1"/>
    <col min="4735" max="4735" width="8" bestFit="1" customWidth="1"/>
    <col min="4736" max="4736" width="10.21875" bestFit="1" customWidth="1"/>
    <col min="4737" max="4737" width="8" bestFit="1" customWidth="1"/>
    <col min="4738" max="4739" width="10.21875" bestFit="1" customWidth="1"/>
    <col min="4740" max="4740" width="8" bestFit="1" customWidth="1"/>
    <col min="4741" max="4741" width="10.21875" bestFit="1" customWidth="1"/>
    <col min="4742" max="4742" width="8" bestFit="1" customWidth="1"/>
    <col min="4743" max="4743" width="10.21875" bestFit="1" customWidth="1"/>
    <col min="4744" max="4744" width="8" bestFit="1" customWidth="1"/>
    <col min="4745" max="4745" width="10.21875" bestFit="1" customWidth="1"/>
    <col min="4746" max="4746" width="8" bestFit="1" customWidth="1"/>
    <col min="4747" max="4747" width="10.21875" bestFit="1" customWidth="1"/>
    <col min="4748" max="4748" width="8" bestFit="1" customWidth="1"/>
    <col min="4749" max="4750" width="10.21875" bestFit="1" customWidth="1"/>
    <col min="4751" max="4751" width="8" bestFit="1" customWidth="1"/>
    <col min="4752" max="4752" width="10.21875" bestFit="1" customWidth="1"/>
    <col min="4753" max="4753" width="8" bestFit="1" customWidth="1"/>
    <col min="4754" max="4754" width="10.21875" bestFit="1" customWidth="1"/>
    <col min="4755" max="4755" width="8" bestFit="1" customWidth="1"/>
    <col min="4756" max="4756" width="10.21875" bestFit="1" customWidth="1"/>
    <col min="4757" max="4757" width="8" bestFit="1" customWidth="1"/>
    <col min="4758" max="4758" width="10.21875" bestFit="1" customWidth="1"/>
    <col min="4759" max="4759" width="8" bestFit="1" customWidth="1"/>
    <col min="4760" max="4760" width="10.21875" bestFit="1" customWidth="1"/>
    <col min="4761" max="4761" width="8" bestFit="1" customWidth="1"/>
    <col min="4762" max="4763" width="10.21875" bestFit="1" customWidth="1"/>
    <col min="4764" max="4764" width="8" bestFit="1" customWidth="1"/>
    <col min="4765" max="4765" width="10.21875" bestFit="1" customWidth="1"/>
    <col min="4766" max="4766" width="8" bestFit="1" customWidth="1"/>
    <col min="4767" max="4767" width="10.21875" bestFit="1" customWidth="1"/>
    <col min="4768" max="4768" width="8" bestFit="1" customWidth="1"/>
    <col min="4769" max="4769" width="10.21875" bestFit="1" customWidth="1"/>
    <col min="4770" max="4770" width="8.6640625" bestFit="1" customWidth="1"/>
    <col min="4771" max="4771" width="8" bestFit="1" customWidth="1"/>
    <col min="4772" max="4772" width="8.6640625" bestFit="1" customWidth="1"/>
    <col min="4773" max="4773" width="10.21875" bestFit="1" customWidth="1"/>
    <col min="4774" max="4774" width="8" bestFit="1" customWidth="1"/>
    <col min="4775" max="4775" width="10.21875" bestFit="1" customWidth="1"/>
    <col min="4776" max="4776" width="8" bestFit="1" customWidth="1"/>
    <col min="4777" max="4777" width="10.21875" bestFit="1" customWidth="1"/>
    <col min="4778" max="4778" width="8" bestFit="1" customWidth="1"/>
    <col min="4779" max="4779" width="10.21875" bestFit="1" customWidth="1"/>
    <col min="4780" max="4780" width="8" bestFit="1" customWidth="1"/>
    <col min="4781" max="4782" width="10.21875" bestFit="1" customWidth="1"/>
    <col min="4783" max="4783" width="8" bestFit="1" customWidth="1"/>
    <col min="4784" max="4784" width="10.21875" bestFit="1" customWidth="1"/>
    <col min="4785" max="4785" width="8" bestFit="1" customWidth="1"/>
    <col min="4786" max="4786" width="10.21875" bestFit="1" customWidth="1"/>
    <col min="4787" max="4787" width="8" bestFit="1" customWidth="1"/>
    <col min="4788" max="4788" width="10.21875" bestFit="1" customWidth="1"/>
    <col min="4789" max="4789" width="8" bestFit="1" customWidth="1"/>
    <col min="4790" max="4790" width="10.21875" bestFit="1" customWidth="1"/>
    <col min="4791" max="4791" width="8" bestFit="1" customWidth="1"/>
    <col min="4792" max="4792" width="10.21875" bestFit="1" customWidth="1"/>
    <col min="4793" max="4793" width="6" bestFit="1" customWidth="1"/>
    <col min="4794" max="4794" width="8.6640625" bestFit="1" customWidth="1"/>
    <col min="4795" max="4795" width="10.21875" bestFit="1" customWidth="1"/>
    <col min="4796" max="4796" width="8" bestFit="1" customWidth="1"/>
    <col min="4797" max="4797" width="10.21875" bestFit="1" customWidth="1"/>
    <col min="4798" max="4798" width="6" bestFit="1" customWidth="1"/>
    <col min="4799" max="4799" width="8.6640625" bestFit="1" customWidth="1"/>
    <col min="4800" max="4800" width="8" bestFit="1" customWidth="1"/>
    <col min="4801" max="4801" width="10.21875" bestFit="1" customWidth="1"/>
    <col min="4802" max="4802" width="8" bestFit="1" customWidth="1"/>
    <col min="4803" max="4803" width="10.21875" bestFit="1" customWidth="1"/>
    <col min="4804" max="4804" width="8" bestFit="1" customWidth="1"/>
    <col min="4805" max="4806" width="10.21875" bestFit="1" customWidth="1"/>
    <col min="4807" max="4807" width="8" bestFit="1" customWidth="1"/>
    <col min="4808" max="4808" width="10.21875" bestFit="1" customWidth="1"/>
    <col min="4809" max="4809" width="8" bestFit="1" customWidth="1"/>
    <col min="4810" max="4810" width="10.21875" bestFit="1" customWidth="1"/>
    <col min="4811" max="4811" width="8" bestFit="1" customWidth="1"/>
    <col min="4812" max="4812" width="10.21875" bestFit="1" customWidth="1"/>
    <col min="4813" max="4813" width="8" bestFit="1" customWidth="1"/>
    <col min="4814" max="4815" width="10.21875" bestFit="1" customWidth="1"/>
    <col min="4816" max="4816" width="8" bestFit="1" customWidth="1"/>
    <col min="4817" max="4817" width="10.21875" bestFit="1" customWidth="1"/>
    <col min="4818" max="4818" width="8" bestFit="1" customWidth="1"/>
    <col min="4819" max="4819" width="10.21875" bestFit="1" customWidth="1"/>
    <col min="4820" max="4820" width="8" bestFit="1" customWidth="1"/>
    <col min="4821" max="4821" width="10.21875" bestFit="1" customWidth="1"/>
    <col min="4822" max="4822" width="8" bestFit="1" customWidth="1"/>
    <col min="4823" max="4823" width="10.21875" bestFit="1" customWidth="1"/>
    <col min="4824" max="4824" width="8" bestFit="1" customWidth="1"/>
    <col min="4825" max="4826" width="10.21875" bestFit="1" customWidth="1"/>
    <col min="4827" max="4827" width="8" bestFit="1" customWidth="1"/>
    <col min="4828" max="4828" width="10.21875" bestFit="1" customWidth="1"/>
    <col min="4829" max="4829" width="8" bestFit="1" customWidth="1"/>
    <col min="4830" max="4830" width="10.21875" bestFit="1" customWidth="1"/>
    <col min="4831" max="4831" width="8" bestFit="1" customWidth="1"/>
    <col min="4832" max="4832" width="10.21875" bestFit="1" customWidth="1"/>
    <col min="4833" max="4833" width="6" bestFit="1" customWidth="1"/>
    <col min="4834" max="4834" width="8.6640625" bestFit="1" customWidth="1"/>
    <col min="4835" max="4835" width="8" bestFit="1" customWidth="1"/>
    <col min="4836" max="4836" width="10.21875" bestFit="1" customWidth="1"/>
    <col min="4837" max="4837" width="8" bestFit="1" customWidth="1"/>
    <col min="4838" max="4838" width="10.21875" bestFit="1" customWidth="1"/>
    <col min="4839" max="4839" width="8" bestFit="1" customWidth="1"/>
    <col min="4840" max="4840" width="10.21875" bestFit="1" customWidth="1"/>
    <col min="4841" max="4841" width="8" bestFit="1" customWidth="1"/>
    <col min="4842" max="4842" width="10.21875" bestFit="1" customWidth="1"/>
    <col min="4843" max="4843" width="8" bestFit="1" customWidth="1"/>
    <col min="4844" max="4844" width="10.21875" bestFit="1" customWidth="1"/>
    <col min="4845" max="4845" width="8" bestFit="1" customWidth="1"/>
    <col min="4846" max="4847" width="10.21875" bestFit="1" customWidth="1"/>
    <col min="4848" max="4848" width="8" bestFit="1" customWidth="1"/>
    <col min="4849" max="4849" width="10.21875" bestFit="1" customWidth="1"/>
    <col min="4850" max="4850" width="6" bestFit="1" customWidth="1"/>
    <col min="4851" max="4851" width="8.6640625" bestFit="1" customWidth="1"/>
    <col min="4852" max="4852" width="8" bestFit="1" customWidth="1"/>
    <col min="4853" max="4853" width="10.21875" bestFit="1" customWidth="1"/>
    <col min="4854" max="4854" width="8" bestFit="1" customWidth="1"/>
    <col min="4855" max="4856" width="10.21875" bestFit="1" customWidth="1"/>
    <col min="4857" max="4857" width="8" bestFit="1" customWidth="1"/>
    <col min="4858" max="4858" width="10.21875" bestFit="1" customWidth="1"/>
    <col min="4859" max="4859" width="8" bestFit="1" customWidth="1"/>
    <col min="4860" max="4860" width="10.21875" bestFit="1" customWidth="1"/>
    <col min="4861" max="4861" width="8" bestFit="1" customWidth="1"/>
    <col min="4862" max="4862" width="10.21875" bestFit="1" customWidth="1"/>
    <col min="4863" max="4863" width="8" bestFit="1" customWidth="1"/>
    <col min="4864" max="4865" width="10.21875" bestFit="1" customWidth="1"/>
    <col min="4866" max="4866" width="8" bestFit="1" customWidth="1"/>
    <col min="4867" max="4867" width="10.21875" bestFit="1" customWidth="1"/>
    <col min="4868" max="4868" width="8" bestFit="1" customWidth="1"/>
    <col min="4869" max="4869" width="10.21875" bestFit="1" customWidth="1"/>
    <col min="4870" max="4870" width="8" bestFit="1" customWidth="1"/>
    <col min="4871" max="4871" width="10.21875" bestFit="1" customWidth="1"/>
    <col min="4872" max="4872" width="8.6640625" bestFit="1" customWidth="1"/>
    <col min="4873" max="4873" width="8" bestFit="1" customWidth="1"/>
    <col min="4874" max="4874" width="8.6640625" bestFit="1" customWidth="1"/>
    <col min="4875" max="4875" width="8" bestFit="1" customWidth="1"/>
    <col min="4876" max="4876" width="10.21875" bestFit="1" customWidth="1"/>
    <col min="4877" max="4877" width="8" bestFit="1" customWidth="1"/>
    <col min="4878" max="4878" width="10.21875" bestFit="1" customWidth="1"/>
    <col min="4879" max="4879" width="8" bestFit="1" customWidth="1"/>
    <col min="4880" max="4880" width="10.21875" bestFit="1" customWidth="1"/>
    <col min="4881" max="4881" width="8" bestFit="1" customWidth="1"/>
    <col min="4882" max="4883" width="10.21875" bestFit="1" customWidth="1"/>
    <col min="4884" max="4884" width="8" bestFit="1" customWidth="1"/>
    <col min="4885" max="4885" width="10.21875" bestFit="1" customWidth="1"/>
    <col min="4886" max="4886" width="8" bestFit="1" customWidth="1"/>
    <col min="4887" max="4888" width="10.21875" bestFit="1" customWidth="1"/>
    <col min="4889" max="4889" width="8" bestFit="1" customWidth="1"/>
    <col min="4890" max="4890" width="10.21875" bestFit="1" customWidth="1"/>
    <col min="4891" max="4891" width="8" bestFit="1" customWidth="1"/>
    <col min="4892" max="4892" width="10.21875" bestFit="1" customWidth="1"/>
    <col min="4893" max="4893" width="8" bestFit="1" customWidth="1"/>
    <col min="4894" max="4894" width="10.21875" bestFit="1" customWidth="1"/>
    <col min="4895" max="4895" width="8" bestFit="1" customWidth="1"/>
    <col min="4896" max="4896" width="10.21875" bestFit="1" customWidth="1"/>
    <col min="4897" max="4897" width="6" bestFit="1" customWidth="1"/>
    <col min="4898" max="4898" width="8.6640625" bestFit="1" customWidth="1"/>
    <col min="4899" max="4899" width="6" bestFit="1" customWidth="1"/>
    <col min="4900" max="4900" width="8.6640625" bestFit="1" customWidth="1"/>
    <col min="4901" max="4901" width="10.21875" bestFit="1" customWidth="1"/>
    <col min="4902" max="4902" width="8" bestFit="1" customWidth="1"/>
    <col min="4903" max="4903" width="10.21875" bestFit="1" customWidth="1"/>
    <col min="4904" max="4904" width="6" bestFit="1" customWidth="1"/>
    <col min="4905" max="4905" width="8.6640625" bestFit="1" customWidth="1"/>
    <col min="4906" max="4906" width="10.21875" bestFit="1" customWidth="1"/>
    <col min="4907" max="4907" width="8" bestFit="1" customWidth="1"/>
    <col min="4908" max="4908" width="10.21875" bestFit="1" customWidth="1"/>
    <col min="4909" max="4909" width="8" bestFit="1" customWidth="1"/>
    <col min="4910" max="4910" width="10.21875" bestFit="1" customWidth="1"/>
    <col min="4911" max="4911" width="8" bestFit="1" customWidth="1"/>
    <col min="4912" max="4913" width="10.21875" bestFit="1" customWidth="1"/>
    <col min="4914" max="4914" width="8" bestFit="1" customWidth="1"/>
    <col min="4915" max="4915" width="10.21875" bestFit="1" customWidth="1"/>
    <col min="4916" max="4916" width="8" bestFit="1" customWidth="1"/>
    <col min="4917" max="4918" width="10.21875" bestFit="1" customWidth="1"/>
    <col min="4919" max="4919" width="8" bestFit="1" customWidth="1"/>
    <col min="4920" max="4920" width="10.21875" bestFit="1" customWidth="1"/>
    <col min="4921" max="4921" width="8" bestFit="1" customWidth="1"/>
    <col min="4922" max="4922" width="10.21875" bestFit="1" customWidth="1"/>
    <col min="4923" max="4923" width="8" bestFit="1" customWidth="1"/>
    <col min="4924" max="4925" width="10.21875" bestFit="1" customWidth="1"/>
    <col min="4926" max="4926" width="8" bestFit="1" customWidth="1"/>
    <col min="4927" max="4927" width="10.21875" bestFit="1" customWidth="1"/>
    <col min="4928" max="4928" width="8" bestFit="1" customWidth="1"/>
    <col min="4929" max="4929" width="10.21875" bestFit="1" customWidth="1"/>
    <col min="4930" max="4930" width="6" bestFit="1" customWidth="1"/>
    <col min="4931" max="4931" width="8.6640625" bestFit="1" customWidth="1"/>
    <col min="4932" max="4932" width="8" bestFit="1" customWidth="1"/>
    <col min="4933" max="4933" width="10.21875" bestFit="1" customWidth="1"/>
    <col min="4934" max="4934" width="8" bestFit="1" customWidth="1"/>
    <col min="4935" max="4935" width="10.21875" bestFit="1" customWidth="1"/>
    <col min="4936" max="4936" width="8" bestFit="1" customWidth="1"/>
    <col min="4937" max="4938" width="10.21875" bestFit="1" customWidth="1"/>
    <col min="4939" max="4939" width="8" bestFit="1" customWidth="1"/>
    <col min="4940" max="4940" width="10.21875" bestFit="1" customWidth="1"/>
    <col min="4941" max="4941" width="8" bestFit="1" customWidth="1"/>
    <col min="4942" max="4943" width="10.21875" bestFit="1" customWidth="1"/>
    <col min="4944" max="4944" width="8" bestFit="1" customWidth="1"/>
    <col min="4945" max="4945" width="10.21875" bestFit="1" customWidth="1"/>
    <col min="4946" max="4946" width="8" bestFit="1" customWidth="1"/>
    <col min="4947" max="4947" width="10.21875" bestFit="1" customWidth="1"/>
    <col min="4948" max="4948" width="8" bestFit="1" customWidth="1"/>
    <col min="4949" max="4949" width="10.21875" bestFit="1" customWidth="1"/>
    <col min="4950" max="4950" width="8" bestFit="1" customWidth="1"/>
    <col min="4951" max="4951" width="10.21875" bestFit="1" customWidth="1"/>
    <col min="4952" max="4952" width="8.6640625" bestFit="1" customWidth="1"/>
    <col min="4953" max="4953" width="8" bestFit="1" customWidth="1"/>
    <col min="4954" max="4955" width="10.21875" bestFit="1" customWidth="1"/>
    <col min="4956" max="4956" width="8" bestFit="1" customWidth="1"/>
    <col min="4957" max="4957" width="10.21875" bestFit="1" customWidth="1"/>
    <col min="4958" max="4958" width="6" bestFit="1" customWidth="1"/>
    <col min="4959" max="4959" width="8.6640625" bestFit="1" customWidth="1"/>
    <col min="4960" max="4960" width="6" bestFit="1" customWidth="1"/>
    <col min="4961" max="4961" width="8.6640625" bestFit="1" customWidth="1"/>
    <col min="4962" max="4962" width="8" bestFit="1" customWidth="1"/>
    <col min="4963" max="4964" width="10.21875" bestFit="1" customWidth="1"/>
    <col min="4965" max="4965" width="8" bestFit="1" customWidth="1"/>
    <col min="4966" max="4966" width="10.21875" bestFit="1" customWidth="1"/>
    <col min="4967" max="4967" width="8" bestFit="1" customWidth="1"/>
    <col min="4968" max="4968" width="10.21875" bestFit="1" customWidth="1"/>
    <col min="4969" max="4969" width="8" bestFit="1" customWidth="1"/>
    <col min="4970" max="4971" width="10.21875" bestFit="1" customWidth="1"/>
    <col min="4972" max="4972" width="8" bestFit="1" customWidth="1"/>
    <col min="4973" max="4973" width="10.21875" bestFit="1" customWidth="1"/>
    <col min="4974" max="4974" width="8" bestFit="1" customWidth="1"/>
    <col min="4975" max="4975" width="10.21875" bestFit="1" customWidth="1"/>
    <col min="4976" max="4976" width="8" bestFit="1" customWidth="1"/>
    <col min="4977" max="4977" width="10.21875" bestFit="1" customWidth="1"/>
    <col min="4978" max="4978" width="8" bestFit="1" customWidth="1"/>
    <col min="4979" max="4979" width="10.21875" bestFit="1" customWidth="1"/>
    <col min="4980" max="4980" width="8" bestFit="1" customWidth="1"/>
    <col min="4981" max="4981" width="10.21875" bestFit="1" customWidth="1"/>
    <col min="4982" max="4982" width="8" bestFit="1" customWidth="1"/>
    <col min="4983" max="4984" width="10.21875" bestFit="1" customWidth="1"/>
    <col min="4985" max="4985" width="8" bestFit="1" customWidth="1"/>
    <col min="4986" max="4986" width="8.6640625" bestFit="1" customWidth="1"/>
    <col min="4987" max="4987" width="10.21875" bestFit="1" customWidth="1"/>
    <col min="4988" max="4988" width="8" bestFit="1" customWidth="1"/>
    <col min="4989" max="4989" width="10.21875" bestFit="1" customWidth="1"/>
    <col min="4990" max="4990" width="8" bestFit="1" customWidth="1"/>
    <col min="4991" max="4991" width="10.21875" bestFit="1" customWidth="1"/>
    <col min="4992" max="4992" width="8" bestFit="1" customWidth="1"/>
    <col min="4993" max="4993" width="10.21875" bestFit="1" customWidth="1"/>
    <col min="4994" max="4994" width="8" bestFit="1" customWidth="1"/>
    <col min="4995" max="4995" width="10.21875" bestFit="1" customWidth="1"/>
    <col min="4996" max="4996" width="8" bestFit="1" customWidth="1"/>
    <col min="4997" max="4997" width="10.21875" bestFit="1" customWidth="1"/>
    <col min="4998" max="4998" width="8" bestFit="1" customWidth="1"/>
    <col min="4999" max="5000" width="10.21875" bestFit="1" customWidth="1"/>
    <col min="5001" max="5001" width="8" bestFit="1" customWidth="1"/>
    <col min="5002" max="5002" width="10.21875" bestFit="1" customWidth="1"/>
    <col min="5003" max="5003" width="6" bestFit="1" customWidth="1"/>
    <col min="5004" max="5004" width="8.6640625" bestFit="1" customWidth="1"/>
    <col min="5005" max="5005" width="10.21875" bestFit="1" customWidth="1"/>
    <col min="5006" max="5006" width="8" bestFit="1" customWidth="1"/>
    <col min="5007" max="5007" width="10.21875" bestFit="1" customWidth="1"/>
    <col min="5008" max="5008" width="8" bestFit="1" customWidth="1"/>
    <col min="5009" max="5009" width="10.21875" bestFit="1" customWidth="1"/>
    <col min="5010" max="5010" width="8" bestFit="1" customWidth="1"/>
    <col min="5011" max="5012" width="10.21875" bestFit="1" customWidth="1"/>
    <col min="5013" max="5013" width="8" bestFit="1" customWidth="1"/>
    <col min="5014" max="5014" width="10.21875" bestFit="1" customWidth="1"/>
    <col min="5015" max="5015" width="8" bestFit="1" customWidth="1"/>
    <col min="5016" max="5016" width="10.21875" bestFit="1" customWidth="1"/>
    <col min="5017" max="5017" width="8" bestFit="1" customWidth="1"/>
    <col min="5018" max="5018" width="10.21875" bestFit="1" customWidth="1"/>
    <col min="5019" max="5019" width="8" bestFit="1" customWidth="1"/>
    <col min="5020" max="5021" width="10.21875" bestFit="1" customWidth="1"/>
    <col min="5022" max="5022" width="8" bestFit="1" customWidth="1"/>
    <col min="5023" max="5023" width="10.21875" bestFit="1" customWidth="1"/>
    <col min="5024" max="5024" width="8" bestFit="1" customWidth="1"/>
    <col min="5025" max="5025" width="10.21875" bestFit="1" customWidth="1"/>
    <col min="5026" max="5026" width="8" bestFit="1" customWidth="1"/>
    <col min="5027" max="5027" width="10.21875" bestFit="1" customWidth="1"/>
    <col min="5028" max="5028" width="8" bestFit="1" customWidth="1"/>
    <col min="5029" max="5029" width="10.21875" bestFit="1" customWidth="1"/>
    <col min="5030" max="5030" width="8.6640625" bestFit="1" customWidth="1"/>
    <col min="5031" max="5031" width="8" bestFit="1" customWidth="1"/>
    <col min="5032" max="5032" width="10.21875" bestFit="1" customWidth="1"/>
    <col min="5033" max="5033" width="8" bestFit="1" customWidth="1"/>
    <col min="5034" max="5034" width="10.21875" bestFit="1" customWidth="1"/>
    <col min="5035" max="5035" width="8" bestFit="1" customWidth="1"/>
    <col min="5036" max="5037" width="10.21875" bestFit="1" customWidth="1"/>
    <col min="5038" max="5038" width="8" bestFit="1" customWidth="1"/>
    <col min="5039" max="5039" width="10.21875" bestFit="1" customWidth="1"/>
    <col min="5040" max="5040" width="8" bestFit="1" customWidth="1"/>
    <col min="5041" max="5041" width="10.21875" bestFit="1" customWidth="1"/>
    <col min="5042" max="5042" width="8" bestFit="1" customWidth="1"/>
    <col min="5043" max="5044" width="10.21875" bestFit="1" customWidth="1"/>
    <col min="5045" max="5045" width="8" bestFit="1" customWidth="1"/>
    <col min="5046" max="5046" width="10.21875" bestFit="1" customWidth="1"/>
    <col min="5047" max="5047" width="8" bestFit="1" customWidth="1"/>
    <col min="5048" max="5048" width="10.21875" bestFit="1" customWidth="1"/>
    <col min="5049" max="5049" width="8" bestFit="1" customWidth="1"/>
    <col min="5050" max="5050" width="10.21875" bestFit="1" customWidth="1"/>
    <col min="5051" max="5051" width="8" bestFit="1" customWidth="1"/>
    <col min="5052" max="5052" width="10.21875" bestFit="1" customWidth="1"/>
    <col min="5053" max="5053" width="6" bestFit="1" customWidth="1"/>
    <col min="5054" max="5054" width="8.6640625" bestFit="1" customWidth="1"/>
    <col min="5055" max="5055" width="8" bestFit="1" customWidth="1"/>
    <col min="5056" max="5057" width="10.21875" bestFit="1" customWidth="1"/>
    <col min="5058" max="5058" width="8" bestFit="1" customWidth="1"/>
    <col min="5059" max="5059" width="10.21875" bestFit="1" customWidth="1"/>
    <col min="5060" max="5060" width="8" bestFit="1" customWidth="1"/>
    <col min="5061" max="5061" width="10.21875" bestFit="1" customWidth="1"/>
    <col min="5062" max="5062" width="8" bestFit="1" customWidth="1"/>
    <col min="5063" max="5063" width="10.21875" bestFit="1" customWidth="1"/>
    <col min="5064" max="5064" width="8" bestFit="1" customWidth="1"/>
    <col min="5065" max="5066" width="10.21875" bestFit="1" customWidth="1"/>
    <col min="5067" max="5067" width="8" bestFit="1" customWidth="1"/>
    <col min="5068" max="5068" width="10.21875" bestFit="1" customWidth="1"/>
    <col min="5069" max="5069" width="8" bestFit="1" customWidth="1"/>
    <col min="5070" max="5070" width="10.21875" bestFit="1" customWidth="1"/>
    <col min="5071" max="5071" width="8" bestFit="1" customWidth="1"/>
    <col min="5072" max="5072" width="10.21875" bestFit="1" customWidth="1"/>
    <col min="5073" max="5073" width="8" bestFit="1" customWidth="1"/>
    <col min="5074" max="5075" width="10.21875" bestFit="1" customWidth="1"/>
    <col min="5076" max="5076" width="8" bestFit="1" customWidth="1"/>
    <col min="5077" max="5077" width="10.21875" bestFit="1" customWidth="1"/>
    <col min="5078" max="5078" width="8" bestFit="1" customWidth="1"/>
    <col min="5079" max="5080" width="10.21875" bestFit="1" customWidth="1"/>
    <col min="5081" max="5081" width="8" bestFit="1" customWidth="1"/>
    <col min="5082" max="5082" width="10.21875" bestFit="1" customWidth="1"/>
    <col min="5083" max="5083" width="8" bestFit="1" customWidth="1"/>
    <col min="5084" max="5084" width="10.21875" bestFit="1" customWidth="1"/>
    <col min="5085" max="5085" width="8" bestFit="1" customWidth="1"/>
    <col min="5086" max="5087" width="10.21875" bestFit="1" customWidth="1"/>
    <col min="5088" max="5088" width="8" bestFit="1" customWidth="1"/>
    <col min="5089" max="5089" width="10.21875" bestFit="1" customWidth="1"/>
    <col min="5090" max="5090" width="8" bestFit="1" customWidth="1"/>
    <col min="5091" max="5091" width="10.21875" bestFit="1" customWidth="1"/>
    <col min="5092" max="5092" width="8" bestFit="1" customWidth="1"/>
    <col min="5093" max="5093" width="10.21875" bestFit="1" customWidth="1"/>
    <col min="5094" max="5094" width="8" bestFit="1" customWidth="1"/>
    <col min="5095" max="5095" width="10.21875" bestFit="1" customWidth="1"/>
    <col min="5096" max="5096" width="8" bestFit="1" customWidth="1"/>
    <col min="5097" max="5098" width="10.21875" bestFit="1" customWidth="1"/>
    <col min="5099" max="5099" width="8" bestFit="1" customWidth="1"/>
    <col min="5100" max="5100" width="10.21875" bestFit="1" customWidth="1"/>
    <col min="5101" max="5101" width="6" bestFit="1" customWidth="1"/>
    <col min="5102" max="5103" width="8.6640625" bestFit="1" customWidth="1"/>
    <col min="5104" max="5104" width="8" bestFit="1" customWidth="1"/>
    <col min="5105" max="5105" width="10.21875" bestFit="1" customWidth="1"/>
    <col min="5106" max="5106" width="8" bestFit="1" customWidth="1"/>
    <col min="5107" max="5107" width="10.21875" bestFit="1" customWidth="1"/>
    <col min="5108" max="5108" width="8" bestFit="1" customWidth="1"/>
    <col min="5109" max="5109" width="10.21875" bestFit="1" customWidth="1"/>
    <col min="5110" max="5110" width="6" bestFit="1" customWidth="1"/>
    <col min="5111" max="5111" width="8.6640625" bestFit="1" customWidth="1"/>
    <col min="5112" max="5112" width="8" bestFit="1" customWidth="1"/>
    <col min="5113" max="5114" width="10.21875" bestFit="1" customWidth="1"/>
    <col min="5115" max="5115" width="8" bestFit="1" customWidth="1"/>
    <col min="5116" max="5116" width="10.21875" bestFit="1" customWidth="1"/>
    <col min="5117" max="5117" width="8" bestFit="1" customWidth="1"/>
    <col min="5118" max="5118" width="10.21875" bestFit="1" customWidth="1"/>
    <col min="5119" max="5119" width="8" bestFit="1" customWidth="1"/>
    <col min="5120" max="5120" width="10.21875" bestFit="1" customWidth="1"/>
    <col min="5121" max="5121" width="6" bestFit="1" customWidth="1"/>
    <col min="5122" max="5122" width="8.6640625" bestFit="1" customWidth="1"/>
    <col min="5123" max="5123" width="8" bestFit="1" customWidth="1"/>
    <col min="5124" max="5124" width="10.21875" bestFit="1" customWidth="1"/>
    <col min="5125" max="5125" width="8" bestFit="1" customWidth="1"/>
    <col min="5126" max="5126" width="10.21875" bestFit="1" customWidth="1"/>
    <col min="5127" max="5127" width="8" bestFit="1" customWidth="1"/>
    <col min="5128" max="5128" width="10.21875" bestFit="1" customWidth="1"/>
    <col min="5129" max="5129" width="6" bestFit="1" customWidth="1"/>
    <col min="5130" max="5130" width="8.6640625" bestFit="1" customWidth="1"/>
    <col min="5131" max="5131" width="10.21875" bestFit="1" customWidth="1"/>
    <col min="5132" max="5132" width="8" bestFit="1" customWidth="1"/>
    <col min="5133" max="5133" width="10.21875" bestFit="1" customWidth="1"/>
    <col min="5134" max="5134" width="8" bestFit="1" customWidth="1"/>
    <col min="5135" max="5136" width="10.21875" bestFit="1" customWidth="1"/>
    <col min="5137" max="5137" width="8" bestFit="1" customWidth="1"/>
    <col min="5138" max="5138" width="10.21875" bestFit="1" customWidth="1"/>
    <col min="5139" max="5139" width="6" bestFit="1" customWidth="1"/>
    <col min="5140" max="5140" width="8.6640625" bestFit="1" customWidth="1"/>
    <col min="5141" max="5141" width="10.21875" bestFit="1" customWidth="1"/>
    <col min="5142" max="5142" width="8" bestFit="1" customWidth="1"/>
    <col min="5143" max="5143" width="10.21875" bestFit="1" customWidth="1"/>
    <col min="5144" max="5144" width="8" bestFit="1" customWidth="1"/>
    <col min="5145" max="5145" width="10.21875" bestFit="1" customWidth="1"/>
    <col min="5146" max="5146" width="8" bestFit="1" customWidth="1"/>
    <col min="5147" max="5147" width="10.21875" bestFit="1" customWidth="1"/>
    <col min="5148" max="5148" width="8" bestFit="1" customWidth="1"/>
    <col min="5149" max="5150" width="10.21875" bestFit="1" customWidth="1"/>
    <col min="5151" max="5151" width="8" bestFit="1" customWidth="1"/>
    <col min="5152" max="5152" width="8.6640625" bestFit="1" customWidth="1"/>
    <col min="5153" max="5153" width="10.21875" bestFit="1" customWidth="1"/>
    <col min="5154" max="5154" width="8" bestFit="1" customWidth="1"/>
    <col min="5155" max="5155" width="10.21875" bestFit="1" customWidth="1"/>
    <col min="5156" max="5156" width="8" bestFit="1" customWidth="1"/>
    <col min="5157" max="5157" width="10.21875" bestFit="1" customWidth="1"/>
    <col min="5158" max="5158" width="8" bestFit="1" customWidth="1"/>
    <col min="5159" max="5160" width="10.21875" bestFit="1" customWidth="1"/>
    <col min="5161" max="5161" width="8" bestFit="1" customWidth="1"/>
    <col min="5162" max="5162" width="10.21875" bestFit="1" customWidth="1"/>
    <col min="5163" max="5163" width="8" bestFit="1" customWidth="1"/>
    <col min="5164" max="5164" width="10.21875" bestFit="1" customWidth="1"/>
    <col min="5165" max="5165" width="8" bestFit="1" customWidth="1"/>
    <col min="5166" max="5167" width="10.21875" bestFit="1" customWidth="1"/>
    <col min="5168" max="5168" width="8" bestFit="1" customWidth="1"/>
    <col min="5169" max="5169" width="10.21875" bestFit="1" customWidth="1"/>
    <col min="5170" max="5170" width="8" bestFit="1" customWidth="1"/>
    <col min="5171" max="5171" width="10.21875" bestFit="1" customWidth="1"/>
    <col min="5172" max="5172" width="8" bestFit="1" customWidth="1"/>
    <col min="5173" max="5173" width="10.21875" bestFit="1" customWidth="1"/>
    <col min="5174" max="5174" width="8" bestFit="1" customWidth="1"/>
    <col min="5175" max="5176" width="10.21875" bestFit="1" customWidth="1"/>
    <col min="5177" max="5177" width="8" bestFit="1" customWidth="1"/>
    <col min="5178" max="5178" width="10.21875" bestFit="1" customWidth="1"/>
    <col min="5179" max="5179" width="8" bestFit="1" customWidth="1"/>
    <col min="5180" max="5180" width="10.21875" bestFit="1" customWidth="1"/>
    <col min="5181" max="5181" width="8" bestFit="1" customWidth="1"/>
    <col min="5182" max="5182" width="10.21875" bestFit="1" customWidth="1"/>
    <col min="5183" max="5183" width="8.6640625" bestFit="1" customWidth="1"/>
    <col min="5184" max="5184" width="8" bestFit="1" customWidth="1"/>
    <col min="5185" max="5185" width="10.21875" bestFit="1" customWidth="1"/>
    <col min="5186" max="5186" width="8" bestFit="1" customWidth="1"/>
    <col min="5187" max="5187" width="10.21875" bestFit="1" customWidth="1"/>
    <col min="5188" max="5188" width="8" bestFit="1" customWidth="1"/>
    <col min="5189" max="5189" width="10.21875" bestFit="1" customWidth="1"/>
    <col min="5190" max="5190" width="8" bestFit="1" customWidth="1"/>
    <col min="5191" max="5191" width="10.21875" bestFit="1" customWidth="1"/>
    <col min="5192" max="5192" width="8" bestFit="1" customWidth="1"/>
    <col min="5193" max="5193" width="10.21875" bestFit="1" customWidth="1"/>
    <col min="5194" max="5194" width="8" bestFit="1" customWidth="1"/>
    <col min="5195" max="5196" width="10.21875" bestFit="1" customWidth="1"/>
    <col min="5197" max="5197" width="8" bestFit="1" customWidth="1"/>
    <col min="5198" max="5198" width="10.21875" bestFit="1" customWidth="1"/>
    <col min="5199" max="5199" width="8" bestFit="1" customWidth="1"/>
    <col min="5200" max="5200" width="10.21875" bestFit="1" customWidth="1"/>
    <col min="5201" max="5201" width="8" bestFit="1" customWidth="1"/>
    <col min="5202" max="5202" width="10.21875" bestFit="1" customWidth="1"/>
    <col min="5203" max="5203" width="8" bestFit="1" customWidth="1"/>
    <col min="5204" max="5204" width="10.21875" bestFit="1" customWidth="1"/>
    <col min="5205" max="5205" width="8" bestFit="1" customWidth="1"/>
    <col min="5206" max="5206" width="10.21875" bestFit="1" customWidth="1"/>
    <col min="5207" max="5207" width="8" bestFit="1" customWidth="1"/>
    <col min="5208" max="5209" width="10.21875" bestFit="1" customWidth="1"/>
    <col min="5210" max="5210" width="8" bestFit="1" customWidth="1"/>
    <col min="5211" max="5211" width="10.21875" bestFit="1" customWidth="1"/>
    <col min="5212" max="5212" width="8" bestFit="1" customWidth="1"/>
    <col min="5213" max="5213" width="10.21875" bestFit="1" customWidth="1"/>
    <col min="5214" max="5214" width="8" bestFit="1" customWidth="1"/>
    <col min="5215" max="5215" width="10.21875" bestFit="1" customWidth="1"/>
    <col min="5216" max="5216" width="8" bestFit="1" customWidth="1"/>
    <col min="5217" max="5218" width="10.21875" bestFit="1" customWidth="1"/>
    <col min="5219" max="5219" width="8" bestFit="1" customWidth="1"/>
    <col min="5220" max="5220" width="10.21875" bestFit="1" customWidth="1"/>
    <col min="5221" max="5221" width="8" bestFit="1" customWidth="1"/>
    <col min="5222" max="5222" width="10.21875" bestFit="1" customWidth="1"/>
    <col min="5223" max="5223" width="8" bestFit="1" customWidth="1"/>
    <col min="5224" max="5224" width="10.21875" bestFit="1" customWidth="1"/>
    <col min="5225" max="5225" width="8" bestFit="1" customWidth="1"/>
    <col min="5226" max="5227" width="10.21875" bestFit="1" customWidth="1"/>
    <col min="5228" max="5228" width="8" bestFit="1" customWidth="1"/>
    <col min="5229" max="5229" width="10.21875" bestFit="1" customWidth="1"/>
    <col min="5230" max="5230" width="8" bestFit="1" customWidth="1"/>
    <col min="5231" max="5232" width="10.21875" bestFit="1" customWidth="1"/>
    <col min="5233" max="5233" width="8" bestFit="1" customWidth="1"/>
    <col min="5234" max="5234" width="8.6640625" bestFit="1" customWidth="1"/>
    <col min="5235" max="5235" width="6" bestFit="1" customWidth="1"/>
    <col min="5236" max="5236" width="8.6640625" bestFit="1" customWidth="1"/>
    <col min="5237" max="5237" width="8" bestFit="1" customWidth="1"/>
    <col min="5238" max="5238" width="10.21875" bestFit="1" customWidth="1"/>
    <col min="5239" max="5239" width="8" bestFit="1" customWidth="1"/>
    <col min="5240" max="5240" width="10.21875" bestFit="1" customWidth="1"/>
    <col min="5241" max="5241" width="8" bestFit="1" customWidth="1"/>
    <col min="5242" max="5242" width="10.21875" bestFit="1" customWidth="1"/>
    <col min="5243" max="5243" width="8" bestFit="1" customWidth="1"/>
    <col min="5244" max="5245" width="10.21875" bestFit="1" customWidth="1"/>
    <col min="5246" max="5246" width="8" bestFit="1" customWidth="1"/>
    <col min="5247" max="5248" width="10.21875" bestFit="1" customWidth="1"/>
    <col min="5249" max="5249" width="8" bestFit="1" customWidth="1"/>
    <col min="5250" max="5250" width="10.21875" bestFit="1" customWidth="1"/>
    <col min="5251" max="5251" width="8" bestFit="1" customWidth="1"/>
    <col min="5252" max="5252" width="10.21875" bestFit="1" customWidth="1"/>
    <col min="5253" max="5253" width="8" bestFit="1" customWidth="1"/>
    <col min="5254" max="5255" width="10.21875" bestFit="1" customWidth="1"/>
    <col min="5256" max="5256" width="8" bestFit="1" customWidth="1"/>
    <col min="5257" max="5257" width="10.21875" bestFit="1" customWidth="1"/>
    <col min="5258" max="5258" width="8" bestFit="1" customWidth="1"/>
    <col min="5259" max="5259" width="10.21875" bestFit="1" customWidth="1"/>
    <col min="5260" max="5260" width="8" bestFit="1" customWidth="1"/>
    <col min="5261" max="5261" width="10.21875" bestFit="1" customWidth="1"/>
    <col min="5262" max="5262" width="8.6640625" bestFit="1" customWidth="1"/>
    <col min="5263" max="5263" width="8" bestFit="1" customWidth="1"/>
    <col min="5264" max="5264" width="10.21875" bestFit="1" customWidth="1"/>
    <col min="5265" max="5265" width="8" bestFit="1" customWidth="1"/>
    <col min="5266" max="5266" width="10.21875" bestFit="1" customWidth="1"/>
    <col min="5267" max="5267" width="8" bestFit="1" customWidth="1"/>
    <col min="5268" max="5269" width="10.21875" bestFit="1" customWidth="1"/>
    <col min="5270" max="5270" width="8" bestFit="1" customWidth="1"/>
    <col min="5271" max="5271" width="10.21875" bestFit="1" customWidth="1"/>
    <col min="5272" max="5272" width="8" bestFit="1" customWidth="1"/>
    <col min="5273" max="5274" width="10.21875" bestFit="1" customWidth="1"/>
    <col min="5275" max="5275" width="8" bestFit="1" customWidth="1"/>
    <col min="5276" max="5276" width="8.6640625" bestFit="1" customWidth="1"/>
    <col min="5277" max="5277" width="6" bestFit="1" customWidth="1"/>
    <col min="5278" max="5278" width="8.6640625" bestFit="1" customWidth="1"/>
    <col min="5279" max="5279" width="10.21875" bestFit="1" customWidth="1"/>
    <col min="5280" max="5280" width="8" bestFit="1" customWidth="1"/>
    <col min="5281" max="5281" width="10.21875" bestFit="1" customWidth="1"/>
    <col min="5282" max="5282" width="8" bestFit="1" customWidth="1"/>
    <col min="5283" max="5284" width="10.21875" bestFit="1" customWidth="1"/>
    <col min="5285" max="5285" width="8" bestFit="1" customWidth="1"/>
    <col min="5286" max="5286" width="10.21875" bestFit="1" customWidth="1"/>
    <col min="5287" max="5287" width="8" bestFit="1" customWidth="1"/>
    <col min="5288" max="5288" width="10.21875" bestFit="1" customWidth="1"/>
    <col min="5289" max="5289" width="8" bestFit="1" customWidth="1"/>
    <col min="5290" max="5290" width="10.21875" bestFit="1" customWidth="1"/>
    <col min="5291" max="5291" width="8" bestFit="1" customWidth="1"/>
    <col min="5292" max="5293" width="10.21875" bestFit="1" customWidth="1"/>
    <col min="5294" max="5294" width="8" bestFit="1" customWidth="1"/>
    <col min="5295" max="5295" width="8.6640625" bestFit="1" customWidth="1"/>
    <col min="5296" max="5296" width="10.21875" bestFit="1" customWidth="1"/>
    <col min="5297" max="5297" width="8" bestFit="1" customWidth="1"/>
    <col min="5298" max="5298" width="10.21875" bestFit="1" customWidth="1"/>
    <col min="5299" max="5299" width="8" bestFit="1" customWidth="1"/>
    <col min="5300" max="5300" width="10.21875" bestFit="1" customWidth="1"/>
    <col min="5301" max="5301" width="8" bestFit="1" customWidth="1"/>
    <col min="5302" max="5302" width="10.21875" bestFit="1" customWidth="1"/>
    <col min="5303" max="5303" width="8" bestFit="1" customWidth="1"/>
    <col min="5304" max="5304" width="10.21875" bestFit="1" customWidth="1"/>
    <col min="5305" max="5305" width="8" bestFit="1" customWidth="1"/>
    <col min="5306" max="5306" width="10.21875" bestFit="1" customWidth="1"/>
    <col min="5307" max="5307" width="8" bestFit="1" customWidth="1"/>
    <col min="5308" max="5309" width="10.21875" bestFit="1" customWidth="1"/>
    <col min="5310" max="5310" width="8" bestFit="1" customWidth="1"/>
    <col min="5311" max="5311" width="10.21875" bestFit="1" customWidth="1"/>
    <col min="5312" max="5312" width="8" bestFit="1" customWidth="1"/>
    <col min="5313" max="5314" width="10.21875" bestFit="1" customWidth="1"/>
    <col min="5315" max="5315" width="8" bestFit="1" customWidth="1"/>
    <col min="5316" max="5316" width="10.21875" bestFit="1" customWidth="1"/>
    <col min="5317" max="5317" width="8" bestFit="1" customWidth="1"/>
    <col min="5318" max="5318" width="10.21875" bestFit="1" customWidth="1"/>
    <col min="5319" max="5319" width="8.6640625" bestFit="1" customWidth="1"/>
    <col min="5320" max="5320" width="8" bestFit="1" customWidth="1"/>
    <col min="5321" max="5321" width="10.21875" bestFit="1" customWidth="1"/>
    <col min="5322" max="5322" width="8" bestFit="1" customWidth="1"/>
    <col min="5323" max="5324" width="10.21875" bestFit="1" customWidth="1"/>
    <col min="5325" max="5325" width="8" bestFit="1" customWidth="1"/>
    <col min="5326" max="5326" width="10.21875" bestFit="1" customWidth="1"/>
    <col min="5327" max="5327" width="8" bestFit="1" customWidth="1"/>
    <col min="5328" max="5329" width="10.21875" bestFit="1" customWidth="1"/>
    <col min="5330" max="5330" width="8" bestFit="1" customWidth="1"/>
    <col min="5331" max="5331" width="10.21875" bestFit="1" customWidth="1"/>
    <col min="5332" max="5332" width="8" bestFit="1" customWidth="1"/>
    <col min="5333" max="5334" width="10.21875" bestFit="1" customWidth="1"/>
    <col min="5335" max="5335" width="8" bestFit="1" customWidth="1"/>
    <col min="5336" max="5336" width="8.6640625" bestFit="1" customWidth="1"/>
    <col min="5337" max="5337" width="10.21875" bestFit="1" customWidth="1"/>
    <col min="5338" max="5338" width="8" bestFit="1" customWidth="1"/>
    <col min="5339" max="5339" width="10.21875" bestFit="1" customWidth="1"/>
    <col min="5340" max="5340" width="8" bestFit="1" customWidth="1"/>
    <col min="5341" max="5342" width="10.21875" bestFit="1" customWidth="1"/>
    <col min="5343" max="5343" width="8" bestFit="1" customWidth="1"/>
    <col min="5344" max="5344" width="10.21875" bestFit="1" customWidth="1"/>
    <col min="5345" max="5345" width="8" bestFit="1" customWidth="1"/>
    <col min="5346" max="5347" width="10.21875" bestFit="1" customWidth="1"/>
    <col min="5348" max="5348" width="8" bestFit="1" customWidth="1"/>
    <col min="5349" max="5349" width="10.21875" bestFit="1" customWidth="1"/>
    <col min="5350" max="5350" width="8" bestFit="1" customWidth="1"/>
    <col min="5351" max="5351" width="10.21875" bestFit="1" customWidth="1"/>
    <col min="5352" max="5352" width="8" bestFit="1" customWidth="1"/>
    <col min="5353" max="5354" width="10.21875" bestFit="1" customWidth="1"/>
    <col min="5355" max="5355" width="8" bestFit="1" customWidth="1"/>
    <col min="5356" max="5356" width="10.21875" bestFit="1" customWidth="1"/>
    <col min="5357" max="5357" width="8" bestFit="1" customWidth="1"/>
    <col min="5358" max="5358" width="10.21875" bestFit="1" customWidth="1"/>
    <col min="5359" max="5359" width="8" bestFit="1" customWidth="1"/>
    <col min="5360" max="5361" width="10.21875" bestFit="1" customWidth="1"/>
    <col min="5362" max="5362" width="8" bestFit="1" customWidth="1"/>
    <col min="5363" max="5363" width="8.6640625" bestFit="1" customWidth="1"/>
    <col min="5364" max="5364" width="8" bestFit="1" customWidth="1"/>
    <col min="5365" max="5365" width="10.21875" bestFit="1" customWidth="1"/>
    <col min="5366" max="5366" width="8" bestFit="1" customWidth="1"/>
    <col min="5367" max="5367" width="10.21875" bestFit="1" customWidth="1"/>
    <col min="5368" max="5368" width="8" bestFit="1" customWidth="1"/>
    <col min="5369" max="5369" width="10.21875" bestFit="1" customWidth="1"/>
    <col min="5370" max="5370" width="8" bestFit="1" customWidth="1"/>
    <col min="5371" max="5372" width="10.21875" bestFit="1" customWidth="1"/>
    <col min="5373" max="5373" width="8" bestFit="1" customWidth="1"/>
    <col min="5374" max="5374" width="10.21875" bestFit="1" customWidth="1"/>
    <col min="5375" max="5375" width="6" bestFit="1" customWidth="1"/>
    <col min="5376" max="5376" width="8.6640625" bestFit="1" customWidth="1"/>
    <col min="5377" max="5377" width="8" bestFit="1" customWidth="1"/>
    <col min="5378" max="5378" width="10.21875" bestFit="1" customWidth="1"/>
    <col min="5379" max="5379" width="8" bestFit="1" customWidth="1"/>
    <col min="5380" max="5380" width="10.21875" bestFit="1" customWidth="1"/>
    <col min="5381" max="5381" width="8" bestFit="1" customWidth="1"/>
    <col min="5382" max="5383" width="10.21875" bestFit="1" customWidth="1"/>
    <col min="5384" max="5384" width="8" bestFit="1" customWidth="1"/>
    <col min="5385" max="5386" width="10.21875" bestFit="1" customWidth="1"/>
    <col min="5387" max="5387" width="8" bestFit="1" customWidth="1"/>
    <col min="5388" max="5388" width="8.6640625" bestFit="1" customWidth="1"/>
    <col min="5389" max="5389" width="10.21875" bestFit="1" customWidth="1"/>
    <col min="5390" max="5390" width="8" bestFit="1" customWidth="1"/>
    <col min="5391" max="5391" width="8.6640625" bestFit="1" customWidth="1"/>
    <col min="5392" max="5392" width="8" bestFit="1" customWidth="1"/>
    <col min="5393" max="5393" width="10.21875" bestFit="1" customWidth="1"/>
    <col min="5394" max="5394" width="8" bestFit="1" customWidth="1"/>
    <col min="5395" max="5395" width="10.21875" bestFit="1" customWidth="1"/>
    <col min="5396" max="5396" width="8" bestFit="1" customWidth="1"/>
    <col min="5397" max="5397" width="10.21875" bestFit="1" customWidth="1"/>
    <col min="5398" max="5398" width="8" bestFit="1" customWidth="1"/>
    <col min="5399" max="5399" width="6" bestFit="1" customWidth="1"/>
    <col min="5400" max="5401" width="10.21875" bestFit="1" customWidth="1"/>
    <col min="5402" max="5402" width="8" bestFit="1" customWidth="1"/>
    <col min="5403" max="5403" width="10.21875" bestFit="1" customWidth="1"/>
    <col min="5404" max="5404" width="8" bestFit="1" customWidth="1"/>
    <col min="5405" max="5405" width="10.21875" bestFit="1" customWidth="1"/>
    <col min="5406" max="5406" width="6" bestFit="1" customWidth="1"/>
    <col min="5407" max="5407" width="8.6640625" bestFit="1" customWidth="1"/>
    <col min="5408" max="5408" width="8" bestFit="1" customWidth="1"/>
    <col min="5409" max="5410" width="10.21875" bestFit="1" customWidth="1"/>
    <col min="5411" max="5411" width="8" bestFit="1" customWidth="1"/>
    <col min="5412" max="5413" width="10.21875" bestFit="1" customWidth="1"/>
    <col min="5414" max="5414" width="8" bestFit="1" customWidth="1"/>
    <col min="5415" max="5415" width="10.21875" bestFit="1" customWidth="1"/>
    <col min="5416" max="5416" width="8" bestFit="1" customWidth="1"/>
    <col min="5417" max="5417" width="10.21875" bestFit="1" customWidth="1"/>
    <col min="5418" max="5418" width="6" bestFit="1" customWidth="1"/>
    <col min="5419" max="5419" width="8.6640625" bestFit="1" customWidth="1"/>
    <col min="5420" max="5420" width="10.21875" bestFit="1" customWidth="1"/>
    <col min="5421" max="5421" width="8" bestFit="1" customWidth="1"/>
    <col min="5422" max="5422" width="10.21875" bestFit="1" customWidth="1"/>
    <col min="5423" max="5423" width="8" bestFit="1" customWidth="1"/>
    <col min="5424" max="5425" width="10.21875" bestFit="1" customWidth="1"/>
    <col min="5426" max="5426" width="8" bestFit="1" customWidth="1"/>
    <col min="5427" max="5427" width="10.21875" bestFit="1" customWidth="1"/>
    <col min="5428" max="5428" width="8" bestFit="1" customWidth="1"/>
    <col min="5429" max="5429" width="10.21875" bestFit="1" customWidth="1"/>
    <col min="5430" max="5430" width="8" bestFit="1" customWidth="1"/>
    <col min="5431" max="5431" width="10.21875" bestFit="1" customWidth="1"/>
    <col min="5432" max="5432" width="6" bestFit="1" customWidth="1"/>
    <col min="5433" max="5433" width="8.6640625" bestFit="1" customWidth="1"/>
    <col min="5434" max="5434" width="8" bestFit="1" customWidth="1"/>
    <col min="5435" max="5435" width="10.21875" bestFit="1" customWidth="1"/>
    <col min="5436" max="5436" width="8.6640625" bestFit="1" customWidth="1"/>
    <col min="5437" max="5437" width="8" bestFit="1" customWidth="1"/>
    <col min="5438" max="5439" width="10.21875" bestFit="1" customWidth="1"/>
    <col min="5440" max="5440" width="8" bestFit="1" customWidth="1"/>
    <col min="5441" max="5441" width="10.21875" bestFit="1" customWidth="1"/>
    <col min="5442" max="5442" width="8" bestFit="1" customWidth="1"/>
    <col min="5443" max="5444" width="10.21875" bestFit="1" customWidth="1"/>
    <col min="5445" max="5445" width="8" bestFit="1" customWidth="1"/>
    <col min="5446" max="5446" width="10.21875" bestFit="1" customWidth="1"/>
    <col min="5447" max="5447" width="8" bestFit="1" customWidth="1"/>
    <col min="5448" max="5449" width="10.21875" bestFit="1" customWidth="1"/>
    <col min="5450" max="5450" width="8" bestFit="1" customWidth="1"/>
    <col min="5451" max="5451" width="10.21875" bestFit="1" customWidth="1"/>
    <col min="5452" max="5452" width="6" bestFit="1" customWidth="1"/>
    <col min="5453" max="5453" width="8.6640625" bestFit="1" customWidth="1"/>
    <col min="5454" max="5454" width="8" bestFit="1" customWidth="1"/>
    <col min="5455" max="5455" width="10.21875" bestFit="1" customWidth="1"/>
    <col min="5456" max="5456" width="8" bestFit="1" customWidth="1"/>
    <col min="5457" max="5458" width="10.21875" bestFit="1" customWidth="1"/>
    <col min="5459" max="5459" width="8" bestFit="1" customWidth="1"/>
    <col min="5460" max="5460" width="10.21875" bestFit="1" customWidth="1"/>
    <col min="5461" max="5461" width="8" bestFit="1" customWidth="1"/>
    <col min="5462" max="5463" width="10.21875" bestFit="1" customWidth="1"/>
    <col min="5464" max="5464" width="8" bestFit="1" customWidth="1"/>
    <col min="5465" max="5465" width="10.21875" bestFit="1" customWidth="1"/>
    <col min="5466" max="5466" width="8" bestFit="1" customWidth="1"/>
    <col min="5467" max="5467" width="10.21875" bestFit="1" customWidth="1"/>
    <col min="5468" max="5468" width="8" bestFit="1" customWidth="1"/>
    <col min="5469" max="5470" width="10.21875" bestFit="1" customWidth="1"/>
    <col min="5471" max="5471" width="8" bestFit="1" customWidth="1"/>
    <col min="5472" max="5472" width="10.21875" bestFit="1" customWidth="1"/>
    <col min="5473" max="5473" width="8" bestFit="1" customWidth="1"/>
    <col min="5474" max="5474" width="10.21875" bestFit="1" customWidth="1"/>
    <col min="5475" max="5475" width="8" bestFit="1" customWidth="1"/>
    <col min="5476" max="5476" width="10.21875" bestFit="1" customWidth="1"/>
    <col min="5477" max="5477" width="8" bestFit="1" customWidth="1"/>
    <col min="5478" max="5478" width="10.21875" bestFit="1" customWidth="1"/>
    <col min="5479" max="5479" width="8" bestFit="1" customWidth="1"/>
    <col min="5480" max="5481" width="10.21875" bestFit="1" customWidth="1"/>
    <col min="5482" max="5482" width="8" bestFit="1" customWidth="1"/>
    <col min="5483" max="5483" width="10.21875" bestFit="1" customWidth="1"/>
    <col min="5484" max="5484" width="8" bestFit="1" customWidth="1"/>
    <col min="5485" max="5485" width="10.21875" bestFit="1" customWidth="1"/>
    <col min="5486" max="5486" width="8" bestFit="1" customWidth="1"/>
    <col min="5487" max="5488" width="10.21875" bestFit="1" customWidth="1"/>
    <col min="5489" max="5489" width="8" bestFit="1" customWidth="1"/>
    <col min="5490" max="5490" width="10.21875" bestFit="1" customWidth="1"/>
    <col min="5491" max="5491" width="8" bestFit="1" customWidth="1"/>
    <col min="5492" max="5493" width="10.21875" bestFit="1" customWidth="1"/>
    <col min="5494" max="5494" width="8" bestFit="1" customWidth="1"/>
    <col min="5495" max="5495" width="10.21875" bestFit="1" customWidth="1"/>
    <col min="5496" max="5496" width="8.6640625" bestFit="1" customWidth="1"/>
    <col min="5497" max="5497" width="8" bestFit="1" customWidth="1"/>
    <col min="5498" max="5498" width="10.21875" bestFit="1" customWidth="1"/>
    <col min="5499" max="5499" width="8" bestFit="1" customWidth="1"/>
    <col min="5500" max="5500" width="10.21875" bestFit="1" customWidth="1"/>
    <col min="5501" max="5501" width="8" bestFit="1" customWidth="1"/>
    <col min="5502" max="5502" width="10.21875" bestFit="1" customWidth="1"/>
    <col min="5503" max="5503" width="8" bestFit="1" customWidth="1"/>
    <col min="5504" max="5504" width="10.21875" bestFit="1" customWidth="1"/>
    <col min="5505" max="5505" width="8" bestFit="1" customWidth="1"/>
    <col min="5506" max="5506" width="10.21875" bestFit="1" customWidth="1"/>
    <col min="5507" max="5507" width="8" bestFit="1" customWidth="1"/>
    <col min="5508" max="5508" width="10.21875" bestFit="1" customWidth="1"/>
    <col min="5509" max="5509" width="8" bestFit="1" customWidth="1"/>
    <col min="5510" max="5510" width="10.21875" bestFit="1" customWidth="1"/>
    <col min="5511" max="5511" width="8" bestFit="1" customWidth="1"/>
    <col min="5512" max="5512" width="10.21875" bestFit="1" customWidth="1"/>
    <col min="5513" max="5513" width="8" bestFit="1" customWidth="1"/>
    <col min="5514" max="5515" width="10.21875" bestFit="1" customWidth="1"/>
    <col min="5516" max="5516" width="8" bestFit="1" customWidth="1"/>
    <col min="5517" max="5517" width="10.21875" bestFit="1" customWidth="1"/>
    <col min="5518" max="5518" width="8" bestFit="1" customWidth="1"/>
    <col min="5519" max="5519" width="10.21875" bestFit="1" customWidth="1"/>
    <col min="5520" max="5520" width="8" bestFit="1" customWidth="1"/>
    <col min="5521" max="5522" width="10.21875" bestFit="1" customWidth="1"/>
    <col min="5523" max="5523" width="8" bestFit="1" customWidth="1"/>
    <col min="5524" max="5525" width="10.21875" bestFit="1" customWidth="1"/>
    <col min="5526" max="5526" width="8" bestFit="1" customWidth="1"/>
    <col min="5527" max="5528" width="10.21875" bestFit="1" customWidth="1"/>
    <col min="5529" max="5529" width="8" bestFit="1" customWidth="1"/>
    <col min="5530" max="5530" width="10.21875" bestFit="1" customWidth="1"/>
    <col min="5531" max="5531" width="8" bestFit="1" customWidth="1"/>
    <col min="5532" max="5533" width="10.21875" bestFit="1" customWidth="1"/>
    <col min="5534" max="5534" width="8" bestFit="1" customWidth="1"/>
    <col min="5535" max="5535" width="10.21875" bestFit="1" customWidth="1"/>
    <col min="5536" max="5536" width="8" bestFit="1" customWidth="1"/>
    <col min="5537" max="5537" width="10.21875" bestFit="1" customWidth="1"/>
    <col min="5538" max="5538" width="8" bestFit="1" customWidth="1"/>
    <col min="5539" max="5539" width="10.21875" bestFit="1" customWidth="1"/>
    <col min="5540" max="5540" width="8" bestFit="1" customWidth="1"/>
    <col min="5541" max="5542" width="10.21875" bestFit="1" customWidth="1"/>
    <col min="5543" max="5543" width="8" bestFit="1" customWidth="1"/>
    <col min="5544" max="5544" width="10.21875" bestFit="1" customWidth="1"/>
    <col min="5545" max="5545" width="8" bestFit="1" customWidth="1"/>
    <col min="5546" max="5546" width="10.21875" bestFit="1" customWidth="1"/>
    <col min="5547" max="5547" width="8" bestFit="1" customWidth="1"/>
    <col min="5548" max="5548" width="10.21875" bestFit="1" customWidth="1"/>
    <col min="5549" max="5549" width="8" bestFit="1" customWidth="1"/>
    <col min="5550" max="5551" width="10.21875" bestFit="1" customWidth="1"/>
    <col min="5552" max="5552" width="8" bestFit="1" customWidth="1"/>
    <col min="5553" max="5553" width="10.21875" bestFit="1" customWidth="1"/>
    <col min="5554" max="5554" width="8" bestFit="1" customWidth="1"/>
    <col min="5555" max="5555" width="10.21875" bestFit="1" customWidth="1"/>
    <col min="5556" max="5556" width="8" bestFit="1" customWidth="1"/>
    <col min="5557" max="5558" width="10.21875" bestFit="1" customWidth="1"/>
    <col min="5559" max="5559" width="8" bestFit="1" customWidth="1"/>
    <col min="5560" max="5560" width="10.21875" bestFit="1" customWidth="1"/>
    <col min="5561" max="5561" width="8" bestFit="1" customWidth="1"/>
    <col min="5562" max="5562" width="10.21875" bestFit="1" customWidth="1"/>
    <col min="5563" max="5563" width="8" bestFit="1" customWidth="1"/>
    <col min="5564" max="5564" width="10.21875" bestFit="1" customWidth="1"/>
    <col min="5565" max="5565" width="8" bestFit="1" customWidth="1"/>
    <col min="5566" max="5566" width="10.21875" bestFit="1" customWidth="1"/>
    <col min="5567" max="5567" width="8" bestFit="1" customWidth="1"/>
    <col min="5568" max="5568" width="10.21875" bestFit="1" customWidth="1"/>
    <col min="5569" max="5569" width="8" bestFit="1" customWidth="1"/>
    <col min="5570" max="5571" width="10.21875" bestFit="1" customWidth="1"/>
    <col min="5572" max="5572" width="8" bestFit="1" customWidth="1"/>
    <col min="5573" max="5573" width="10.21875" bestFit="1" customWidth="1"/>
    <col min="5574" max="5574" width="8" bestFit="1" customWidth="1"/>
    <col min="5575" max="5575" width="10.21875" bestFit="1" customWidth="1"/>
    <col min="5576" max="5576" width="8" bestFit="1" customWidth="1"/>
    <col min="5577" max="5577" width="10.21875" bestFit="1" customWidth="1"/>
    <col min="5578" max="5578" width="8" bestFit="1" customWidth="1"/>
    <col min="5579" max="5579" width="10.21875" bestFit="1" customWidth="1"/>
    <col min="5580" max="5580" width="8.6640625" bestFit="1" customWidth="1"/>
    <col min="5581" max="5581" width="8" bestFit="1" customWidth="1"/>
    <col min="5582" max="5582" width="10.21875" bestFit="1" customWidth="1"/>
    <col min="5583" max="5583" width="8" bestFit="1" customWidth="1"/>
    <col min="5584" max="5584" width="10.21875" bestFit="1" customWidth="1"/>
    <col min="5585" max="5585" width="8" bestFit="1" customWidth="1"/>
    <col min="5586" max="5586" width="10.21875" bestFit="1" customWidth="1"/>
    <col min="5587" max="5587" width="8" bestFit="1" customWidth="1"/>
    <col min="5588" max="5589" width="10.21875" bestFit="1" customWidth="1"/>
    <col min="5590" max="5590" width="8" bestFit="1" customWidth="1"/>
    <col min="5591" max="5592" width="10.21875" bestFit="1" customWidth="1"/>
    <col min="5593" max="5593" width="8" bestFit="1" customWidth="1"/>
    <col min="5594" max="5595" width="10.21875" bestFit="1" customWidth="1"/>
    <col min="5596" max="5596" width="8" bestFit="1" customWidth="1"/>
    <col min="5597" max="5597" width="10.21875" bestFit="1" customWidth="1"/>
    <col min="5598" max="5598" width="8" bestFit="1" customWidth="1"/>
    <col min="5599" max="5600" width="10.21875" bestFit="1" customWidth="1"/>
    <col min="5601" max="5601" width="8" bestFit="1" customWidth="1"/>
    <col min="5602" max="5602" width="10.21875" bestFit="1" customWidth="1"/>
    <col min="5603" max="5603" width="8" bestFit="1" customWidth="1"/>
    <col min="5604" max="5604" width="10.21875" bestFit="1" customWidth="1"/>
    <col min="5605" max="5605" width="8" bestFit="1" customWidth="1"/>
    <col min="5606" max="5607" width="10.21875" bestFit="1" customWidth="1"/>
    <col min="5608" max="5608" width="8" bestFit="1" customWidth="1"/>
    <col min="5609" max="5610" width="10.21875" bestFit="1" customWidth="1"/>
    <col min="5611" max="5611" width="8" bestFit="1" customWidth="1"/>
    <col min="5612" max="5612" width="10.21875" bestFit="1" customWidth="1"/>
    <col min="5613" max="5613" width="8" bestFit="1" customWidth="1"/>
    <col min="5614" max="5614" width="10.21875" bestFit="1" customWidth="1"/>
    <col min="5615" max="5615" width="8" bestFit="1" customWidth="1"/>
    <col min="5616" max="5616" width="10.21875" bestFit="1" customWidth="1"/>
    <col min="5617" max="5617" width="8" bestFit="1" customWidth="1"/>
    <col min="5618" max="5618" width="10.21875" bestFit="1" customWidth="1"/>
    <col min="5619" max="5619" width="8" bestFit="1" customWidth="1"/>
    <col min="5620" max="5621" width="10.21875" bestFit="1" customWidth="1"/>
    <col min="5622" max="5622" width="8" bestFit="1" customWidth="1"/>
    <col min="5623" max="5623" width="8.6640625" bestFit="1" customWidth="1"/>
    <col min="5624" max="5624" width="8" bestFit="1" customWidth="1"/>
    <col min="5625" max="5625" width="10.21875" bestFit="1" customWidth="1"/>
    <col min="5626" max="5626" width="8" bestFit="1" customWidth="1"/>
    <col min="5627" max="5627" width="10.21875" bestFit="1" customWidth="1"/>
    <col min="5628" max="5628" width="8" bestFit="1" customWidth="1"/>
    <col min="5629" max="5629" width="10.21875" bestFit="1" customWidth="1"/>
    <col min="5630" max="5630" width="8" bestFit="1" customWidth="1"/>
    <col min="5631" max="5632" width="10.21875" bestFit="1" customWidth="1"/>
    <col min="5633" max="5633" width="8" bestFit="1" customWidth="1"/>
    <col min="5634" max="5634" width="10.21875" bestFit="1" customWidth="1"/>
    <col min="5635" max="5635" width="8" bestFit="1" customWidth="1"/>
    <col min="5636" max="5636" width="10.21875" bestFit="1" customWidth="1"/>
    <col min="5637" max="5637" width="8" bestFit="1" customWidth="1"/>
    <col min="5638" max="5638" width="10.21875" bestFit="1" customWidth="1"/>
    <col min="5639" max="5639" width="8" bestFit="1" customWidth="1"/>
    <col min="5640" max="5640" width="10.21875" bestFit="1" customWidth="1"/>
    <col min="5641" max="5641" width="8" bestFit="1" customWidth="1"/>
    <col min="5642" max="5643" width="10.21875" bestFit="1" customWidth="1"/>
    <col min="5644" max="5644" width="8" bestFit="1" customWidth="1"/>
    <col min="5645" max="5645" width="10.21875" bestFit="1" customWidth="1"/>
    <col min="5646" max="5646" width="8.6640625" bestFit="1" customWidth="1"/>
    <col min="5647" max="5647" width="8" bestFit="1" customWidth="1"/>
    <col min="5648" max="5649" width="10.21875" bestFit="1" customWidth="1"/>
    <col min="5650" max="5650" width="8" bestFit="1" customWidth="1"/>
    <col min="5651" max="5651" width="10.21875" bestFit="1" customWidth="1"/>
    <col min="5652" max="5652" width="8" bestFit="1" customWidth="1"/>
    <col min="5653" max="5653" width="10.21875" bestFit="1" customWidth="1"/>
    <col min="5654" max="5654" width="8" bestFit="1" customWidth="1"/>
    <col min="5655" max="5655" width="10.21875" bestFit="1" customWidth="1"/>
    <col min="5656" max="5656" width="8" bestFit="1" customWidth="1"/>
    <col min="5657" max="5658" width="10.21875" bestFit="1" customWidth="1"/>
    <col min="5659" max="5659" width="8" bestFit="1" customWidth="1"/>
    <col min="5660" max="5660" width="8.6640625" bestFit="1" customWidth="1"/>
    <col min="5661" max="5661" width="8" bestFit="1" customWidth="1"/>
    <col min="5662" max="5663" width="10.21875" bestFit="1" customWidth="1"/>
    <col min="5664" max="5664" width="8" bestFit="1" customWidth="1"/>
    <col min="5665" max="5665" width="10.21875" bestFit="1" customWidth="1"/>
    <col min="5666" max="5666" width="6" bestFit="1" customWidth="1"/>
    <col min="5667" max="5667" width="8.6640625" bestFit="1" customWidth="1"/>
    <col min="5668" max="5668" width="8" bestFit="1" customWidth="1"/>
    <col min="5669" max="5670" width="10.21875" bestFit="1" customWidth="1"/>
    <col min="5671" max="5671" width="8" bestFit="1" customWidth="1"/>
    <col min="5672" max="5672" width="10.21875" bestFit="1" customWidth="1"/>
    <col min="5673" max="5673" width="8" bestFit="1" customWidth="1"/>
    <col min="5674" max="5674" width="10.21875" bestFit="1" customWidth="1"/>
    <col min="5675" max="5675" width="8" bestFit="1" customWidth="1"/>
    <col min="5676" max="5677" width="10.21875" bestFit="1" customWidth="1"/>
    <col min="5678" max="5678" width="8" bestFit="1" customWidth="1"/>
    <col min="5679" max="5679" width="10.21875" bestFit="1" customWidth="1"/>
    <col min="5680" max="5680" width="8" bestFit="1" customWidth="1"/>
    <col min="5681" max="5681" width="10.21875" bestFit="1" customWidth="1"/>
    <col min="5682" max="5682" width="8" bestFit="1" customWidth="1"/>
    <col min="5683" max="5683" width="10.21875" bestFit="1" customWidth="1"/>
    <col min="5684" max="5684" width="8" bestFit="1" customWidth="1"/>
    <col min="5685" max="5685" width="10.21875" bestFit="1" customWidth="1"/>
    <col min="5686" max="5686" width="8" bestFit="1" customWidth="1"/>
    <col min="5687" max="5688" width="10.21875" bestFit="1" customWidth="1"/>
    <col min="5689" max="5689" width="8" bestFit="1" customWidth="1"/>
    <col min="5690" max="5690" width="10.21875" bestFit="1" customWidth="1"/>
    <col min="5691" max="5691" width="8" bestFit="1" customWidth="1"/>
    <col min="5692" max="5693" width="10.21875" bestFit="1" customWidth="1"/>
    <col min="5694" max="5694" width="8" bestFit="1" customWidth="1"/>
    <col min="5695" max="5695" width="8.6640625" bestFit="1" customWidth="1"/>
    <col min="5696" max="5696" width="8" bestFit="1" customWidth="1"/>
    <col min="5697" max="5697" width="10.21875" bestFit="1" customWidth="1"/>
    <col min="5698" max="5698" width="8" bestFit="1" customWidth="1"/>
    <col min="5699" max="5699" width="10.21875" bestFit="1" customWidth="1"/>
    <col min="5700" max="5700" width="8" bestFit="1" customWidth="1"/>
    <col min="5701" max="5701" width="10.21875" bestFit="1" customWidth="1"/>
    <col min="5702" max="5702" width="8" bestFit="1" customWidth="1"/>
    <col min="5703" max="5704" width="10.21875" bestFit="1" customWidth="1"/>
    <col min="5705" max="5705" width="8" bestFit="1" customWidth="1"/>
    <col min="5706" max="5706" width="8.6640625" bestFit="1" customWidth="1"/>
    <col min="5707" max="5707" width="8" bestFit="1" customWidth="1"/>
    <col min="5708" max="5708" width="10.21875" bestFit="1" customWidth="1"/>
    <col min="5709" max="5709" width="8" bestFit="1" customWidth="1"/>
    <col min="5710" max="5710" width="10.21875" bestFit="1" customWidth="1"/>
    <col min="5711" max="5711" width="8" bestFit="1" customWidth="1"/>
    <col min="5712" max="5713" width="10.21875" bestFit="1" customWidth="1"/>
    <col min="5714" max="5714" width="8" bestFit="1" customWidth="1"/>
    <col min="5715" max="5715" width="10.21875" bestFit="1" customWidth="1"/>
    <col min="5716" max="5716" width="8" bestFit="1" customWidth="1"/>
    <col min="5717" max="5717" width="10.21875" bestFit="1" customWidth="1"/>
    <col min="5718" max="5718" width="8" bestFit="1" customWidth="1"/>
    <col min="5719" max="5719" width="10.21875" bestFit="1" customWidth="1"/>
    <col min="5720" max="5720" width="8" bestFit="1" customWidth="1"/>
    <col min="5721" max="5721" width="10.21875" bestFit="1" customWidth="1"/>
    <col min="5722" max="5722" width="8.6640625" bestFit="1" customWidth="1"/>
    <col min="5723" max="5723" width="8" bestFit="1" customWidth="1"/>
    <col min="5724" max="5724" width="10.21875" bestFit="1" customWidth="1"/>
    <col min="5725" max="5725" width="8" bestFit="1" customWidth="1"/>
    <col min="5726" max="5726" width="10.21875" bestFit="1" customWidth="1"/>
    <col min="5727" max="5727" width="8" bestFit="1" customWidth="1"/>
    <col min="5728" max="5729" width="10.21875" bestFit="1" customWidth="1"/>
    <col min="5730" max="5730" width="8" bestFit="1" customWidth="1"/>
    <col min="5731" max="5731" width="10.21875" bestFit="1" customWidth="1"/>
    <col min="5732" max="5732" width="8" bestFit="1" customWidth="1"/>
    <col min="5733" max="5734" width="10.21875" bestFit="1" customWidth="1"/>
    <col min="5735" max="5735" width="8" bestFit="1" customWidth="1"/>
    <col min="5736" max="5736" width="10.21875" bestFit="1" customWidth="1"/>
    <col min="5737" max="5737" width="8" bestFit="1" customWidth="1"/>
    <col min="5738" max="5739" width="10.21875" bestFit="1" customWidth="1"/>
    <col min="5740" max="5740" width="8" bestFit="1" customWidth="1"/>
    <col min="5741" max="5741" width="10.21875" bestFit="1" customWidth="1"/>
    <col min="5742" max="5742" width="6" bestFit="1" customWidth="1"/>
    <col min="5743" max="5743" width="8.6640625" bestFit="1" customWidth="1"/>
    <col min="5744" max="5744" width="10.21875" bestFit="1" customWidth="1"/>
    <col min="5745" max="5745" width="8" bestFit="1" customWidth="1"/>
    <col min="5746" max="5746" width="10.21875" bestFit="1" customWidth="1"/>
    <col min="5747" max="5747" width="8" bestFit="1" customWidth="1"/>
    <col min="5748" max="5748" width="10.21875" bestFit="1" customWidth="1"/>
    <col min="5749" max="5749" width="6" bestFit="1" customWidth="1"/>
    <col min="5750" max="5750" width="8.6640625" bestFit="1" customWidth="1"/>
    <col min="5751" max="5751" width="8" bestFit="1" customWidth="1"/>
    <col min="5752" max="5752" width="10.21875" bestFit="1" customWidth="1"/>
    <col min="5753" max="5753" width="8" bestFit="1" customWidth="1"/>
    <col min="5754" max="5754" width="10.21875" bestFit="1" customWidth="1"/>
    <col min="5755" max="5755" width="6" bestFit="1" customWidth="1"/>
    <col min="5756" max="5756" width="8.6640625" bestFit="1" customWidth="1"/>
    <col min="5757" max="5757" width="8" bestFit="1" customWidth="1"/>
    <col min="5758" max="5759" width="10.21875" bestFit="1" customWidth="1"/>
    <col min="5760" max="5760" width="8" bestFit="1" customWidth="1"/>
    <col min="5761" max="5761" width="8.6640625" bestFit="1" customWidth="1"/>
    <col min="5762" max="5762" width="8" bestFit="1" customWidth="1"/>
    <col min="5763" max="5763" width="10.21875" bestFit="1" customWidth="1"/>
    <col min="5764" max="5764" width="8" bestFit="1" customWidth="1"/>
    <col min="5765" max="5765" width="10.21875" bestFit="1" customWidth="1"/>
    <col min="5766" max="5766" width="8" bestFit="1" customWidth="1"/>
    <col min="5767" max="5767" width="10.21875" bestFit="1" customWidth="1"/>
    <col min="5768" max="5768" width="8" bestFit="1" customWidth="1"/>
    <col min="5769" max="5770" width="10.21875" bestFit="1" customWidth="1"/>
    <col min="5771" max="5771" width="8" bestFit="1" customWidth="1"/>
    <col min="5772" max="5772" width="8.6640625" bestFit="1" customWidth="1"/>
    <col min="5773" max="5773" width="8" bestFit="1" customWidth="1"/>
    <col min="5774" max="5775" width="10.21875" bestFit="1" customWidth="1"/>
    <col min="5776" max="5776" width="8" bestFit="1" customWidth="1"/>
    <col min="5777" max="5778" width="10.21875" bestFit="1" customWidth="1"/>
    <col min="5779" max="5779" width="8" bestFit="1" customWidth="1"/>
    <col min="5780" max="5780" width="10.21875" bestFit="1" customWidth="1"/>
    <col min="5781" max="5781" width="8" bestFit="1" customWidth="1"/>
    <col min="5782" max="5782" width="10.21875" bestFit="1" customWidth="1"/>
    <col min="5783" max="5783" width="8" bestFit="1" customWidth="1"/>
    <col min="5784" max="5785" width="10.21875" bestFit="1" customWidth="1"/>
    <col min="5786" max="5786" width="8" bestFit="1" customWidth="1"/>
    <col min="5787" max="5787" width="10.21875" bestFit="1" customWidth="1"/>
    <col min="5788" max="5788" width="8" bestFit="1" customWidth="1"/>
    <col min="5789" max="5789" width="10.21875" bestFit="1" customWidth="1"/>
    <col min="5790" max="5790" width="8.6640625" bestFit="1" customWidth="1"/>
    <col min="5791" max="5791" width="8" bestFit="1" customWidth="1"/>
    <col min="5792" max="5792" width="8.6640625" bestFit="1" customWidth="1"/>
    <col min="5793" max="5793" width="8" bestFit="1" customWidth="1"/>
    <col min="5794" max="5794" width="10.21875" bestFit="1" customWidth="1"/>
    <col min="5795" max="5795" width="8" bestFit="1" customWidth="1"/>
    <col min="5796" max="5796" width="10.21875" bestFit="1" customWidth="1"/>
    <col min="5797" max="5797" width="8" bestFit="1" customWidth="1"/>
    <col min="5798" max="5799" width="10.21875" bestFit="1" customWidth="1"/>
    <col min="5800" max="5800" width="8" bestFit="1" customWidth="1"/>
    <col min="5801" max="5801" width="10.21875" bestFit="1" customWidth="1"/>
    <col min="5802" max="5802" width="8" bestFit="1" customWidth="1"/>
    <col min="5803" max="5804" width="10.21875" bestFit="1" customWidth="1"/>
    <col min="5805" max="5805" width="8" bestFit="1" customWidth="1"/>
    <col min="5806" max="5806" width="10.21875" bestFit="1" customWidth="1"/>
    <col min="5807" max="5807" width="8" bestFit="1" customWidth="1"/>
    <col min="5808" max="5808" width="10.21875" bestFit="1" customWidth="1"/>
    <col min="5809" max="5809" width="8" bestFit="1" customWidth="1"/>
    <col min="5810" max="5810" width="10.21875" bestFit="1" customWidth="1"/>
    <col min="5811" max="5811" width="8" bestFit="1" customWidth="1"/>
    <col min="5812" max="5812" width="10.21875" bestFit="1" customWidth="1"/>
    <col min="5813" max="5813" width="8" bestFit="1" customWidth="1"/>
    <col min="5814" max="5814" width="10.21875" bestFit="1" customWidth="1"/>
    <col min="5815" max="5815" width="8" bestFit="1" customWidth="1"/>
    <col min="5816" max="5817" width="10.21875" bestFit="1" customWidth="1"/>
    <col min="5818" max="5818" width="8" bestFit="1" customWidth="1"/>
    <col min="5819" max="5819" width="10.21875" bestFit="1" customWidth="1"/>
    <col min="5820" max="5820" width="8" bestFit="1" customWidth="1"/>
    <col min="5821" max="5822" width="10.21875" bestFit="1" customWidth="1"/>
    <col min="5823" max="5823" width="8" bestFit="1" customWidth="1"/>
    <col min="5824" max="5824" width="10.21875" bestFit="1" customWidth="1"/>
    <col min="5825" max="5825" width="8" bestFit="1" customWidth="1"/>
    <col min="5826" max="5826" width="10.21875" bestFit="1" customWidth="1"/>
    <col min="5827" max="5827" width="8" bestFit="1" customWidth="1"/>
    <col min="5828" max="5828" width="10.21875" bestFit="1" customWidth="1"/>
    <col min="5829" max="5829" width="8" bestFit="1" customWidth="1"/>
    <col min="5830" max="5830" width="10.21875" bestFit="1" customWidth="1"/>
    <col min="5831" max="5831" width="8" bestFit="1" customWidth="1"/>
    <col min="5832" max="5832" width="10.21875" bestFit="1" customWidth="1"/>
    <col min="5833" max="5833" width="8" bestFit="1" customWidth="1"/>
    <col min="5834" max="5835" width="10.21875" bestFit="1" customWidth="1"/>
    <col min="5836" max="5836" width="8" bestFit="1" customWidth="1"/>
    <col min="5837" max="5838" width="10.21875" bestFit="1" customWidth="1"/>
    <col min="5839" max="5839" width="8" bestFit="1" customWidth="1"/>
    <col min="5840" max="5840" width="10.21875" bestFit="1" customWidth="1"/>
    <col min="5841" max="5841" width="8" bestFit="1" customWidth="1"/>
    <col min="5842" max="5843" width="10.21875" bestFit="1" customWidth="1"/>
    <col min="5844" max="5844" width="8" bestFit="1" customWidth="1"/>
    <col min="5845" max="5845" width="10.21875" bestFit="1" customWidth="1"/>
    <col min="5846" max="5846" width="8" bestFit="1" customWidth="1"/>
    <col min="5847" max="5847" width="10.21875" bestFit="1" customWidth="1"/>
    <col min="5848" max="5848" width="8" bestFit="1" customWidth="1"/>
    <col min="5849" max="5849" width="10.21875" bestFit="1" customWidth="1"/>
    <col min="5850" max="5850" width="8" bestFit="1" customWidth="1"/>
    <col min="5851" max="5852" width="10.21875" bestFit="1" customWidth="1"/>
    <col min="5853" max="5853" width="8" bestFit="1" customWidth="1"/>
    <col min="5854" max="5854" width="10.21875" bestFit="1" customWidth="1"/>
    <col min="5855" max="5855" width="8" bestFit="1" customWidth="1"/>
    <col min="5856" max="5856" width="10.21875" bestFit="1" customWidth="1"/>
    <col min="5857" max="5857" width="8" bestFit="1" customWidth="1"/>
    <col min="5858" max="5858" width="10.21875" bestFit="1" customWidth="1"/>
    <col min="5859" max="5859" width="8" bestFit="1" customWidth="1"/>
    <col min="5860" max="5860" width="10.21875" bestFit="1" customWidth="1"/>
    <col min="5861" max="5861" width="8.6640625" bestFit="1" customWidth="1"/>
    <col min="5862" max="5862" width="8" bestFit="1" customWidth="1"/>
    <col min="5863" max="5863" width="10.21875" bestFit="1" customWidth="1"/>
    <col min="5864" max="5864" width="8" bestFit="1" customWidth="1"/>
    <col min="5865" max="5866" width="10.21875" bestFit="1" customWidth="1"/>
    <col min="5867" max="5867" width="8" bestFit="1" customWidth="1"/>
    <col min="5868" max="5868" width="10.21875" bestFit="1" customWidth="1"/>
    <col min="5869" max="5869" width="8" bestFit="1" customWidth="1"/>
    <col min="5870" max="5870" width="10.21875" bestFit="1" customWidth="1"/>
    <col min="5871" max="5871" width="8" bestFit="1" customWidth="1"/>
    <col min="5872" max="5872" width="10.21875" bestFit="1" customWidth="1"/>
    <col min="5873" max="5873" width="8" bestFit="1" customWidth="1"/>
    <col min="5874" max="5874" width="10.21875" bestFit="1" customWidth="1"/>
    <col min="5875" max="5875" width="8" bestFit="1" customWidth="1"/>
    <col min="5876" max="5877" width="10.21875" bestFit="1" customWidth="1"/>
    <col min="5878" max="5878" width="8" bestFit="1" customWidth="1"/>
    <col min="5879" max="5879" width="8.6640625" bestFit="1" customWidth="1"/>
    <col min="5880" max="5880" width="8" bestFit="1" customWidth="1"/>
    <col min="5881" max="5882" width="10.21875" bestFit="1" customWidth="1"/>
    <col min="5883" max="5883" width="8" bestFit="1" customWidth="1"/>
    <col min="5884" max="5885" width="10.21875" bestFit="1" customWidth="1"/>
    <col min="5886" max="5886" width="8" bestFit="1" customWidth="1"/>
    <col min="5887" max="5887" width="10.21875" bestFit="1" customWidth="1"/>
    <col min="5888" max="5888" width="8" bestFit="1" customWidth="1"/>
    <col min="5889" max="5889" width="10.21875" bestFit="1" customWidth="1"/>
    <col min="5890" max="5890" width="8" bestFit="1" customWidth="1"/>
    <col min="5891" max="5891" width="10.21875" bestFit="1" customWidth="1"/>
    <col min="5892" max="5892" width="8" bestFit="1" customWidth="1"/>
    <col min="5893" max="5894" width="10.21875" bestFit="1" customWidth="1"/>
    <col min="5895" max="5895" width="8" bestFit="1" customWidth="1"/>
    <col min="5896" max="5897" width="10.21875" bestFit="1" customWidth="1"/>
    <col min="5898" max="5898" width="8" bestFit="1" customWidth="1"/>
    <col min="5899" max="5899" width="10.21875" bestFit="1" customWidth="1"/>
    <col min="5900" max="5900" width="8" bestFit="1" customWidth="1"/>
    <col min="5901" max="5901" width="10.21875" bestFit="1" customWidth="1"/>
    <col min="5902" max="5902" width="8" bestFit="1" customWidth="1"/>
    <col min="5903" max="5904" width="10.21875" bestFit="1" customWidth="1"/>
    <col min="5905" max="5905" width="8" bestFit="1" customWidth="1"/>
    <col min="5906" max="5906" width="10.21875" bestFit="1" customWidth="1"/>
    <col min="5907" max="5907" width="8" bestFit="1" customWidth="1"/>
    <col min="5908" max="5909" width="10.21875" bestFit="1" customWidth="1"/>
    <col min="5910" max="5910" width="8" bestFit="1" customWidth="1"/>
    <col min="5911" max="5911" width="10.21875" bestFit="1" customWidth="1"/>
    <col min="5912" max="5912" width="8" bestFit="1" customWidth="1"/>
    <col min="5913" max="5913" width="10.21875" bestFit="1" customWidth="1"/>
    <col min="5914" max="5914" width="8.6640625" bestFit="1" customWidth="1"/>
    <col min="5915" max="5915" width="8" bestFit="1" customWidth="1"/>
    <col min="5916" max="5916" width="10.21875" bestFit="1" customWidth="1"/>
    <col min="5917" max="5917" width="8" bestFit="1" customWidth="1"/>
    <col min="5918" max="5918" width="10.21875" bestFit="1" customWidth="1"/>
    <col min="5919" max="5919" width="8" bestFit="1" customWidth="1"/>
    <col min="5920" max="5921" width="10.21875" bestFit="1" customWidth="1"/>
    <col min="5922" max="5922" width="8" bestFit="1" customWidth="1"/>
    <col min="5923" max="5923" width="10.21875" bestFit="1" customWidth="1"/>
    <col min="5924" max="5924" width="8" bestFit="1" customWidth="1"/>
    <col min="5925" max="5925" width="10.21875" bestFit="1" customWidth="1"/>
    <col min="5926" max="5926" width="8" bestFit="1" customWidth="1"/>
    <col min="5927" max="5927" width="10.21875" bestFit="1" customWidth="1"/>
    <col min="5928" max="5928" width="8" bestFit="1" customWidth="1"/>
    <col min="5929" max="5930" width="10.21875" bestFit="1" customWidth="1"/>
    <col min="5931" max="5931" width="8" bestFit="1" customWidth="1"/>
    <col min="5932" max="5932" width="10.21875" bestFit="1" customWidth="1"/>
    <col min="5933" max="5933" width="8" bestFit="1" customWidth="1"/>
    <col min="5934" max="5934" width="10.21875" bestFit="1" customWidth="1"/>
    <col min="5935" max="5935" width="8" bestFit="1" customWidth="1"/>
    <col min="5936" max="5936" width="10.21875" bestFit="1" customWidth="1"/>
    <col min="5937" max="5937" width="8" bestFit="1" customWidth="1"/>
    <col min="5938" max="5939" width="10.21875" bestFit="1" customWidth="1"/>
    <col min="5940" max="5940" width="8" bestFit="1" customWidth="1"/>
    <col min="5941" max="5941" width="10.21875" bestFit="1" customWidth="1"/>
    <col min="5942" max="5942" width="6" bestFit="1" customWidth="1"/>
    <col min="5943" max="5943" width="8.6640625" bestFit="1" customWidth="1"/>
    <col min="5944" max="5944" width="8" bestFit="1" customWidth="1"/>
    <col min="5945" max="5946" width="10.21875" bestFit="1" customWidth="1"/>
    <col min="5947" max="5947" width="8" bestFit="1" customWidth="1"/>
    <col min="5948" max="5948" width="10.21875" bestFit="1" customWidth="1"/>
    <col min="5949" max="5949" width="8" bestFit="1" customWidth="1"/>
    <col min="5950" max="5950" width="10.21875" bestFit="1" customWidth="1"/>
    <col min="5951" max="5951" width="8" bestFit="1" customWidth="1"/>
    <col min="5952" max="5952" width="10.21875" bestFit="1" customWidth="1"/>
    <col min="5953" max="5953" width="8" bestFit="1" customWidth="1"/>
    <col min="5954" max="5955" width="10.21875" bestFit="1" customWidth="1"/>
    <col min="5956" max="5956" width="8" bestFit="1" customWidth="1"/>
    <col min="5957" max="5957" width="10.21875" bestFit="1" customWidth="1"/>
    <col min="5958" max="5958" width="8" bestFit="1" customWidth="1"/>
    <col min="5959" max="5959" width="10.21875" bestFit="1" customWidth="1"/>
    <col min="5960" max="5960" width="8" bestFit="1" customWidth="1"/>
    <col min="5961" max="5961" width="10.21875" bestFit="1" customWidth="1"/>
    <col min="5962" max="5962" width="8" bestFit="1" customWidth="1"/>
    <col min="5963" max="5964" width="10.21875" bestFit="1" customWidth="1"/>
    <col min="5965" max="5965" width="8" bestFit="1" customWidth="1"/>
    <col min="5966" max="5966" width="6" bestFit="1" customWidth="1"/>
    <col min="5967" max="5968" width="10.21875" bestFit="1" customWidth="1"/>
    <col min="5969" max="5969" width="8" bestFit="1" customWidth="1"/>
    <col min="5970" max="5970" width="10.21875" bestFit="1" customWidth="1"/>
    <col min="5971" max="5971" width="8" bestFit="1" customWidth="1"/>
    <col min="5972" max="5973" width="10.21875" bestFit="1" customWidth="1"/>
    <col min="5974" max="5974" width="8" bestFit="1" customWidth="1"/>
    <col min="5975" max="5975" width="10.21875" bestFit="1" customWidth="1"/>
    <col min="5976" max="5976" width="8" bestFit="1" customWidth="1"/>
    <col min="5977" max="5977" width="10.21875" bestFit="1" customWidth="1"/>
    <col min="5978" max="5978" width="8" bestFit="1" customWidth="1"/>
    <col min="5979" max="5979" width="10.21875" bestFit="1" customWidth="1"/>
    <col min="5980" max="5980" width="8" bestFit="1" customWidth="1"/>
    <col min="5981" max="5982" width="10.21875" bestFit="1" customWidth="1"/>
    <col min="5983" max="5983" width="8" bestFit="1" customWidth="1"/>
    <col min="5984" max="5984" width="10.21875" bestFit="1" customWidth="1"/>
    <col min="5985" max="5985" width="8" bestFit="1" customWidth="1"/>
    <col min="5986" max="5986" width="10.21875" bestFit="1" customWidth="1"/>
    <col min="5987" max="5987" width="8" bestFit="1" customWidth="1"/>
    <col min="5988" max="5988" width="10.21875" bestFit="1" customWidth="1"/>
    <col min="5989" max="5989" width="8" bestFit="1" customWidth="1"/>
    <col min="5990" max="5990" width="10.21875" bestFit="1" customWidth="1"/>
    <col min="5991" max="5991" width="8.6640625" bestFit="1" customWidth="1"/>
    <col min="5992" max="5992" width="8" bestFit="1" customWidth="1"/>
    <col min="5993" max="5993" width="10.21875" bestFit="1" customWidth="1"/>
    <col min="5994" max="5994" width="8" bestFit="1" customWidth="1"/>
    <col min="5995" max="5996" width="10.21875" bestFit="1" customWidth="1"/>
    <col min="5997" max="5997" width="8" bestFit="1" customWidth="1"/>
    <col min="5998" max="5998" width="10.21875" bestFit="1" customWidth="1"/>
    <col min="5999" max="5999" width="8" bestFit="1" customWidth="1"/>
    <col min="6000" max="6000" width="10.21875" bestFit="1" customWidth="1"/>
    <col min="6001" max="6001" width="8" bestFit="1" customWidth="1"/>
    <col min="6002" max="6002" width="10.21875" bestFit="1" customWidth="1"/>
    <col min="6003" max="6003" width="8" bestFit="1" customWidth="1"/>
    <col min="6004" max="6005" width="10.21875" bestFit="1" customWidth="1"/>
    <col min="6006" max="6006" width="8" bestFit="1" customWidth="1"/>
    <col min="6007" max="6007" width="10.21875" bestFit="1" customWidth="1"/>
    <col min="6008" max="6008" width="8" bestFit="1" customWidth="1"/>
    <col min="6009" max="6010" width="10.21875" bestFit="1" customWidth="1"/>
    <col min="6011" max="6011" width="8" bestFit="1" customWidth="1"/>
    <col min="6012" max="6012" width="10.21875" bestFit="1" customWidth="1"/>
    <col min="6013" max="6013" width="8" bestFit="1" customWidth="1"/>
    <col min="6014" max="6014" width="10.21875" bestFit="1" customWidth="1"/>
    <col min="6015" max="6015" width="6" bestFit="1" customWidth="1"/>
    <col min="6016" max="6016" width="8.6640625" bestFit="1" customWidth="1"/>
    <col min="6017" max="6017" width="8" bestFit="1" customWidth="1"/>
    <col min="6018" max="6018" width="10.21875" bestFit="1" customWidth="1"/>
    <col min="6019" max="6019" width="8" bestFit="1" customWidth="1"/>
    <col min="6020" max="6021" width="10.21875" bestFit="1" customWidth="1"/>
    <col min="6022" max="6022" width="8" bestFit="1" customWidth="1"/>
    <col min="6023" max="6024" width="10.21875" bestFit="1" customWidth="1"/>
    <col min="6025" max="6025" width="8" bestFit="1" customWidth="1"/>
    <col min="6026" max="6026" width="10.21875" bestFit="1" customWidth="1"/>
    <col min="6027" max="6027" width="8" bestFit="1" customWidth="1"/>
    <col min="6028" max="6029" width="10.21875" bestFit="1" customWidth="1"/>
    <col min="6030" max="6030" width="8" bestFit="1" customWidth="1"/>
    <col min="6031" max="6031" width="10.21875" bestFit="1" customWidth="1"/>
    <col min="6032" max="6032" width="8" bestFit="1" customWidth="1"/>
    <col min="6033" max="6033" width="10.21875" bestFit="1" customWidth="1"/>
    <col min="6034" max="6034" width="8" bestFit="1" customWidth="1"/>
    <col min="6035" max="6036" width="10.21875" bestFit="1" customWidth="1"/>
    <col min="6037" max="6037" width="8" bestFit="1" customWidth="1"/>
    <col min="6038" max="6038" width="10.21875" bestFit="1" customWidth="1"/>
    <col min="6039" max="6039" width="8" bestFit="1" customWidth="1"/>
    <col min="6040" max="6040" width="10.21875" bestFit="1" customWidth="1"/>
    <col min="6041" max="6041" width="8" bestFit="1" customWidth="1"/>
    <col min="6042" max="6042" width="10.21875" bestFit="1" customWidth="1"/>
    <col min="6043" max="6043" width="8" bestFit="1" customWidth="1"/>
    <col min="6044" max="6044" width="10.21875" bestFit="1" customWidth="1"/>
    <col min="6045" max="6045" width="8" bestFit="1" customWidth="1"/>
    <col min="6046" max="6046" width="10.21875" bestFit="1" customWidth="1"/>
    <col min="6047" max="6047" width="8" bestFit="1" customWidth="1"/>
    <col min="6048" max="6048" width="10.21875" bestFit="1" customWidth="1"/>
    <col min="6049" max="6049" width="8.6640625" bestFit="1" customWidth="1"/>
    <col min="6050" max="6050" width="8" bestFit="1" customWidth="1"/>
    <col min="6051" max="6051" width="10.21875" bestFit="1" customWidth="1"/>
    <col min="6052" max="6052" width="8" bestFit="1" customWidth="1"/>
    <col min="6053" max="6054" width="10.21875" bestFit="1" customWidth="1"/>
    <col min="6055" max="6055" width="8" bestFit="1" customWidth="1"/>
    <col min="6056" max="6056" width="10.21875" bestFit="1" customWidth="1"/>
    <col min="6057" max="6057" width="8" bestFit="1" customWidth="1"/>
    <col min="6058" max="6059" width="10.21875" bestFit="1" customWidth="1"/>
    <col min="6060" max="6060" width="8" bestFit="1" customWidth="1"/>
    <col min="6061" max="6061" width="10.21875" bestFit="1" customWidth="1"/>
    <col min="6062" max="6062" width="8" bestFit="1" customWidth="1"/>
    <col min="6063" max="6063" width="10.21875" bestFit="1" customWidth="1"/>
    <col min="6064" max="6064" width="8" bestFit="1" customWidth="1"/>
    <col min="6065" max="6066" width="10.21875" bestFit="1" customWidth="1"/>
    <col min="6067" max="6067" width="8" bestFit="1" customWidth="1"/>
    <col min="6068" max="6068" width="10.21875" bestFit="1" customWidth="1"/>
    <col min="6069" max="6069" width="6" bestFit="1" customWidth="1"/>
    <col min="6070" max="6070" width="8.6640625" bestFit="1" customWidth="1"/>
    <col min="6071" max="6071" width="10.21875" bestFit="1" customWidth="1"/>
    <col min="6072" max="6072" width="8" bestFit="1" customWidth="1"/>
    <col min="6073" max="6073" width="10.21875" bestFit="1" customWidth="1"/>
    <col min="6074" max="6074" width="8" bestFit="1" customWidth="1"/>
    <col min="6075" max="6076" width="10.21875" bestFit="1" customWidth="1"/>
    <col min="6077" max="6077" width="8" bestFit="1" customWidth="1"/>
    <col min="6078" max="6078" width="10.21875" bestFit="1" customWidth="1"/>
    <col min="6079" max="6079" width="8" bestFit="1" customWidth="1"/>
    <col min="6080" max="6081" width="10.21875" bestFit="1" customWidth="1"/>
    <col min="6082" max="6082" width="8" bestFit="1" customWidth="1"/>
    <col min="6083" max="6083" width="10.21875" bestFit="1" customWidth="1"/>
    <col min="6084" max="6084" width="8" bestFit="1" customWidth="1"/>
    <col min="6085" max="6085" width="10.21875" bestFit="1" customWidth="1"/>
    <col min="6086" max="6086" width="8" bestFit="1" customWidth="1"/>
    <col min="6087" max="6087" width="10.21875" bestFit="1" customWidth="1"/>
    <col min="6088" max="6088" width="8" bestFit="1" customWidth="1"/>
    <col min="6089" max="6089" width="10.21875" bestFit="1" customWidth="1"/>
    <col min="6090" max="6090" width="8" bestFit="1" customWidth="1"/>
    <col min="6091" max="6091" width="10.21875" bestFit="1" customWidth="1"/>
    <col min="6092" max="6092" width="8" bestFit="1" customWidth="1"/>
    <col min="6093" max="6093" width="10.21875" bestFit="1" customWidth="1"/>
    <col min="6094" max="6094" width="8" bestFit="1" customWidth="1"/>
    <col min="6095" max="6095" width="10.21875" bestFit="1" customWidth="1"/>
    <col min="6096" max="6096" width="8" bestFit="1" customWidth="1"/>
    <col min="6097" max="6097" width="10.21875" bestFit="1" customWidth="1"/>
    <col min="6098" max="6098" width="8" bestFit="1" customWidth="1"/>
    <col min="6099" max="6100" width="10.21875" bestFit="1" customWidth="1"/>
    <col min="6101" max="6101" width="8" bestFit="1" customWidth="1"/>
    <col min="6102" max="6102" width="10.21875" bestFit="1" customWidth="1"/>
    <col min="6103" max="6103" width="8" bestFit="1" customWidth="1"/>
    <col min="6104" max="6104" width="10.21875" bestFit="1" customWidth="1"/>
    <col min="6105" max="6105" width="8" bestFit="1" customWidth="1"/>
    <col min="6106" max="6106" width="10.21875" bestFit="1" customWidth="1"/>
    <col min="6107" max="6107" width="8" bestFit="1" customWidth="1"/>
    <col min="6108" max="6109" width="10.21875" bestFit="1" customWidth="1"/>
    <col min="6110" max="6110" width="8" bestFit="1" customWidth="1"/>
    <col min="6111" max="6111" width="8.6640625" bestFit="1" customWidth="1"/>
    <col min="6112" max="6112" width="10.21875" bestFit="1" customWidth="1"/>
    <col min="6113" max="6113" width="8" bestFit="1" customWidth="1"/>
    <col min="6114" max="6114" width="10.21875" bestFit="1" customWidth="1"/>
    <col min="6115" max="6115" width="8" bestFit="1" customWidth="1"/>
    <col min="6116" max="6116" width="10.21875" bestFit="1" customWidth="1"/>
    <col min="6117" max="6117" width="8" bestFit="1" customWidth="1"/>
    <col min="6118" max="6118" width="10.21875" bestFit="1" customWidth="1"/>
    <col min="6119" max="6119" width="8.6640625" bestFit="1" customWidth="1"/>
    <col min="6120" max="6120" width="8" bestFit="1" customWidth="1"/>
    <col min="6121" max="6121" width="10.21875" bestFit="1" customWidth="1"/>
    <col min="6122" max="6122" width="6" bestFit="1" customWidth="1"/>
    <col min="6123" max="6123" width="8.6640625" bestFit="1" customWidth="1"/>
    <col min="6124" max="6124" width="10.21875" bestFit="1" customWidth="1"/>
    <col min="6125" max="6125" width="8" bestFit="1" customWidth="1"/>
    <col min="6126" max="6126" width="10.21875" bestFit="1" customWidth="1"/>
    <col min="6127" max="6127" width="6" bestFit="1" customWidth="1"/>
    <col min="6128" max="6128" width="8.6640625" bestFit="1" customWidth="1"/>
    <col min="6129" max="6129" width="8" bestFit="1" customWidth="1"/>
    <col min="6130" max="6131" width="10.21875" bestFit="1" customWidth="1"/>
    <col min="6132" max="6132" width="8" bestFit="1" customWidth="1"/>
    <col min="6133" max="6133" width="8.6640625" bestFit="1" customWidth="1"/>
    <col min="6134" max="6134" width="8" bestFit="1" customWidth="1"/>
    <col min="6135" max="6135" width="10.21875" bestFit="1" customWidth="1"/>
    <col min="6136" max="6136" width="8" bestFit="1" customWidth="1"/>
    <col min="6137" max="6138" width="10.21875" bestFit="1" customWidth="1"/>
    <col min="6139" max="6139" width="8" bestFit="1" customWidth="1"/>
    <col min="6140" max="6140" width="10.21875" bestFit="1" customWidth="1"/>
    <col min="6141" max="6141" width="8" bestFit="1" customWidth="1"/>
    <col min="6142" max="6142" width="10.21875" bestFit="1" customWidth="1"/>
    <col min="6143" max="6143" width="8" bestFit="1" customWidth="1"/>
    <col min="6144" max="6144" width="10.21875" bestFit="1" customWidth="1"/>
    <col min="6145" max="6145" width="8" bestFit="1" customWidth="1"/>
    <col min="6146" max="6146" width="10.21875" bestFit="1" customWidth="1"/>
    <col min="6147" max="6147" width="8" bestFit="1" customWidth="1"/>
    <col min="6148" max="6149" width="10.21875" bestFit="1" customWidth="1"/>
    <col min="6150" max="6150" width="8" bestFit="1" customWidth="1"/>
    <col min="6151" max="6151" width="10.21875" bestFit="1" customWidth="1"/>
    <col min="6152" max="6152" width="8" bestFit="1" customWidth="1"/>
    <col min="6153" max="6153" width="10.21875" bestFit="1" customWidth="1"/>
    <col min="6154" max="6154" width="8" bestFit="1" customWidth="1"/>
    <col min="6155" max="6155" width="10.21875" bestFit="1" customWidth="1"/>
    <col min="6156" max="6156" width="8" bestFit="1" customWidth="1"/>
    <col min="6157" max="6158" width="10.21875" bestFit="1" customWidth="1"/>
    <col min="6159" max="6159" width="8" bestFit="1" customWidth="1"/>
    <col min="6160" max="6160" width="10.21875" bestFit="1" customWidth="1"/>
    <col min="6161" max="6161" width="8" bestFit="1" customWidth="1"/>
    <col min="6162" max="6162" width="10.21875" bestFit="1" customWidth="1"/>
    <col min="6163" max="6163" width="8" bestFit="1" customWidth="1"/>
    <col min="6164" max="6165" width="10.21875" bestFit="1" customWidth="1"/>
    <col min="6166" max="6166" width="8" bestFit="1" customWidth="1"/>
    <col min="6167" max="6168" width="10.21875" bestFit="1" customWidth="1"/>
    <col min="6169" max="6169" width="8" bestFit="1" customWidth="1"/>
    <col min="6170" max="6170" width="10.21875" bestFit="1" customWidth="1"/>
    <col min="6171" max="6171" width="8" bestFit="1" customWidth="1"/>
    <col min="6172" max="6172" width="10.21875" bestFit="1" customWidth="1"/>
    <col min="6173" max="6173" width="8" bestFit="1" customWidth="1"/>
    <col min="6174" max="6174" width="10.21875" bestFit="1" customWidth="1"/>
    <col min="6175" max="6175" width="8" bestFit="1" customWidth="1"/>
    <col min="6176" max="6176" width="10.21875" bestFit="1" customWidth="1"/>
    <col min="6177" max="6177" width="8" bestFit="1" customWidth="1"/>
    <col min="6178" max="6179" width="10.21875" bestFit="1" customWidth="1"/>
    <col min="6180" max="6180" width="8" bestFit="1" customWidth="1"/>
    <col min="6181" max="6181" width="10.21875" bestFit="1" customWidth="1"/>
    <col min="6182" max="6182" width="6" bestFit="1" customWidth="1"/>
    <col min="6183" max="6183" width="8.6640625" bestFit="1" customWidth="1"/>
    <col min="6184" max="6184" width="6" bestFit="1" customWidth="1"/>
    <col min="6185" max="6185" width="8.6640625" bestFit="1" customWidth="1"/>
    <col min="6186" max="6186" width="10.21875" bestFit="1" customWidth="1"/>
    <col min="6187" max="6187" width="8" bestFit="1" customWidth="1"/>
    <col min="6188" max="6188" width="10.21875" bestFit="1" customWidth="1"/>
    <col min="6189" max="6189" width="8" bestFit="1" customWidth="1"/>
    <col min="6190" max="6190" width="10.21875" bestFit="1" customWidth="1"/>
    <col min="6191" max="6191" width="8" bestFit="1" customWidth="1"/>
    <col min="6192" max="6192" width="10.21875" bestFit="1" customWidth="1"/>
    <col min="6193" max="6193" width="8" bestFit="1" customWidth="1"/>
    <col min="6194" max="6194" width="10.21875" bestFit="1" customWidth="1"/>
    <col min="6195" max="6195" width="8" bestFit="1" customWidth="1"/>
    <col min="6196" max="6196" width="10.21875" bestFit="1" customWidth="1"/>
    <col min="6197" max="6197" width="8.6640625" bestFit="1" customWidth="1"/>
    <col min="6198" max="6198" width="8" bestFit="1" customWidth="1"/>
    <col min="6199" max="6199" width="10.21875" bestFit="1" customWidth="1"/>
    <col min="6200" max="6200" width="8" bestFit="1" customWidth="1"/>
    <col min="6201" max="6202" width="10.21875" bestFit="1" customWidth="1"/>
    <col min="6203" max="6203" width="8" bestFit="1" customWidth="1"/>
    <col min="6204" max="6204" width="10.21875" bestFit="1" customWidth="1"/>
    <col min="6205" max="6205" width="8" bestFit="1" customWidth="1"/>
    <col min="6206" max="6206" width="10.21875" bestFit="1" customWidth="1"/>
    <col min="6207" max="6207" width="8" bestFit="1" customWidth="1"/>
    <col min="6208" max="6209" width="10.21875" bestFit="1" customWidth="1"/>
    <col min="6210" max="6210" width="8" bestFit="1" customWidth="1"/>
    <col min="6211" max="6212" width="10.21875" bestFit="1" customWidth="1"/>
    <col min="6213" max="6213" width="8" bestFit="1" customWidth="1"/>
    <col min="6214" max="6215" width="10.21875" bestFit="1" customWidth="1"/>
    <col min="6216" max="6216" width="8" bestFit="1" customWidth="1"/>
    <col min="6217" max="6217" width="10.21875" bestFit="1" customWidth="1"/>
    <col min="6218" max="6218" width="8" bestFit="1" customWidth="1"/>
    <col min="6219" max="6220" width="10.21875" bestFit="1" customWidth="1"/>
    <col min="6221" max="6221" width="8" bestFit="1" customWidth="1"/>
    <col min="6222" max="6222" width="10.21875" bestFit="1" customWidth="1"/>
    <col min="6223" max="6223" width="8" bestFit="1" customWidth="1"/>
    <col min="6224" max="6225" width="10.21875" bestFit="1" customWidth="1"/>
    <col min="6226" max="6226" width="8" bestFit="1" customWidth="1"/>
    <col min="6227" max="6227" width="10.21875" bestFit="1" customWidth="1"/>
    <col min="6228" max="6228" width="8" bestFit="1" customWidth="1"/>
    <col min="6229" max="6229" width="10.21875" bestFit="1" customWidth="1"/>
    <col min="6230" max="6230" width="8" bestFit="1" customWidth="1"/>
    <col min="6231" max="6231" width="10.21875" bestFit="1" customWidth="1"/>
    <col min="6232" max="6232" width="8" bestFit="1" customWidth="1"/>
    <col min="6233" max="6233" width="10.21875" bestFit="1" customWidth="1"/>
    <col min="6234" max="6234" width="8" bestFit="1" customWidth="1"/>
    <col min="6235" max="6236" width="10.21875" bestFit="1" customWidth="1"/>
    <col min="6237" max="6237" width="8" bestFit="1" customWidth="1"/>
    <col min="6238" max="6238" width="10.21875" bestFit="1" customWidth="1"/>
    <col min="6239" max="6239" width="8" bestFit="1" customWidth="1"/>
    <col min="6240" max="6241" width="10.21875" bestFit="1" customWidth="1"/>
    <col min="6242" max="6242" width="8" bestFit="1" customWidth="1"/>
    <col min="6243" max="6243" width="10.21875" bestFit="1" customWidth="1"/>
    <col min="6244" max="6244" width="8" bestFit="1" customWidth="1"/>
    <col min="6245" max="6245" width="10.21875" bestFit="1" customWidth="1"/>
    <col min="6246" max="6246" width="8.6640625" bestFit="1" customWidth="1"/>
    <col min="6247" max="6247" width="8" bestFit="1" customWidth="1"/>
    <col min="6248" max="6249" width="10.21875" bestFit="1" customWidth="1"/>
    <col min="6250" max="6250" width="8" bestFit="1" customWidth="1"/>
    <col min="6251" max="6251" width="10.21875" bestFit="1" customWidth="1"/>
    <col min="6252" max="6252" width="8" bestFit="1" customWidth="1"/>
    <col min="6253" max="6253" width="10.21875" bestFit="1" customWidth="1"/>
    <col min="6254" max="6254" width="8" bestFit="1" customWidth="1"/>
    <col min="6255" max="6256" width="10.21875" bestFit="1" customWidth="1"/>
    <col min="6257" max="6257" width="8" bestFit="1" customWidth="1"/>
    <col min="6258" max="6258" width="10.21875" bestFit="1" customWidth="1"/>
    <col min="6259" max="6259" width="8" bestFit="1" customWidth="1"/>
    <col min="6260" max="6261" width="10.21875" bestFit="1" customWidth="1"/>
    <col min="6262" max="6262" width="8" bestFit="1" customWidth="1"/>
    <col min="6263" max="6263" width="10.21875" bestFit="1" customWidth="1"/>
    <col min="6264" max="6264" width="8" bestFit="1" customWidth="1"/>
    <col min="6265" max="6265" width="10.21875" bestFit="1" customWidth="1"/>
    <col min="6266" max="6266" width="8" bestFit="1" customWidth="1"/>
    <col min="6267" max="6268" width="10.21875" bestFit="1" customWidth="1"/>
    <col min="6269" max="6269" width="8" bestFit="1" customWidth="1"/>
    <col min="6270" max="6270" width="10.21875" bestFit="1" customWidth="1"/>
    <col min="6271" max="6271" width="8" bestFit="1" customWidth="1"/>
    <col min="6272" max="6273" width="10.21875" bestFit="1" customWidth="1"/>
    <col min="6274" max="6274" width="8" bestFit="1" customWidth="1"/>
    <col min="6275" max="6276" width="10.21875" bestFit="1" customWidth="1"/>
    <col min="6277" max="6277" width="8" bestFit="1" customWidth="1"/>
    <col min="6278" max="6278" width="10.21875" bestFit="1" customWidth="1"/>
    <col min="6279" max="6279" width="8" bestFit="1" customWidth="1"/>
    <col min="6280" max="6280" width="10.21875" bestFit="1" customWidth="1"/>
    <col min="6281" max="6281" width="8" bestFit="1" customWidth="1"/>
    <col min="6282" max="6283" width="10.21875" bestFit="1" customWidth="1"/>
    <col min="6284" max="6284" width="8" bestFit="1" customWidth="1"/>
    <col min="6285" max="6285" width="10.21875" bestFit="1" customWidth="1"/>
    <col min="6286" max="6286" width="8" bestFit="1" customWidth="1"/>
    <col min="6287" max="6288" width="10.21875" bestFit="1" customWidth="1"/>
    <col min="6289" max="6289" width="8" bestFit="1" customWidth="1"/>
    <col min="6290" max="6290" width="10.21875" bestFit="1" customWidth="1"/>
    <col min="6291" max="6291" width="8" bestFit="1" customWidth="1"/>
    <col min="6292" max="6292" width="10.21875" bestFit="1" customWidth="1"/>
    <col min="6293" max="6293" width="8" bestFit="1" customWidth="1"/>
    <col min="6294" max="6294" width="10.21875" bestFit="1" customWidth="1"/>
    <col min="6295" max="6295" width="8" bestFit="1" customWidth="1"/>
    <col min="6296" max="6296" width="10.21875" bestFit="1" customWidth="1"/>
    <col min="6297" max="6297" width="8" bestFit="1" customWidth="1"/>
    <col min="6298" max="6299" width="10.21875" bestFit="1" customWidth="1"/>
    <col min="6300" max="6300" width="8" bestFit="1" customWidth="1"/>
    <col min="6301" max="6301" width="10.21875" bestFit="1" customWidth="1"/>
    <col min="6302" max="6302" width="8" bestFit="1" customWidth="1"/>
    <col min="6303" max="6303" width="10.21875" bestFit="1" customWidth="1"/>
    <col min="6304" max="6304" width="8" bestFit="1" customWidth="1"/>
    <col min="6305" max="6305" width="10.21875" bestFit="1" customWidth="1"/>
    <col min="6306" max="6306" width="8" bestFit="1" customWidth="1"/>
    <col min="6307" max="6308" width="10.21875" bestFit="1" customWidth="1"/>
    <col min="6309" max="6309" width="8" bestFit="1" customWidth="1"/>
    <col min="6310" max="6310" width="10.21875" bestFit="1" customWidth="1"/>
    <col min="6311" max="6311" width="8" bestFit="1" customWidth="1"/>
    <col min="6312" max="6312" width="10.21875" bestFit="1" customWidth="1"/>
    <col min="6313" max="6313" width="8" bestFit="1" customWidth="1"/>
    <col min="6314" max="6314" width="10.21875" bestFit="1" customWidth="1"/>
    <col min="6315" max="6315" width="8" bestFit="1" customWidth="1"/>
    <col min="6316" max="6316" width="10.21875" bestFit="1" customWidth="1"/>
    <col min="6317" max="6317" width="8" bestFit="1" customWidth="1"/>
    <col min="6318" max="6319" width="10.21875" bestFit="1" customWidth="1"/>
    <col min="6320" max="6320" width="8" bestFit="1" customWidth="1"/>
    <col min="6321" max="6321" width="8.6640625" bestFit="1" customWidth="1"/>
    <col min="6322" max="6322" width="8" bestFit="1" customWidth="1"/>
    <col min="6323" max="6323" width="10.21875" bestFit="1" customWidth="1"/>
    <col min="6324" max="6324" width="8" bestFit="1" customWidth="1"/>
    <col min="6325" max="6326" width="10.21875" bestFit="1" customWidth="1"/>
    <col min="6327" max="6327" width="8" bestFit="1" customWidth="1"/>
    <col min="6328" max="6328" width="10.21875" bestFit="1" customWidth="1"/>
    <col min="6329" max="6329" width="8" bestFit="1" customWidth="1"/>
    <col min="6330" max="6331" width="10.21875" bestFit="1" customWidth="1"/>
    <col min="6332" max="6332" width="8" bestFit="1" customWidth="1"/>
    <col min="6333" max="6334" width="10.21875" bestFit="1" customWidth="1"/>
    <col min="6335" max="6335" width="8" bestFit="1" customWidth="1"/>
    <col min="6336" max="6336" width="10.21875" bestFit="1" customWidth="1"/>
    <col min="6337" max="6337" width="8" bestFit="1" customWidth="1"/>
    <col min="6338" max="6338" width="10.21875" bestFit="1" customWidth="1"/>
    <col min="6339" max="6339" width="8" bestFit="1" customWidth="1"/>
    <col min="6340" max="6341" width="10.21875" bestFit="1" customWidth="1"/>
    <col min="6342" max="6342" width="8" bestFit="1" customWidth="1"/>
    <col min="6343" max="6343" width="10.21875" bestFit="1" customWidth="1"/>
    <col min="6344" max="6344" width="8" bestFit="1" customWidth="1"/>
    <col min="6345" max="6345" width="10.21875" bestFit="1" customWidth="1"/>
    <col min="6346" max="6346" width="8.6640625" bestFit="1" customWidth="1"/>
    <col min="6347" max="6347" width="8" bestFit="1" customWidth="1"/>
    <col min="6348" max="6349" width="10.21875" bestFit="1" customWidth="1"/>
    <col min="6350" max="6350" width="8" bestFit="1" customWidth="1"/>
    <col min="6351" max="6351" width="10.21875" bestFit="1" customWidth="1"/>
    <col min="6352" max="6352" width="8" bestFit="1" customWidth="1"/>
    <col min="6353" max="6354" width="10.21875" bestFit="1" customWidth="1"/>
    <col min="6355" max="6355" width="8" bestFit="1" customWidth="1"/>
    <col min="6356" max="6356" width="10.21875" bestFit="1" customWidth="1"/>
    <col min="6357" max="6357" width="8" bestFit="1" customWidth="1"/>
    <col min="6358" max="6358" width="10.21875" bestFit="1" customWidth="1"/>
    <col min="6359" max="6359" width="8" bestFit="1" customWidth="1"/>
    <col min="6360" max="6360" width="10.21875" bestFit="1" customWidth="1"/>
    <col min="6361" max="6361" width="8" bestFit="1" customWidth="1"/>
    <col min="6362" max="6362" width="10.21875" bestFit="1" customWidth="1"/>
    <col min="6363" max="6363" width="8" bestFit="1" customWidth="1"/>
    <col min="6364" max="6365" width="10.21875" bestFit="1" customWidth="1"/>
    <col min="6366" max="6366" width="8" bestFit="1" customWidth="1"/>
    <col min="6367" max="6367" width="8.6640625" bestFit="1" customWidth="1"/>
    <col min="6368" max="6368" width="8" bestFit="1" customWidth="1"/>
    <col min="6369" max="6370" width="10.21875" bestFit="1" customWidth="1"/>
    <col min="6371" max="6371" width="8" bestFit="1" customWidth="1"/>
    <col min="6372" max="6373" width="10.21875" bestFit="1" customWidth="1"/>
    <col min="6374" max="6374" width="8" bestFit="1" customWidth="1"/>
    <col min="6375" max="6376" width="10.21875" bestFit="1" customWidth="1"/>
    <col min="6377" max="6377" width="8" bestFit="1" customWidth="1"/>
    <col min="6378" max="6378" width="10.21875" bestFit="1" customWidth="1"/>
    <col min="6379" max="6379" width="8" bestFit="1" customWidth="1"/>
    <col min="6380" max="6381" width="10.21875" bestFit="1" customWidth="1"/>
    <col min="6382" max="6382" width="8" bestFit="1" customWidth="1"/>
    <col min="6383" max="6383" width="10.21875" bestFit="1" customWidth="1"/>
    <col min="6384" max="6384" width="8" bestFit="1" customWidth="1"/>
    <col min="6385" max="6385" width="10.21875" bestFit="1" customWidth="1"/>
    <col min="6386" max="6386" width="8" bestFit="1" customWidth="1"/>
    <col min="6387" max="6388" width="10.21875" bestFit="1" customWidth="1"/>
    <col min="6389" max="6389" width="8" bestFit="1" customWidth="1"/>
    <col min="6390" max="6391" width="10.21875" bestFit="1" customWidth="1"/>
    <col min="6392" max="6392" width="8" bestFit="1" customWidth="1"/>
    <col min="6393" max="6393" width="10.21875" bestFit="1" customWidth="1"/>
    <col min="6394" max="6394" width="8.6640625" bestFit="1" customWidth="1"/>
    <col min="6395" max="6395" width="8" bestFit="1" customWidth="1"/>
    <col min="6396" max="6396" width="10.21875" bestFit="1" customWidth="1"/>
    <col min="6397" max="6397" width="8" bestFit="1" customWidth="1"/>
    <col min="6398" max="6398" width="10.21875" bestFit="1" customWidth="1"/>
    <col min="6399" max="6399" width="8" bestFit="1" customWidth="1"/>
    <col min="6400" max="6401" width="10.21875" bestFit="1" customWidth="1"/>
    <col min="6402" max="6402" width="8" bestFit="1" customWidth="1"/>
    <col min="6403" max="6404" width="10.21875" bestFit="1" customWidth="1"/>
    <col min="6405" max="6405" width="8" bestFit="1" customWidth="1"/>
    <col min="6406" max="6406" width="10.21875" bestFit="1" customWidth="1"/>
    <col min="6407" max="6407" width="8" bestFit="1" customWidth="1"/>
    <col min="6408" max="6408" width="10.21875" bestFit="1" customWidth="1"/>
    <col min="6409" max="6409" width="8" bestFit="1" customWidth="1"/>
    <col min="6410" max="6411" width="10.21875" bestFit="1" customWidth="1"/>
    <col min="6412" max="6412" width="8" bestFit="1" customWidth="1"/>
    <col min="6413" max="6413" width="10.21875" bestFit="1" customWidth="1"/>
    <col min="6414" max="6414" width="8" bestFit="1" customWidth="1"/>
    <col min="6415" max="6415" width="10.21875" bestFit="1" customWidth="1"/>
    <col min="6416" max="6416" width="8" bestFit="1" customWidth="1"/>
    <col min="6417" max="6418" width="10.21875" bestFit="1" customWidth="1"/>
    <col min="6419" max="6419" width="8" bestFit="1" customWidth="1"/>
    <col min="6420" max="6420" width="10.21875" bestFit="1" customWidth="1"/>
    <col min="6421" max="6421" width="8" bestFit="1" customWidth="1"/>
    <col min="6422" max="6422" width="10.21875" bestFit="1" customWidth="1"/>
    <col min="6423" max="6423" width="8" bestFit="1" customWidth="1"/>
    <col min="6424" max="6424" width="10.21875" bestFit="1" customWidth="1"/>
    <col min="6425" max="6425" width="8" bestFit="1" customWidth="1"/>
    <col min="6426" max="6426" width="10.21875" bestFit="1" customWidth="1"/>
    <col min="6427" max="6427" width="8" bestFit="1" customWidth="1"/>
    <col min="6428" max="6429" width="10.21875" bestFit="1" customWidth="1"/>
    <col min="6430" max="6430" width="8" bestFit="1" customWidth="1"/>
    <col min="6431" max="6431" width="10.21875" bestFit="1" customWidth="1"/>
    <col min="6432" max="6432" width="6" bestFit="1" customWidth="1"/>
    <col min="6433" max="6433" width="8.6640625" bestFit="1" customWidth="1"/>
    <col min="6434" max="6434" width="10.21875" bestFit="1" customWidth="1"/>
    <col min="6435" max="6435" width="8" bestFit="1" customWidth="1"/>
    <col min="6436" max="6436" width="10.21875" bestFit="1" customWidth="1"/>
    <col min="6437" max="6437" width="6" bestFit="1" customWidth="1"/>
    <col min="6438" max="6438" width="8.6640625" bestFit="1" customWidth="1"/>
    <col min="6439" max="6439" width="10.21875" bestFit="1" customWidth="1"/>
    <col min="6440" max="6440" width="8" bestFit="1" customWidth="1"/>
    <col min="6441" max="6441" width="10.21875" bestFit="1" customWidth="1"/>
    <col min="6442" max="6442" width="8.6640625" bestFit="1" customWidth="1"/>
    <col min="6443" max="6443" width="8" bestFit="1" customWidth="1"/>
    <col min="6444" max="6445" width="10.21875" bestFit="1" customWidth="1"/>
    <col min="6446" max="6446" width="8" bestFit="1" customWidth="1"/>
    <col min="6447" max="6447" width="8.6640625" bestFit="1" customWidth="1"/>
    <col min="6448" max="6448" width="10.21875" bestFit="1" customWidth="1"/>
    <col min="6449" max="6449" width="8" bestFit="1" customWidth="1"/>
    <col min="6450" max="6450" width="10.21875" bestFit="1" customWidth="1"/>
    <col min="6451" max="6451" width="8" bestFit="1" customWidth="1"/>
    <col min="6452" max="6452" width="10.21875" bestFit="1" customWidth="1"/>
    <col min="6453" max="6453" width="8" bestFit="1" customWidth="1"/>
    <col min="6454" max="6455" width="10.21875" bestFit="1" customWidth="1"/>
    <col min="6456" max="6456" width="8" bestFit="1" customWidth="1"/>
    <col min="6457" max="6457" width="10.21875" bestFit="1" customWidth="1"/>
    <col min="6458" max="6458" width="8" bestFit="1" customWidth="1"/>
    <col min="6459" max="6459" width="10.21875" bestFit="1" customWidth="1"/>
    <col min="6460" max="6460" width="8" bestFit="1" customWidth="1"/>
    <col min="6461" max="6461" width="10.21875" bestFit="1" customWidth="1"/>
    <col min="6462" max="6462" width="6" bestFit="1" customWidth="1"/>
    <col min="6463" max="6463" width="8.6640625" bestFit="1" customWidth="1"/>
    <col min="6464" max="6464" width="10.21875" bestFit="1" customWidth="1"/>
    <col min="6465" max="6465" width="8" bestFit="1" customWidth="1"/>
    <col min="6466" max="6467" width="10.21875" bestFit="1" customWidth="1"/>
    <col min="6468" max="6468" width="8" bestFit="1" customWidth="1"/>
    <col min="6469" max="6470" width="10.21875" bestFit="1" customWidth="1"/>
    <col min="6471" max="6471" width="8" bestFit="1" customWidth="1"/>
    <col min="6472" max="6472" width="10.21875" bestFit="1" customWidth="1"/>
    <col min="6473" max="6473" width="8" bestFit="1" customWidth="1"/>
    <col min="6474" max="6475" width="10.21875" bestFit="1" customWidth="1"/>
    <col min="6476" max="6476" width="8" bestFit="1" customWidth="1"/>
    <col min="6477" max="6477" width="10.21875" bestFit="1" customWidth="1"/>
    <col min="6478" max="6478" width="8" bestFit="1" customWidth="1"/>
    <col min="6479" max="6479" width="10.21875" bestFit="1" customWidth="1"/>
    <col min="6480" max="6480" width="8" bestFit="1" customWidth="1"/>
    <col min="6481" max="6482" width="10.21875" bestFit="1" customWidth="1"/>
    <col min="6483" max="6483" width="6" bestFit="1" customWidth="1"/>
    <col min="6484" max="6484" width="8.6640625" bestFit="1" customWidth="1"/>
    <col min="6485" max="6485" width="8" bestFit="1" customWidth="1"/>
    <col min="6486" max="6486" width="10.21875" bestFit="1" customWidth="1"/>
    <col min="6487" max="6487" width="8.6640625" bestFit="1" customWidth="1"/>
    <col min="6488" max="6488" width="8" bestFit="1" customWidth="1"/>
    <col min="6489" max="6489" width="10.21875" bestFit="1" customWidth="1"/>
    <col min="6490" max="6490" width="8" bestFit="1" customWidth="1"/>
    <col min="6491" max="6492" width="10.21875" bestFit="1" customWidth="1"/>
    <col min="6493" max="6493" width="8" bestFit="1" customWidth="1"/>
    <col min="6494" max="6494" width="10.21875" bestFit="1" customWidth="1"/>
    <col min="6495" max="6495" width="6" bestFit="1" customWidth="1"/>
    <col min="6496" max="6496" width="8.6640625" bestFit="1" customWidth="1"/>
    <col min="6497" max="6497" width="10.21875" bestFit="1" customWidth="1"/>
    <col min="6498" max="6498" width="8" bestFit="1" customWidth="1"/>
    <col min="6499" max="6500" width="10.21875" bestFit="1" customWidth="1"/>
    <col min="6501" max="6501" width="8" bestFit="1" customWidth="1"/>
    <col min="6502" max="6502" width="10.21875" bestFit="1" customWidth="1"/>
    <col min="6503" max="6503" width="8" bestFit="1" customWidth="1"/>
    <col min="6504" max="6505" width="10.21875" bestFit="1" customWidth="1"/>
    <col min="6506" max="6506" width="8" bestFit="1" customWidth="1"/>
    <col min="6507" max="6508" width="10.21875" bestFit="1" customWidth="1"/>
    <col min="6509" max="6509" width="8" bestFit="1" customWidth="1"/>
    <col min="6510" max="6511" width="10.21875" bestFit="1" customWidth="1"/>
    <col min="6512" max="6512" width="8" bestFit="1" customWidth="1"/>
    <col min="6513" max="6514" width="10.21875" bestFit="1" customWidth="1"/>
    <col min="6515" max="6515" width="8" bestFit="1" customWidth="1"/>
    <col min="6516" max="6516" width="10.21875" bestFit="1" customWidth="1"/>
    <col min="6517" max="6517" width="8" bestFit="1" customWidth="1"/>
    <col min="6518" max="6518" width="10.21875" bestFit="1" customWidth="1"/>
    <col min="6519" max="6519" width="8" bestFit="1" customWidth="1"/>
    <col min="6520" max="6521" width="10.21875" bestFit="1" customWidth="1"/>
    <col min="6522" max="6522" width="8" bestFit="1" customWidth="1"/>
    <col min="6523" max="6523" width="8.6640625" bestFit="1" customWidth="1"/>
    <col min="6524" max="6524" width="8" bestFit="1" customWidth="1"/>
    <col min="6525" max="6526" width="10.21875" bestFit="1" customWidth="1"/>
    <col min="6527" max="6527" width="8" bestFit="1" customWidth="1"/>
    <col min="6528" max="6528" width="10.21875" bestFit="1" customWidth="1"/>
    <col min="6529" max="6529" width="8" bestFit="1" customWidth="1"/>
    <col min="6530" max="6530" width="10.21875" bestFit="1" customWidth="1"/>
    <col min="6531" max="6531" width="8.6640625" bestFit="1" customWidth="1"/>
    <col min="6532" max="6532" width="9" bestFit="1" customWidth="1"/>
    <col min="6533" max="6533" width="11.6640625" bestFit="1" customWidth="1"/>
    <col min="6534" max="6534" width="10.21875" bestFit="1" customWidth="1"/>
    <col min="6535" max="6535" width="8" bestFit="1" customWidth="1"/>
    <col min="6536" max="6536" width="10.21875" bestFit="1" customWidth="1"/>
    <col min="6537" max="6537" width="8" bestFit="1" customWidth="1"/>
    <col min="6538" max="6538" width="10.21875" bestFit="1" customWidth="1"/>
    <col min="6539" max="6539" width="8" bestFit="1" customWidth="1"/>
    <col min="6540" max="6541" width="10.21875" bestFit="1" customWidth="1"/>
    <col min="6542" max="6542" width="8" bestFit="1" customWidth="1"/>
    <col min="6543" max="6544" width="10.21875" bestFit="1" customWidth="1"/>
    <col min="6545" max="6545" width="8" bestFit="1" customWidth="1"/>
    <col min="6546" max="6546" width="10.21875" bestFit="1" customWidth="1"/>
    <col min="6547" max="6547" width="8" bestFit="1" customWidth="1"/>
    <col min="6548" max="6549" width="10.21875" bestFit="1" customWidth="1"/>
    <col min="6550" max="6550" width="8" bestFit="1" customWidth="1"/>
    <col min="6551" max="6552" width="10.21875" bestFit="1" customWidth="1"/>
    <col min="6553" max="6553" width="8" bestFit="1" customWidth="1"/>
    <col min="6554" max="6554" width="10.21875" bestFit="1" customWidth="1"/>
    <col min="6555" max="6555" width="8" bestFit="1" customWidth="1"/>
    <col min="6556" max="6556" width="10.21875" bestFit="1" customWidth="1"/>
    <col min="6557" max="6557" width="8" bestFit="1" customWidth="1"/>
    <col min="6558" max="6559" width="10.21875" bestFit="1" customWidth="1"/>
    <col min="6560" max="6560" width="8" bestFit="1" customWidth="1"/>
    <col min="6561" max="6561" width="10.21875" bestFit="1" customWidth="1"/>
    <col min="6562" max="6562" width="8" bestFit="1" customWidth="1"/>
    <col min="6563" max="6563" width="10.21875" bestFit="1" customWidth="1"/>
    <col min="6564" max="6564" width="6" bestFit="1" customWidth="1"/>
    <col min="6565" max="6565" width="8.6640625" bestFit="1" customWidth="1"/>
    <col min="6566" max="6566" width="8" bestFit="1" customWidth="1"/>
    <col min="6567" max="6568" width="10.21875" bestFit="1" customWidth="1"/>
    <col min="6569" max="6569" width="8" bestFit="1" customWidth="1"/>
    <col min="6570" max="6570" width="10.21875" bestFit="1" customWidth="1"/>
    <col min="6571" max="6571" width="8" bestFit="1" customWidth="1"/>
    <col min="6572" max="6573" width="10.21875" bestFit="1" customWidth="1"/>
    <col min="6574" max="6574" width="8" bestFit="1" customWidth="1"/>
    <col min="6575" max="6575" width="10.21875" bestFit="1" customWidth="1"/>
    <col min="6576" max="6576" width="8.6640625" bestFit="1" customWidth="1"/>
    <col min="6577" max="6577" width="8" bestFit="1" customWidth="1"/>
    <col min="6578" max="6578" width="10.21875" bestFit="1" customWidth="1"/>
    <col min="6579" max="6579" width="8" bestFit="1" customWidth="1"/>
    <col min="6580" max="6581" width="10.21875" bestFit="1" customWidth="1"/>
    <col min="6582" max="6582" width="8" bestFit="1" customWidth="1"/>
    <col min="6583" max="6583" width="8.6640625" bestFit="1" customWidth="1"/>
    <col min="6584" max="6584" width="8" bestFit="1" customWidth="1"/>
    <col min="6585" max="6586" width="10.21875" bestFit="1" customWidth="1"/>
    <col min="6587" max="6587" width="8" bestFit="1" customWidth="1"/>
    <col min="6588" max="6588" width="10.21875" bestFit="1" customWidth="1"/>
    <col min="6589" max="6589" width="8" bestFit="1" customWidth="1"/>
    <col min="6590" max="6591" width="10.21875" bestFit="1" customWidth="1"/>
    <col min="6592" max="6592" width="8" bestFit="1" customWidth="1"/>
    <col min="6593" max="6594" width="10.21875" bestFit="1" customWidth="1"/>
    <col min="6595" max="6595" width="8" bestFit="1" customWidth="1"/>
    <col min="6596" max="6596" width="10.21875" bestFit="1" customWidth="1"/>
    <col min="6597" max="6597" width="8" bestFit="1" customWidth="1"/>
    <col min="6598" max="6599" width="10.21875" bestFit="1" customWidth="1"/>
    <col min="6600" max="6600" width="8" bestFit="1" customWidth="1"/>
    <col min="6601" max="6602" width="10.21875" bestFit="1" customWidth="1"/>
    <col min="6603" max="6603" width="8" bestFit="1" customWidth="1"/>
    <col min="6604" max="6604" width="10.21875" bestFit="1" customWidth="1"/>
    <col min="6605" max="6605" width="8" bestFit="1" customWidth="1"/>
    <col min="6606" max="6607" width="10.21875" bestFit="1" customWidth="1"/>
    <col min="6608" max="6608" width="8" bestFit="1" customWidth="1"/>
    <col min="6609" max="6609" width="10.21875" bestFit="1" customWidth="1"/>
    <col min="6610" max="6610" width="8" bestFit="1" customWidth="1"/>
    <col min="6611" max="6612" width="10.21875" bestFit="1" customWidth="1"/>
    <col min="6613" max="6613" width="8" bestFit="1" customWidth="1"/>
    <col min="6614" max="6614" width="10.21875" bestFit="1" customWidth="1"/>
    <col min="6615" max="6615" width="8" bestFit="1" customWidth="1"/>
    <col min="6616" max="6617" width="10.21875" bestFit="1" customWidth="1"/>
    <col min="6618" max="6618" width="8" bestFit="1" customWidth="1"/>
    <col min="6619" max="6619" width="10.21875" bestFit="1" customWidth="1"/>
    <col min="6620" max="6620" width="8" bestFit="1" customWidth="1"/>
    <col min="6621" max="6621" width="10.21875" bestFit="1" customWidth="1"/>
    <col min="6622" max="6622" width="6" bestFit="1" customWidth="1"/>
    <col min="6623" max="6623" width="8.6640625" bestFit="1" customWidth="1"/>
    <col min="6624" max="6624" width="10.21875" bestFit="1" customWidth="1"/>
    <col min="6625" max="6625" width="8" bestFit="1" customWidth="1"/>
    <col min="6626" max="6626" width="10.21875" bestFit="1" customWidth="1"/>
    <col min="6627" max="6627" width="8" bestFit="1" customWidth="1"/>
    <col min="6628" max="6628" width="10.21875" bestFit="1" customWidth="1"/>
    <col min="6629" max="6629" width="8" bestFit="1" customWidth="1"/>
    <col min="6630" max="6631" width="10.21875" bestFit="1" customWidth="1"/>
    <col min="6632" max="6632" width="8" bestFit="1" customWidth="1"/>
    <col min="6633" max="6633" width="8.6640625" bestFit="1" customWidth="1"/>
    <col min="6634" max="6634" width="10.21875" bestFit="1" customWidth="1"/>
    <col min="6635" max="6635" width="8" bestFit="1" customWidth="1"/>
    <col min="6636" max="6637" width="10.21875" bestFit="1" customWidth="1"/>
    <col min="6638" max="6638" width="8" bestFit="1" customWidth="1"/>
    <col min="6639" max="6640" width="10.21875" bestFit="1" customWidth="1"/>
    <col min="6641" max="6641" width="8" bestFit="1" customWidth="1"/>
    <col min="6642" max="6643" width="10.21875" bestFit="1" customWidth="1"/>
    <col min="6644" max="6644" width="8" bestFit="1" customWidth="1"/>
    <col min="6645" max="6646" width="10.21875" bestFit="1" customWidth="1"/>
    <col min="6647" max="6647" width="8" bestFit="1" customWidth="1"/>
    <col min="6648" max="6649" width="10.21875" bestFit="1" customWidth="1"/>
    <col min="6650" max="6650" width="8" bestFit="1" customWidth="1"/>
    <col min="6651" max="6651" width="8.6640625" bestFit="1" customWidth="1"/>
    <col min="6652" max="6652" width="8" bestFit="1" customWidth="1"/>
    <col min="6653" max="6654" width="10.21875" bestFit="1" customWidth="1"/>
    <col min="6655" max="6655" width="8" bestFit="1" customWidth="1"/>
    <col min="6656" max="6656" width="10.21875" bestFit="1" customWidth="1"/>
    <col min="6657" max="6657" width="8" bestFit="1" customWidth="1"/>
    <col min="6658" max="6659" width="10.21875" bestFit="1" customWidth="1"/>
    <col min="6660" max="6660" width="8" bestFit="1" customWidth="1"/>
    <col min="6661" max="6661" width="10.21875" bestFit="1" customWidth="1"/>
    <col min="6662" max="6662" width="8.6640625" bestFit="1" customWidth="1"/>
    <col min="6663" max="6663" width="8" bestFit="1" customWidth="1"/>
    <col min="6664" max="6665" width="10.21875" bestFit="1" customWidth="1"/>
    <col min="6666" max="6666" width="8" bestFit="1" customWidth="1"/>
    <col min="6667" max="6668" width="10.21875" bestFit="1" customWidth="1"/>
    <col min="6669" max="6669" width="8" bestFit="1" customWidth="1"/>
    <col min="6670" max="6671" width="10.21875" bestFit="1" customWidth="1"/>
    <col min="6672" max="6672" width="8" bestFit="1" customWidth="1"/>
    <col min="6673" max="6674" width="10.21875" bestFit="1" customWidth="1"/>
    <col min="6675" max="6675" width="8" bestFit="1" customWidth="1"/>
    <col min="6676" max="6677" width="10.21875" bestFit="1" customWidth="1"/>
    <col min="6678" max="6678" width="8" bestFit="1" customWidth="1"/>
    <col min="6679" max="6679" width="8.6640625" bestFit="1" customWidth="1"/>
    <col min="6680" max="6680" width="8" bestFit="1" customWidth="1"/>
    <col min="6681" max="6682" width="10.21875" bestFit="1" customWidth="1"/>
    <col min="6683" max="6683" width="8" bestFit="1" customWidth="1"/>
    <col min="6684" max="6684" width="10.21875" bestFit="1" customWidth="1"/>
    <col min="6685" max="6685" width="8.6640625" bestFit="1" customWidth="1"/>
    <col min="6686" max="6686" width="8" bestFit="1" customWidth="1"/>
    <col min="6687" max="6688" width="10.21875" bestFit="1" customWidth="1"/>
    <col min="6689" max="6689" width="8" bestFit="1" customWidth="1"/>
    <col min="6690" max="6690" width="10.21875" bestFit="1" customWidth="1"/>
    <col min="6691" max="6691" width="8" bestFit="1" customWidth="1"/>
    <col min="6692" max="6693" width="10.21875" bestFit="1" customWidth="1"/>
    <col min="6694" max="6694" width="8" bestFit="1" customWidth="1"/>
    <col min="6695" max="6695" width="10.21875" bestFit="1" customWidth="1"/>
    <col min="6696" max="6696" width="8" bestFit="1" customWidth="1"/>
    <col min="6697" max="6698" width="10.21875" bestFit="1" customWidth="1"/>
    <col min="6699" max="6699" width="8" bestFit="1" customWidth="1"/>
    <col min="6700" max="6700" width="10.21875" bestFit="1" customWidth="1"/>
    <col min="6701" max="6701" width="8" bestFit="1" customWidth="1"/>
    <col min="6702" max="6703" width="10.21875" bestFit="1" customWidth="1"/>
    <col min="6704" max="6704" width="8" bestFit="1" customWidth="1"/>
    <col min="6705" max="6706" width="10.21875" bestFit="1" customWidth="1"/>
    <col min="6707" max="6707" width="8" bestFit="1" customWidth="1"/>
    <col min="6708" max="6709" width="10.21875" bestFit="1" customWidth="1"/>
    <col min="6710" max="6710" width="8" bestFit="1" customWidth="1"/>
    <col min="6711" max="6712" width="10.21875" bestFit="1" customWidth="1"/>
    <col min="6713" max="6713" width="8" bestFit="1" customWidth="1"/>
    <col min="6714" max="6714" width="10.21875" bestFit="1" customWidth="1"/>
    <col min="6715" max="6715" width="8" bestFit="1" customWidth="1"/>
    <col min="6716" max="6717" width="10.21875" bestFit="1" customWidth="1"/>
    <col min="6718" max="6718" width="8" bestFit="1" customWidth="1"/>
    <col min="6719" max="6719" width="10.21875" bestFit="1" customWidth="1"/>
    <col min="6720" max="6720" width="8" bestFit="1" customWidth="1"/>
    <col min="6721" max="6721" width="10.21875" bestFit="1" customWidth="1"/>
    <col min="6722" max="6722" width="8.6640625" bestFit="1" customWidth="1"/>
    <col min="6723" max="6723" width="8" bestFit="1" customWidth="1"/>
    <col min="6724" max="6724" width="10.21875" bestFit="1" customWidth="1"/>
    <col min="6725" max="6725" width="8" bestFit="1" customWidth="1"/>
    <col min="6726" max="6727" width="10.21875" bestFit="1" customWidth="1"/>
    <col min="6728" max="6728" width="8" bestFit="1" customWidth="1"/>
    <col min="6729" max="6729" width="8.6640625" bestFit="1" customWidth="1"/>
    <col min="6730" max="6730" width="10.21875" bestFit="1" customWidth="1"/>
    <col min="6731" max="6731" width="8" bestFit="1" customWidth="1"/>
    <col min="6732" max="6733" width="10.21875" bestFit="1" customWidth="1"/>
    <col min="6734" max="6734" width="8" bestFit="1" customWidth="1"/>
    <col min="6735" max="6735" width="8.6640625" bestFit="1" customWidth="1"/>
    <col min="6736" max="6736" width="8" bestFit="1" customWidth="1"/>
    <col min="6737" max="6738" width="10.21875" bestFit="1" customWidth="1"/>
    <col min="6739" max="6739" width="8" bestFit="1" customWidth="1"/>
    <col min="6740" max="6740" width="10.21875" bestFit="1" customWidth="1"/>
    <col min="6741" max="6741" width="8" bestFit="1" customWidth="1"/>
    <col min="6742" max="6743" width="10.21875" bestFit="1" customWidth="1"/>
    <col min="6744" max="6744" width="8" bestFit="1" customWidth="1"/>
    <col min="6745" max="6746" width="10.21875" bestFit="1" customWidth="1"/>
    <col min="6747" max="6747" width="8" bestFit="1" customWidth="1"/>
    <col min="6748" max="6749" width="10.21875" bestFit="1" customWidth="1"/>
    <col min="6750" max="6750" width="8" bestFit="1" customWidth="1"/>
    <col min="6751" max="6752" width="10.21875" bestFit="1" customWidth="1"/>
    <col min="6753" max="6753" width="8" bestFit="1" customWidth="1"/>
    <col min="6754" max="6754" width="10.21875" bestFit="1" customWidth="1"/>
    <col min="6755" max="6755" width="8" bestFit="1" customWidth="1"/>
    <col min="6756" max="6757" width="10.21875" bestFit="1" customWidth="1"/>
    <col min="6758" max="6758" width="8" bestFit="1" customWidth="1"/>
    <col min="6759" max="6759" width="10.21875" bestFit="1" customWidth="1"/>
    <col min="6760" max="6760" width="8" bestFit="1" customWidth="1"/>
    <col min="6761" max="6762" width="10.21875" bestFit="1" customWidth="1"/>
    <col min="6763" max="6763" width="8" bestFit="1" customWidth="1"/>
    <col min="6764" max="6764" width="10.21875" bestFit="1" customWidth="1"/>
    <col min="6765" max="6765" width="8" bestFit="1" customWidth="1"/>
    <col min="6766" max="6767" width="10.21875" bestFit="1" customWidth="1"/>
    <col min="6768" max="6768" width="8" bestFit="1" customWidth="1"/>
    <col min="6769" max="6770" width="10.21875" bestFit="1" customWidth="1"/>
    <col min="6771" max="6771" width="8" bestFit="1" customWidth="1"/>
    <col min="6772" max="6772" width="10.21875" bestFit="1" customWidth="1"/>
    <col min="6773" max="6773" width="8" bestFit="1" customWidth="1"/>
    <col min="6774" max="6775" width="10.21875" bestFit="1" customWidth="1"/>
    <col min="6776" max="6776" width="8" bestFit="1" customWidth="1"/>
    <col min="6777" max="6778" width="10.21875" bestFit="1" customWidth="1"/>
    <col min="6779" max="6779" width="8" bestFit="1" customWidth="1"/>
    <col min="6780" max="6780" width="10.21875" bestFit="1" customWidth="1"/>
    <col min="6781" max="6781" width="8" bestFit="1" customWidth="1"/>
    <col min="6782" max="6783" width="10.21875" bestFit="1" customWidth="1"/>
    <col min="6784" max="6784" width="6" bestFit="1" customWidth="1"/>
    <col min="6785" max="6786" width="8.6640625" bestFit="1" customWidth="1"/>
    <col min="6787" max="6787" width="8" bestFit="1" customWidth="1"/>
    <col min="6788" max="6788" width="10.21875" bestFit="1" customWidth="1"/>
    <col min="6789" max="6789" width="8" bestFit="1" customWidth="1"/>
    <col min="6790" max="6790" width="10.21875" bestFit="1" customWidth="1"/>
    <col min="6791" max="6791" width="8" bestFit="1" customWidth="1"/>
    <col min="6792" max="6793" width="10.21875" bestFit="1" customWidth="1"/>
    <col min="6794" max="6794" width="8" bestFit="1" customWidth="1"/>
    <col min="6795" max="6796" width="10.21875" bestFit="1" customWidth="1"/>
    <col min="6797" max="6797" width="8" bestFit="1" customWidth="1"/>
    <col min="6798" max="6799" width="10.21875" bestFit="1" customWidth="1"/>
    <col min="6800" max="6800" width="8" bestFit="1" customWidth="1"/>
    <col min="6801" max="6802" width="10.21875" bestFit="1" customWidth="1"/>
    <col min="6803" max="6803" width="8" bestFit="1" customWidth="1"/>
    <col min="6804" max="6804" width="10.21875" bestFit="1" customWidth="1"/>
    <col min="6805" max="6805" width="8" bestFit="1" customWidth="1"/>
    <col min="6806" max="6806" width="10.21875" bestFit="1" customWidth="1"/>
    <col min="6807" max="6807" width="8" bestFit="1" customWidth="1"/>
    <col min="6808" max="6809" width="10.21875" bestFit="1" customWidth="1"/>
    <col min="6810" max="6810" width="8" bestFit="1" customWidth="1"/>
    <col min="6811" max="6812" width="10.21875" bestFit="1" customWidth="1"/>
    <col min="6813" max="6813" width="8" bestFit="1" customWidth="1"/>
    <col min="6814" max="6815" width="10.21875" bestFit="1" customWidth="1"/>
    <col min="6816" max="6816" width="8" bestFit="1" customWidth="1"/>
    <col min="6817" max="6817" width="10.21875" bestFit="1" customWidth="1"/>
    <col min="6818" max="6818" width="8" bestFit="1" customWidth="1"/>
    <col min="6819" max="6820" width="10.21875" bestFit="1" customWidth="1"/>
    <col min="6821" max="6821" width="8" bestFit="1" customWidth="1"/>
    <col min="6822" max="6822" width="10.21875" bestFit="1" customWidth="1"/>
    <col min="6823" max="6823" width="8" bestFit="1" customWidth="1"/>
    <col min="6824" max="6825" width="10.21875" bestFit="1" customWidth="1"/>
    <col min="6826" max="6826" width="8" bestFit="1" customWidth="1"/>
    <col min="6827" max="6828" width="10.21875" bestFit="1" customWidth="1"/>
    <col min="6829" max="6829" width="8" bestFit="1" customWidth="1"/>
    <col min="6830" max="6831" width="10.21875" bestFit="1" customWidth="1"/>
    <col min="6832" max="6832" width="8" bestFit="1" customWidth="1"/>
    <col min="6833" max="6833" width="10.21875" bestFit="1" customWidth="1"/>
    <col min="6834" max="6834" width="8.6640625" bestFit="1" customWidth="1"/>
    <col min="6835" max="6835" width="8" bestFit="1" customWidth="1"/>
    <col min="6836" max="6836" width="10.21875" bestFit="1" customWidth="1"/>
    <col min="6837" max="6837" width="8" bestFit="1" customWidth="1"/>
    <col min="6838" max="6839" width="10.21875" bestFit="1" customWidth="1"/>
    <col min="6840" max="6840" width="8" bestFit="1" customWidth="1"/>
    <col min="6841" max="6842" width="10.21875" bestFit="1" customWidth="1"/>
    <col min="6843" max="6843" width="8" bestFit="1" customWidth="1"/>
    <col min="6844" max="6844" width="10.21875" bestFit="1" customWidth="1"/>
    <col min="6845" max="6845" width="8" bestFit="1" customWidth="1"/>
    <col min="6846" max="6847" width="10.21875" bestFit="1" customWidth="1"/>
    <col min="6848" max="6848" width="8" bestFit="1" customWidth="1"/>
    <col min="6849" max="6850" width="10.21875" bestFit="1" customWidth="1"/>
    <col min="6851" max="6851" width="8" bestFit="1" customWidth="1"/>
    <col min="6852" max="6853" width="10.21875" bestFit="1" customWidth="1"/>
    <col min="6854" max="6854" width="8" bestFit="1" customWidth="1"/>
    <col min="6855" max="6855" width="10.21875" bestFit="1" customWidth="1"/>
    <col min="6856" max="6856" width="8" bestFit="1" customWidth="1"/>
    <col min="6857" max="6857" width="10.21875" bestFit="1" customWidth="1"/>
    <col min="6858" max="6858" width="8.6640625" bestFit="1" customWidth="1"/>
    <col min="6859" max="6859" width="8" bestFit="1" customWidth="1"/>
    <col min="6860" max="6860" width="10.21875" bestFit="1" customWidth="1"/>
    <col min="6861" max="6861" width="8" bestFit="1" customWidth="1"/>
    <col min="6862" max="6863" width="10.21875" bestFit="1" customWidth="1"/>
    <col min="6864" max="6864" width="8" bestFit="1" customWidth="1"/>
    <col min="6865" max="6865" width="8.6640625" bestFit="1" customWidth="1"/>
    <col min="6866" max="6866" width="10.21875" bestFit="1" customWidth="1"/>
    <col min="6867" max="6867" width="8" bestFit="1" customWidth="1"/>
    <col min="6868" max="6869" width="10.21875" bestFit="1" customWidth="1"/>
    <col min="6870" max="6870" width="8" bestFit="1" customWidth="1"/>
    <col min="6871" max="6871" width="10.21875" bestFit="1" customWidth="1"/>
    <col min="6872" max="6872" width="6" bestFit="1" customWidth="1"/>
    <col min="6873" max="6873" width="8.6640625" bestFit="1" customWidth="1"/>
    <col min="6874" max="6874" width="10.21875" bestFit="1" customWidth="1"/>
    <col min="6875" max="6875" width="8" bestFit="1" customWidth="1"/>
    <col min="6876" max="6876" width="8.6640625" bestFit="1" customWidth="1"/>
    <col min="6877" max="6877" width="8" bestFit="1" customWidth="1"/>
    <col min="6878" max="6879" width="10.21875" bestFit="1" customWidth="1"/>
    <col min="6880" max="6880" width="8" bestFit="1" customWidth="1"/>
    <col min="6881" max="6881" width="10.21875" bestFit="1" customWidth="1"/>
    <col min="6882" max="6882" width="8" bestFit="1" customWidth="1"/>
    <col min="6883" max="6884" width="10.21875" bestFit="1" customWidth="1"/>
    <col min="6885" max="6885" width="8" bestFit="1" customWidth="1"/>
    <col min="6886" max="6886" width="8.6640625" bestFit="1" customWidth="1"/>
    <col min="6887" max="6887" width="10.21875" bestFit="1" customWidth="1"/>
    <col min="6888" max="6888" width="8" bestFit="1" customWidth="1"/>
    <col min="6889" max="6890" width="10.21875" bestFit="1" customWidth="1"/>
    <col min="6891" max="6891" width="8" bestFit="1" customWidth="1"/>
    <col min="6892" max="6892" width="10.21875" bestFit="1" customWidth="1"/>
    <col min="6893" max="6893" width="6" bestFit="1" customWidth="1"/>
    <col min="6894" max="6894" width="8.6640625" bestFit="1" customWidth="1"/>
    <col min="6895" max="6895" width="10.21875" bestFit="1" customWidth="1"/>
    <col min="6896" max="6896" width="8" bestFit="1" customWidth="1"/>
    <col min="6897" max="6897" width="8.6640625" bestFit="1" customWidth="1"/>
    <col min="6898" max="6898" width="8" bestFit="1" customWidth="1"/>
    <col min="6899" max="6900" width="10.21875" bestFit="1" customWidth="1"/>
    <col min="6901" max="6901" width="8" bestFit="1" customWidth="1"/>
    <col min="6902" max="6902" width="10.21875" bestFit="1" customWidth="1"/>
    <col min="6903" max="6903" width="8" bestFit="1" customWidth="1"/>
    <col min="6904" max="6905" width="10.21875" bestFit="1" customWidth="1"/>
    <col min="6906" max="6906" width="8" bestFit="1" customWidth="1"/>
    <col min="6907" max="6908" width="10.21875" bestFit="1" customWidth="1"/>
    <col min="6909" max="6909" width="8" bestFit="1" customWidth="1"/>
    <col min="6910" max="6911" width="10.21875" bestFit="1" customWidth="1"/>
    <col min="6912" max="6912" width="8" bestFit="1" customWidth="1"/>
    <col min="6913" max="6914" width="10.21875" bestFit="1" customWidth="1"/>
    <col min="6915" max="6915" width="8" bestFit="1" customWidth="1"/>
    <col min="6916" max="6916" width="8.6640625" bestFit="1" customWidth="1"/>
    <col min="6917" max="6917" width="8" bestFit="1" customWidth="1"/>
    <col min="6918" max="6918" width="10.21875" bestFit="1" customWidth="1"/>
    <col min="6919" max="6919" width="6" bestFit="1" customWidth="1"/>
    <col min="6920" max="6920" width="8.6640625" bestFit="1" customWidth="1"/>
    <col min="6921" max="6921" width="10.21875" bestFit="1" customWidth="1"/>
    <col min="6922" max="6922" width="8" bestFit="1" customWidth="1"/>
    <col min="6923" max="6924" width="10.21875" bestFit="1" customWidth="1"/>
    <col min="6925" max="6925" width="8" bestFit="1" customWidth="1"/>
    <col min="6926" max="6926" width="8.6640625" bestFit="1" customWidth="1"/>
    <col min="6927" max="6927" width="8" bestFit="1" customWidth="1"/>
    <col min="6928" max="6928" width="10.21875" bestFit="1" customWidth="1"/>
    <col min="6929" max="6929" width="8" bestFit="1" customWidth="1"/>
    <col min="6930" max="6931" width="10.21875" bestFit="1" customWidth="1"/>
    <col min="6932" max="6932" width="8" bestFit="1" customWidth="1"/>
    <col min="6933" max="6934" width="10.21875" bestFit="1" customWidth="1"/>
    <col min="6935" max="6935" width="8" bestFit="1" customWidth="1"/>
    <col min="6936" max="6937" width="10.21875" bestFit="1" customWidth="1"/>
    <col min="6938" max="6938" width="8" bestFit="1" customWidth="1"/>
    <col min="6939" max="6940" width="10.21875" bestFit="1" customWidth="1"/>
    <col min="6941" max="6941" width="6" bestFit="1" customWidth="1"/>
    <col min="6942" max="6943" width="8.6640625" bestFit="1" customWidth="1"/>
    <col min="6944" max="6944" width="8" bestFit="1" customWidth="1"/>
    <col min="6945" max="6946" width="10.21875" bestFit="1" customWidth="1"/>
    <col min="6947" max="6947" width="8" bestFit="1" customWidth="1"/>
    <col min="6948" max="6949" width="10.21875" bestFit="1" customWidth="1"/>
    <col min="6950" max="6950" width="8" bestFit="1" customWidth="1"/>
    <col min="6951" max="6952" width="10.21875" bestFit="1" customWidth="1"/>
    <col min="6953" max="6953" width="8" bestFit="1" customWidth="1"/>
    <col min="6954" max="6954" width="8.6640625" bestFit="1" customWidth="1"/>
    <col min="6955" max="6955" width="8" bestFit="1" customWidth="1"/>
    <col min="6956" max="6956" width="10.21875" bestFit="1" customWidth="1"/>
    <col min="6957" max="6957" width="8" bestFit="1" customWidth="1"/>
    <col min="6958" max="6959" width="10.21875" bestFit="1" customWidth="1"/>
    <col min="6960" max="6960" width="8" bestFit="1" customWidth="1"/>
    <col min="6961" max="6962" width="10.21875" bestFit="1" customWidth="1"/>
    <col min="6963" max="6963" width="8" bestFit="1" customWidth="1"/>
    <col min="6964" max="6965" width="10.21875" bestFit="1" customWidth="1"/>
    <col min="6966" max="6966" width="8" bestFit="1" customWidth="1"/>
    <col min="6967" max="6968" width="10.21875" bestFit="1" customWidth="1"/>
    <col min="6969" max="6969" width="8" bestFit="1" customWidth="1"/>
    <col min="6970" max="6970" width="10.21875" bestFit="1" customWidth="1"/>
    <col min="6971" max="6971" width="8" bestFit="1" customWidth="1"/>
    <col min="6972" max="6973" width="10.21875" bestFit="1" customWidth="1"/>
    <col min="6974" max="6974" width="8" bestFit="1" customWidth="1"/>
    <col min="6975" max="6975" width="10.21875" bestFit="1" customWidth="1"/>
    <col min="6976" max="6976" width="8.6640625" bestFit="1" customWidth="1"/>
    <col min="6977" max="6977" width="8" bestFit="1" customWidth="1"/>
    <col min="6978" max="6978" width="10.21875" bestFit="1" customWidth="1"/>
    <col min="6979" max="6979" width="8" bestFit="1" customWidth="1"/>
    <col min="6980" max="6981" width="10.21875" bestFit="1" customWidth="1"/>
    <col min="6982" max="6982" width="8" bestFit="1" customWidth="1"/>
    <col min="6983" max="6984" width="10.21875" bestFit="1" customWidth="1"/>
    <col min="6985" max="6985" width="8" bestFit="1" customWidth="1"/>
    <col min="6986" max="6986" width="10.21875" bestFit="1" customWidth="1"/>
    <col min="6987" max="6987" width="8" bestFit="1" customWidth="1"/>
    <col min="6988" max="6989" width="10.21875" bestFit="1" customWidth="1"/>
    <col min="6990" max="6990" width="8" bestFit="1" customWidth="1"/>
    <col min="6991" max="6992" width="10.21875" bestFit="1" customWidth="1"/>
    <col min="6993" max="6993" width="8" bestFit="1" customWidth="1"/>
    <col min="6994" max="6995" width="10.21875" bestFit="1" customWidth="1"/>
    <col min="6996" max="6996" width="8" bestFit="1" customWidth="1"/>
    <col min="6997" max="6998" width="10.21875" bestFit="1" customWidth="1"/>
    <col min="6999" max="6999" width="8" bestFit="1" customWidth="1"/>
    <col min="7000" max="7001" width="10.21875" bestFit="1" customWidth="1"/>
    <col min="7002" max="7002" width="8" bestFit="1" customWidth="1"/>
    <col min="7003" max="7004" width="10.21875" bestFit="1" customWidth="1"/>
    <col min="7005" max="7005" width="8" bestFit="1" customWidth="1"/>
    <col min="7006" max="7007" width="10.21875" bestFit="1" customWidth="1"/>
    <col min="7008" max="7008" width="8" bestFit="1" customWidth="1"/>
    <col min="7009" max="7010" width="10.21875" bestFit="1" customWidth="1"/>
    <col min="7011" max="7011" width="8" bestFit="1" customWidth="1"/>
    <col min="7012" max="7012" width="8.6640625" bestFit="1" customWidth="1"/>
    <col min="7013" max="7013" width="10.21875" bestFit="1" customWidth="1"/>
    <col min="7014" max="7014" width="8" bestFit="1" customWidth="1"/>
    <col min="7015" max="7016" width="10.21875" bestFit="1" customWidth="1"/>
    <col min="7017" max="7017" width="8" bestFit="1" customWidth="1"/>
    <col min="7018" max="7019" width="10.21875" bestFit="1" customWidth="1"/>
    <col min="7020" max="7020" width="8" bestFit="1" customWidth="1"/>
    <col min="7021" max="7022" width="10.21875" bestFit="1" customWidth="1"/>
    <col min="7023" max="7023" width="8" bestFit="1" customWidth="1"/>
    <col min="7024" max="7025" width="10.21875" bestFit="1" customWidth="1"/>
    <col min="7026" max="7026" width="8" bestFit="1" customWidth="1"/>
    <col min="7027" max="7028" width="10.21875" bestFit="1" customWidth="1"/>
    <col min="7029" max="7029" width="8" bestFit="1" customWidth="1"/>
    <col min="7030" max="7030" width="8.6640625" bestFit="1" customWidth="1"/>
    <col min="7031" max="7031" width="10.21875" bestFit="1" customWidth="1"/>
    <col min="7032" max="7032" width="8" bestFit="1" customWidth="1"/>
    <col min="7033" max="7034" width="10.21875" bestFit="1" customWidth="1"/>
    <col min="7035" max="7035" width="8" bestFit="1" customWidth="1"/>
    <col min="7036" max="7037" width="10.21875" bestFit="1" customWidth="1"/>
    <col min="7038" max="7038" width="8" bestFit="1" customWidth="1"/>
    <col min="7039" max="7040" width="10.21875" bestFit="1" customWidth="1"/>
    <col min="7041" max="7041" width="8" bestFit="1" customWidth="1"/>
    <col min="7042" max="7043" width="10.21875" bestFit="1" customWidth="1"/>
    <col min="7044" max="7044" width="8" bestFit="1" customWidth="1"/>
    <col min="7045" max="7046" width="10.21875" bestFit="1" customWidth="1"/>
    <col min="7047" max="7047" width="8" bestFit="1" customWidth="1"/>
    <col min="7048" max="7048" width="10.21875" bestFit="1" customWidth="1"/>
    <col min="7049" max="7049" width="8" bestFit="1" customWidth="1"/>
    <col min="7050" max="7051" width="10.21875" bestFit="1" customWidth="1"/>
    <col min="7052" max="7052" width="8" bestFit="1" customWidth="1"/>
    <col min="7053" max="7054" width="10.21875" bestFit="1" customWidth="1"/>
    <col min="7055" max="7055" width="8" bestFit="1" customWidth="1"/>
    <col min="7056" max="7056" width="8.6640625" bestFit="1" customWidth="1"/>
    <col min="7057" max="7057" width="10.21875" bestFit="1" customWidth="1"/>
    <col min="7058" max="7058" width="8" bestFit="1" customWidth="1"/>
    <col min="7059" max="7060" width="10.21875" bestFit="1" customWidth="1"/>
    <col min="7061" max="7061" width="8" bestFit="1" customWidth="1"/>
    <col min="7062" max="7062" width="10.21875" bestFit="1" customWidth="1"/>
    <col min="7063" max="7063" width="8.6640625" bestFit="1" customWidth="1"/>
    <col min="7064" max="7064" width="8" bestFit="1" customWidth="1"/>
    <col min="7065" max="7066" width="10.21875" bestFit="1" customWidth="1"/>
    <col min="7067" max="7067" width="8" bestFit="1" customWidth="1"/>
    <col min="7068" max="7069" width="10.21875" bestFit="1" customWidth="1"/>
    <col min="7070" max="7070" width="8" bestFit="1" customWidth="1"/>
    <col min="7071" max="7072" width="10.21875" bestFit="1" customWidth="1"/>
    <col min="7073" max="7073" width="8" bestFit="1" customWidth="1"/>
    <col min="7074" max="7075" width="10.21875" bestFit="1" customWidth="1"/>
    <col min="7076" max="7076" width="8" bestFit="1" customWidth="1"/>
    <col min="7077" max="7078" width="10.21875" bestFit="1" customWidth="1"/>
    <col min="7079" max="7079" width="8" bestFit="1" customWidth="1"/>
    <col min="7080" max="7081" width="10.21875" bestFit="1" customWidth="1"/>
    <col min="7082" max="7082" width="8" bestFit="1" customWidth="1"/>
    <col min="7083" max="7084" width="10.21875" bestFit="1" customWidth="1"/>
    <col min="7085" max="7085" width="8" bestFit="1" customWidth="1"/>
    <col min="7086" max="7087" width="10.21875" bestFit="1" customWidth="1"/>
    <col min="7088" max="7088" width="8" bestFit="1" customWidth="1"/>
    <col min="7089" max="7090" width="10.21875" bestFit="1" customWidth="1"/>
    <col min="7091" max="7091" width="8" bestFit="1" customWidth="1"/>
    <col min="7092" max="7093" width="10.21875" bestFit="1" customWidth="1"/>
    <col min="7094" max="7094" width="8" bestFit="1" customWidth="1"/>
    <col min="7095" max="7096" width="10.21875" bestFit="1" customWidth="1"/>
    <col min="7097" max="7097" width="8" bestFit="1" customWidth="1"/>
    <col min="7098" max="7099" width="10.21875" bestFit="1" customWidth="1"/>
    <col min="7100" max="7100" width="8" bestFit="1" customWidth="1"/>
    <col min="7101" max="7102" width="10.21875" bestFit="1" customWidth="1"/>
    <col min="7103" max="7103" width="8" bestFit="1" customWidth="1"/>
    <col min="7104" max="7104" width="10.21875" bestFit="1" customWidth="1"/>
    <col min="7105" max="7105" width="8.6640625" bestFit="1" customWidth="1"/>
    <col min="7106" max="7106" width="8" bestFit="1" customWidth="1"/>
    <col min="7107" max="7108" width="10.21875" bestFit="1" customWidth="1"/>
    <col min="7109" max="7109" width="8" bestFit="1" customWidth="1"/>
    <col min="7110" max="7111" width="10.21875" bestFit="1" customWidth="1"/>
    <col min="7112" max="7112" width="8" bestFit="1" customWidth="1"/>
    <col min="7113" max="7113" width="10.21875" bestFit="1" customWidth="1"/>
    <col min="7114" max="7114" width="8" bestFit="1" customWidth="1"/>
    <col min="7115" max="7115" width="10.21875" bestFit="1" customWidth="1"/>
    <col min="7116" max="7116" width="8" bestFit="1" customWidth="1"/>
    <col min="7117" max="7117" width="10.21875" bestFit="1" customWidth="1"/>
    <col min="7118" max="7118" width="8" bestFit="1" customWidth="1"/>
    <col min="7119" max="7119" width="10.21875" bestFit="1" customWidth="1"/>
    <col min="7120" max="7120" width="6.33203125" bestFit="1" customWidth="1"/>
    <col min="7121" max="7121" width="8" bestFit="1" customWidth="1"/>
    <col min="7122" max="7122" width="10.21875" bestFit="1" customWidth="1"/>
    <col min="7123" max="7123" width="8" bestFit="1" customWidth="1"/>
    <col min="7124" max="7124" width="10.21875" bestFit="1" customWidth="1"/>
    <col min="7125" max="7125" width="8" bestFit="1" customWidth="1"/>
    <col min="7126" max="7126" width="10.21875" bestFit="1" customWidth="1"/>
    <col min="7127" max="7127" width="8" bestFit="1" customWidth="1"/>
    <col min="7128" max="7128" width="10.21875" bestFit="1" customWidth="1"/>
    <col min="7129" max="7129" width="8" bestFit="1" customWidth="1"/>
    <col min="7130" max="7130" width="10.21875" bestFit="1" customWidth="1"/>
    <col min="7131" max="7131" width="8" bestFit="1" customWidth="1"/>
    <col min="7132" max="7132" width="10.21875" bestFit="1" customWidth="1"/>
    <col min="7133" max="7133" width="8" bestFit="1" customWidth="1"/>
    <col min="7134" max="7134" width="10.21875" bestFit="1" customWidth="1"/>
    <col min="7135" max="7135" width="8" bestFit="1" customWidth="1"/>
    <col min="7136" max="7136" width="10.21875" bestFit="1" customWidth="1"/>
    <col min="7137" max="7137" width="8" bestFit="1" customWidth="1"/>
    <col min="7138" max="7138" width="10.21875" bestFit="1" customWidth="1"/>
    <col min="7139" max="7139" width="8" bestFit="1" customWidth="1"/>
    <col min="7140" max="7140" width="10.21875" bestFit="1" customWidth="1"/>
    <col min="7141" max="7141" width="8" bestFit="1" customWidth="1"/>
    <col min="7142" max="7142" width="10.21875" bestFit="1" customWidth="1"/>
    <col min="7143" max="7143" width="8" bestFit="1" customWidth="1"/>
    <col min="7144" max="7144" width="10.21875" bestFit="1" customWidth="1"/>
    <col min="7145" max="7145" width="8" bestFit="1" customWidth="1"/>
    <col min="7146" max="7146" width="10.21875" bestFit="1" customWidth="1"/>
    <col min="7147" max="7147" width="8" bestFit="1" customWidth="1"/>
    <col min="7148" max="7148" width="10.21875" bestFit="1" customWidth="1"/>
    <col min="7149" max="7149" width="8" bestFit="1" customWidth="1"/>
    <col min="7150" max="7150" width="10.21875" bestFit="1" customWidth="1"/>
    <col min="7151" max="7151" width="8" bestFit="1" customWidth="1"/>
    <col min="7152" max="7152" width="10.21875" bestFit="1" customWidth="1"/>
    <col min="7153" max="7153" width="8" bestFit="1" customWidth="1"/>
    <col min="7154" max="7154" width="10.21875" bestFit="1" customWidth="1"/>
    <col min="7155" max="7155" width="8" bestFit="1" customWidth="1"/>
    <col min="7156" max="7156" width="10.21875" bestFit="1" customWidth="1"/>
    <col min="7157" max="7157" width="8" bestFit="1" customWidth="1"/>
    <col min="7158" max="7158" width="10.21875" bestFit="1" customWidth="1"/>
    <col min="7159" max="7159" width="8" bestFit="1" customWidth="1"/>
    <col min="7160" max="7160" width="10.21875" bestFit="1" customWidth="1"/>
    <col min="7161" max="7161" width="8" bestFit="1" customWidth="1"/>
    <col min="7162" max="7162" width="10.21875" bestFit="1" customWidth="1"/>
    <col min="7163" max="7163" width="8" bestFit="1" customWidth="1"/>
    <col min="7164" max="7164" width="10.21875" bestFit="1" customWidth="1"/>
    <col min="7165" max="7165" width="8" bestFit="1" customWidth="1"/>
    <col min="7166" max="7166" width="10.21875" bestFit="1" customWidth="1"/>
    <col min="7167" max="7167" width="6" bestFit="1" customWidth="1"/>
    <col min="7168" max="7168" width="8.6640625" bestFit="1" customWidth="1"/>
    <col min="7169" max="7169" width="8" bestFit="1" customWidth="1"/>
    <col min="7170" max="7170" width="10.21875" bestFit="1" customWidth="1"/>
    <col min="7171" max="7171" width="8" bestFit="1" customWidth="1"/>
    <col min="7172" max="7172" width="10.21875" bestFit="1" customWidth="1"/>
    <col min="7173" max="7173" width="8" bestFit="1" customWidth="1"/>
    <col min="7174" max="7174" width="10.21875" bestFit="1" customWidth="1"/>
    <col min="7175" max="7175" width="8" bestFit="1" customWidth="1"/>
    <col min="7176" max="7176" width="10.21875" bestFit="1" customWidth="1"/>
    <col min="7177" max="7177" width="8" bestFit="1" customWidth="1"/>
    <col min="7178" max="7178" width="10.21875" bestFit="1" customWidth="1"/>
    <col min="7179" max="7179" width="8" bestFit="1" customWidth="1"/>
    <col min="7180" max="7180" width="10.21875" bestFit="1" customWidth="1"/>
    <col min="7181" max="7181" width="8" bestFit="1" customWidth="1"/>
    <col min="7182" max="7182" width="10.21875" bestFit="1" customWidth="1"/>
    <col min="7183" max="7183" width="8" bestFit="1" customWidth="1"/>
    <col min="7184" max="7184" width="10.21875" bestFit="1" customWidth="1"/>
    <col min="7185" max="7185" width="8" bestFit="1" customWidth="1"/>
    <col min="7186" max="7186" width="10.21875" bestFit="1" customWidth="1"/>
    <col min="7187" max="7187" width="8" bestFit="1" customWidth="1"/>
    <col min="7188" max="7188" width="10.21875" bestFit="1" customWidth="1"/>
    <col min="7189" max="7189" width="8" bestFit="1" customWidth="1"/>
    <col min="7190" max="7190" width="10.21875" bestFit="1" customWidth="1"/>
    <col min="7191" max="7191" width="8" bestFit="1" customWidth="1"/>
    <col min="7192" max="7192" width="10.21875" bestFit="1" customWidth="1"/>
    <col min="7193" max="7193" width="6" bestFit="1" customWidth="1"/>
    <col min="7194" max="7194" width="8.6640625" bestFit="1" customWidth="1"/>
    <col min="7195" max="7195" width="8" bestFit="1" customWidth="1"/>
    <col min="7196" max="7196" width="10.21875" bestFit="1" customWidth="1"/>
    <col min="7197" max="7197" width="8" bestFit="1" customWidth="1"/>
    <col min="7198" max="7198" width="10.21875" bestFit="1" customWidth="1"/>
    <col min="7199" max="7199" width="8" bestFit="1" customWidth="1"/>
    <col min="7200" max="7200" width="10.21875" bestFit="1" customWidth="1"/>
    <col min="7201" max="7201" width="8" bestFit="1" customWidth="1"/>
    <col min="7202" max="7202" width="10.21875" bestFit="1" customWidth="1"/>
    <col min="7203" max="7203" width="8" bestFit="1" customWidth="1"/>
    <col min="7204" max="7204" width="10.21875" bestFit="1" customWidth="1"/>
    <col min="7205" max="7205" width="8" bestFit="1" customWidth="1"/>
    <col min="7206" max="7206" width="10.21875" bestFit="1" customWidth="1"/>
    <col min="7207" max="7207" width="8" bestFit="1" customWidth="1"/>
    <col min="7208" max="7208" width="10.21875" bestFit="1" customWidth="1"/>
    <col min="7209" max="7209" width="8" bestFit="1" customWidth="1"/>
    <col min="7210" max="7210" width="10.21875" bestFit="1" customWidth="1"/>
    <col min="7211" max="7211" width="8" bestFit="1" customWidth="1"/>
    <col min="7212" max="7212" width="10.21875" bestFit="1" customWidth="1"/>
    <col min="7213" max="7213" width="8" bestFit="1" customWidth="1"/>
    <col min="7214" max="7214" width="10.21875" bestFit="1" customWidth="1"/>
    <col min="7215" max="7215" width="8" bestFit="1" customWidth="1"/>
    <col min="7216" max="7216" width="10.21875" bestFit="1" customWidth="1"/>
    <col min="7217" max="7217" width="8" bestFit="1" customWidth="1"/>
    <col min="7218" max="7218" width="10.21875" bestFit="1" customWidth="1"/>
    <col min="7219" max="7219" width="8" bestFit="1" customWidth="1"/>
    <col min="7220" max="7220" width="10.21875" bestFit="1" customWidth="1"/>
    <col min="7221" max="7221" width="8" bestFit="1" customWidth="1"/>
    <col min="7222" max="7222" width="10.21875" bestFit="1" customWidth="1"/>
    <col min="7223" max="7223" width="8" bestFit="1" customWidth="1"/>
    <col min="7224" max="7224" width="10.21875" bestFit="1" customWidth="1"/>
    <col min="7225" max="7225" width="8" bestFit="1" customWidth="1"/>
    <col min="7226" max="7226" width="10.21875" bestFit="1" customWidth="1"/>
    <col min="7227" max="7227" width="8" bestFit="1" customWidth="1"/>
    <col min="7228" max="7228" width="10.21875" bestFit="1" customWidth="1"/>
    <col min="7229" max="7229" width="8" bestFit="1" customWidth="1"/>
    <col min="7230" max="7230" width="10.21875" bestFit="1" customWidth="1"/>
    <col min="7231" max="7231" width="8" bestFit="1" customWidth="1"/>
    <col min="7232" max="7232" width="10.21875" bestFit="1" customWidth="1"/>
    <col min="7233" max="7233" width="8" bestFit="1" customWidth="1"/>
    <col min="7234" max="7234" width="10.21875" bestFit="1" customWidth="1"/>
    <col min="7235" max="7235" width="6" bestFit="1" customWidth="1"/>
    <col min="7236" max="7236" width="8.6640625" bestFit="1" customWidth="1"/>
    <col min="7237" max="7237" width="8" bestFit="1" customWidth="1"/>
    <col min="7238" max="7238" width="10.21875" bestFit="1" customWidth="1"/>
    <col min="7239" max="7239" width="8" bestFit="1" customWidth="1"/>
    <col min="7240" max="7240" width="10.21875" bestFit="1" customWidth="1"/>
    <col min="7241" max="7241" width="8" bestFit="1" customWidth="1"/>
    <col min="7242" max="7242" width="10.21875" bestFit="1" customWidth="1"/>
    <col min="7243" max="7243" width="8" bestFit="1" customWidth="1"/>
    <col min="7244" max="7244" width="10.21875" bestFit="1" customWidth="1"/>
    <col min="7245" max="7245" width="8" bestFit="1" customWidth="1"/>
    <col min="7246" max="7246" width="10.21875" bestFit="1" customWidth="1"/>
    <col min="7247" max="7247" width="8" bestFit="1" customWidth="1"/>
    <col min="7248" max="7248" width="10.21875" bestFit="1" customWidth="1"/>
    <col min="7249" max="7249" width="8" bestFit="1" customWidth="1"/>
    <col min="7250" max="7250" width="10.21875" bestFit="1" customWidth="1"/>
    <col min="7251" max="7251" width="8" bestFit="1" customWidth="1"/>
    <col min="7252" max="7252" width="10.21875" bestFit="1" customWidth="1"/>
    <col min="7253" max="7253" width="8" bestFit="1" customWidth="1"/>
    <col min="7254" max="7254" width="10.21875" bestFit="1" customWidth="1"/>
    <col min="7255" max="7255" width="8" bestFit="1" customWidth="1"/>
    <col min="7256" max="7256" width="10.21875" bestFit="1" customWidth="1"/>
    <col min="7257" max="7257" width="8" bestFit="1" customWidth="1"/>
    <col min="7258" max="7258" width="10.21875" bestFit="1" customWidth="1"/>
    <col min="7259" max="7259" width="6" bestFit="1" customWidth="1"/>
    <col min="7260" max="7260" width="8.6640625" bestFit="1" customWidth="1"/>
    <col min="7261" max="7261" width="8" bestFit="1" customWidth="1"/>
    <col min="7262" max="7262" width="10.21875" bestFit="1" customWidth="1"/>
    <col min="7263" max="7263" width="8" bestFit="1" customWidth="1"/>
    <col min="7264" max="7264" width="10.21875" bestFit="1" customWidth="1"/>
    <col min="7265" max="7265" width="8" bestFit="1" customWidth="1"/>
    <col min="7266" max="7266" width="10.21875" bestFit="1" customWidth="1"/>
    <col min="7267" max="7267" width="8" bestFit="1" customWidth="1"/>
    <col min="7268" max="7268" width="10.21875" bestFit="1" customWidth="1"/>
    <col min="7269" max="7269" width="8" bestFit="1" customWidth="1"/>
    <col min="7270" max="7270" width="10.21875" bestFit="1" customWidth="1"/>
    <col min="7271" max="7271" width="8" bestFit="1" customWidth="1"/>
    <col min="7272" max="7272" width="10.21875" bestFit="1" customWidth="1"/>
    <col min="7273" max="7273" width="6" bestFit="1" customWidth="1"/>
    <col min="7274" max="7274" width="8.6640625" bestFit="1" customWidth="1"/>
    <col min="7275" max="7275" width="8" bestFit="1" customWidth="1"/>
    <col min="7276" max="7276" width="10.21875" bestFit="1" customWidth="1"/>
    <col min="7277" max="7277" width="8" bestFit="1" customWidth="1"/>
    <col min="7278" max="7278" width="10.21875" bestFit="1" customWidth="1"/>
    <col min="7279" max="7279" width="8" bestFit="1" customWidth="1"/>
    <col min="7280" max="7280" width="10.21875" bestFit="1" customWidth="1"/>
    <col min="7281" max="7281" width="8" bestFit="1" customWidth="1"/>
    <col min="7282" max="7282" width="10.21875" bestFit="1" customWidth="1"/>
    <col min="7283" max="7283" width="8" bestFit="1" customWidth="1"/>
    <col min="7284" max="7284" width="10.21875" bestFit="1" customWidth="1"/>
    <col min="7285" max="7285" width="8" bestFit="1" customWidth="1"/>
    <col min="7286" max="7286" width="10.21875" bestFit="1" customWidth="1"/>
    <col min="7287" max="7287" width="8" bestFit="1" customWidth="1"/>
    <col min="7288" max="7288" width="10.21875" bestFit="1" customWidth="1"/>
    <col min="7289" max="7289" width="8" bestFit="1" customWidth="1"/>
    <col min="7290" max="7290" width="10.21875" bestFit="1" customWidth="1"/>
    <col min="7291" max="7291" width="8" bestFit="1" customWidth="1"/>
    <col min="7292" max="7292" width="10.21875" bestFit="1" customWidth="1"/>
    <col min="7293" max="7293" width="6" bestFit="1" customWidth="1"/>
    <col min="7294" max="7294" width="8.6640625" bestFit="1" customWidth="1"/>
    <col min="7295" max="7295" width="8" bestFit="1" customWidth="1"/>
    <col min="7296" max="7296" width="10.21875" bestFit="1" customWidth="1"/>
    <col min="7297" max="7297" width="8" bestFit="1" customWidth="1"/>
    <col min="7298" max="7298" width="10.21875" bestFit="1" customWidth="1"/>
    <col min="7299" max="7299" width="8" bestFit="1" customWidth="1"/>
    <col min="7300" max="7300" width="10.21875" bestFit="1" customWidth="1"/>
    <col min="7301" max="7301" width="8" bestFit="1" customWidth="1"/>
    <col min="7302" max="7302" width="10.21875" bestFit="1" customWidth="1"/>
    <col min="7303" max="7303" width="8" bestFit="1" customWidth="1"/>
    <col min="7304" max="7304" width="10.21875" bestFit="1" customWidth="1"/>
    <col min="7305" max="7305" width="8" bestFit="1" customWidth="1"/>
    <col min="7306" max="7306" width="10.21875" bestFit="1" customWidth="1"/>
    <col min="7307" max="7307" width="8" bestFit="1" customWidth="1"/>
    <col min="7308" max="7308" width="10.21875" bestFit="1" customWidth="1"/>
    <col min="7309" max="7309" width="8" bestFit="1" customWidth="1"/>
    <col min="7310" max="7310" width="10.21875" bestFit="1" customWidth="1"/>
    <col min="7311" max="7311" width="8" bestFit="1" customWidth="1"/>
    <col min="7312" max="7312" width="10.21875" bestFit="1" customWidth="1"/>
    <col min="7313" max="7313" width="8" bestFit="1" customWidth="1"/>
    <col min="7314" max="7314" width="10.21875" bestFit="1" customWidth="1"/>
    <col min="7315" max="7315" width="8" bestFit="1" customWidth="1"/>
    <col min="7316" max="7316" width="10.21875" bestFit="1" customWidth="1"/>
    <col min="7317" max="7317" width="8" bestFit="1" customWidth="1"/>
    <col min="7318" max="7318" width="10.21875" bestFit="1" customWidth="1"/>
    <col min="7319" max="7319" width="8" bestFit="1" customWidth="1"/>
    <col min="7320" max="7320" width="10.21875" bestFit="1" customWidth="1"/>
    <col min="7321" max="7321" width="6" bestFit="1" customWidth="1"/>
    <col min="7322" max="7322" width="8.6640625" bestFit="1" customWidth="1"/>
    <col min="7323" max="7323" width="8" bestFit="1" customWidth="1"/>
    <col min="7324" max="7324" width="10.21875" bestFit="1" customWidth="1"/>
    <col min="7325" max="7325" width="8" bestFit="1" customWidth="1"/>
    <col min="7326" max="7326" width="10.21875" bestFit="1" customWidth="1"/>
    <col min="7327" max="7327" width="6" bestFit="1" customWidth="1"/>
    <col min="7328" max="7328" width="8.6640625" bestFit="1" customWidth="1"/>
    <col min="7329" max="7329" width="8" bestFit="1" customWidth="1"/>
    <col min="7330" max="7330" width="10.21875" bestFit="1" customWidth="1"/>
    <col min="7331" max="7331" width="8" bestFit="1" customWidth="1"/>
    <col min="7332" max="7332" width="10.21875" bestFit="1" customWidth="1"/>
    <col min="7333" max="7333" width="8" bestFit="1" customWidth="1"/>
    <col min="7334" max="7334" width="10.21875" bestFit="1" customWidth="1"/>
    <col min="7335" max="7335" width="8" bestFit="1" customWidth="1"/>
    <col min="7336" max="7336" width="10.21875" bestFit="1" customWidth="1"/>
    <col min="7337" max="7337" width="8" bestFit="1" customWidth="1"/>
    <col min="7338" max="7338" width="10.21875" bestFit="1" customWidth="1"/>
    <col min="7339" max="7339" width="8" bestFit="1" customWidth="1"/>
    <col min="7340" max="7340" width="10.21875" bestFit="1" customWidth="1"/>
    <col min="7341" max="7341" width="9" bestFit="1" customWidth="1"/>
    <col min="7342" max="7342" width="11.6640625" bestFit="1" customWidth="1"/>
    <col min="7343" max="7343" width="8.21875" bestFit="1" customWidth="1"/>
    <col min="7344" max="7344" width="9" bestFit="1" customWidth="1"/>
    <col min="7345" max="7345" width="9.21875" bestFit="1" customWidth="1"/>
    <col min="7346" max="7346" width="8" bestFit="1" customWidth="1"/>
    <col min="7347" max="7347" width="10.21875" bestFit="1" customWidth="1"/>
    <col min="7348" max="7348" width="8" bestFit="1" customWidth="1"/>
    <col min="7349" max="7349" width="10.21875" bestFit="1" customWidth="1"/>
    <col min="7350" max="7350" width="8" bestFit="1" customWidth="1"/>
    <col min="7351" max="7351" width="10.21875" bestFit="1" customWidth="1"/>
    <col min="7352" max="7352" width="8" bestFit="1" customWidth="1"/>
    <col min="7353" max="7353" width="10.21875" bestFit="1" customWidth="1"/>
    <col min="7354" max="7354" width="8" bestFit="1" customWidth="1"/>
    <col min="7355" max="7355" width="10.21875" bestFit="1" customWidth="1"/>
    <col min="7356" max="7356" width="8" bestFit="1" customWidth="1"/>
    <col min="7357" max="7357" width="10.21875" bestFit="1" customWidth="1"/>
    <col min="7358" max="7358" width="8" bestFit="1" customWidth="1"/>
    <col min="7359" max="7359" width="10.21875" bestFit="1" customWidth="1"/>
    <col min="7360" max="7361" width="6" bestFit="1" customWidth="1"/>
    <col min="7362" max="7362" width="8.6640625" bestFit="1" customWidth="1"/>
    <col min="7363" max="7363" width="8" bestFit="1" customWidth="1"/>
    <col min="7364" max="7364" width="6" bestFit="1" customWidth="1"/>
    <col min="7365" max="7365" width="10.21875" bestFit="1" customWidth="1"/>
    <col min="7366" max="7366" width="8" bestFit="1" customWidth="1"/>
    <col min="7367" max="7367" width="10.21875" bestFit="1" customWidth="1"/>
    <col min="7368" max="7368" width="8" bestFit="1" customWidth="1"/>
    <col min="7369" max="7369" width="10.21875" bestFit="1" customWidth="1"/>
    <col min="7370" max="7370" width="8" bestFit="1" customWidth="1"/>
    <col min="7371" max="7371" width="10.21875" bestFit="1" customWidth="1"/>
    <col min="7372" max="7372" width="8" bestFit="1" customWidth="1"/>
    <col min="7373" max="7373" width="10.21875" bestFit="1" customWidth="1"/>
    <col min="7374" max="7374" width="6" bestFit="1" customWidth="1"/>
    <col min="7375" max="7375" width="8.6640625" bestFit="1" customWidth="1"/>
    <col min="7376" max="7376" width="6" bestFit="1" customWidth="1"/>
    <col min="7377" max="7377" width="8.6640625" bestFit="1" customWidth="1"/>
    <col min="7378" max="7378" width="8" bestFit="1" customWidth="1"/>
    <col min="7379" max="7379" width="10.21875" bestFit="1" customWidth="1"/>
    <col min="7380" max="7380" width="8" bestFit="1" customWidth="1"/>
    <col min="7381" max="7381" width="10.21875" bestFit="1" customWidth="1"/>
    <col min="7382" max="7382" width="6" bestFit="1" customWidth="1"/>
    <col min="7383" max="7383" width="8.6640625" bestFit="1" customWidth="1"/>
    <col min="7384" max="7384" width="8" bestFit="1" customWidth="1"/>
    <col min="7385" max="7385" width="10.21875" bestFit="1" customWidth="1"/>
    <col min="7386" max="7386" width="8" bestFit="1" customWidth="1"/>
    <col min="7387" max="7387" width="10.21875" bestFit="1" customWidth="1"/>
    <col min="7388" max="7388" width="8" bestFit="1" customWidth="1"/>
    <col min="7389" max="7389" width="10.21875" bestFit="1" customWidth="1"/>
    <col min="7390" max="7390" width="8" bestFit="1" customWidth="1"/>
    <col min="7391" max="7391" width="10.21875" bestFit="1" customWidth="1"/>
    <col min="7392" max="7392" width="8" bestFit="1" customWidth="1"/>
    <col min="7393" max="7393" width="10.21875" bestFit="1" customWidth="1"/>
    <col min="7394" max="7394" width="8" bestFit="1" customWidth="1"/>
    <col min="7395" max="7395" width="10.21875" bestFit="1" customWidth="1"/>
    <col min="7396" max="7396" width="9" bestFit="1" customWidth="1"/>
    <col min="7397" max="7397" width="6" bestFit="1" customWidth="1"/>
    <col min="7398" max="7398" width="4" bestFit="1" customWidth="1"/>
    <col min="7399" max="7404" width="6" bestFit="1" customWidth="1"/>
    <col min="7405" max="7405" width="4" bestFit="1" customWidth="1"/>
    <col min="7406" max="7418" width="6" bestFit="1" customWidth="1"/>
    <col min="7419" max="7419" width="4" bestFit="1" customWidth="1"/>
    <col min="7420" max="7421" width="11.6640625" bestFit="1" customWidth="1"/>
    <col min="7422" max="7422" width="10.77734375" bestFit="1" customWidth="1"/>
  </cols>
  <sheetData>
    <row r="1" spans="1:16" ht="18" x14ac:dyDescent="0.35">
      <c r="A1" s="24" t="s">
        <v>1</v>
      </c>
      <c r="B1" s="24" t="s">
        <v>2</v>
      </c>
      <c r="C1" s="24" t="s">
        <v>179</v>
      </c>
      <c r="D1" s="24" t="s">
        <v>30</v>
      </c>
      <c r="E1" s="24" t="s">
        <v>33</v>
      </c>
      <c r="F1" s="24" t="s">
        <v>35</v>
      </c>
      <c r="G1" s="24" t="s">
        <v>0</v>
      </c>
      <c r="K1" s="145" t="s">
        <v>181</v>
      </c>
      <c r="L1" s="145"/>
      <c r="M1" s="145"/>
      <c r="N1" s="144" t="s">
        <v>182</v>
      </c>
      <c r="O1" s="144"/>
      <c r="P1" s="144"/>
    </row>
    <row r="2" spans="1:16" x14ac:dyDescent="0.3">
      <c r="A2" s="5">
        <v>2023</v>
      </c>
      <c r="B2" s="25" t="s">
        <v>41</v>
      </c>
      <c r="C2" s="5" t="s">
        <v>17</v>
      </c>
      <c r="D2" s="5">
        <v>191.2</v>
      </c>
      <c r="E2" s="5">
        <v>181.3</v>
      </c>
      <c r="F2" s="5">
        <v>187.3</v>
      </c>
      <c r="G2" s="5" t="s">
        <v>174</v>
      </c>
      <c r="K2" s="22" t="s">
        <v>30</v>
      </c>
      <c r="L2" s="22" t="s">
        <v>33</v>
      </c>
      <c r="M2" s="22" t="s">
        <v>35</v>
      </c>
      <c r="N2" s="23" t="s">
        <v>30</v>
      </c>
      <c r="O2" s="23" t="s">
        <v>33</v>
      </c>
      <c r="P2" s="23" t="s">
        <v>35</v>
      </c>
    </row>
    <row r="3" spans="1:16" x14ac:dyDescent="0.3">
      <c r="A3" s="5">
        <v>2023</v>
      </c>
      <c r="B3" s="5" t="s">
        <v>41</v>
      </c>
      <c r="C3" s="5" t="s">
        <v>19</v>
      </c>
      <c r="D3" s="5">
        <v>190.8</v>
      </c>
      <c r="E3" s="5">
        <v>179.3</v>
      </c>
      <c r="F3" s="5">
        <v>186.2</v>
      </c>
      <c r="G3" s="5" t="s">
        <v>174</v>
      </c>
      <c r="H3">
        <f>AVERAGEIFS($D$2:$D$28,$G$2:$G$28,$J4)</f>
        <v>180.3</v>
      </c>
      <c r="I3" s="143" t="s">
        <v>180</v>
      </c>
      <c r="J3" s="19" t="s">
        <v>174</v>
      </c>
      <c r="K3" s="17">
        <f>IFERROR(SUMIFS($D$2:$D$28,$G$2:$G$28,$J3),"")</f>
        <v>569.9</v>
      </c>
      <c r="L3" s="17">
        <f>IFERROR(SUMIFS($E$2:$E$28,$G$2:$G$28,$J3),"")</f>
        <v>528.70000000000005</v>
      </c>
      <c r="M3" s="17">
        <f>IFERROR(SUMIFS($F$2:$F$28,$G$2:$G$28,$J3),"")</f>
        <v>553.20000000000005</v>
      </c>
      <c r="N3" s="18">
        <f t="shared" ref="N3:N13" si="0">IFERROR(K3/K$15,"")</f>
        <v>0.12667822530452563</v>
      </c>
      <c r="O3" s="18">
        <f t="shared" ref="O3:O14" si="1">IFERROR(L3/L$15,"")</f>
        <v>0.1139218686030727</v>
      </c>
      <c r="P3" s="18">
        <f t="shared" ref="P3:P14" si="2">IFERROR(M3/M$15,"")</f>
        <v>0.11885527672739778</v>
      </c>
    </row>
    <row r="4" spans="1:16" x14ac:dyDescent="0.3">
      <c r="A4" s="5">
        <v>2023</v>
      </c>
      <c r="B4" s="5" t="s">
        <v>41</v>
      </c>
      <c r="C4" s="5" t="s">
        <v>18</v>
      </c>
      <c r="D4" s="5">
        <v>187.9</v>
      </c>
      <c r="E4" s="5">
        <v>168.1</v>
      </c>
      <c r="F4" s="5">
        <v>179.7</v>
      </c>
      <c r="G4" s="5" t="s">
        <v>174</v>
      </c>
      <c r="H4">
        <f t="shared" ref="H4:H14" si="3">AVERAGEIFS($D$2:$D$28,$G$2:$G$28,$J5)</f>
        <v>182.5</v>
      </c>
      <c r="I4" s="143"/>
      <c r="J4" s="19" t="s">
        <v>26</v>
      </c>
      <c r="K4" s="17">
        <f t="shared" ref="K4:K14" si="4">IFERROR(SUMIFS($D$2:$D$28,$G$2:$G$28,$J4),"")</f>
        <v>180.3</v>
      </c>
      <c r="L4" s="17">
        <f>IFERROR(SUMIFS($E$2:$E$28,$G$2:$G$28,$J4),"")</f>
        <v>174.8</v>
      </c>
      <c r="M4" s="17">
        <f t="shared" ref="M4:M13" si="5">IFERROR(SUMIFS($F$2:$F$28,$G$2:$G$28,$J4),"")</f>
        <v>177.1</v>
      </c>
      <c r="N4" s="18">
        <f t="shared" si="0"/>
        <v>4.0077353961056279E-2</v>
      </c>
      <c r="O4" s="18">
        <f t="shared" si="1"/>
        <v>3.766510806093646E-2</v>
      </c>
      <c r="P4" s="18">
        <f t="shared" si="2"/>
        <v>3.8050017188037133E-2</v>
      </c>
    </row>
    <row r="5" spans="1:16" x14ac:dyDescent="0.3">
      <c r="A5" s="5">
        <v>2023</v>
      </c>
      <c r="B5" s="5" t="s">
        <v>41</v>
      </c>
      <c r="C5" s="5" t="s">
        <v>26</v>
      </c>
      <c r="D5" s="5">
        <v>180.3</v>
      </c>
      <c r="E5" s="5">
        <v>174.8</v>
      </c>
      <c r="F5" s="5">
        <v>177.1</v>
      </c>
      <c r="G5" s="5" t="s">
        <v>26</v>
      </c>
      <c r="H5">
        <f t="shared" si="3"/>
        <v>176.2076923076923</v>
      </c>
      <c r="I5" s="143"/>
      <c r="J5" s="19" t="s">
        <v>176</v>
      </c>
      <c r="K5" s="17">
        <f t="shared" si="4"/>
        <v>182.5</v>
      </c>
      <c r="L5" s="17">
        <f t="shared" ref="L5:L14" si="6">IFERROR(SUMIFS($E$2:$E$28,$G$2:$G$28,$J5),"")</f>
        <v>183.4</v>
      </c>
      <c r="M5" s="17">
        <f t="shared" si="5"/>
        <v>182.8</v>
      </c>
      <c r="N5" s="18">
        <f t="shared" si="0"/>
        <v>4.0566373255090243E-2</v>
      </c>
      <c r="O5" s="18">
        <f t="shared" si="1"/>
        <v>3.9518196901463083E-2</v>
      </c>
      <c r="P5" s="18">
        <f t="shared" si="2"/>
        <v>3.9274664833276053E-2</v>
      </c>
    </row>
    <row r="6" spans="1:16" x14ac:dyDescent="0.3">
      <c r="A6" s="5">
        <v>2023</v>
      </c>
      <c r="B6" s="5" t="s">
        <v>41</v>
      </c>
      <c r="C6" s="5" t="s">
        <v>21</v>
      </c>
      <c r="D6" s="5">
        <v>182.5</v>
      </c>
      <c r="E6" s="5">
        <v>183.4</v>
      </c>
      <c r="F6" s="5">
        <v>182.8</v>
      </c>
      <c r="G6" s="5" t="s">
        <v>176</v>
      </c>
      <c r="H6">
        <f t="shared" si="3"/>
        <v>187.8</v>
      </c>
      <c r="I6" s="143"/>
      <c r="J6" s="19" t="s">
        <v>173</v>
      </c>
      <c r="K6" s="17">
        <f t="shared" si="4"/>
        <v>2290.6999999999998</v>
      </c>
      <c r="L6" s="17">
        <f t="shared" si="6"/>
        <v>2335.1000000000004</v>
      </c>
      <c r="M6" s="17">
        <f t="shared" si="5"/>
        <v>2306.9</v>
      </c>
      <c r="N6" s="18">
        <f>IFERROR(K6/K$15,"")</f>
        <v>0.50918022583800115</v>
      </c>
      <c r="O6" s="18">
        <f t="shared" si="1"/>
        <v>0.50315671529229256</v>
      </c>
      <c r="P6" s="18">
        <f t="shared" si="2"/>
        <v>0.49563853557923698</v>
      </c>
    </row>
    <row r="7" spans="1:16" x14ac:dyDescent="0.3">
      <c r="A7" s="5">
        <v>2023</v>
      </c>
      <c r="B7" s="5" t="s">
        <v>41</v>
      </c>
      <c r="C7" s="5" t="s">
        <v>3</v>
      </c>
      <c r="D7" s="5">
        <v>173.2</v>
      </c>
      <c r="E7" s="5">
        <v>174.7</v>
      </c>
      <c r="F7" s="5">
        <v>173.7</v>
      </c>
      <c r="G7" s="5" t="s">
        <v>173</v>
      </c>
      <c r="H7">
        <f t="shared" si="3"/>
        <v>179.8</v>
      </c>
      <c r="I7" s="143"/>
      <c r="J7" s="19" t="s">
        <v>23</v>
      </c>
      <c r="K7" s="17">
        <f t="shared" si="4"/>
        <v>187.8</v>
      </c>
      <c r="L7" s="17">
        <f t="shared" si="6"/>
        <v>182.2</v>
      </c>
      <c r="M7" s="17">
        <f t="shared" si="5"/>
        <v>185.7</v>
      </c>
      <c r="N7" s="18">
        <f t="shared" si="0"/>
        <v>4.1744465190717527E-2</v>
      </c>
      <c r="O7" s="18">
        <f t="shared" si="1"/>
        <v>3.9259626365575645E-2</v>
      </c>
      <c r="P7" s="18">
        <f t="shared" si="2"/>
        <v>3.9897731179099352E-2</v>
      </c>
    </row>
    <row r="8" spans="1:16" x14ac:dyDescent="0.3">
      <c r="A8" s="5">
        <v>2023</v>
      </c>
      <c r="B8" s="5" t="s">
        <v>41</v>
      </c>
      <c r="C8" s="5" t="s">
        <v>5</v>
      </c>
      <c r="D8" s="5">
        <v>171</v>
      </c>
      <c r="E8" s="5">
        <v>176.7</v>
      </c>
      <c r="F8" s="5">
        <v>173.2</v>
      </c>
      <c r="G8" s="5" t="s">
        <v>173</v>
      </c>
      <c r="H8">
        <f>E22</f>
        <v>175.6</v>
      </c>
      <c r="I8" s="143"/>
      <c r="J8" s="19" t="s">
        <v>22</v>
      </c>
      <c r="K8" s="17">
        <f t="shared" si="4"/>
        <v>179.8</v>
      </c>
      <c r="L8" s="17">
        <f t="shared" si="6"/>
        <v>170.1</v>
      </c>
      <c r="M8" s="17">
        <f t="shared" si="5"/>
        <v>175.2</v>
      </c>
      <c r="N8" s="18">
        <f t="shared" si="0"/>
        <v>3.9966213212412199E-2</v>
      </c>
      <c r="O8" s="18">
        <f t="shared" si="1"/>
        <v>3.6652373462044002E-2</v>
      </c>
      <c r="P8" s="18">
        <f t="shared" si="2"/>
        <v>3.7641801306290829E-2</v>
      </c>
    </row>
    <row r="9" spans="1:16" x14ac:dyDescent="0.3">
      <c r="A9" s="5">
        <v>2023</v>
      </c>
      <c r="B9" s="5" t="s">
        <v>41</v>
      </c>
      <c r="C9" s="5" t="s">
        <v>15</v>
      </c>
      <c r="D9" s="5">
        <v>176.8</v>
      </c>
      <c r="E9" s="5">
        <v>183.1</v>
      </c>
      <c r="F9" s="5">
        <v>179.1</v>
      </c>
      <c r="G9" s="5" t="s">
        <v>173</v>
      </c>
      <c r="H9">
        <v>0</v>
      </c>
      <c r="I9" s="143"/>
      <c r="J9" s="19" t="s">
        <v>20</v>
      </c>
      <c r="K9" s="17">
        <f t="shared" si="4"/>
        <v>0</v>
      </c>
      <c r="L9" s="17">
        <f t="shared" si="6"/>
        <v>175.6</v>
      </c>
      <c r="M9" s="17">
        <f t="shared" si="5"/>
        <v>175.6</v>
      </c>
      <c r="N9" s="18">
        <f t="shared" si="0"/>
        <v>0</v>
      </c>
      <c r="O9" s="18">
        <f t="shared" si="1"/>
        <v>3.7837488418194745E-2</v>
      </c>
      <c r="P9" s="18">
        <f t="shared" si="2"/>
        <v>3.7727741491921631E-2</v>
      </c>
    </row>
    <row r="10" spans="1:16" x14ac:dyDescent="0.3">
      <c r="A10" s="5">
        <v>2023</v>
      </c>
      <c r="B10" s="5" t="s">
        <v>41</v>
      </c>
      <c r="C10" s="5" t="s">
        <v>8</v>
      </c>
      <c r="D10" s="5">
        <v>169</v>
      </c>
      <c r="E10" s="5">
        <v>175.8</v>
      </c>
      <c r="F10" s="5">
        <v>172.2</v>
      </c>
      <c r="G10" s="5" t="s">
        <v>173</v>
      </c>
      <c r="H10">
        <f t="shared" si="3"/>
        <v>199.9</v>
      </c>
      <c r="I10" s="143"/>
      <c r="J10" s="19" t="s">
        <v>28</v>
      </c>
      <c r="K10" s="17">
        <f t="shared" si="4"/>
        <v>179.5</v>
      </c>
      <c r="L10" s="17">
        <f t="shared" si="6"/>
        <v>171.6</v>
      </c>
      <c r="M10" s="17">
        <f t="shared" si="5"/>
        <v>175.7</v>
      </c>
      <c r="N10" s="18">
        <f t="shared" si="0"/>
        <v>3.989952876322575E-2</v>
      </c>
      <c r="O10" s="18">
        <f t="shared" si="1"/>
        <v>3.6975586631903298E-2</v>
      </c>
      <c r="P10" s="18">
        <f t="shared" si="2"/>
        <v>3.7749226538329329E-2</v>
      </c>
    </row>
    <row r="11" spans="1:16" x14ac:dyDescent="0.3">
      <c r="A11" s="5">
        <v>2023</v>
      </c>
      <c r="B11" s="5" t="s">
        <v>41</v>
      </c>
      <c r="C11" s="5" t="s">
        <v>4</v>
      </c>
      <c r="D11" s="5">
        <v>211.5</v>
      </c>
      <c r="E11" s="5">
        <v>219.4</v>
      </c>
      <c r="F11" s="5">
        <v>214.3</v>
      </c>
      <c r="G11" s="5" t="s">
        <v>173</v>
      </c>
      <c r="H11">
        <f t="shared" si="3"/>
        <v>184.9</v>
      </c>
      <c r="I11" s="143"/>
      <c r="J11" s="19" t="s">
        <v>16</v>
      </c>
      <c r="K11" s="17">
        <f t="shared" si="4"/>
        <v>199.9</v>
      </c>
      <c r="L11" s="17">
        <f t="shared" si="6"/>
        <v>204.2</v>
      </c>
      <c r="M11" s="17">
        <f t="shared" si="5"/>
        <v>201</v>
      </c>
      <c r="N11" s="18">
        <f>IFERROR(K11/K$15,"")</f>
        <v>4.4434071307904333E-2</v>
      </c>
      <c r="O11" s="18">
        <f t="shared" si="1"/>
        <v>4.4000086190178631E-2</v>
      </c>
      <c r="P11" s="18">
        <f t="shared" si="2"/>
        <v>4.3184943279477493E-2</v>
      </c>
    </row>
    <row r="12" spans="1:16" x14ac:dyDescent="0.3">
      <c r="A12" s="5">
        <v>2023</v>
      </c>
      <c r="B12" s="5" t="s">
        <v>41</v>
      </c>
      <c r="C12" s="5" t="s">
        <v>6</v>
      </c>
      <c r="D12" s="5">
        <v>179.6</v>
      </c>
      <c r="E12" s="5">
        <v>179.4</v>
      </c>
      <c r="F12" s="5">
        <v>179.5</v>
      </c>
      <c r="G12" s="5" t="s">
        <v>173</v>
      </c>
      <c r="H12">
        <f t="shared" si="3"/>
        <v>173.8</v>
      </c>
      <c r="I12" s="143"/>
      <c r="J12" s="19" t="s">
        <v>175</v>
      </c>
      <c r="K12" s="17">
        <f t="shared" si="4"/>
        <v>184.9</v>
      </c>
      <c r="L12" s="17">
        <f t="shared" si="6"/>
        <v>185.6</v>
      </c>
      <c r="M12" s="17">
        <f t="shared" si="5"/>
        <v>185.2</v>
      </c>
      <c r="N12" s="18">
        <f>IFERROR(K12/K$15,"")</f>
        <v>4.1099848848581845E-2</v>
      </c>
      <c r="O12" s="18">
        <f t="shared" si="1"/>
        <v>3.9992242883923376E-2</v>
      </c>
      <c r="P12" s="18">
        <f t="shared" si="2"/>
        <v>3.9790305947060851E-2</v>
      </c>
    </row>
    <row r="13" spans="1:16" x14ac:dyDescent="0.3">
      <c r="A13" s="5">
        <v>2023</v>
      </c>
      <c r="B13" s="5" t="s">
        <v>41</v>
      </c>
      <c r="C13" s="5" t="s">
        <v>13</v>
      </c>
      <c r="D13" s="5">
        <v>178.7</v>
      </c>
      <c r="E13" s="5">
        <v>165.9</v>
      </c>
      <c r="F13" s="5">
        <v>173.4</v>
      </c>
      <c r="G13" s="5" t="s">
        <v>173</v>
      </c>
      <c r="H13">
        <f t="shared" si="3"/>
        <v>169.7</v>
      </c>
      <c r="I13" s="143"/>
      <c r="J13" s="19" t="s">
        <v>25</v>
      </c>
      <c r="K13" s="17">
        <f t="shared" si="4"/>
        <v>173.8</v>
      </c>
      <c r="L13" s="17">
        <f t="shared" si="6"/>
        <v>169.2</v>
      </c>
      <c r="M13" s="17">
        <f t="shared" si="5"/>
        <v>171.2</v>
      </c>
      <c r="N13" s="18">
        <f t="shared" si="0"/>
        <v>3.8632524228683206E-2</v>
      </c>
      <c r="O13" s="18">
        <f t="shared" si="1"/>
        <v>3.6458445560128422E-2</v>
      </c>
      <c r="P13" s="18">
        <f t="shared" si="2"/>
        <v>3.6782399449982822E-2</v>
      </c>
    </row>
    <row r="14" spans="1:16" x14ac:dyDescent="0.3">
      <c r="A14" s="5">
        <v>2023</v>
      </c>
      <c r="B14" s="5" t="s">
        <v>41</v>
      </c>
      <c r="C14" s="5" t="s">
        <v>7</v>
      </c>
      <c r="D14" s="5">
        <v>173.3</v>
      </c>
      <c r="E14" s="5">
        <v>164.4</v>
      </c>
      <c r="F14" s="5">
        <v>170</v>
      </c>
      <c r="G14" s="5" t="s">
        <v>173</v>
      </c>
      <c r="H14">
        <f>D28</f>
        <v>179.8</v>
      </c>
      <c r="I14" s="143"/>
      <c r="J14" s="19" t="s">
        <v>24</v>
      </c>
      <c r="K14" s="17">
        <f t="shared" si="4"/>
        <v>169.7</v>
      </c>
      <c r="L14" s="17">
        <f t="shared" si="6"/>
        <v>160.4</v>
      </c>
      <c r="M14" s="17">
        <f>IFERROR(SUMIFS($F$2:$F$28,$G$2:$G$28,$J14),"")</f>
        <v>164.8</v>
      </c>
      <c r="N14" s="18">
        <f>IFERROR(K14/K$15,"")</f>
        <v>3.772117008980172E-2</v>
      </c>
      <c r="O14" s="18">
        <f t="shared" si="1"/>
        <v>3.4562261630287236E-2</v>
      </c>
      <c r="P14" s="18">
        <f t="shared" si="2"/>
        <v>3.5407356479890011E-2</v>
      </c>
    </row>
    <row r="15" spans="1:16" ht="15" thickBot="1" x14ac:dyDescent="0.35">
      <c r="A15" s="5">
        <v>2023</v>
      </c>
      <c r="B15" s="5" t="s">
        <v>41</v>
      </c>
      <c r="C15" s="5" t="s">
        <v>14</v>
      </c>
      <c r="D15" s="5">
        <v>191.1</v>
      </c>
      <c r="E15" s="5">
        <v>197.7</v>
      </c>
      <c r="F15" s="5">
        <v>194.2</v>
      </c>
      <c r="G15" s="5" t="s">
        <v>173</v>
      </c>
      <c r="H15">
        <f>SUM(H3:H14)</f>
        <v>1990.3076923076924</v>
      </c>
      <c r="J15" s="20" t="s">
        <v>183</v>
      </c>
      <c r="K15" s="29">
        <f>SUM(K3:K14)</f>
        <v>4498.8</v>
      </c>
      <c r="L15" s="29">
        <f t="shared" ref="L15:M15" si="7">SUM(L3:L14)</f>
        <v>4640.8999999999996</v>
      </c>
      <c r="M15" s="29">
        <f t="shared" si="7"/>
        <v>4654.3999999999987</v>
      </c>
      <c r="N15" s="21">
        <f>SUM(N3:N14)</f>
        <v>1</v>
      </c>
      <c r="O15" s="21">
        <f t="shared" ref="O15:P15" si="8">SUM(O3:O14)</f>
        <v>1</v>
      </c>
      <c r="P15" s="21">
        <f t="shared" si="8"/>
        <v>1.0000000000000002</v>
      </c>
    </row>
    <row r="16" spans="1:16" ht="15" thickTop="1" x14ac:dyDescent="0.3">
      <c r="A16" s="5">
        <v>2023</v>
      </c>
      <c r="B16" s="5" t="s">
        <v>41</v>
      </c>
      <c r="C16" s="5" t="s">
        <v>10</v>
      </c>
      <c r="D16" s="5">
        <v>174.9</v>
      </c>
      <c r="E16" s="5">
        <v>176.9</v>
      </c>
      <c r="F16" s="5">
        <v>175.6</v>
      </c>
      <c r="G16" s="5" t="s">
        <v>173</v>
      </c>
    </row>
    <row r="17" spans="1:8" x14ac:dyDescent="0.3">
      <c r="A17" s="5">
        <v>2023</v>
      </c>
      <c r="B17" s="5" t="s">
        <v>41</v>
      </c>
      <c r="C17" s="5" t="s">
        <v>12</v>
      </c>
      <c r="D17" s="5">
        <v>221</v>
      </c>
      <c r="E17" s="5">
        <v>211.9</v>
      </c>
      <c r="F17" s="5">
        <v>218</v>
      </c>
      <c r="G17" s="5" t="s">
        <v>173</v>
      </c>
      <c r="H17" s="38">
        <f>$H3/$H$15</f>
        <v>9.0589008270851049E-2</v>
      </c>
    </row>
    <row r="18" spans="1:8" x14ac:dyDescent="0.3">
      <c r="A18" s="5">
        <v>2023</v>
      </c>
      <c r="B18" s="5" t="s">
        <v>41</v>
      </c>
      <c r="C18" s="5" t="s">
        <v>11</v>
      </c>
      <c r="D18" s="5">
        <v>121.9</v>
      </c>
      <c r="E18" s="5">
        <v>124.2</v>
      </c>
      <c r="F18" s="5">
        <v>122.7</v>
      </c>
      <c r="G18" s="5" t="s">
        <v>173</v>
      </c>
      <c r="H18" s="38">
        <f t="shared" ref="H18:H28" si="9">$H4/$H$15</f>
        <v>9.1694364999613504E-2</v>
      </c>
    </row>
    <row r="19" spans="1:8" x14ac:dyDescent="0.3">
      <c r="A19" s="5">
        <v>2023</v>
      </c>
      <c r="B19" s="5" t="s">
        <v>41</v>
      </c>
      <c r="C19" s="5" t="s">
        <v>9</v>
      </c>
      <c r="D19" s="5">
        <v>148.69999999999999</v>
      </c>
      <c r="E19" s="5">
        <v>185</v>
      </c>
      <c r="F19" s="5">
        <v>161</v>
      </c>
      <c r="G19" s="5" t="s">
        <v>173</v>
      </c>
      <c r="H19" s="38">
        <f t="shared" si="9"/>
        <v>8.8532890160006178E-2</v>
      </c>
    </row>
    <row r="20" spans="1:8" x14ac:dyDescent="0.3">
      <c r="A20" s="5">
        <v>2023</v>
      </c>
      <c r="B20" s="5" t="s">
        <v>41</v>
      </c>
      <c r="C20" s="5" t="s">
        <v>23</v>
      </c>
      <c r="D20" s="5">
        <v>187.8</v>
      </c>
      <c r="E20" s="5">
        <v>182.2</v>
      </c>
      <c r="F20" s="5">
        <v>185.7</v>
      </c>
      <c r="G20" s="5" t="s">
        <v>23</v>
      </c>
      <c r="H20" s="38">
        <f t="shared" si="9"/>
        <v>9.4357269846177635E-2</v>
      </c>
    </row>
    <row r="21" spans="1:8" x14ac:dyDescent="0.3">
      <c r="A21" s="5">
        <v>2023</v>
      </c>
      <c r="B21" s="5" t="s">
        <v>41</v>
      </c>
      <c r="C21" s="5" t="s">
        <v>22</v>
      </c>
      <c r="D21" s="5">
        <v>179.8</v>
      </c>
      <c r="E21" s="5">
        <v>170.1</v>
      </c>
      <c r="F21" s="5">
        <v>175.2</v>
      </c>
      <c r="G21" s="5" t="s">
        <v>22</v>
      </c>
      <c r="H21" s="38">
        <f t="shared" si="9"/>
        <v>9.0337790832495948E-2</v>
      </c>
    </row>
    <row r="22" spans="1:8" x14ac:dyDescent="0.3">
      <c r="A22" s="5">
        <v>2023</v>
      </c>
      <c r="B22" s="5" t="s">
        <v>41</v>
      </c>
      <c r="C22" s="5" t="s">
        <v>20</v>
      </c>
      <c r="D22" s="5" t="s">
        <v>138</v>
      </c>
      <c r="E22" s="5">
        <v>175.6</v>
      </c>
      <c r="F22" s="5">
        <v>175.6</v>
      </c>
      <c r="G22" s="5" t="s">
        <v>20</v>
      </c>
      <c r="H22" s="38">
        <f t="shared" si="9"/>
        <v>8.8227564350313051E-2</v>
      </c>
    </row>
    <row r="23" spans="1:8" x14ac:dyDescent="0.3">
      <c r="A23" s="5">
        <v>2023</v>
      </c>
      <c r="B23" s="5" t="s">
        <v>41</v>
      </c>
      <c r="C23" s="5" t="s">
        <v>28</v>
      </c>
      <c r="D23" s="5">
        <v>179.5</v>
      </c>
      <c r="E23" s="5">
        <v>171.6</v>
      </c>
      <c r="F23" s="5">
        <v>175.7</v>
      </c>
      <c r="G23" s="5" t="s">
        <v>28</v>
      </c>
      <c r="H23" s="38">
        <f t="shared" si="9"/>
        <v>0</v>
      </c>
    </row>
    <row r="24" spans="1:8" x14ac:dyDescent="0.3">
      <c r="A24" s="5">
        <v>2023</v>
      </c>
      <c r="B24" s="5" t="s">
        <v>41</v>
      </c>
      <c r="C24" s="5" t="s">
        <v>16</v>
      </c>
      <c r="D24" s="5">
        <v>199.9</v>
      </c>
      <c r="E24" s="5">
        <v>204.2</v>
      </c>
      <c r="F24" s="5">
        <v>201</v>
      </c>
      <c r="G24" s="5" t="s">
        <v>16</v>
      </c>
      <c r="H24" s="38">
        <f t="shared" si="9"/>
        <v>0.10043673185437119</v>
      </c>
    </row>
    <row r="25" spans="1:8" x14ac:dyDescent="0.3">
      <c r="A25" s="5">
        <v>2023</v>
      </c>
      <c r="B25" s="5" t="s">
        <v>41</v>
      </c>
      <c r="C25" s="5" t="s">
        <v>27</v>
      </c>
      <c r="D25" s="5">
        <v>184.9</v>
      </c>
      <c r="E25" s="5">
        <v>185.6</v>
      </c>
      <c r="F25" s="5">
        <v>185.2</v>
      </c>
      <c r="G25" s="5" t="s">
        <v>175</v>
      </c>
      <c r="H25" s="38">
        <f t="shared" si="9"/>
        <v>9.2900208703718012E-2</v>
      </c>
    </row>
    <row r="26" spans="1:8" x14ac:dyDescent="0.3">
      <c r="A26" s="5">
        <v>2023</v>
      </c>
      <c r="B26" s="5" t="s">
        <v>41</v>
      </c>
      <c r="C26" s="5" t="s">
        <v>25</v>
      </c>
      <c r="D26" s="5">
        <v>173.8</v>
      </c>
      <c r="E26" s="5">
        <v>169.2</v>
      </c>
      <c r="F26" s="5">
        <v>171.2</v>
      </c>
      <c r="G26" s="5" t="s">
        <v>25</v>
      </c>
      <c r="H26" s="38">
        <f t="shared" si="9"/>
        <v>8.7323181572234676E-2</v>
      </c>
    </row>
    <row r="27" spans="1:8" x14ac:dyDescent="0.3">
      <c r="A27" s="5">
        <v>2023</v>
      </c>
      <c r="B27" s="5" t="s">
        <v>41</v>
      </c>
      <c r="C27" s="5" t="s">
        <v>24</v>
      </c>
      <c r="D27" s="5">
        <v>169.7</v>
      </c>
      <c r="E27" s="5">
        <v>160.4</v>
      </c>
      <c r="F27" s="5">
        <v>164.8</v>
      </c>
      <c r="G27" s="5" t="s">
        <v>24</v>
      </c>
      <c r="H27" s="38">
        <f t="shared" si="9"/>
        <v>8.5263198577722799E-2</v>
      </c>
    </row>
    <row r="28" spans="1:8" x14ac:dyDescent="0.3">
      <c r="A28" s="5">
        <v>2023</v>
      </c>
      <c r="B28" s="5" t="s">
        <v>41</v>
      </c>
      <c r="C28" s="5" t="s">
        <v>29</v>
      </c>
      <c r="D28" s="5">
        <v>179.8</v>
      </c>
      <c r="E28" s="5">
        <v>178.2</v>
      </c>
      <c r="F28" s="5">
        <v>179.1</v>
      </c>
      <c r="G28" s="5" t="s">
        <v>29</v>
      </c>
      <c r="H28" s="38">
        <f t="shared" si="9"/>
        <v>9.0337790832495948E-2</v>
      </c>
    </row>
    <row r="29" spans="1:8" x14ac:dyDescent="0.3">
      <c r="D29" s="9"/>
    </row>
  </sheetData>
  <mergeCells count="3">
    <mergeCell ref="I3:I14"/>
    <mergeCell ref="N1:P1"/>
    <mergeCell ref="K1:M1"/>
  </mergeCells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EDFAA-ED91-43D7-90B3-409EE65A68BB}">
  <dimension ref="A1"/>
  <sheetViews>
    <sheetView showGridLines="0" workbookViewId="0">
      <selection activeCell="R19" sqref="R19"/>
    </sheetView>
  </sheetViews>
  <sheetFormatPr defaultRowHeight="14.4" x14ac:dyDescent="0.3"/>
  <cols>
    <col min="9" max="9" width="6.6640625" customWidth="1"/>
    <col min="10" max="10" width="11.44140625" customWidth="1"/>
    <col min="11" max="11" width="12.77734375" bestFit="1" customWidth="1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81DF-8904-465C-9583-2FA3CCA3C901}">
  <dimension ref="A2:AG115"/>
  <sheetViews>
    <sheetView zoomScaleNormal="190" workbookViewId="0">
      <pane ySplit="1" topLeftCell="A2" activePane="bottomLeft" state="frozen"/>
      <selection activeCell="C1" sqref="C1"/>
      <selection pane="bottomLeft" activeCell="O16" sqref="O16"/>
    </sheetView>
  </sheetViews>
  <sheetFormatPr defaultRowHeight="14.4" x14ac:dyDescent="0.3"/>
  <cols>
    <col min="1" max="1" width="11.21875" bestFit="1" customWidth="1"/>
    <col min="2" max="2" width="12.21875" bestFit="1" customWidth="1"/>
    <col min="3" max="3" width="9.109375" bestFit="1" customWidth="1"/>
    <col min="4" max="4" width="10.6640625" style="42" bestFit="1" customWidth="1"/>
    <col min="5" max="5" width="8.6640625" style="42" bestFit="1" customWidth="1"/>
    <col min="6" max="6" width="16.33203125" bestFit="1" customWidth="1"/>
    <col min="7" max="7" width="6.88671875" style="42" bestFit="1" customWidth="1"/>
    <col min="8" max="8" width="11.21875" bestFit="1" customWidth="1"/>
    <col min="9" max="9" width="25.88671875" bestFit="1" customWidth="1"/>
    <col min="10" max="11" width="11.88671875" style="42" bestFit="1" customWidth="1"/>
    <col min="12" max="12" width="11.88671875" bestFit="1" customWidth="1"/>
    <col min="13" max="13" width="9.44140625" bestFit="1" customWidth="1"/>
    <col min="14" max="14" width="9.44140625" customWidth="1"/>
    <col min="15" max="15" width="25.88671875" bestFit="1" customWidth="1"/>
    <col min="16" max="20" width="11.6640625" bestFit="1" customWidth="1"/>
    <col min="21" max="21" width="11.33203125" bestFit="1" customWidth="1"/>
    <col min="22" max="22" width="12.21875" bestFit="1" customWidth="1"/>
    <col min="23" max="23" width="9.109375" bestFit="1" customWidth="1"/>
    <col min="24" max="24" width="10.6640625" bestFit="1" customWidth="1"/>
    <col min="25" max="25" width="8.6640625" bestFit="1" customWidth="1"/>
    <col min="26" max="26" width="16.33203125" bestFit="1" customWidth="1"/>
    <col min="27" max="27" width="6.88671875" bestFit="1" customWidth="1"/>
    <col min="28" max="28" width="8.5546875" bestFit="1" customWidth="1"/>
    <col min="29" max="29" width="6.88671875" bestFit="1" customWidth="1"/>
    <col min="30" max="30" width="26" bestFit="1" customWidth="1"/>
    <col min="31" max="32" width="12.109375" style="9" bestFit="1" customWidth="1"/>
    <col min="33" max="33" width="10.6640625" style="9" bestFit="1" customWidth="1"/>
    <col min="34" max="34" width="8.6640625" bestFit="1" customWidth="1"/>
    <col min="35" max="35" width="16.33203125" bestFit="1" customWidth="1"/>
    <col min="36" max="36" width="11.88671875" bestFit="1" customWidth="1"/>
    <col min="38" max="38" width="9" bestFit="1" customWidth="1"/>
    <col min="39" max="39" width="26" bestFit="1" customWidth="1"/>
    <col min="40" max="46" width="7.21875" bestFit="1" customWidth="1"/>
    <col min="47" max="52" width="9.44140625" bestFit="1" customWidth="1"/>
  </cols>
  <sheetData>
    <row r="2" spans="1:33" x14ac:dyDescent="0.3">
      <c r="H2" s="28" t="s">
        <v>0</v>
      </c>
      <c r="I2" s="26" t="s">
        <v>187</v>
      </c>
      <c r="J2" s="96">
        <v>44228</v>
      </c>
      <c r="K2" s="96">
        <v>44621</v>
      </c>
      <c r="L2" s="94" t="s">
        <v>202</v>
      </c>
      <c r="AE2"/>
      <c r="AF2"/>
    </row>
    <row r="3" spans="1:33" x14ac:dyDescent="0.3">
      <c r="H3" s="153" t="s">
        <v>35</v>
      </c>
      <c r="I3" s="154" t="s">
        <v>174</v>
      </c>
      <c r="J3" s="155">
        <v>153.46666666666667</v>
      </c>
      <c r="K3" s="156">
        <v>169.26666666666665</v>
      </c>
      <c r="L3" s="78">
        <f>(K3-J3)/J3</f>
        <v>0.10295395308427444</v>
      </c>
      <c r="AE3"/>
      <c r="AF3"/>
    </row>
    <row r="4" spans="1:33" x14ac:dyDescent="0.3">
      <c r="H4" s="75" t="s">
        <v>35</v>
      </c>
      <c r="I4" s="40" t="s">
        <v>26</v>
      </c>
      <c r="J4" s="92">
        <v>159.5</v>
      </c>
      <c r="K4" s="93">
        <v>166</v>
      </c>
      <c r="L4" s="98">
        <f t="shared" ref="L4:L14" si="0">(K4-J4)/J4</f>
        <v>4.0752351097178681E-2</v>
      </c>
      <c r="AE4"/>
      <c r="AF4"/>
    </row>
    <row r="5" spans="1:33" x14ac:dyDescent="0.3">
      <c r="H5" s="76" t="s">
        <v>35</v>
      </c>
      <c r="I5" s="39" t="s">
        <v>173</v>
      </c>
      <c r="J5" s="90">
        <v>156.8692307692308</v>
      </c>
      <c r="K5" s="91">
        <v>168.01538461538465</v>
      </c>
      <c r="L5" s="78">
        <f t="shared" si="0"/>
        <v>7.1053792968175378E-2</v>
      </c>
      <c r="N5" s="28" t="s">
        <v>0</v>
      </c>
      <c r="O5" s="26" t="s">
        <v>187</v>
      </c>
      <c r="P5" s="73" t="s">
        <v>1</v>
      </c>
      <c r="Q5" s="73" t="s">
        <v>36</v>
      </c>
      <c r="R5" s="73" t="s">
        <v>38</v>
      </c>
      <c r="AE5"/>
      <c r="AF5"/>
    </row>
    <row r="6" spans="1:33" x14ac:dyDescent="0.3">
      <c r="H6" s="157" t="s">
        <v>35</v>
      </c>
      <c r="I6" s="158" t="s">
        <v>21</v>
      </c>
      <c r="J6" s="159">
        <v>152.4</v>
      </c>
      <c r="K6" s="160">
        <v>167.2</v>
      </c>
      <c r="L6" s="98">
        <f t="shared" si="0"/>
        <v>9.7112860892388339E-2</v>
      </c>
      <c r="N6" s="76" t="s">
        <v>35</v>
      </c>
      <c r="O6" s="39" t="s">
        <v>29</v>
      </c>
      <c r="P6" s="77">
        <v>2017</v>
      </c>
      <c r="Q6" s="77"/>
      <c r="R6" s="77"/>
      <c r="AE6"/>
      <c r="AF6"/>
      <c r="AG6"/>
    </row>
    <row r="7" spans="1:33" x14ac:dyDescent="0.3">
      <c r="A7" s="28" t="s">
        <v>0</v>
      </c>
      <c r="B7" s="26" t="s">
        <v>187</v>
      </c>
      <c r="C7" s="73" t="s">
        <v>1</v>
      </c>
      <c r="D7" s="73" t="s">
        <v>36</v>
      </c>
      <c r="E7" s="73" t="s">
        <v>38</v>
      </c>
      <c r="F7" s="74" t="s">
        <v>202</v>
      </c>
      <c r="H7" s="76" t="s">
        <v>35</v>
      </c>
      <c r="I7" s="39" t="s">
        <v>23</v>
      </c>
      <c r="J7" s="90">
        <v>161.30000000000001</v>
      </c>
      <c r="K7" s="91">
        <v>173</v>
      </c>
      <c r="L7" s="78">
        <f t="shared" si="0"/>
        <v>7.2535647861128261E-2</v>
      </c>
      <c r="AE7"/>
      <c r="AF7"/>
      <c r="AG7"/>
    </row>
    <row r="8" spans="1:33" x14ac:dyDescent="0.3">
      <c r="A8" s="76" t="s">
        <v>35</v>
      </c>
      <c r="B8" s="39" t="s">
        <v>29</v>
      </c>
      <c r="C8" s="77">
        <v>2017</v>
      </c>
      <c r="D8" s="77">
        <v>130.6</v>
      </c>
      <c r="E8" s="77">
        <v>130.9</v>
      </c>
      <c r="F8" s="150"/>
      <c r="H8" s="75" t="s">
        <v>35</v>
      </c>
      <c r="I8" s="40" t="s">
        <v>22</v>
      </c>
      <c r="J8" s="92">
        <v>150.9</v>
      </c>
      <c r="K8" s="93">
        <v>162.80000000000001</v>
      </c>
      <c r="L8" s="98">
        <f t="shared" si="0"/>
        <v>7.8860172299536152E-2</v>
      </c>
      <c r="AE8"/>
      <c r="AF8"/>
      <c r="AG8"/>
    </row>
    <row r="9" spans="1:33" x14ac:dyDescent="0.3">
      <c r="A9" s="75" t="s">
        <v>35</v>
      </c>
      <c r="B9" s="40" t="s">
        <v>29</v>
      </c>
      <c r="C9" s="79">
        <v>2018</v>
      </c>
      <c r="D9" s="79">
        <v>136.4</v>
      </c>
      <c r="E9" s="79">
        <v>136.5</v>
      </c>
      <c r="F9" s="151">
        <f>(E9-D8)/D8</f>
        <v>4.5176110260336952E-2</v>
      </c>
      <c r="H9" s="76" t="s">
        <v>35</v>
      </c>
      <c r="I9" s="39" t="s">
        <v>20</v>
      </c>
      <c r="J9" s="90">
        <v>159.80000000000001</v>
      </c>
      <c r="K9" s="91">
        <v>165.3</v>
      </c>
      <c r="L9" s="78">
        <f t="shared" si="0"/>
        <v>3.4418022528160196E-2</v>
      </c>
      <c r="AE9"/>
      <c r="AF9"/>
    </row>
    <row r="10" spans="1:33" x14ac:dyDescent="0.3">
      <c r="A10" s="76" t="s">
        <v>35</v>
      </c>
      <c r="B10" s="39" t="s">
        <v>29</v>
      </c>
      <c r="C10" s="77">
        <v>2019</v>
      </c>
      <c r="D10" s="77">
        <v>139.9</v>
      </c>
      <c r="E10" s="77">
        <v>140.4</v>
      </c>
      <c r="F10" s="150">
        <f>(E10-D9)/D9</f>
        <v>2.9325513196480937E-2</v>
      </c>
      <c r="H10" s="75" t="s">
        <v>35</v>
      </c>
      <c r="I10" s="40" t="s">
        <v>28</v>
      </c>
      <c r="J10" s="92">
        <v>153.4</v>
      </c>
      <c r="K10" s="93">
        <v>164.6</v>
      </c>
      <c r="L10" s="98">
        <f t="shared" si="0"/>
        <v>7.3011734028683106E-2</v>
      </c>
      <c r="AE10"/>
      <c r="AF10"/>
    </row>
    <row r="11" spans="1:33" x14ac:dyDescent="0.3">
      <c r="A11" s="75" t="s">
        <v>35</v>
      </c>
      <c r="B11" s="40" t="s">
        <v>29</v>
      </c>
      <c r="C11" s="79">
        <v>2020</v>
      </c>
      <c r="D11" s="79">
        <v>149.1</v>
      </c>
      <c r="E11" s="79">
        <v>148.6</v>
      </c>
      <c r="F11" s="151">
        <f>(E11-D10)/D10</f>
        <v>6.2187276626161463E-2</v>
      </c>
      <c r="H11" s="76" t="s">
        <v>35</v>
      </c>
      <c r="I11" s="39" t="s">
        <v>16</v>
      </c>
      <c r="J11" s="90">
        <v>188.3</v>
      </c>
      <c r="K11" s="91">
        <v>193.7</v>
      </c>
      <c r="L11" s="78">
        <f t="shared" si="0"/>
        <v>2.8677642060541568E-2</v>
      </c>
      <c r="AE11"/>
      <c r="AF11"/>
    </row>
    <row r="12" spans="1:33" x14ac:dyDescent="0.3">
      <c r="A12" s="76" t="s">
        <v>35</v>
      </c>
      <c r="B12" s="39" t="s">
        <v>29</v>
      </c>
      <c r="C12" s="77">
        <v>2021</v>
      </c>
      <c r="D12" s="77">
        <v>156.6</v>
      </c>
      <c r="E12" s="77">
        <v>156.80000000000001</v>
      </c>
      <c r="F12" s="150">
        <f>(E12-D11)/D11</f>
        <v>5.1643192488263025E-2</v>
      </c>
      <c r="G12"/>
      <c r="H12" s="75" t="s">
        <v>35</v>
      </c>
      <c r="I12" s="40" t="s">
        <v>27</v>
      </c>
      <c r="J12" s="92">
        <v>155.80000000000001</v>
      </c>
      <c r="K12" s="93">
        <v>167.2</v>
      </c>
      <c r="L12" s="98">
        <f t="shared" si="0"/>
        <v>7.3170731707316916E-2</v>
      </c>
      <c r="AE12"/>
      <c r="AF12"/>
    </row>
    <row r="13" spans="1:33" x14ac:dyDescent="0.3">
      <c r="A13" s="83" t="s">
        <v>35</v>
      </c>
      <c r="B13" s="84" t="s">
        <v>29</v>
      </c>
      <c r="C13" s="85">
        <v>2022</v>
      </c>
      <c r="D13" s="85">
        <v>166.1</v>
      </c>
      <c r="E13" s="85">
        <v>167.7</v>
      </c>
      <c r="F13" s="152">
        <f>(E13-D12)/D12</f>
        <v>7.0881226053639806E-2</v>
      </c>
      <c r="G13"/>
      <c r="H13" s="76" t="s">
        <v>35</v>
      </c>
      <c r="I13" s="39" t="s">
        <v>25</v>
      </c>
      <c r="J13" s="90">
        <v>151.5</v>
      </c>
      <c r="K13" s="91">
        <v>163.30000000000001</v>
      </c>
      <c r="L13" s="78">
        <f t="shared" si="0"/>
        <v>7.7887788778877962E-2</v>
      </c>
      <c r="AE13"/>
      <c r="AF13"/>
    </row>
    <row r="14" spans="1:33" x14ac:dyDescent="0.3">
      <c r="A14" s="76" t="s">
        <v>35</v>
      </c>
      <c r="B14" s="39" t="s">
        <v>29</v>
      </c>
      <c r="C14" s="77">
        <v>2023</v>
      </c>
      <c r="D14" s="77">
        <v>177.2</v>
      </c>
      <c r="E14" s="77">
        <v>177.2</v>
      </c>
      <c r="F14" s="150">
        <f t="shared" ref="F10:F14" si="1">(E14-D13)/D13</f>
        <v>6.6827212522576729E-2</v>
      </c>
      <c r="G14"/>
      <c r="H14" s="157" t="s">
        <v>35</v>
      </c>
      <c r="I14" s="158" t="s">
        <v>24</v>
      </c>
      <c r="J14" s="159">
        <v>145.1</v>
      </c>
      <c r="K14" s="160">
        <v>157.9</v>
      </c>
      <c r="L14" s="98">
        <f t="shared" si="0"/>
        <v>8.821502412129574E-2</v>
      </c>
      <c r="AE14"/>
      <c r="AF14"/>
    </row>
    <row r="15" spans="1:33" x14ac:dyDescent="0.3">
      <c r="G15"/>
      <c r="AE15"/>
      <c r="AF15"/>
    </row>
    <row r="16" spans="1:33" x14ac:dyDescent="0.3">
      <c r="G16"/>
      <c r="AE16"/>
      <c r="AF16"/>
    </row>
    <row r="17" spans="7:33" x14ac:dyDescent="0.3">
      <c r="G17"/>
      <c r="AE17"/>
      <c r="AF17"/>
      <c r="AG17"/>
    </row>
    <row r="18" spans="7:33" x14ac:dyDescent="0.3">
      <c r="G18"/>
      <c r="AE18"/>
      <c r="AF18"/>
    </row>
    <row r="19" spans="7:33" x14ac:dyDescent="0.3">
      <c r="G19"/>
      <c r="AE19"/>
      <c r="AF19"/>
      <c r="AG19"/>
    </row>
    <row r="20" spans="7:33" x14ac:dyDescent="0.3">
      <c r="AE20"/>
      <c r="AF20"/>
      <c r="AG20"/>
    </row>
    <row r="21" spans="7:33" x14ac:dyDescent="0.3">
      <c r="AE21"/>
      <c r="AF21"/>
      <c r="AG21"/>
    </row>
    <row r="22" spans="7:33" x14ac:dyDescent="0.3">
      <c r="AE22"/>
      <c r="AF22"/>
      <c r="AG22"/>
    </row>
    <row r="23" spans="7:33" x14ac:dyDescent="0.3">
      <c r="AE23"/>
      <c r="AF23"/>
      <c r="AG23"/>
    </row>
    <row r="24" spans="7:33" x14ac:dyDescent="0.3">
      <c r="AE24"/>
      <c r="AF24"/>
      <c r="AG24"/>
    </row>
    <row r="25" spans="7:33" x14ac:dyDescent="0.3">
      <c r="AE25"/>
      <c r="AF25"/>
      <c r="AG25"/>
    </row>
    <row r="26" spans="7:33" x14ac:dyDescent="0.3">
      <c r="AE26"/>
      <c r="AF26"/>
      <c r="AG26"/>
    </row>
    <row r="27" spans="7:33" x14ac:dyDescent="0.3">
      <c r="AE27"/>
      <c r="AF27"/>
      <c r="AG27"/>
    </row>
    <row r="28" spans="7:33" x14ac:dyDescent="0.3">
      <c r="AE28"/>
      <c r="AF28"/>
      <c r="AG28"/>
    </row>
    <row r="29" spans="7:33" x14ac:dyDescent="0.3">
      <c r="AE29"/>
      <c r="AF29"/>
      <c r="AG29"/>
    </row>
    <row r="30" spans="7:33" x14ac:dyDescent="0.3">
      <c r="AE30"/>
      <c r="AF30"/>
      <c r="AG30"/>
    </row>
    <row r="31" spans="7:33" x14ac:dyDescent="0.3">
      <c r="H31" s="28" t="s">
        <v>0</v>
      </c>
      <c r="I31" s="26" t="s">
        <v>187</v>
      </c>
      <c r="J31" s="95">
        <v>44228</v>
      </c>
      <c r="K31" s="96">
        <v>44621</v>
      </c>
      <c r="L31" s="94" t="s">
        <v>202</v>
      </c>
      <c r="N31" s="28" t="s">
        <v>0</v>
      </c>
      <c r="O31" s="26" t="s">
        <v>187</v>
      </c>
      <c r="P31" s="95">
        <v>44593</v>
      </c>
      <c r="Q31" s="96">
        <v>44986</v>
      </c>
      <c r="R31" s="94" t="s">
        <v>202</v>
      </c>
      <c r="AE31"/>
      <c r="AF31"/>
      <c r="AG31"/>
    </row>
    <row r="32" spans="7:33" x14ac:dyDescent="0.3">
      <c r="H32" s="76" t="s">
        <v>33</v>
      </c>
      <c r="I32" s="39" t="s">
        <v>174</v>
      </c>
      <c r="J32" s="90">
        <v>148.06666666666666</v>
      </c>
      <c r="K32" s="91">
        <v>161.53333333333333</v>
      </c>
      <c r="L32" s="78">
        <f>(K32-J32)/J32</f>
        <v>9.0950022512381823E-2</v>
      </c>
      <c r="N32" s="76" t="s">
        <v>33</v>
      </c>
      <c r="O32" s="39" t="s">
        <v>174</v>
      </c>
      <c r="P32" s="90">
        <v>159.83333333333334</v>
      </c>
      <c r="Q32" s="91">
        <v>175.13333333333333</v>
      </c>
      <c r="R32" s="87">
        <f>(Q32-P32)/P32</f>
        <v>9.5724713242961307E-2</v>
      </c>
      <c r="AE32"/>
      <c r="AF32"/>
      <c r="AG32"/>
    </row>
    <row r="33" spans="1:33" x14ac:dyDescent="0.3">
      <c r="H33" s="75" t="s">
        <v>33</v>
      </c>
      <c r="I33" s="40" t="s">
        <v>26</v>
      </c>
      <c r="J33" s="92">
        <v>156.6</v>
      </c>
      <c r="K33" s="93">
        <v>162.69999999999999</v>
      </c>
      <c r="L33" s="98">
        <f t="shared" ref="L33:L43" si="2">(K33-J33)/J33</f>
        <v>3.8952745849297539E-2</v>
      </c>
      <c r="N33" s="75" t="s">
        <v>33</v>
      </c>
      <c r="O33" s="40" t="s">
        <v>26</v>
      </c>
      <c r="P33" s="92">
        <v>162</v>
      </c>
      <c r="Q33" s="93">
        <v>172.5</v>
      </c>
      <c r="R33" s="97">
        <f t="shared" ref="R33:R43" si="3">(Q33-P33)/P33</f>
        <v>6.4814814814814811E-2</v>
      </c>
      <c r="AE33"/>
      <c r="AF33"/>
      <c r="AG33"/>
    </row>
    <row r="34" spans="1:33" x14ac:dyDescent="0.3">
      <c r="H34" s="76" t="s">
        <v>33</v>
      </c>
      <c r="I34" s="39" t="s">
        <v>173</v>
      </c>
      <c r="J34" s="90">
        <v>158.92307692307693</v>
      </c>
      <c r="K34" s="91">
        <v>168.94615384615386</v>
      </c>
      <c r="L34" s="78">
        <f t="shared" si="2"/>
        <v>6.3068731848983567E-2</v>
      </c>
      <c r="N34" s="76" t="s">
        <v>33</v>
      </c>
      <c r="O34" s="39" t="s">
        <v>173</v>
      </c>
      <c r="P34" s="90">
        <v>167.96153846153845</v>
      </c>
      <c r="Q34" s="91">
        <v>177.1846153846154</v>
      </c>
      <c r="R34" s="87">
        <f t="shared" si="3"/>
        <v>5.4911838790932123E-2</v>
      </c>
      <c r="AE34"/>
      <c r="AF34"/>
      <c r="AG34"/>
    </row>
    <row r="35" spans="1:33" x14ac:dyDescent="0.3">
      <c r="H35" s="75" t="s">
        <v>33</v>
      </c>
      <c r="I35" s="40" t="s">
        <v>21</v>
      </c>
      <c r="J35" s="92">
        <v>149.1</v>
      </c>
      <c r="K35" s="93">
        <v>164.5</v>
      </c>
      <c r="L35" s="98">
        <f t="shared" si="2"/>
        <v>0.10328638497652587</v>
      </c>
      <c r="N35" s="75" t="s">
        <v>33</v>
      </c>
      <c r="O35" s="40" t="s">
        <v>21</v>
      </c>
      <c r="P35" s="92">
        <v>163</v>
      </c>
      <c r="Q35" s="93">
        <v>182.6</v>
      </c>
      <c r="R35" s="97">
        <f t="shared" si="3"/>
        <v>0.12024539877300611</v>
      </c>
      <c r="AE35"/>
      <c r="AF35"/>
      <c r="AG35"/>
    </row>
    <row r="36" spans="1:33" x14ac:dyDescent="0.3">
      <c r="A36" s="28" t="s">
        <v>0</v>
      </c>
      <c r="B36" s="26" t="s">
        <v>187</v>
      </c>
      <c r="C36" s="73" t="s">
        <v>1</v>
      </c>
      <c r="D36" s="73" t="s">
        <v>36</v>
      </c>
      <c r="E36" s="73" t="s">
        <v>38</v>
      </c>
      <c r="F36" s="74" t="s">
        <v>202</v>
      </c>
      <c r="H36" s="76" t="s">
        <v>33</v>
      </c>
      <c r="I36" s="39" t="s">
        <v>23</v>
      </c>
      <c r="J36" s="90">
        <v>156.30000000000001</v>
      </c>
      <c r="K36" s="91">
        <v>168.2</v>
      </c>
      <c r="L36" s="78">
        <f t="shared" si="2"/>
        <v>7.6135636596289039E-2</v>
      </c>
      <c r="N36" s="76" t="s">
        <v>33</v>
      </c>
      <c r="O36" s="39" t="s">
        <v>23</v>
      </c>
      <c r="P36" s="90">
        <v>167.2</v>
      </c>
      <c r="Q36" s="91">
        <v>180.8</v>
      </c>
      <c r="R36" s="87">
        <f t="shared" si="3"/>
        <v>8.1339712918660434E-2</v>
      </c>
      <c r="AE36"/>
      <c r="AF36"/>
      <c r="AG36"/>
    </row>
    <row r="37" spans="1:33" x14ac:dyDescent="0.3">
      <c r="A37" s="76" t="s">
        <v>33</v>
      </c>
      <c r="B37" s="39" t="s">
        <v>29</v>
      </c>
      <c r="C37" s="77">
        <v>2017</v>
      </c>
      <c r="D37" s="77">
        <v>128.19999999999999</v>
      </c>
      <c r="E37" s="77">
        <v>128.69999999999999</v>
      </c>
      <c r="F37" s="78"/>
      <c r="H37" s="75" t="s">
        <v>33</v>
      </c>
      <c r="I37" s="40" t="s">
        <v>22</v>
      </c>
      <c r="J37" s="92">
        <v>146.5</v>
      </c>
      <c r="K37" s="93">
        <v>158.6</v>
      </c>
      <c r="L37" s="98">
        <f t="shared" si="2"/>
        <v>8.2593856655290065E-2</v>
      </c>
      <c r="N37" s="75" t="s">
        <v>33</v>
      </c>
      <c r="O37" s="40" t="s">
        <v>22</v>
      </c>
      <c r="P37" s="92">
        <v>157.4</v>
      </c>
      <c r="Q37" s="93">
        <v>169.2</v>
      </c>
      <c r="R37" s="97">
        <f t="shared" si="3"/>
        <v>7.4968233799237505E-2</v>
      </c>
      <c r="AE37"/>
      <c r="AF37"/>
      <c r="AG37"/>
    </row>
    <row r="38" spans="1:33" x14ac:dyDescent="0.3">
      <c r="A38" s="75" t="s">
        <v>33</v>
      </c>
      <c r="B38" s="40" t="s">
        <v>29</v>
      </c>
      <c r="C38" s="79">
        <v>2018</v>
      </c>
      <c r="D38" s="79">
        <v>134</v>
      </c>
      <c r="E38" s="79">
        <v>134</v>
      </c>
      <c r="F38" s="86">
        <v>4.5241809672386987E-2</v>
      </c>
      <c r="H38" s="76" t="s">
        <v>33</v>
      </c>
      <c r="I38" s="39" t="s">
        <v>20</v>
      </c>
      <c r="J38" s="90">
        <v>159.80000000000001</v>
      </c>
      <c r="K38" s="91">
        <v>165.3</v>
      </c>
      <c r="L38" s="78">
        <f t="shared" si="2"/>
        <v>3.4418022528160196E-2</v>
      </c>
      <c r="N38" s="76" t="s">
        <v>33</v>
      </c>
      <c r="O38" s="39" t="s">
        <v>20</v>
      </c>
      <c r="P38" s="90">
        <v>165.5</v>
      </c>
      <c r="Q38" s="91">
        <v>173.5</v>
      </c>
      <c r="R38" s="87">
        <f t="shared" si="3"/>
        <v>4.8338368580060423E-2</v>
      </c>
      <c r="AE38"/>
      <c r="AF38"/>
      <c r="AG38"/>
    </row>
    <row r="39" spans="1:33" x14ac:dyDescent="0.3">
      <c r="A39" s="76" t="s">
        <v>33</v>
      </c>
      <c r="B39" s="39" t="s">
        <v>29</v>
      </c>
      <c r="C39" s="77">
        <v>2019</v>
      </c>
      <c r="D39" s="77">
        <v>138.6</v>
      </c>
      <c r="E39" s="77">
        <v>139.5</v>
      </c>
      <c r="F39" s="87">
        <v>4.1044776119402986E-2</v>
      </c>
      <c r="H39" s="75" t="s">
        <v>33</v>
      </c>
      <c r="I39" s="40" t="s">
        <v>28</v>
      </c>
      <c r="J39" s="92">
        <v>149.30000000000001</v>
      </c>
      <c r="K39" s="93">
        <v>160.6</v>
      </c>
      <c r="L39" s="98">
        <f t="shared" si="2"/>
        <v>7.5686537173476107E-2</v>
      </c>
      <c r="N39" s="75" t="s">
        <v>33</v>
      </c>
      <c r="O39" s="40" t="s">
        <v>28</v>
      </c>
      <c r="P39" s="92">
        <v>159.4</v>
      </c>
      <c r="Q39" s="93">
        <v>170</v>
      </c>
      <c r="R39" s="97">
        <f t="shared" si="3"/>
        <v>6.6499372647427821E-2</v>
      </c>
      <c r="AE39"/>
      <c r="AF39"/>
      <c r="AG39"/>
    </row>
    <row r="40" spans="1:33" x14ac:dyDescent="0.3">
      <c r="A40" s="75" t="s">
        <v>33</v>
      </c>
      <c r="B40" s="40" t="s">
        <v>29</v>
      </c>
      <c r="C40" s="79">
        <v>2020</v>
      </c>
      <c r="D40" s="79">
        <v>147.69999999999999</v>
      </c>
      <c r="E40" s="79">
        <v>147.30000000000001</v>
      </c>
      <c r="F40" s="86">
        <v>6.2770562770562893E-2</v>
      </c>
      <c r="H40" s="76" t="s">
        <v>33</v>
      </c>
      <c r="I40" s="39" t="s">
        <v>16</v>
      </c>
      <c r="J40" s="90">
        <v>193.3</v>
      </c>
      <c r="K40" s="91">
        <v>197.5</v>
      </c>
      <c r="L40" s="78">
        <f t="shared" si="2"/>
        <v>2.1727884117951311E-2</v>
      </c>
      <c r="N40" s="76" t="s">
        <v>33</v>
      </c>
      <c r="O40" s="39" t="s">
        <v>16</v>
      </c>
      <c r="P40" s="90">
        <v>196.5</v>
      </c>
      <c r="Q40" s="91">
        <v>202.7</v>
      </c>
      <c r="R40" s="87">
        <f t="shared" si="3"/>
        <v>3.1552162849872716E-2</v>
      </c>
    </row>
    <row r="41" spans="1:33" x14ac:dyDescent="0.3">
      <c r="A41" s="76" t="s">
        <v>33</v>
      </c>
      <c r="B41" s="39" t="s">
        <v>29</v>
      </c>
      <c r="C41" s="77">
        <v>2021</v>
      </c>
      <c r="D41" s="77">
        <v>156.5</v>
      </c>
      <c r="E41" s="77">
        <v>156.9</v>
      </c>
      <c r="F41" s="87">
        <v>6.2288422477996055E-2</v>
      </c>
      <c r="H41" s="75" t="s">
        <v>33</v>
      </c>
      <c r="I41" s="40" t="s">
        <v>27</v>
      </c>
      <c r="J41" s="92">
        <v>156.69999999999999</v>
      </c>
      <c r="K41" s="93">
        <v>166.8</v>
      </c>
      <c r="L41" s="98">
        <f t="shared" si="2"/>
        <v>6.4454371410338371E-2</v>
      </c>
      <c r="N41" s="75" t="s">
        <v>33</v>
      </c>
      <c r="O41" s="40" t="s">
        <v>27</v>
      </c>
      <c r="P41" s="92">
        <v>164.2</v>
      </c>
      <c r="Q41" s="93">
        <v>181.5</v>
      </c>
      <c r="R41" s="97">
        <f t="shared" si="3"/>
        <v>0.10535931790499399</v>
      </c>
    </row>
    <row r="42" spans="1:33" x14ac:dyDescent="0.3">
      <c r="A42" s="75" t="s">
        <v>33</v>
      </c>
      <c r="B42" s="40" t="s">
        <v>29</v>
      </c>
      <c r="C42" s="79">
        <v>2022</v>
      </c>
      <c r="D42" s="79">
        <v>165.5</v>
      </c>
      <c r="E42" s="79">
        <v>166.5</v>
      </c>
      <c r="F42" s="86">
        <v>6.3897763578274758E-2</v>
      </c>
      <c r="H42" s="76" t="s">
        <v>33</v>
      </c>
      <c r="I42" s="39" t="s">
        <v>25</v>
      </c>
      <c r="J42" s="90">
        <v>147.30000000000001</v>
      </c>
      <c r="K42" s="91">
        <v>160.80000000000001</v>
      </c>
      <c r="L42" s="78">
        <f t="shared" si="2"/>
        <v>9.1649694501018328E-2</v>
      </c>
      <c r="N42" s="76" t="s">
        <v>33</v>
      </c>
      <c r="O42" s="39" t="s">
        <v>25</v>
      </c>
      <c r="P42" s="90">
        <v>159.5</v>
      </c>
      <c r="Q42" s="91">
        <v>168.4</v>
      </c>
      <c r="R42" s="87">
        <f t="shared" si="3"/>
        <v>5.5799373040752387E-2</v>
      </c>
    </row>
    <row r="43" spans="1:33" x14ac:dyDescent="0.3">
      <c r="A43" s="80" t="s">
        <v>33</v>
      </c>
      <c r="B43" s="81" t="s">
        <v>29</v>
      </c>
      <c r="C43" s="82">
        <v>2023</v>
      </c>
      <c r="D43" s="82">
        <v>176.3</v>
      </c>
      <c r="E43" s="82">
        <v>176.3</v>
      </c>
      <c r="F43" s="88">
        <v>6.5256797583081644E-2</v>
      </c>
      <c r="H43" s="75" t="s">
        <v>33</v>
      </c>
      <c r="I43" s="40" t="s">
        <v>24</v>
      </c>
      <c r="J43" s="92">
        <v>140.5</v>
      </c>
      <c r="K43" s="93">
        <v>154.19999999999999</v>
      </c>
      <c r="L43" s="98">
        <f t="shared" si="2"/>
        <v>9.7508896797152939E-2</v>
      </c>
      <c r="N43" s="75" t="s">
        <v>33</v>
      </c>
      <c r="O43" s="40" t="s">
        <v>24</v>
      </c>
      <c r="P43" s="92">
        <v>153.1</v>
      </c>
      <c r="Q43" s="93">
        <v>159.80000000000001</v>
      </c>
      <c r="R43" s="97">
        <f t="shared" si="3"/>
        <v>4.3762246897452756E-2</v>
      </c>
    </row>
    <row r="47" spans="1:33" x14ac:dyDescent="0.3">
      <c r="G47"/>
    </row>
    <row r="48" spans="1:33" x14ac:dyDescent="0.3">
      <c r="G48"/>
    </row>
    <row r="49" spans="1:31" x14ac:dyDescent="0.3">
      <c r="G49"/>
    </row>
    <row r="50" spans="1:31" x14ac:dyDescent="0.3">
      <c r="G50"/>
    </row>
    <row r="51" spans="1:31" x14ac:dyDescent="0.3">
      <c r="G51"/>
    </row>
    <row r="52" spans="1:31" x14ac:dyDescent="0.3">
      <c r="G52"/>
      <c r="AE52"/>
    </row>
    <row r="53" spans="1:31" x14ac:dyDescent="0.3">
      <c r="G53"/>
      <c r="AE53"/>
    </row>
    <row r="54" spans="1:31" x14ac:dyDescent="0.3">
      <c r="G54"/>
      <c r="AE54"/>
    </row>
    <row r="55" spans="1:31" x14ac:dyDescent="0.3">
      <c r="AE55"/>
    </row>
    <row r="56" spans="1:31" x14ac:dyDescent="0.3">
      <c r="AE56"/>
    </row>
    <row r="57" spans="1:31" x14ac:dyDescent="0.3">
      <c r="AE57"/>
    </row>
    <row r="58" spans="1:31" x14ac:dyDescent="0.3">
      <c r="AE58"/>
    </row>
    <row r="59" spans="1:31" x14ac:dyDescent="0.3">
      <c r="AE59"/>
    </row>
    <row r="60" spans="1:31" x14ac:dyDescent="0.3">
      <c r="H60" s="28" t="s">
        <v>0</v>
      </c>
      <c r="I60" s="26" t="s">
        <v>187</v>
      </c>
      <c r="J60" s="95">
        <v>44228</v>
      </c>
      <c r="K60" s="96">
        <v>44621</v>
      </c>
      <c r="L60" s="94" t="s">
        <v>202</v>
      </c>
      <c r="AE60"/>
    </row>
    <row r="61" spans="1:31" x14ac:dyDescent="0.3">
      <c r="H61" s="76" t="s">
        <v>30</v>
      </c>
      <c r="I61" s="39" t="s">
        <v>174</v>
      </c>
      <c r="J61" s="90">
        <v>157.13333333333333</v>
      </c>
      <c r="K61" s="91">
        <v>174.56666666666669</v>
      </c>
      <c r="L61" s="78">
        <f>(K61-J61)/J61</f>
        <v>0.11094611794654242</v>
      </c>
      <c r="AE61"/>
    </row>
    <row r="62" spans="1:31" x14ac:dyDescent="0.3">
      <c r="H62" s="75" t="s">
        <v>30</v>
      </c>
      <c r="I62" s="40" t="s">
        <v>26</v>
      </c>
      <c r="J62" s="92">
        <v>163.6</v>
      </c>
      <c r="K62" s="93">
        <v>170.6</v>
      </c>
      <c r="L62" s="98">
        <f t="shared" ref="L62:L71" si="4">(K62-J62)/J62</f>
        <v>4.2787286063569685E-2</v>
      </c>
      <c r="AE62"/>
    </row>
    <row r="63" spans="1:31" x14ac:dyDescent="0.3">
      <c r="H63" s="76" t="s">
        <v>30</v>
      </c>
      <c r="I63" s="39" t="s">
        <v>173</v>
      </c>
      <c r="J63" s="90">
        <v>155.7923076923077</v>
      </c>
      <c r="K63" s="91">
        <v>167.62307692307695</v>
      </c>
      <c r="L63" s="78">
        <f t="shared" si="4"/>
        <v>7.5939367007357053E-2</v>
      </c>
      <c r="AE63"/>
    </row>
    <row r="64" spans="1:31" x14ac:dyDescent="0.3">
      <c r="A64" s="28" t="s">
        <v>0</v>
      </c>
      <c r="B64" s="26" t="s">
        <v>187</v>
      </c>
      <c r="C64" s="73" t="s">
        <v>1</v>
      </c>
      <c r="D64" s="73" t="s">
        <v>36</v>
      </c>
      <c r="E64" s="73" t="s">
        <v>38</v>
      </c>
      <c r="F64" s="74" t="s">
        <v>202</v>
      </c>
      <c r="H64" s="75" t="s">
        <v>30</v>
      </c>
      <c r="I64" s="40" t="s">
        <v>21</v>
      </c>
      <c r="J64" s="92">
        <v>154.4</v>
      </c>
      <c r="K64" s="93">
        <v>168.9</v>
      </c>
      <c r="L64" s="98">
        <f t="shared" si="4"/>
        <v>9.3911917098445596E-2</v>
      </c>
      <c r="AE64"/>
    </row>
    <row r="65" spans="1:33" x14ac:dyDescent="0.3">
      <c r="A65" s="76" t="s">
        <v>30</v>
      </c>
      <c r="B65" s="39" t="s">
        <v>29</v>
      </c>
      <c r="C65" s="77">
        <v>2017</v>
      </c>
      <c r="D65" s="77">
        <v>132.6</v>
      </c>
      <c r="E65" s="77">
        <v>132.80000000000001</v>
      </c>
      <c r="F65" s="78"/>
      <c r="H65" s="76" t="s">
        <v>30</v>
      </c>
      <c r="I65" s="39" t="s">
        <v>23</v>
      </c>
      <c r="J65" s="90">
        <v>164.3</v>
      </c>
      <c r="K65" s="91">
        <v>176</v>
      </c>
      <c r="L65" s="78">
        <f t="shared" si="4"/>
        <v>7.1211199026171568E-2</v>
      </c>
      <c r="AE65"/>
      <c r="AF65"/>
      <c r="AG65"/>
    </row>
    <row r="66" spans="1:33" x14ac:dyDescent="0.3">
      <c r="A66" s="75" t="s">
        <v>30</v>
      </c>
      <c r="B66" s="40" t="s">
        <v>29</v>
      </c>
      <c r="C66" s="79">
        <v>2018</v>
      </c>
      <c r="D66" s="79">
        <v>138.5</v>
      </c>
      <c r="E66" s="79">
        <v>138.69999999999999</v>
      </c>
      <c r="F66" s="86">
        <v>4.6003016591251847E-2</v>
      </c>
      <c r="H66" s="75" t="s">
        <v>30</v>
      </c>
      <c r="I66" s="40" t="s">
        <v>22</v>
      </c>
      <c r="J66" s="92">
        <v>154.80000000000001</v>
      </c>
      <c r="K66" s="93">
        <v>166.5</v>
      </c>
      <c r="L66" s="98">
        <f t="shared" si="4"/>
        <v>7.5581395348837135E-2</v>
      </c>
      <c r="AE66"/>
      <c r="AF66"/>
      <c r="AG66"/>
    </row>
    <row r="67" spans="1:33" x14ac:dyDescent="0.3">
      <c r="A67" s="76" t="s">
        <v>30</v>
      </c>
      <c r="B67" s="39" t="s">
        <v>29</v>
      </c>
      <c r="C67" s="77">
        <v>2019</v>
      </c>
      <c r="D67" s="77">
        <v>141</v>
      </c>
      <c r="E67" s="77">
        <v>141.19999999999999</v>
      </c>
      <c r="F67" s="87">
        <v>1.9494584837545043E-2</v>
      </c>
      <c r="H67" s="76" t="s">
        <v>30</v>
      </c>
      <c r="I67" s="39" t="s">
        <v>28</v>
      </c>
      <c r="J67" s="90">
        <v>157.19999999999999</v>
      </c>
      <c r="K67" s="91">
        <v>168.3</v>
      </c>
      <c r="L67" s="78">
        <f t="shared" si="4"/>
        <v>7.0610687022900909E-2</v>
      </c>
      <c r="AE67"/>
      <c r="AF67"/>
      <c r="AG67"/>
    </row>
    <row r="68" spans="1:33" x14ac:dyDescent="0.3">
      <c r="A68" s="75" t="s">
        <v>30</v>
      </c>
      <c r="B68" s="40" t="s">
        <v>29</v>
      </c>
      <c r="C68" s="79">
        <v>2020</v>
      </c>
      <c r="D68" s="79">
        <v>150.4</v>
      </c>
      <c r="E68" s="79">
        <v>149.80000000000001</v>
      </c>
      <c r="F68" s="86">
        <v>6.241134751773058E-2</v>
      </c>
      <c r="H68" s="75" t="s">
        <v>30</v>
      </c>
      <c r="I68" s="40" t="s">
        <v>16</v>
      </c>
      <c r="J68" s="92">
        <v>186.5</v>
      </c>
      <c r="K68" s="93">
        <v>192.3</v>
      </c>
      <c r="L68" s="98">
        <f t="shared" si="4"/>
        <v>3.1099195710455826E-2</v>
      </c>
      <c r="AE68"/>
      <c r="AF68"/>
      <c r="AG68"/>
    </row>
    <row r="69" spans="1:33" x14ac:dyDescent="0.3">
      <c r="A69" s="76" t="s">
        <v>30</v>
      </c>
      <c r="B69" s="39" t="s">
        <v>29</v>
      </c>
      <c r="C69" s="77">
        <v>2021</v>
      </c>
      <c r="D69" s="77">
        <v>156.69999999999999</v>
      </c>
      <c r="E69" s="77">
        <v>156.69999999999999</v>
      </c>
      <c r="F69" s="87">
        <v>4.1888297872340309E-2</v>
      </c>
      <c r="H69" s="76" t="s">
        <v>30</v>
      </c>
      <c r="I69" s="39" t="s">
        <v>27</v>
      </c>
      <c r="J69" s="90">
        <v>155.19999999999999</v>
      </c>
      <c r="K69" s="91">
        <v>167.4</v>
      </c>
      <c r="L69" s="78">
        <f t="shared" si="4"/>
        <v>7.8608247422680522E-2</v>
      </c>
      <c r="AE69"/>
      <c r="AF69"/>
      <c r="AG69"/>
    </row>
    <row r="70" spans="1:33" x14ac:dyDescent="0.3">
      <c r="A70" s="83" t="s">
        <v>30</v>
      </c>
      <c r="B70" s="84" t="s">
        <v>29</v>
      </c>
      <c r="C70" s="85">
        <v>2022</v>
      </c>
      <c r="D70" s="85">
        <v>166.7</v>
      </c>
      <c r="E70" s="85">
        <v>168.7</v>
      </c>
      <c r="F70" s="89">
        <v>7.6579451180599875E-2</v>
      </c>
      <c r="H70" s="75" t="s">
        <v>30</v>
      </c>
      <c r="I70" s="40" t="s">
        <v>25</v>
      </c>
      <c r="J70" s="92">
        <v>157</v>
      </c>
      <c r="K70" s="93">
        <v>166.6</v>
      </c>
      <c r="L70" s="98">
        <f t="shared" si="4"/>
        <v>6.114649681528659E-2</v>
      </c>
      <c r="AE70"/>
      <c r="AF70"/>
      <c r="AG70"/>
    </row>
    <row r="71" spans="1:33" x14ac:dyDescent="0.3">
      <c r="A71" s="76" t="s">
        <v>30</v>
      </c>
      <c r="B71" s="39" t="s">
        <v>29</v>
      </c>
      <c r="C71" s="77">
        <v>2023</v>
      </c>
      <c r="D71" s="77">
        <v>178</v>
      </c>
      <c r="E71" s="77">
        <v>178</v>
      </c>
      <c r="F71" s="87">
        <v>6.7786442711457784E-2</v>
      </c>
      <c r="H71" s="76" t="s">
        <v>30</v>
      </c>
      <c r="I71" s="39" t="s">
        <v>24</v>
      </c>
      <c r="J71" s="90">
        <v>150.19999999999999</v>
      </c>
      <c r="K71" s="91">
        <v>162</v>
      </c>
      <c r="L71" s="78">
        <f t="shared" si="4"/>
        <v>7.8561917443408874E-2</v>
      </c>
      <c r="AE71"/>
      <c r="AF71"/>
      <c r="AG71"/>
    </row>
    <row r="72" spans="1:33" x14ac:dyDescent="0.3">
      <c r="AE72"/>
      <c r="AF72"/>
      <c r="AG72"/>
    </row>
    <row r="73" spans="1:33" x14ac:dyDescent="0.3">
      <c r="AE73"/>
      <c r="AF73"/>
      <c r="AG73"/>
    </row>
    <row r="74" spans="1:33" x14ac:dyDescent="0.3">
      <c r="AE74"/>
      <c r="AF74"/>
      <c r="AG74"/>
    </row>
    <row r="75" spans="1:33" x14ac:dyDescent="0.3">
      <c r="AE75"/>
      <c r="AF75"/>
      <c r="AG75"/>
    </row>
    <row r="76" spans="1:33" x14ac:dyDescent="0.3">
      <c r="AE76"/>
      <c r="AF76"/>
      <c r="AG76"/>
    </row>
    <row r="77" spans="1:33" x14ac:dyDescent="0.3">
      <c r="AE77"/>
      <c r="AF77"/>
      <c r="AG77"/>
    </row>
    <row r="78" spans="1:33" x14ac:dyDescent="0.3">
      <c r="AE78"/>
      <c r="AF78"/>
      <c r="AG78"/>
    </row>
    <row r="79" spans="1:33" x14ac:dyDescent="0.3">
      <c r="AE79"/>
      <c r="AF79"/>
      <c r="AG79"/>
    </row>
    <row r="80" spans="1:33" x14ac:dyDescent="0.3">
      <c r="AE80"/>
      <c r="AF80"/>
      <c r="AG80"/>
    </row>
    <row r="81" spans="31:33" x14ac:dyDescent="0.3">
      <c r="AE81"/>
      <c r="AF81"/>
      <c r="AG81"/>
    </row>
    <row r="82" spans="31:33" x14ac:dyDescent="0.3">
      <c r="AE82"/>
      <c r="AF82"/>
      <c r="AG82"/>
    </row>
    <row r="83" spans="31:33" x14ac:dyDescent="0.3">
      <c r="AE83"/>
      <c r="AF83"/>
      <c r="AG83"/>
    </row>
    <row r="84" spans="31:33" x14ac:dyDescent="0.3">
      <c r="AE84"/>
      <c r="AF84"/>
      <c r="AG84"/>
    </row>
    <row r="85" spans="31:33" x14ac:dyDescent="0.3">
      <c r="AE85"/>
      <c r="AF85"/>
      <c r="AG85"/>
    </row>
    <row r="99" spans="24:33" x14ac:dyDescent="0.3">
      <c r="X99" s="9"/>
      <c r="Y99" s="9"/>
      <c r="AE99"/>
      <c r="AF99"/>
      <c r="AG99"/>
    </row>
    <row r="100" spans="24:33" x14ac:dyDescent="0.3">
      <c r="X100" s="9"/>
      <c r="Y100" s="9"/>
      <c r="AE100"/>
      <c r="AF100"/>
      <c r="AG100"/>
    </row>
    <row r="101" spans="24:33" x14ac:dyDescent="0.3">
      <c r="X101" s="9"/>
      <c r="Y101" s="9"/>
      <c r="AE101"/>
      <c r="AF101"/>
      <c r="AG101"/>
    </row>
    <row r="102" spans="24:33" x14ac:dyDescent="0.3">
      <c r="X102" s="9"/>
      <c r="Y102" s="9"/>
      <c r="AE102"/>
      <c r="AF102"/>
      <c r="AG102"/>
    </row>
    <row r="103" spans="24:33" x14ac:dyDescent="0.3">
      <c r="X103" s="9"/>
      <c r="Y103" s="9"/>
      <c r="AE103"/>
      <c r="AF103"/>
      <c r="AG103"/>
    </row>
    <row r="104" spans="24:33" x14ac:dyDescent="0.3">
      <c r="X104" s="9"/>
      <c r="Y104" s="9"/>
      <c r="AE104"/>
      <c r="AF104"/>
      <c r="AG104"/>
    </row>
    <row r="105" spans="24:33" x14ac:dyDescent="0.3">
      <c r="X105" s="9"/>
      <c r="Y105" s="9"/>
      <c r="AE105"/>
      <c r="AF105"/>
      <c r="AG105"/>
    </row>
    <row r="106" spans="24:33" x14ac:dyDescent="0.3">
      <c r="X106" s="9"/>
      <c r="Y106" s="9"/>
      <c r="AE106"/>
      <c r="AF106"/>
      <c r="AG106"/>
    </row>
    <row r="108" spans="24:33" x14ac:dyDescent="0.3">
      <c r="Z108" s="9"/>
      <c r="AA108" s="9"/>
      <c r="AB108" s="9"/>
      <c r="AC108" s="9"/>
      <c r="AD108" s="9"/>
    </row>
    <row r="109" spans="24:33" x14ac:dyDescent="0.3">
      <c r="Z109" s="9"/>
      <c r="AA109" s="9"/>
      <c r="AB109" s="9"/>
      <c r="AC109" s="9"/>
      <c r="AD109" s="9"/>
    </row>
    <row r="110" spans="24:33" x14ac:dyDescent="0.3">
      <c r="Z110" s="9"/>
      <c r="AA110" s="9"/>
      <c r="AB110" s="9"/>
      <c r="AC110" s="9"/>
      <c r="AD110" s="9"/>
    </row>
    <row r="111" spans="24:33" x14ac:dyDescent="0.3">
      <c r="Z111" s="9"/>
      <c r="AA111" s="9"/>
      <c r="AB111" s="9"/>
      <c r="AC111" s="9"/>
      <c r="AD111" s="9"/>
    </row>
    <row r="112" spans="24:33" x14ac:dyDescent="0.3">
      <c r="Z112" s="9"/>
      <c r="AA112" s="9"/>
      <c r="AB112" s="9"/>
      <c r="AC112" s="9"/>
      <c r="AD112" s="9"/>
    </row>
    <row r="113" spans="26:30" x14ac:dyDescent="0.3">
      <c r="Z113" s="9"/>
      <c r="AA113" s="9"/>
      <c r="AB113" s="9"/>
      <c r="AC113" s="9"/>
      <c r="AD113" s="9"/>
    </row>
    <row r="114" spans="26:30" x14ac:dyDescent="0.3">
      <c r="Z114" s="9"/>
      <c r="AA114" s="9"/>
      <c r="AB114" s="9"/>
      <c r="AC114" s="9"/>
      <c r="AD114" s="9"/>
    </row>
    <row r="115" spans="26:30" x14ac:dyDescent="0.3">
      <c r="Z115" s="9"/>
      <c r="AA115" s="9"/>
      <c r="AB115" s="9"/>
      <c r="AC115" s="9"/>
      <c r="AD115" s="9"/>
    </row>
  </sheetData>
  <phoneticPr fontId="4" type="noConversion"/>
  <conditionalFormatting sqref="L3:L14">
    <cfRule type="top10" dxfId="8" priority="1" rank="3"/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55FE-D462-4980-87CA-5BF6D323150B}">
  <dimension ref="A1"/>
  <sheetViews>
    <sheetView showGridLines="0" topLeftCell="A13" workbookViewId="0">
      <selection activeCell="S27" sqref="S27"/>
    </sheetView>
  </sheetViews>
  <sheetFormatPr defaultRowHeight="14.4" x14ac:dyDescent="0.3"/>
  <cols>
    <col min="9" max="9" width="6.6640625" customWidth="1"/>
    <col min="10" max="10" width="11.44140625" customWidth="1"/>
    <col min="11" max="11" width="12.77734375" bestFit="1" customWidth="1"/>
  </cols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51677-64D1-452F-B7FD-25BA9B2085DD}">
  <dimension ref="A1:Z81"/>
  <sheetViews>
    <sheetView topLeftCell="A10" workbookViewId="0">
      <selection activeCell="O2" sqref="O2"/>
    </sheetView>
  </sheetViews>
  <sheetFormatPr defaultRowHeight="14.4" x14ac:dyDescent="0.3"/>
  <cols>
    <col min="1" max="1" width="12.21875" customWidth="1"/>
    <col min="2" max="2" width="30.44140625" bestFit="1" customWidth="1"/>
    <col min="3" max="4" width="6.5546875" bestFit="1" customWidth="1"/>
    <col min="5" max="5" width="7.109375" bestFit="1" customWidth="1"/>
    <col min="6" max="7" width="6.6640625" bestFit="1" customWidth="1"/>
    <col min="8" max="8" width="7.109375" bestFit="1" customWidth="1"/>
    <col min="9" max="9" width="6.88671875" bestFit="1" customWidth="1"/>
    <col min="10" max="10" width="6.5546875" bestFit="1" customWidth="1"/>
    <col min="11" max="11" width="6.6640625" bestFit="1" customWidth="1"/>
    <col min="12" max="12" width="7.109375" bestFit="1" customWidth="1"/>
    <col min="13" max="13" width="6.5546875" bestFit="1" customWidth="1"/>
    <col min="14" max="14" width="7.33203125" bestFit="1" customWidth="1"/>
    <col min="26" max="26" width="15.44140625" bestFit="1" customWidth="1"/>
  </cols>
  <sheetData>
    <row r="1" spans="1:26" x14ac:dyDescent="0.3">
      <c r="B1" s="99" t="s">
        <v>204</v>
      </c>
      <c r="C1" s="45">
        <v>44713</v>
      </c>
      <c r="D1" s="45">
        <v>44743</v>
      </c>
      <c r="E1" s="45">
        <v>44774</v>
      </c>
      <c r="F1" s="45">
        <v>44805</v>
      </c>
      <c r="G1" s="45">
        <v>44835</v>
      </c>
      <c r="H1" s="45">
        <v>44866</v>
      </c>
      <c r="I1" s="45">
        <v>44896</v>
      </c>
      <c r="J1" s="45">
        <v>44927</v>
      </c>
      <c r="K1" s="45">
        <v>44958</v>
      </c>
      <c r="L1" s="45">
        <v>44986</v>
      </c>
      <c r="M1" s="45">
        <v>45017</v>
      </c>
      <c r="N1" s="45">
        <v>45047</v>
      </c>
      <c r="O1" s="46">
        <v>44743</v>
      </c>
      <c r="P1" s="46">
        <v>44774</v>
      </c>
      <c r="Q1" s="46">
        <v>44805</v>
      </c>
      <c r="R1" s="46">
        <v>44835</v>
      </c>
      <c r="S1" s="46">
        <v>44866</v>
      </c>
      <c r="T1" s="46">
        <v>44896</v>
      </c>
      <c r="U1" s="46">
        <v>44927</v>
      </c>
      <c r="V1" s="46">
        <v>44958</v>
      </c>
      <c r="W1" s="46">
        <v>44986</v>
      </c>
      <c r="X1" s="46">
        <v>45017</v>
      </c>
      <c r="Y1" s="46">
        <v>45047</v>
      </c>
      <c r="Z1" s="52" t="s">
        <v>195</v>
      </c>
    </row>
    <row r="2" spans="1:26" x14ac:dyDescent="0.3">
      <c r="A2" s="146" t="s">
        <v>179</v>
      </c>
      <c r="B2" s="43" t="s">
        <v>3</v>
      </c>
      <c r="C2" s="5">
        <v>155</v>
      </c>
      <c r="D2" s="5">
        <v>156.5</v>
      </c>
      <c r="E2" s="5">
        <v>160.30000000000001</v>
      </c>
      <c r="F2" s="5">
        <v>163.5</v>
      </c>
      <c r="G2" s="5">
        <v>165.2</v>
      </c>
      <c r="H2" s="5">
        <v>167.4</v>
      </c>
      <c r="I2" s="5">
        <v>169.2</v>
      </c>
      <c r="J2" s="5">
        <v>173.8</v>
      </c>
      <c r="K2" s="5">
        <v>174.4</v>
      </c>
      <c r="L2" s="5">
        <v>174.4</v>
      </c>
      <c r="M2" s="5">
        <v>173.8</v>
      </c>
      <c r="N2" s="5">
        <v>173.7</v>
      </c>
      <c r="O2" s="47">
        <f>(D2-C2)/C2</f>
        <v>9.6774193548387101E-3</v>
      </c>
      <c r="P2" s="47">
        <f t="shared" ref="P2:Y14" si="0">(E2-D2)/D2</f>
        <v>2.4281150159744483E-2</v>
      </c>
      <c r="Q2" s="47">
        <f t="shared" si="0"/>
        <v>1.9962570180910719E-2</v>
      </c>
      <c r="R2" s="47">
        <f t="shared" si="0"/>
        <v>1.0397553516819502E-2</v>
      </c>
      <c r="S2" s="47">
        <f t="shared" si="0"/>
        <v>1.3317191283293082E-2</v>
      </c>
      <c r="T2" s="47">
        <f t="shared" si="0"/>
        <v>1.0752688172042909E-2</v>
      </c>
      <c r="U2" s="47">
        <f t="shared" si="0"/>
        <v>2.7186761229314557E-2</v>
      </c>
      <c r="V2" s="47">
        <f t="shared" si="0"/>
        <v>3.4522439585730398E-3</v>
      </c>
      <c r="W2" s="47">
        <f t="shared" si="0"/>
        <v>0</v>
      </c>
      <c r="X2" s="47">
        <f t="shared" si="0"/>
        <v>-3.4403669724770315E-3</v>
      </c>
      <c r="Y2" s="47">
        <f t="shared" si="0"/>
        <v>-5.7537399309564284E-4</v>
      </c>
      <c r="Z2" s="18">
        <f>(N2-C2)/C$16</f>
        <v>0.10834298957126297</v>
      </c>
    </row>
    <row r="3" spans="1:26" x14ac:dyDescent="0.3">
      <c r="A3" s="147"/>
      <c r="B3" s="43" t="s">
        <v>5</v>
      </c>
      <c r="C3" s="5">
        <v>170.8</v>
      </c>
      <c r="D3" s="5">
        <v>175.2</v>
      </c>
      <c r="E3" s="5">
        <v>169.2</v>
      </c>
      <c r="F3" s="5">
        <v>169.7</v>
      </c>
      <c r="G3" s="5">
        <v>170.9</v>
      </c>
      <c r="H3" s="5">
        <v>181.4</v>
      </c>
      <c r="I3" s="5">
        <v>190.2</v>
      </c>
      <c r="J3" s="5">
        <v>194.5</v>
      </c>
      <c r="K3" s="5">
        <v>175.2</v>
      </c>
      <c r="L3" s="5">
        <v>175.2</v>
      </c>
      <c r="M3" s="5">
        <v>169.6</v>
      </c>
      <c r="N3" s="5">
        <v>173.2</v>
      </c>
      <c r="O3" s="47">
        <f t="shared" ref="O3:O14" si="1">(D3-C3)/C3</f>
        <v>2.5761124121779725E-2</v>
      </c>
      <c r="P3" s="47">
        <f t="shared" si="0"/>
        <v>-3.4246575342465758E-2</v>
      </c>
      <c r="Q3" s="47">
        <f t="shared" si="0"/>
        <v>2.9550827423167852E-3</v>
      </c>
      <c r="R3" s="47">
        <f t="shared" si="0"/>
        <v>7.0713022981733478E-3</v>
      </c>
      <c r="S3" s="47">
        <f t="shared" si="0"/>
        <v>6.1439438267992974E-2</v>
      </c>
      <c r="T3" s="47">
        <f t="shared" si="0"/>
        <v>4.8511576626240255E-2</v>
      </c>
      <c r="U3" s="47">
        <f t="shared" si="0"/>
        <v>2.2607781282860208E-2</v>
      </c>
      <c r="V3" s="47">
        <f t="shared" si="0"/>
        <v>-9.9228791773778982E-2</v>
      </c>
      <c r="W3" s="47">
        <f t="shared" si="0"/>
        <v>0</v>
      </c>
      <c r="X3" s="47">
        <f t="shared" si="0"/>
        <v>-3.1963470319634674E-2</v>
      </c>
      <c r="Y3" s="47">
        <f t="shared" si="0"/>
        <v>2.122641509433959E-2</v>
      </c>
      <c r="Z3" s="18">
        <f t="shared" ref="Z3:Z13" si="2">(N3-C3)/C$16</f>
        <v>1.3904982618771594E-2</v>
      </c>
    </row>
    <row r="4" spans="1:26" x14ac:dyDescent="0.3">
      <c r="A4" s="147"/>
      <c r="B4" s="43" t="s">
        <v>15</v>
      </c>
      <c r="C4" s="5">
        <v>174.9</v>
      </c>
      <c r="D4" s="5">
        <v>175</v>
      </c>
      <c r="E4" s="5">
        <v>176.3</v>
      </c>
      <c r="F4" s="5">
        <v>177.8</v>
      </c>
      <c r="G4" s="5">
        <v>179.6</v>
      </c>
      <c r="H4" s="5">
        <v>178.3</v>
      </c>
      <c r="I4" s="5">
        <v>175.9</v>
      </c>
      <c r="J4" s="5">
        <v>176.7</v>
      </c>
      <c r="K4" s="5">
        <v>177</v>
      </c>
      <c r="L4" s="5">
        <v>177</v>
      </c>
      <c r="M4" s="5">
        <v>177.9</v>
      </c>
      <c r="N4" s="5">
        <v>179.1</v>
      </c>
      <c r="O4" s="47">
        <f t="shared" si="1"/>
        <v>5.7175528873638828E-4</v>
      </c>
      <c r="P4" s="47">
        <f t="shared" si="0"/>
        <v>7.4285714285714935E-3</v>
      </c>
      <c r="Q4" s="47">
        <f t="shared" si="0"/>
        <v>8.5082246171298923E-3</v>
      </c>
      <c r="R4" s="47">
        <f t="shared" si="0"/>
        <v>1.0123734533183255E-2</v>
      </c>
      <c r="S4" s="47">
        <f t="shared" si="0"/>
        <v>-7.2383073496658295E-3</v>
      </c>
      <c r="T4" s="47">
        <f t="shared" si="0"/>
        <v>-1.3460459899046581E-2</v>
      </c>
      <c r="U4" s="47">
        <f t="shared" si="0"/>
        <v>4.5480386583284984E-3</v>
      </c>
      <c r="V4" s="47">
        <f t="shared" si="0"/>
        <v>1.6977928692700134E-3</v>
      </c>
      <c r="W4" s="47">
        <f t="shared" si="0"/>
        <v>0</v>
      </c>
      <c r="X4" s="47">
        <f t="shared" si="0"/>
        <v>5.0847457627118961E-3</v>
      </c>
      <c r="Y4" s="47">
        <f t="shared" si="0"/>
        <v>6.7453625632377095E-3</v>
      </c>
      <c r="Z4" s="18">
        <f t="shared" si="2"/>
        <v>2.4333719582850456E-2</v>
      </c>
    </row>
    <row r="5" spans="1:26" x14ac:dyDescent="0.3">
      <c r="A5" s="147"/>
      <c r="B5" s="43" t="s">
        <v>8</v>
      </c>
      <c r="C5" s="5">
        <v>169.7</v>
      </c>
      <c r="D5" s="5">
        <v>174.2</v>
      </c>
      <c r="E5" s="5">
        <v>172.9</v>
      </c>
      <c r="F5" s="5">
        <v>165.7</v>
      </c>
      <c r="G5" s="5">
        <v>163.80000000000001</v>
      </c>
      <c r="H5" s="5">
        <v>160.69999999999999</v>
      </c>
      <c r="I5" s="5">
        <v>158</v>
      </c>
      <c r="J5" s="5">
        <v>158.30000000000001</v>
      </c>
      <c r="K5" s="5">
        <v>169.5</v>
      </c>
      <c r="L5" s="5">
        <v>169.5</v>
      </c>
      <c r="M5" s="5">
        <v>176.3</v>
      </c>
      <c r="N5" s="5">
        <v>172.2</v>
      </c>
      <c r="O5" s="47">
        <f t="shared" si="1"/>
        <v>2.6517383618149679E-2</v>
      </c>
      <c r="P5" s="47">
        <f t="shared" si="0"/>
        <v>-7.4626865671640818E-3</v>
      </c>
      <c r="Q5" s="47">
        <f t="shared" si="0"/>
        <v>-4.1642567958357531E-2</v>
      </c>
      <c r="R5" s="47">
        <f t="shared" si="0"/>
        <v>-1.1466505733252729E-2</v>
      </c>
      <c r="S5" s="47">
        <f t="shared" si="0"/>
        <v>-1.8925518925519063E-2</v>
      </c>
      <c r="T5" s="47">
        <f t="shared" si="0"/>
        <v>-1.6801493466085806E-2</v>
      </c>
      <c r="U5" s="47">
        <f t="shared" si="0"/>
        <v>1.8987341772152618E-3</v>
      </c>
      <c r="V5" s="47">
        <f t="shared" si="0"/>
        <v>7.0751737207833149E-2</v>
      </c>
      <c r="W5" s="47">
        <f t="shared" si="0"/>
        <v>0</v>
      </c>
      <c r="X5" s="47">
        <f t="shared" si="0"/>
        <v>4.0117994100295054E-2</v>
      </c>
      <c r="Y5" s="47">
        <f t="shared" si="0"/>
        <v>-2.32558139534885E-2</v>
      </c>
      <c r="Z5" s="18">
        <f t="shared" si="2"/>
        <v>1.4484356894553883E-2</v>
      </c>
    </row>
    <row r="6" spans="1:26" x14ac:dyDescent="0.3">
      <c r="A6" s="147"/>
      <c r="B6" s="43" t="s">
        <v>4</v>
      </c>
      <c r="C6" s="5">
        <v>219.4</v>
      </c>
      <c r="D6" s="5">
        <v>213</v>
      </c>
      <c r="E6" s="5">
        <v>206.5</v>
      </c>
      <c r="F6" s="5">
        <v>209.2</v>
      </c>
      <c r="G6" s="5">
        <v>210.9</v>
      </c>
      <c r="H6" s="5">
        <v>209.4</v>
      </c>
      <c r="I6" s="5">
        <v>209</v>
      </c>
      <c r="J6" s="5">
        <v>210.7</v>
      </c>
      <c r="K6" s="5">
        <v>207.7</v>
      </c>
      <c r="L6" s="5">
        <v>207.7</v>
      </c>
      <c r="M6" s="5">
        <v>209.3</v>
      </c>
      <c r="N6" s="5">
        <v>214.3</v>
      </c>
      <c r="O6" s="47">
        <f t="shared" si="1"/>
        <v>-2.9170464904284436E-2</v>
      </c>
      <c r="P6" s="47">
        <f t="shared" si="0"/>
        <v>-3.0516431924882629E-2</v>
      </c>
      <c r="Q6" s="47">
        <f t="shared" si="0"/>
        <v>1.3075060532687597E-2</v>
      </c>
      <c r="R6" s="47">
        <f t="shared" si="0"/>
        <v>8.1261950286807706E-3</v>
      </c>
      <c r="S6" s="47">
        <f t="shared" si="0"/>
        <v>-7.1123755334281651E-3</v>
      </c>
      <c r="T6" s="47">
        <f t="shared" si="0"/>
        <v>-1.9102196752626823E-3</v>
      </c>
      <c r="U6" s="47">
        <f t="shared" si="0"/>
        <v>8.1339712918659744E-3</v>
      </c>
      <c r="V6" s="47">
        <f t="shared" si="0"/>
        <v>-1.423825344091125E-2</v>
      </c>
      <c r="W6" s="47">
        <f t="shared" si="0"/>
        <v>0</v>
      </c>
      <c r="X6" s="47">
        <f t="shared" si="0"/>
        <v>7.7034183919115207E-3</v>
      </c>
      <c r="Y6" s="47">
        <f t="shared" si="0"/>
        <v>2.3889154323936932E-2</v>
      </c>
      <c r="Z6" s="18">
        <f t="shared" si="2"/>
        <v>-2.9548088064889885E-2</v>
      </c>
    </row>
    <row r="7" spans="1:26" x14ac:dyDescent="0.3">
      <c r="A7" s="147"/>
      <c r="B7" s="43" t="s">
        <v>6</v>
      </c>
      <c r="C7" s="5">
        <v>165.8</v>
      </c>
      <c r="D7" s="5">
        <v>166.6</v>
      </c>
      <c r="E7" s="5">
        <v>168.1</v>
      </c>
      <c r="F7" s="5">
        <v>169.7</v>
      </c>
      <c r="G7" s="5">
        <v>170.9</v>
      </c>
      <c r="H7" s="5">
        <v>172.3</v>
      </c>
      <c r="I7" s="5">
        <v>173.6</v>
      </c>
      <c r="J7" s="5">
        <v>174.6</v>
      </c>
      <c r="K7" s="5">
        <v>177.3</v>
      </c>
      <c r="L7" s="5">
        <v>177.3</v>
      </c>
      <c r="M7" s="5">
        <v>178.4</v>
      </c>
      <c r="N7" s="5">
        <v>179.5</v>
      </c>
      <c r="O7" s="47">
        <f t="shared" si="1"/>
        <v>4.8250904704462173E-3</v>
      </c>
      <c r="P7" s="47">
        <f t="shared" si="0"/>
        <v>9.00360144057623E-3</v>
      </c>
      <c r="Q7" s="47">
        <f t="shared" si="0"/>
        <v>9.5181439619273899E-3</v>
      </c>
      <c r="R7" s="47">
        <f t="shared" si="0"/>
        <v>7.0713022981733478E-3</v>
      </c>
      <c r="S7" s="47">
        <f t="shared" si="0"/>
        <v>8.1919251023990971E-3</v>
      </c>
      <c r="T7" s="47">
        <f t="shared" si="0"/>
        <v>7.5449796865930518E-3</v>
      </c>
      <c r="U7" s="47">
        <f t="shared" si="0"/>
        <v>5.7603686635944703E-3</v>
      </c>
      <c r="V7" s="47">
        <f t="shared" si="0"/>
        <v>1.5463917525773294E-2</v>
      </c>
      <c r="W7" s="47">
        <f t="shared" si="0"/>
        <v>0</v>
      </c>
      <c r="X7" s="47">
        <f t="shared" si="0"/>
        <v>6.2041737168640398E-3</v>
      </c>
      <c r="Y7" s="47">
        <f t="shared" si="0"/>
        <v>6.1659192825111791E-3</v>
      </c>
      <c r="Z7" s="18">
        <f t="shared" si="2"/>
        <v>7.937427578215521E-2</v>
      </c>
    </row>
    <row r="8" spans="1:26" x14ac:dyDescent="0.3">
      <c r="A8" s="147"/>
      <c r="B8" s="43" t="s">
        <v>13</v>
      </c>
      <c r="C8" s="5">
        <v>167.9</v>
      </c>
      <c r="D8" s="5">
        <v>168.4</v>
      </c>
      <c r="E8" s="5">
        <v>168.8</v>
      </c>
      <c r="F8" s="5">
        <v>169.4</v>
      </c>
      <c r="G8" s="5">
        <v>169.9</v>
      </c>
      <c r="H8" s="5">
        <v>170.4</v>
      </c>
      <c r="I8" s="5">
        <v>171</v>
      </c>
      <c r="J8" s="5">
        <v>171.4</v>
      </c>
      <c r="K8" s="5">
        <v>172.3</v>
      </c>
      <c r="L8" s="5">
        <v>172.3</v>
      </c>
      <c r="M8" s="5">
        <v>172.9</v>
      </c>
      <c r="N8" s="5">
        <v>173.4</v>
      </c>
      <c r="O8" s="47">
        <f t="shared" si="1"/>
        <v>2.9779630732578916E-3</v>
      </c>
      <c r="P8" s="47">
        <f t="shared" si="0"/>
        <v>2.3752969121140478E-3</v>
      </c>
      <c r="Q8" s="47">
        <f t="shared" si="0"/>
        <v>3.5545023696682125E-3</v>
      </c>
      <c r="R8" s="47">
        <f t="shared" si="0"/>
        <v>2.9515938606847697E-3</v>
      </c>
      <c r="S8" s="47">
        <f t="shared" si="0"/>
        <v>2.942907592701589E-3</v>
      </c>
      <c r="T8" s="47">
        <f t="shared" si="0"/>
        <v>3.521126760563347E-3</v>
      </c>
      <c r="U8" s="47">
        <f t="shared" si="0"/>
        <v>2.339181286549741E-3</v>
      </c>
      <c r="V8" s="47">
        <f t="shared" si="0"/>
        <v>5.2508751458576761E-3</v>
      </c>
      <c r="W8" s="47">
        <f t="shared" si="0"/>
        <v>0</v>
      </c>
      <c r="X8" s="47">
        <f t="shared" si="0"/>
        <v>3.4822983168891135E-3</v>
      </c>
      <c r="Y8" s="47">
        <f t="shared" si="0"/>
        <v>2.8918449971081549E-3</v>
      </c>
      <c r="Z8" s="18">
        <f t="shared" si="2"/>
        <v>3.1865585168018538E-2</v>
      </c>
    </row>
    <row r="9" spans="1:26" x14ac:dyDescent="0.3">
      <c r="A9" s="147"/>
      <c r="B9" s="43" t="s">
        <v>7</v>
      </c>
      <c r="C9" s="5">
        <v>200.9</v>
      </c>
      <c r="D9" s="5">
        <v>195.8</v>
      </c>
      <c r="E9" s="5">
        <v>192.4</v>
      </c>
      <c r="F9" s="5">
        <v>188.7</v>
      </c>
      <c r="G9" s="5">
        <v>186.5</v>
      </c>
      <c r="H9" s="5">
        <v>188.9</v>
      </c>
      <c r="I9" s="5">
        <v>188.5</v>
      </c>
      <c r="J9" s="5">
        <v>187.2</v>
      </c>
      <c r="K9" s="5">
        <v>179.3</v>
      </c>
      <c r="L9" s="5">
        <v>179.2</v>
      </c>
      <c r="M9" s="5">
        <v>174.9</v>
      </c>
      <c r="N9" s="5">
        <v>170</v>
      </c>
      <c r="O9" s="47">
        <f t="shared" si="1"/>
        <v>-2.5385764061722219E-2</v>
      </c>
      <c r="P9" s="47">
        <f t="shared" si="0"/>
        <v>-1.7364657814096043E-2</v>
      </c>
      <c r="Q9" s="47">
        <f t="shared" si="0"/>
        <v>-1.9230769230769319E-2</v>
      </c>
      <c r="R9" s="47">
        <f t="shared" si="0"/>
        <v>-1.1658717541070422E-2</v>
      </c>
      <c r="S9" s="47">
        <f t="shared" si="0"/>
        <v>1.286863270777483E-2</v>
      </c>
      <c r="T9" s="47">
        <f t="shared" si="0"/>
        <v>-2.1175224986765785E-3</v>
      </c>
      <c r="U9" s="47">
        <f t="shared" si="0"/>
        <v>-6.8965517241379917E-3</v>
      </c>
      <c r="V9" s="47">
        <f t="shared" si="0"/>
        <v>-4.2200854700854579E-2</v>
      </c>
      <c r="W9" s="47">
        <f t="shared" si="0"/>
        <v>-5.5772448410497898E-4</v>
      </c>
      <c r="X9" s="47">
        <f t="shared" si="0"/>
        <v>-2.3995535714285622E-2</v>
      </c>
      <c r="Y9" s="47">
        <f t="shared" si="0"/>
        <v>-2.801600914808465E-2</v>
      </c>
      <c r="Z9" s="18">
        <f t="shared" si="2"/>
        <v>-0.17902665121668601</v>
      </c>
    </row>
    <row r="10" spans="1:26" x14ac:dyDescent="0.3">
      <c r="A10" s="147"/>
      <c r="B10" s="43" t="s">
        <v>14</v>
      </c>
      <c r="C10" s="5">
        <v>183.9</v>
      </c>
      <c r="D10" s="5">
        <v>185.2</v>
      </c>
      <c r="E10" s="5">
        <v>186.3</v>
      </c>
      <c r="F10" s="5">
        <v>187.4</v>
      </c>
      <c r="G10" s="5">
        <v>188.3</v>
      </c>
      <c r="H10" s="5">
        <v>189.5</v>
      </c>
      <c r="I10" s="5">
        <v>190.3</v>
      </c>
      <c r="J10" s="5">
        <v>191.2</v>
      </c>
      <c r="K10" s="5">
        <v>193</v>
      </c>
      <c r="L10" s="5">
        <v>193</v>
      </c>
      <c r="M10" s="5">
        <v>193.5</v>
      </c>
      <c r="N10" s="5">
        <v>194.2</v>
      </c>
      <c r="O10" s="47">
        <f t="shared" si="1"/>
        <v>7.0690592713430287E-3</v>
      </c>
      <c r="P10" s="47">
        <f t="shared" si="0"/>
        <v>5.9395248380130824E-3</v>
      </c>
      <c r="Q10" s="47">
        <f t="shared" si="0"/>
        <v>5.9044551798174676E-3</v>
      </c>
      <c r="R10" s="47">
        <f t="shared" si="0"/>
        <v>4.8025613660619302E-3</v>
      </c>
      <c r="S10" s="47">
        <f t="shared" si="0"/>
        <v>6.3728093467869812E-3</v>
      </c>
      <c r="T10" s="47">
        <f t="shared" si="0"/>
        <v>4.2216358839050729E-3</v>
      </c>
      <c r="U10" s="47">
        <f t="shared" si="0"/>
        <v>4.7293746715710832E-3</v>
      </c>
      <c r="V10" s="47">
        <f t="shared" si="0"/>
        <v>9.4142259414226534E-3</v>
      </c>
      <c r="W10" s="47">
        <f t="shared" si="0"/>
        <v>0</v>
      </c>
      <c r="X10" s="47">
        <f t="shared" si="0"/>
        <v>2.5906735751295338E-3</v>
      </c>
      <c r="Y10" s="47">
        <f t="shared" si="0"/>
        <v>3.6175710594314658E-3</v>
      </c>
      <c r="Z10" s="18">
        <f t="shared" si="2"/>
        <v>5.9675550405561897E-2</v>
      </c>
    </row>
    <row r="11" spans="1:26" x14ac:dyDescent="0.3">
      <c r="A11" s="147"/>
      <c r="B11" s="43" t="s">
        <v>10</v>
      </c>
      <c r="C11" s="5">
        <v>164.3</v>
      </c>
      <c r="D11" s="5">
        <v>164.3</v>
      </c>
      <c r="E11" s="5">
        <v>167.2</v>
      </c>
      <c r="F11" s="5">
        <v>169.1</v>
      </c>
      <c r="G11" s="5">
        <v>169.8</v>
      </c>
      <c r="H11" s="5">
        <v>170.5</v>
      </c>
      <c r="I11" s="5">
        <v>170.8</v>
      </c>
      <c r="J11" s="5">
        <v>170.9</v>
      </c>
      <c r="K11" s="5">
        <v>171</v>
      </c>
      <c r="L11" s="5">
        <v>171.1</v>
      </c>
      <c r="M11" s="5">
        <v>173.4</v>
      </c>
      <c r="N11" s="5">
        <v>175.6</v>
      </c>
      <c r="O11" s="47">
        <f t="shared" si="1"/>
        <v>0</v>
      </c>
      <c r="P11" s="47">
        <f t="shared" si="0"/>
        <v>1.7650639074862917E-2</v>
      </c>
      <c r="Q11" s="47">
        <f t="shared" si="0"/>
        <v>1.1363636363636399E-2</v>
      </c>
      <c r="R11" s="47">
        <f t="shared" si="0"/>
        <v>4.1395623891189656E-3</v>
      </c>
      <c r="S11" s="47">
        <f t="shared" si="0"/>
        <v>4.1224970553591792E-3</v>
      </c>
      <c r="T11" s="47">
        <f t="shared" si="0"/>
        <v>1.7595307917889231E-3</v>
      </c>
      <c r="U11" s="47">
        <f t="shared" si="0"/>
        <v>5.854800936767817E-4</v>
      </c>
      <c r="V11" s="47">
        <f t="shared" si="0"/>
        <v>5.8513750731418557E-4</v>
      </c>
      <c r="W11" s="47">
        <f t="shared" si="0"/>
        <v>5.8479532163739363E-4</v>
      </c>
      <c r="X11" s="47">
        <f t="shared" si="0"/>
        <v>1.3442431326709593E-2</v>
      </c>
      <c r="Y11" s="47">
        <f t="shared" si="0"/>
        <v>1.2687427912341341E-2</v>
      </c>
      <c r="Z11" s="18">
        <f t="shared" si="2"/>
        <v>6.5469293163383444E-2</v>
      </c>
    </row>
    <row r="12" spans="1:26" x14ac:dyDescent="0.3">
      <c r="A12" s="147"/>
      <c r="B12" s="43" t="s">
        <v>12</v>
      </c>
      <c r="C12" s="5">
        <v>187.1</v>
      </c>
      <c r="D12" s="5">
        <v>190</v>
      </c>
      <c r="E12" s="5">
        <v>193.6</v>
      </c>
      <c r="F12" s="5">
        <v>197.3</v>
      </c>
      <c r="G12" s="5">
        <v>199.9</v>
      </c>
      <c r="H12" s="5">
        <v>202.8</v>
      </c>
      <c r="I12" s="5">
        <v>205.2</v>
      </c>
      <c r="J12" s="5">
        <v>208.4</v>
      </c>
      <c r="K12" s="5">
        <v>209.7</v>
      </c>
      <c r="L12" s="5">
        <v>209.7</v>
      </c>
      <c r="M12" s="5">
        <v>212.9</v>
      </c>
      <c r="N12" s="5">
        <v>218</v>
      </c>
      <c r="O12" s="47">
        <f t="shared" si="1"/>
        <v>1.5499732763228252E-2</v>
      </c>
      <c r="P12" s="47">
        <f t="shared" si="0"/>
        <v>1.8947368421052602E-2</v>
      </c>
      <c r="Q12" s="47">
        <f t="shared" si="0"/>
        <v>1.9111570247933973E-2</v>
      </c>
      <c r="R12" s="47">
        <f t="shared" si="0"/>
        <v>1.3177901672579798E-2</v>
      </c>
      <c r="S12" s="47">
        <f t="shared" si="0"/>
        <v>1.4507253626813434E-2</v>
      </c>
      <c r="T12" s="47">
        <f t="shared" si="0"/>
        <v>1.1834319526627106E-2</v>
      </c>
      <c r="U12" s="47">
        <f t="shared" si="0"/>
        <v>1.5594541910331468E-2</v>
      </c>
      <c r="V12" s="47">
        <f t="shared" si="0"/>
        <v>6.2380038387715112E-3</v>
      </c>
      <c r="W12" s="47">
        <f t="shared" si="0"/>
        <v>0</v>
      </c>
      <c r="X12" s="47">
        <f t="shared" si="0"/>
        <v>1.5259895088221351E-2</v>
      </c>
      <c r="Y12" s="47">
        <f t="shared" si="0"/>
        <v>2.3954908407703118E-2</v>
      </c>
      <c r="Z12" s="18">
        <f>(N12-C12)/C$16</f>
        <v>0.17902665121668601</v>
      </c>
    </row>
    <row r="13" spans="1:26" x14ac:dyDescent="0.3">
      <c r="A13" s="147"/>
      <c r="B13" s="43" t="s">
        <v>11</v>
      </c>
      <c r="C13" s="5">
        <v>119.9</v>
      </c>
      <c r="D13" s="5">
        <v>120</v>
      </c>
      <c r="E13" s="5">
        <v>120.9</v>
      </c>
      <c r="F13" s="5">
        <v>121.6</v>
      </c>
      <c r="G13" s="5">
        <v>121.9</v>
      </c>
      <c r="H13" s="5">
        <v>122.1</v>
      </c>
      <c r="I13" s="5">
        <v>121.8</v>
      </c>
      <c r="J13" s="5">
        <v>121.1</v>
      </c>
      <c r="K13" s="5">
        <v>120</v>
      </c>
      <c r="L13" s="5">
        <v>120</v>
      </c>
      <c r="M13" s="5">
        <v>121.3</v>
      </c>
      <c r="N13" s="5">
        <v>122.7</v>
      </c>
      <c r="O13" s="47">
        <f t="shared" si="1"/>
        <v>8.3402835696408937E-4</v>
      </c>
      <c r="P13" s="47">
        <f t="shared" si="0"/>
        <v>7.5000000000000474E-3</v>
      </c>
      <c r="Q13" s="47">
        <f t="shared" si="0"/>
        <v>5.7899090157153728E-3</v>
      </c>
      <c r="R13" s="47">
        <f t="shared" si="0"/>
        <v>2.4671052631579883E-3</v>
      </c>
      <c r="S13" s="47">
        <f t="shared" si="0"/>
        <v>1.640689089417462E-3</v>
      </c>
      <c r="T13" s="47">
        <f t="shared" si="0"/>
        <v>-2.457002457002434E-3</v>
      </c>
      <c r="U13" s="47">
        <f t="shared" si="0"/>
        <v>-5.7471264367816325E-3</v>
      </c>
      <c r="V13" s="47">
        <f t="shared" si="0"/>
        <v>-9.0834021469859156E-3</v>
      </c>
      <c r="W13" s="47">
        <f t="shared" si="0"/>
        <v>0</v>
      </c>
      <c r="X13" s="47">
        <f t="shared" si="0"/>
        <v>1.0833333333333309E-2</v>
      </c>
      <c r="Y13" s="47">
        <f t="shared" si="0"/>
        <v>1.1541632316570533E-2</v>
      </c>
      <c r="Z13" s="18">
        <f t="shared" si="2"/>
        <v>1.6222479721900333E-2</v>
      </c>
    </row>
    <row r="14" spans="1:26" x14ac:dyDescent="0.3">
      <c r="A14" s="147"/>
      <c r="B14" s="43" t="s">
        <v>9</v>
      </c>
      <c r="C14" s="5">
        <v>182.3</v>
      </c>
      <c r="D14" s="5">
        <v>182.1</v>
      </c>
      <c r="E14" s="5">
        <v>186.7</v>
      </c>
      <c r="F14" s="5">
        <v>191.8</v>
      </c>
      <c r="G14" s="5">
        <v>199.7</v>
      </c>
      <c r="H14" s="5">
        <v>183.1</v>
      </c>
      <c r="I14" s="5">
        <v>159.9</v>
      </c>
      <c r="J14" s="5">
        <v>153.9</v>
      </c>
      <c r="K14" s="5">
        <v>152.69999999999999</v>
      </c>
      <c r="L14" s="5">
        <v>152.80000000000001</v>
      </c>
      <c r="M14" s="5">
        <v>155.4</v>
      </c>
      <c r="N14" s="5">
        <v>161</v>
      </c>
      <c r="O14" s="47">
        <f t="shared" si="1"/>
        <v>-1.0970927043336097E-3</v>
      </c>
      <c r="P14" s="47">
        <f t="shared" si="0"/>
        <v>2.5260845689181737E-2</v>
      </c>
      <c r="Q14" s="47">
        <f t="shared" si="0"/>
        <v>2.7316550615961558E-2</v>
      </c>
      <c r="R14" s="47">
        <f t="shared" si="0"/>
        <v>4.118873826903012E-2</v>
      </c>
      <c r="S14" s="47">
        <f t="shared" si="0"/>
        <v>-8.3124687030545791E-2</v>
      </c>
      <c r="T14" s="47">
        <f t="shared" si="0"/>
        <v>-0.12670671764063349</v>
      </c>
      <c r="U14" s="47">
        <f t="shared" si="0"/>
        <v>-3.7523452157598496E-2</v>
      </c>
      <c r="V14" s="47">
        <f t="shared" si="0"/>
        <v>-7.7972709551658026E-3</v>
      </c>
      <c r="W14" s="47">
        <f t="shared" si="0"/>
        <v>6.5487884741337755E-4</v>
      </c>
      <c r="X14" s="47">
        <f t="shared" si="0"/>
        <v>1.7015706806282685E-2</v>
      </c>
      <c r="Y14" s="47">
        <f t="shared" si="0"/>
        <v>3.6036036036036001E-2</v>
      </c>
      <c r="Z14" s="18">
        <f>(N14-C14)/C$16</f>
        <v>-0.12340672074159914</v>
      </c>
    </row>
    <row r="15" spans="1:26" ht="15" thickBot="1" x14ac:dyDescent="0.35">
      <c r="B15" s="44" t="s">
        <v>193</v>
      </c>
      <c r="C15" s="51">
        <f>AVERAGE(C2:C14)</f>
        <v>173.99230769230775</v>
      </c>
      <c r="D15" s="51">
        <f t="shared" ref="D15:N15" si="3">AVERAGE(D2:D14)</f>
        <v>174.33076923076922</v>
      </c>
      <c r="E15" s="51">
        <f t="shared" si="3"/>
        <v>174.55384615384614</v>
      </c>
      <c r="F15" s="51">
        <f t="shared" si="3"/>
        <v>175.4538461538462</v>
      </c>
      <c r="G15" s="51">
        <f t="shared" si="3"/>
        <v>176.71538461538461</v>
      </c>
      <c r="H15" s="51">
        <f t="shared" si="3"/>
        <v>176.67692307692309</v>
      </c>
      <c r="I15" s="51">
        <f t="shared" si="3"/>
        <v>175.64615384615385</v>
      </c>
      <c r="J15" s="51">
        <f t="shared" si="3"/>
        <v>176.36153846153849</v>
      </c>
      <c r="K15" s="51">
        <f t="shared" si="3"/>
        <v>175.31538461538457</v>
      </c>
      <c r="L15" s="51">
        <f t="shared" si="3"/>
        <v>175.32307692307691</v>
      </c>
      <c r="M15" s="51">
        <f t="shared" si="3"/>
        <v>176.12307692307695</v>
      </c>
      <c r="N15" s="51">
        <f t="shared" si="3"/>
        <v>177.45384615384617</v>
      </c>
      <c r="O15" s="48">
        <f>AVERAGE(O2:O14)</f>
        <v>2.9292488191079787E-3</v>
      </c>
      <c r="P15" s="48">
        <f t="shared" ref="P15:Y15" si="4">AVERAGE(P2:P14)</f>
        <v>2.2151266396544713E-3</v>
      </c>
      <c r="Q15" s="48">
        <f t="shared" si="4"/>
        <v>5.0912591260445011E-3</v>
      </c>
      <c r="R15" s="48">
        <f t="shared" si="4"/>
        <v>6.799409786256972E-3</v>
      </c>
      <c r="S15" s="48">
        <f t="shared" si="4"/>
        <v>6.9249655641383029E-4</v>
      </c>
      <c r="T15" s="48">
        <f t="shared" si="4"/>
        <v>-5.7928890914574543E-3</v>
      </c>
      <c r="U15" s="48">
        <f t="shared" si="4"/>
        <v>3.3243925343684568E-3</v>
      </c>
      <c r="V15" s="48">
        <f t="shared" si="4"/>
        <v>-4.5918953094523868E-3</v>
      </c>
      <c r="W15" s="48">
        <f t="shared" si="4"/>
        <v>5.2457668072753249E-5</v>
      </c>
      <c r="X15" s="48">
        <f t="shared" si="4"/>
        <v>4.7950228778423677E-3</v>
      </c>
      <c r="Y15" s="48">
        <f t="shared" si="4"/>
        <v>7.4545442229651719E-3</v>
      </c>
      <c r="Z15" s="47">
        <f t="shared" ref="Z15" si="5">(N15-C15)/C$48</f>
        <v>2.0195673637913795E-2</v>
      </c>
    </row>
    <row r="16" spans="1:26" ht="15" thickTop="1" x14ac:dyDescent="0.3">
      <c r="B16" s="49" t="s">
        <v>194</v>
      </c>
      <c r="C16" s="31">
        <v>172.6</v>
      </c>
      <c r="D16" s="31">
        <v>173.4</v>
      </c>
      <c r="E16" s="31">
        <v>174.3</v>
      </c>
      <c r="F16" s="31">
        <v>175.3</v>
      </c>
      <c r="G16" s="31">
        <v>176.7</v>
      </c>
      <c r="H16" s="31">
        <v>176.5</v>
      </c>
      <c r="I16" s="31">
        <v>175.7</v>
      </c>
      <c r="J16" s="31">
        <v>176.5</v>
      </c>
      <c r="K16" s="31">
        <v>177.2</v>
      </c>
      <c r="L16" s="31">
        <v>177.2</v>
      </c>
      <c r="M16" s="31">
        <v>178.1</v>
      </c>
      <c r="N16" s="31">
        <v>179.1</v>
      </c>
    </row>
    <row r="20" spans="15:15" x14ac:dyDescent="0.3">
      <c r="O20" s="50"/>
    </row>
    <row r="21" spans="15:15" x14ac:dyDescent="0.3">
      <c r="O21" s="50"/>
    </row>
    <row r="22" spans="15:15" x14ac:dyDescent="0.3">
      <c r="O22" s="50"/>
    </row>
    <row r="23" spans="15:15" x14ac:dyDescent="0.3">
      <c r="O23" s="50"/>
    </row>
    <row r="24" spans="15:15" x14ac:dyDescent="0.3">
      <c r="O24" s="50"/>
    </row>
    <row r="25" spans="15:15" x14ac:dyDescent="0.3">
      <c r="O25" s="50"/>
    </row>
    <row r="26" spans="15:15" x14ac:dyDescent="0.3">
      <c r="O26" s="50"/>
    </row>
    <row r="27" spans="15:15" x14ac:dyDescent="0.3">
      <c r="O27" s="50"/>
    </row>
    <row r="28" spans="15:15" x14ac:dyDescent="0.3">
      <c r="O28" s="50"/>
    </row>
    <row r="29" spans="15:15" x14ac:dyDescent="0.3">
      <c r="O29" s="50"/>
    </row>
    <row r="30" spans="15:15" x14ac:dyDescent="0.3">
      <c r="O30" s="50"/>
    </row>
    <row r="33" spans="1:26" x14ac:dyDescent="0.3">
      <c r="B33" s="99" t="s">
        <v>33</v>
      </c>
      <c r="C33" s="45">
        <v>44713</v>
      </c>
      <c r="D33" s="45">
        <v>44743</v>
      </c>
      <c r="E33" s="45">
        <v>44774</v>
      </c>
      <c r="F33" s="45">
        <v>44805</v>
      </c>
      <c r="G33" s="45">
        <v>44835</v>
      </c>
      <c r="H33" s="45">
        <v>44866</v>
      </c>
      <c r="I33" s="45">
        <v>44896</v>
      </c>
      <c r="J33" s="45">
        <v>44927</v>
      </c>
      <c r="K33" s="45">
        <v>44958</v>
      </c>
      <c r="L33" s="45">
        <v>44986</v>
      </c>
      <c r="M33" s="45">
        <v>45017</v>
      </c>
      <c r="N33" s="45">
        <v>45047</v>
      </c>
      <c r="O33" s="46">
        <v>44743</v>
      </c>
      <c r="P33" s="46">
        <v>44774</v>
      </c>
      <c r="Q33" s="46">
        <v>44805</v>
      </c>
      <c r="R33" s="46">
        <v>44835</v>
      </c>
      <c r="S33" s="46">
        <v>44866</v>
      </c>
      <c r="T33" s="46">
        <v>44896</v>
      </c>
      <c r="U33" s="46">
        <v>44927</v>
      </c>
      <c r="V33" s="46">
        <v>44958</v>
      </c>
      <c r="W33" s="46">
        <v>44986</v>
      </c>
      <c r="X33" s="46">
        <v>45017</v>
      </c>
      <c r="Y33" s="46">
        <v>45047</v>
      </c>
      <c r="Z33" s="52" t="s">
        <v>195</v>
      </c>
    </row>
    <row r="34" spans="1:26" x14ac:dyDescent="0.3">
      <c r="A34" s="146" t="s">
        <v>179</v>
      </c>
      <c r="B34" s="43" t="s">
        <v>3</v>
      </c>
      <c r="C34" s="5">
        <v>157.5</v>
      </c>
      <c r="D34" s="5">
        <v>159.30000000000001</v>
      </c>
      <c r="E34" s="5">
        <v>162.1</v>
      </c>
      <c r="F34" s="5">
        <v>164.9</v>
      </c>
      <c r="G34" s="5">
        <v>166.4</v>
      </c>
      <c r="H34" s="5">
        <v>168.4</v>
      </c>
      <c r="I34" s="5">
        <v>170.2</v>
      </c>
      <c r="J34" s="5">
        <v>173.3</v>
      </c>
      <c r="K34" s="5">
        <v>174.7</v>
      </c>
      <c r="L34" s="5">
        <v>174.7</v>
      </c>
      <c r="M34" s="5">
        <v>174.8</v>
      </c>
      <c r="N34" s="5">
        <v>174.7</v>
      </c>
      <c r="O34" s="47">
        <f>(D34-C34)/C34</f>
        <v>1.1428571428571501E-2</v>
      </c>
      <c r="P34" s="47">
        <f t="shared" ref="P34:Y46" si="6">(E34-D34)/D34</f>
        <v>1.7576898932831028E-2</v>
      </c>
      <c r="Q34" s="47">
        <f t="shared" si="6"/>
        <v>1.7273288093769348E-2</v>
      </c>
      <c r="R34" s="47">
        <f t="shared" si="6"/>
        <v>9.0964220739842318E-3</v>
      </c>
      <c r="S34" s="47">
        <f t="shared" si="6"/>
        <v>1.2019230769230768E-2</v>
      </c>
      <c r="T34" s="47">
        <f t="shared" si="6"/>
        <v>1.0688836104512963E-2</v>
      </c>
      <c r="U34" s="47">
        <f t="shared" si="6"/>
        <v>1.821386603995313E-2</v>
      </c>
      <c r="V34" s="47">
        <f t="shared" si="6"/>
        <v>8.078476630121045E-3</v>
      </c>
      <c r="W34" s="47">
        <f t="shared" si="6"/>
        <v>0</v>
      </c>
      <c r="X34" s="47">
        <f t="shared" si="6"/>
        <v>5.7240984544947189E-4</v>
      </c>
      <c r="Y34" s="47">
        <f t="shared" si="6"/>
        <v>-5.7208237986283023E-4</v>
      </c>
      <c r="Z34" s="18">
        <f>(N34-C34)/C$48</f>
        <v>0.1003500583430571</v>
      </c>
    </row>
    <row r="35" spans="1:26" x14ac:dyDescent="0.3">
      <c r="A35" s="147"/>
      <c r="B35" s="43" t="s">
        <v>5</v>
      </c>
      <c r="C35" s="5">
        <v>172.8</v>
      </c>
      <c r="D35" s="5">
        <v>176.6</v>
      </c>
      <c r="E35" s="5">
        <v>170.6</v>
      </c>
      <c r="F35" s="5">
        <v>170.9</v>
      </c>
      <c r="G35" s="5">
        <v>171.9</v>
      </c>
      <c r="H35" s="5">
        <v>183.2</v>
      </c>
      <c r="I35" s="5">
        <v>191.9</v>
      </c>
      <c r="J35" s="5">
        <v>197</v>
      </c>
      <c r="K35" s="5">
        <v>177.2</v>
      </c>
      <c r="L35" s="5">
        <v>177.2</v>
      </c>
      <c r="M35" s="5">
        <v>172.4</v>
      </c>
      <c r="N35" s="5">
        <v>176.7</v>
      </c>
      <c r="O35" s="47">
        <f t="shared" ref="O35:O46" si="7">(D35-C35)/C35</f>
        <v>2.1990740740740641E-2</v>
      </c>
      <c r="P35" s="47">
        <f t="shared" si="6"/>
        <v>-3.3975084937712348E-2</v>
      </c>
      <c r="Q35" s="47">
        <f t="shared" si="6"/>
        <v>1.7584994138335954E-3</v>
      </c>
      <c r="R35" s="47">
        <f t="shared" si="6"/>
        <v>5.8513750731421883E-3</v>
      </c>
      <c r="S35" s="47">
        <f t="shared" si="6"/>
        <v>6.5735892961023751E-2</v>
      </c>
      <c r="T35" s="47">
        <f t="shared" si="6"/>
        <v>4.7489082969432411E-2</v>
      </c>
      <c r="U35" s="47">
        <f t="shared" si="6"/>
        <v>2.6576341844710756E-2</v>
      </c>
      <c r="V35" s="47">
        <f t="shared" si="6"/>
        <v>-0.10050761421319802</v>
      </c>
      <c r="W35" s="47">
        <f t="shared" si="6"/>
        <v>0</v>
      </c>
      <c r="X35" s="47">
        <f t="shared" si="6"/>
        <v>-2.7088036117381396E-2</v>
      </c>
      <c r="Y35" s="47">
        <f t="shared" si="6"/>
        <v>2.4941995359628672E-2</v>
      </c>
      <c r="Z35" s="18">
        <f t="shared" ref="Z35:Z46" si="8">(N35-C35)/C$48</f>
        <v>2.2753792298716321E-2</v>
      </c>
    </row>
    <row r="36" spans="1:26" x14ac:dyDescent="0.3">
      <c r="A36" s="147"/>
      <c r="B36" s="43" t="s">
        <v>15</v>
      </c>
      <c r="C36" s="5">
        <v>179.3</v>
      </c>
      <c r="D36" s="5">
        <v>179.4</v>
      </c>
      <c r="E36" s="5">
        <v>180.4</v>
      </c>
      <c r="F36" s="5">
        <v>181.8</v>
      </c>
      <c r="G36" s="5">
        <v>183.3</v>
      </c>
      <c r="H36" s="5">
        <v>181.3</v>
      </c>
      <c r="I36" s="5">
        <v>178.6</v>
      </c>
      <c r="J36" s="5">
        <v>179.5</v>
      </c>
      <c r="K36" s="5">
        <v>180.7</v>
      </c>
      <c r="L36" s="5">
        <v>180.8</v>
      </c>
      <c r="M36" s="5">
        <v>182.1</v>
      </c>
      <c r="N36" s="5">
        <v>183.1</v>
      </c>
      <c r="O36" s="47">
        <f t="shared" si="7"/>
        <v>5.5772448410482047E-4</v>
      </c>
      <c r="P36" s="47">
        <f t="shared" si="6"/>
        <v>5.5741360089186171E-3</v>
      </c>
      <c r="Q36" s="47">
        <f t="shared" si="6"/>
        <v>7.7605321507760849E-3</v>
      </c>
      <c r="R36" s="47">
        <f t="shared" si="6"/>
        <v>8.2508250825082501E-3</v>
      </c>
      <c r="S36" s="47">
        <f t="shared" si="6"/>
        <v>-1.0911074740861974E-2</v>
      </c>
      <c r="T36" s="47">
        <f t="shared" si="6"/>
        <v>-1.4892443463872128E-2</v>
      </c>
      <c r="U36" s="47">
        <f t="shared" si="6"/>
        <v>5.0391937290033915E-3</v>
      </c>
      <c r="V36" s="47">
        <f t="shared" si="6"/>
        <v>6.6852367688021649E-3</v>
      </c>
      <c r="W36" s="47">
        <f t="shared" si="6"/>
        <v>5.5340343110139867E-4</v>
      </c>
      <c r="X36" s="47">
        <f t="shared" si="6"/>
        <v>7.1902654867255691E-3</v>
      </c>
      <c r="Y36" s="47">
        <f t="shared" si="6"/>
        <v>5.4914881933003845E-3</v>
      </c>
      <c r="Z36" s="18">
        <f t="shared" si="8"/>
        <v>2.2170361726954392E-2</v>
      </c>
    </row>
    <row r="37" spans="1:26" x14ac:dyDescent="0.3">
      <c r="A37" s="147"/>
      <c r="B37" s="43" t="s">
        <v>8</v>
      </c>
      <c r="C37" s="5">
        <v>174.1</v>
      </c>
      <c r="D37" s="5">
        <v>179.5</v>
      </c>
      <c r="E37" s="5">
        <v>177.1</v>
      </c>
      <c r="F37" s="5">
        <v>167.5</v>
      </c>
      <c r="G37" s="5">
        <v>165.7</v>
      </c>
      <c r="H37" s="5">
        <v>162.6</v>
      </c>
      <c r="I37" s="5">
        <v>159.5</v>
      </c>
      <c r="J37" s="5">
        <v>160.5</v>
      </c>
      <c r="K37" s="5">
        <v>172.1</v>
      </c>
      <c r="L37" s="5">
        <v>172.1</v>
      </c>
      <c r="M37" s="5">
        <v>179.2</v>
      </c>
      <c r="N37" s="5">
        <v>175.8</v>
      </c>
      <c r="O37" s="47">
        <f t="shared" si="7"/>
        <v>3.1016657093624389E-2</v>
      </c>
      <c r="P37" s="47">
        <f t="shared" si="6"/>
        <v>-1.3370473537604488E-2</v>
      </c>
      <c r="Q37" s="47">
        <f t="shared" si="6"/>
        <v>-5.4206662902315045E-2</v>
      </c>
      <c r="R37" s="47">
        <f t="shared" si="6"/>
        <v>-1.0746268656716487E-2</v>
      </c>
      <c r="S37" s="47">
        <f t="shared" si="6"/>
        <v>-1.8708509354254645E-2</v>
      </c>
      <c r="T37" s="47">
        <f t="shared" si="6"/>
        <v>-1.9065190651906486E-2</v>
      </c>
      <c r="U37" s="47">
        <f t="shared" si="6"/>
        <v>6.269592476489028E-3</v>
      </c>
      <c r="V37" s="47">
        <f t="shared" si="6"/>
        <v>7.2274143302180655E-2</v>
      </c>
      <c r="W37" s="47">
        <f t="shared" si="6"/>
        <v>0</v>
      </c>
      <c r="X37" s="47">
        <f t="shared" si="6"/>
        <v>4.1255084253341047E-2</v>
      </c>
      <c r="Y37" s="47">
        <f t="shared" si="6"/>
        <v>-1.8973214285714159E-2</v>
      </c>
      <c r="Z37" s="18">
        <f t="shared" si="8"/>
        <v>9.9183197199534251E-3</v>
      </c>
    </row>
    <row r="38" spans="1:26" x14ac:dyDescent="0.3">
      <c r="A38" s="147"/>
      <c r="B38" s="43" t="s">
        <v>4</v>
      </c>
      <c r="C38" s="5">
        <v>223.4</v>
      </c>
      <c r="D38" s="5">
        <v>217.1</v>
      </c>
      <c r="E38" s="5">
        <v>210.9</v>
      </c>
      <c r="F38" s="5">
        <v>213.7</v>
      </c>
      <c r="G38" s="5">
        <v>214.9</v>
      </c>
      <c r="H38" s="5">
        <v>213.4</v>
      </c>
      <c r="I38" s="5">
        <v>212.9</v>
      </c>
      <c r="J38" s="5">
        <v>215.2</v>
      </c>
      <c r="K38" s="5">
        <v>212.2</v>
      </c>
      <c r="L38" s="5">
        <v>212.2</v>
      </c>
      <c r="M38" s="5">
        <v>213.7</v>
      </c>
      <c r="N38" s="5">
        <v>219.4</v>
      </c>
      <c r="O38" s="47">
        <f t="shared" si="7"/>
        <v>-2.8200537153088682E-2</v>
      </c>
      <c r="P38" s="47">
        <f t="shared" si="6"/>
        <v>-2.8558268079226113E-2</v>
      </c>
      <c r="Q38" s="47">
        <f t="shared" si="6"/>
        <v>1.3276434329065827E-2</v>
      </c>
      <c r="R38" s="47">
        <f t="shared" si="6"/>
        <v>5.6153486195602113E-3</v>
      </c>
      <c r="S38" s="47">
        <f t="shared" si="6"/>
        <v>-6.9799906933457421E-3</v>
      </c>
      <c r="T38" s="47">
        <f t="shared" si="6"/>
        <v>-2.3430178069353325E-3</v>
      </c>
      <c r="U38" s="47">
        <f t="shared" si="6"/>
        <v>1.0803193987787613E-2</v>
      </c>
      <c r="V38" s="47">
        <f t="shared" si="6"/>
        <v>-1.3940520446096656E-2</v>
      </c>
      <c r="W38" s="47">
        <f t="shared" si="6"/>
        <v>0</v>
      </c>
      <c r="X38" s="47">
        <f t="shared" si="6"/>
        <v>7.068803016022621E-3</v>
      </c>
      <c r="Y38" s="47">
        <f t="shared" si="6"/>
        <v>2.6672905942910705E-2</v>
      </c>
      <c r="Z38" s="18">
        <f t="shared" si="8"/>
        <v>-2.3337222870478413E-2</v>
      </c>
    </row>
    <row r="39" spans="1:26" x14ac:dyDescent="0.3">
      <c r="A39" s="147"/>
      <c r="B39" s="43" t="s">
        <v>6</v>
      </c>
      <c r="C39" s="5">
        <v>166.4</v>
      </c>
      <c r="D39" s="5">
        <v>167.1</v>
      </c>
      <c r="E39" s="5">
        <v>168.4</v>
      </c>
      <c r="F39" s="5">
        <v>170.1</v>
      </c>
      <c r="G39" s="5">
        <v>171</v>
      </c>
      <c r="H39" s="5">
        <v>172.3</v>
      </c>
      <c r="I39" s="5">
        <v>173.9</v>
      </c>
      <c r="J39" s="5">
        <v>175.2</v>
      </c>
      <c r="K39" s="5">
        <v>177.9</v>
      </c>
      <c r="L39" s="5">
        <v>177.9</v>
      </c>
      <c r="M39" s="5">
        <v>178.8</v>
      </c>
      <c r="N39" s="5">
        <v>179.4</v>
      </c>
      <c r="O39" s="47">
        <f t="shared" si="7"/>
        <v>4.2067307692307005E-3</v>
      </c>
      <c r="P39" s="47">
        <f t="shared" si="6"/>
        <v>7.7797725912627852E-3</v>
      </c>
      <c r="Q39" s="47">
        <f t="shared" si="6"/>
        <v>1.0095011876484494E-2</v>
      </c>
      <c r="R39" s="47">
        <f t="shared" si="6"/>
        <v>5.2910052910053245E-3</v>
      </c>
      <c r="S39" s="47">
        <f t="shared" si="6"/>
        <v>7.6023391812866164E-3</v>
      </c>
      <c r="T39" s="47">
        <f t="shared" si="6"/>
        <v>9.286128845037692E-3</v>
      </c>
      <c r="U39" s="47">
        <f t="shared" si="6"/>
        <v>7.4755606670499301E-3</v>
      </c>
      <c r="V39" s="47">
        <f t="shared" si="6"/>
        <v>1.5410958904109687E-2</v>
      </c>
      <c r="W39" s="47">
        <f t="shared" si="6"/>
        <v>0</v>
      </c>
      <c r="X39" s="47">
        <f t="shared" si="6"/>
        <v>5.0590219224283623E-3</v>
      </c>
      <c r="Y39" s="47">
        <f t="shared" si="6"/>
        <v>3.355704697986545E-3</v>
      </c>
      <c r="Z39" s="18">
        <f t="shared" si="8"/>
        <v>7.5845974329054835E-2</v>
      </c>
    </row>
    <row r="40" spans="1:26" x14ac:dyDescent="0.3">
      <c r="A40" s="147"/>
      <c r="B40" s="43" t="s">
        <v>13</v>
      </c>
      <c r="C40" s="5">
        <v>159.1</v>
      </c>
      <c r="D40" s="5">
        <v>159.80000000000001</v>
      </c>
      <c r="E40" s="5">
        <v>160.5</v>
      </c>
      <c r="F40" s="5">
        <v>161.1</v>
      </c>
      <c r="G40" s="5">
        <v>161.6</v>
      </c>
      <c r="H40" s="5">
        <v>162.1</v>
      </c>
      <c r="I40" s="5">
        <v>162.80000000000001</v>
      </c>
      <c r="J40" s="5">
        <v>163.69999999999999</v>
      </c>
      <c r="K40" s="5">
        <v>164.9</v>
      </c>
      <c r="L40" s="5">
        <v>164.9</v>
      </c>
      <c r="M40" s="5">
        <v>165.5</v>
      </c>
      <c r="N40" s="5">
        <v>165.9</v>
      </c>
      <c r="O40" s="47">
        <f t="shared" si="7"/>
        <v>4.3997485857952051E-3</v>
      </c>
      <c r="P40" s="47">
        <f t="shared" si="6"/>
        <v>4.3804755944930451E-3</v>
      </c>
      <c r="Q40" s="47">
        <f t="shared" si="6"/>
        <v>3.7383177570093104E-3</v>
      </c>
      <c r="R40" s="47">
        <f t="shared" si="6"/>
        <v>3.1036623215394167E-3</v>
      </c>
      <c r="S40" s="47">
        <f t="shared" si="6"/>
        <v>3.0940594059405942E-3</v>
      </c>
      <c r="T40" s="47">
        <f t="shared" si="6"/>
        <v>4.3183220234424245E-3</v>
      </c>
      <c r="U40" s="47">
        <f t="shared" si="6"/>
        <v>5.5282555282553884E-3</v>
      </c>
      <c r="V40" s="47">
        <f t="shared" si="6"/>
        <v>7.3304825901039528E-3</v>
      </c>
      <c r="W40" s="47">
        <f t="shared" si="6"/>
        <v>0</v>
      </c>
      <c r="X40" s="47">
        <f t="shared" si="6"/>
        <v>3.6385688295936585E-3</v>
      </c>
      <c r="Y40" s="47">
        <f t="shared" si="6"/>
        <v>2.4169184290030554E-3</v>
      </c>
      <c r="Z40" s="18">
        <f t="shared" si="8"/>
        <v>3.9673278879813367E-2</v>
      </c>
    </row>
    <row r="41" spans="1:26" x14ac:dyDescent="0.3">
      <c r="A41" s="147"/>
      <c r="B41" s="43" t="s">
        <v>7</v>
      </c>
      <c r="C41" s="5">
        <v>188.6</v>
      </c>
      <c r="D41" s="5">
        <v>184.8</v>
      </c>
      <c r="E41" s="5">
        <v>182.5</v>
      </c>
      <c r="F41" s="5">
        <v>179.3</v>
      </c>
      <c r="G41" s="5">
        <v>177.7</v>
      </c>
      <c r="H41" s="5">
        <v>180</v>
      </c>
      <c r="I41" s="5">
        <v>179.1</v>
      </c>
      <c r="J41" s="5">
        <v>178</v>
      </c>
      <c r="K41" s="5">
        <v>172.2</v>
      </c>
      <c r="L41" s="5">
        <v>172.2</v>
      </c>
      <c r="M41" s="5">
        <v>168.7</v>
      </c>
      <c r="N41" s="5">
        <v>164.4</v>
      </c>
      <c r="O41" s="47">
        <f t="shared" si="7"/>
        <v>-2.014846235418867E-2</v>
      </c>
      <c r="P41" s="47">
        <f t="shared" si="6"/>
        <v>-1.2445887445887507E-2</v>
      </c>
      <c r="Q41" s="47">
        <f t="shared" si="6"/>
        <v>-1.7534246575342402E-2</v>
      </c>
      <c r="R41" s="47">
        <f t="shared" si="6"/>
        <v>-8.9235917456777607E-3</v>
      </c>
      <c r="S41" s="47">
        <f t="shared" si="6"/>
        <v>1.2943162633652288E-2</v>
      </c>
      <c r="T41" s="47">
        <f t="shared" si="6"/>
        <v>-5.0000000000000313E-3</v>
      </c>
      <c r="U41" s="47">
        <f t="shared" si="6"/>
        <v>-6.1418202121719398E-3</v>
      </c>
      <c r="V41" s="47">
        <f t="shared" si="6"/>
        <v>-3.2584269662921411E-2</v>
      </c>
      <c r="W41" s="47">
        <f t="shared" si="6"/>
        <v>0</v>
      </c>
      <c r="X41" s="47">
        <f t="shared" si="6"/>
        <v>-2.0325203252032523E-2</v>
      </c>
      <c r="Y41" s="47">
        <f t="shared" si="6"/>
        <v>-2.5489033787788874E-2</v>
      </c>
      <c r="Z41" s="18">
        <f t="shared" si="8"/>
        <v>-0.14119019836639432</v>
      </c>
    </row>
    <row r="42" spans="1:26" x14ac:dyDescent="0.3">
      <c r="A42" s="147"/>
      <c r="B42" s="43" t="s">
        <v>14</v>
      </c>
      <c r="C42" s="5">
        <v>186.3</v>
      </c>
      <c r="D42" s="5">
        <v>187.7</v>
      </c>
      <c r="E42" s="5">
        <v>188.9</v>
      </c>
      <c r="F42" s="5">
        <v>190.4</v>
      </c>
      <c r="G42" s="5">
        <v>191.5</v>
      </c>
      <c r="H42" s="5">
        <v>192.4</v>
      </c>
      <c r="I42" s="5">
        <v>193.3</v>
      </c>
      <c r="J42" s="5">
        <v>194.3</v>
      </c>
      <c r="K42" s="5">
        <v>196.6</v>
      </c>
      <c r="L42" s="5">
        <v>196.6</v>
      </c>
      <c r="M42" s="5">
        <v>197</v>
      </c>
      <c r="N42" s="5">
        <v>197.7</v>
      </c>
      <c r="O42" s="47">
        <f t="shared" si="7"/>
        <v>7.514761137949421E-3</v>
      </c>
      <c r="P42" s="47">
        <f t="shared" si="6"/>
        <v>6.3931806073522493E-3</v>
      </c>
      <c r="Q42" s="47">
        <f t="shared" si="6"/>
        <v>7.9407093700370572E-3</v>
      </c>
      <c r="R42" s="47">
        <f t="shared" si="6"/>
        <v>5.7773109243697178E-3</v>
      </c>
      <c r="S42" s="47">
        <f t="shared" si="6"/>
        <v>4.6997389033942858E-3</v>
      </c>
      <c r="T42" s="47">
        <f t="shared" si="6"/>
        <v>4.6777546777547075E-3</v>
      </c>
      <c r="U42" s="47">
        <f t="shared" si="6"/>
        <v>5.1733057423693739E-3</v>
      </c>
      <c r="V42" s="47">
        <f t="shared" si="6"/>
        <v>1.1837364899639644E-2</v>
      </c>
      <c r="W42" s="47">
        <f t="shared" si="6"/>
        <v>0</v>
      </c>
      <c r="X42" s="47">
        <f t="shared" si="6"/>
        <v>2.034587995930853E-3</v>
      </c>
      <c r="Y42" s="47">
        <f t="shared" si="6"/>
        <v>3.5532994923857292E-3</v>
      </c>
      <c r="Z42" s="18">
        <f t="shared" si="8"/>
        <v>6.6511085180863336E-2</v>
      </c>
    </row>
    <row r="43" spans="1:26" x14ac:dyDescent="0.3">
      <c r="A43" s="147"/>
      <c r="B43" s="43" t="s">
        <v>10</v>
      </c>
      <c r="C43" s="5">
        <v>163.6</v>
      </c>
      <c r="D43" s="5">
        <v>164</v>
      </c>
      <c r="E43" s="5">
        <v>167.3</v>
      </c>
      <c r="F43" s="5">
        <v>169.2</v>
      </c>
      <c r="G43" s="5">
        <v>169.9</v>
      </c>
      <c r="H43" s="5">
        <v>171</v>
      </c>
      <c r="I43" s="5">
        <v>171.3</v>
      </c>
      <c r="J43" s="5">
        <v>171.2</v>
      </c>
      <c r="K43" s="5">
        <v>172.2</v>
      </c>
      <c r="L43" s="5">
        <v>172.2</v>
      </c>
      <c r="M43" s="5">
        <v>174.7</v>
      </c>
      <c r="N43" s="5">
        <v>176.9</v>
      </c>
      <c r="O43" s="47">
        <f t="shared" si="7"/>
        <v>2.4449877750611594E-3</v>
      </c>
      <c r="P43" s="47">
        <f t="shared" si="6"/>
        <v>2.0121951219512265E-2</v>
      </c>
      <c r="Q43" s="47">
        <f t="shared" si="6"/>
        <v>1.1356843992827119E-2</v>
      </c>
      <c r="R43" s="47">
        <f t="shared" si="6"/>
        <v>4.1371158392436002E-3</v>
      </c>
      <c r="S43" s="47">
        <f t="shared" si="6"/>
        <v>6.4743967039434629E-3</v>
      </c>
      <c r="T43" s="47">
        <f t="shared" si="6"/>
        <v>1.7543859649123471E-3</v>
      </c>
      <c r="U43" s="47">
        <f t="shared" si="6"/>
        <v>-5.837711617047445E-4</v>
      </c>
      <c r="V43" s="47">
        <f t="shared" si="6"/>
        <v>5.8411214953271035E-3</v>
      </c>
      <c r="W43" s="47">
        <f t="shared" si="6"/>
        <v>0</v>
      </c>
      <c r="X43" s="47">
        <f t="shared" si="6"/>
        <v>1.4518002322880372E-2</v>
      </c>
      <c r="Y43" s="47">
        <f t="shared" si="6"/>
        <v>1.2593016599885617E-2</v>
      </c>
      <c r="Z43" s="18">
        <f t="shared" si="8"/>
        <v>7.7596266044340792E-2</v>
      </c>
    </row>
    <row r="44" spans="1:26" x14ac:dyDescent="0.3">
      <c r="A44" s="147"/>
      <c r="B44" s="43" t="s">
        <v>12</v>
      </c>
      <c r="C44" s="5">
        <v>183.5</v>
      </c>
      <c r="D44" s="5">
        <v>186.3</v>
      </c>
      <c r="E44" s="5">
        <v>189.7</v>
      </c>
      <c r="F44" s="5">
        <v>193.6</v>
      </c>
      <c r="G44" s="5">
        <v>196.4</v>
      </c>
      <c r="H44" s="5">
        <v>198.8</v>
      </c>
      <c r="I44" s="5">
        <v>200.5</v>
      </c>
      <c r="J44" s="5">
        <v>204.3</v>
      </c>
      <c r="K44" s="5">
        <v>204.8</v>
      </c>
      <c r="L44" s="5">
        <v>204.8</v>
      </c>
      <c r="M44" s="5">
        <v>207.8</v>
      </c>
      <c r="N44" s="5">
        <v>211.9</v>
      </c>
      <c r="O44" s="47">
        <f t="shared" si="7"/>
        <v>1.5258855585831125E-2</v>
      </c>
      <c r="P44" s="47">
        <f t="shared" si="6"/>
        <v>1.8250134192163054E-2</v>
      </c>
      <c r="Q44" s="47">
        <f t="shared" si="6"/>
        <v>2.0558777016341623E-2</v>
      </c>
      <c r="R44" s="47">
        <f t="shared" si="6"/>
        <v>1.4462809917355431E-2</v>
      </c>
      <c r="S44" s="47">
        <f t="shared" si="6"/>
        <v>1.2219959266802473E-2</v>
      </c>
      <c r="T44" s="47">
        <f t="shared" si="6"/>
        <v>8.5513078470824365E-3</v>
      </c>
      <c r="U44" s="47">
        <f t="shared" si="6"/>
        <v>1.8952618453865394E-2</v>
      </c>
      <c r="V44" s="47">
        <f t="shared" si="6"/>
        <v>2.4473813020068525E-3</v>
      </c>
      <c r="W44" s="47">
        <f t="shared" si="6"/>
        <v>0</v>
      </c>
      <c r="X44" s="47">
        <f t="shared" si="6"/>
        <v>1.46484375E-2</v>
      </c>
      <c r="Y44" s="47">
        <f t="shared" si="6"/>
        <v>1.9730510105871003E-2</v>
      </c>
      <c r="Z44" s="18">
        <f t="shared" si="8"/>
        <v>0.16569428238039677</v>
      </c>
    </row>
    <row r="45" spans="1:26" x14ac:dyDescent="0.3">
      <c r="A45" s="147"/>
      <c r="B45" s="43" t="s">
        <v>11</v>
      </c>
      <c r="C45" s="5">
        <v>121.4</v>
      </c>
      <c r="D45" s="5">
        <v>121.5</v>
      </c>
      <c r="E45" s="5">
        <v>122.2</v>
      </c>
      <c r="F45" s="5">
        <v>123.1</v>
      </c>
      <c r="G45" s="5">
        <v>123.4</v>
      </c>
      <c r="H45" s="5">
        <v>123.4</v>
      </c>
      <c r="I45" s="5">
        <v>123.1</v>
      </c>
      <c r="J45" s="5">
        <v>122.7</v>
      </c>
      <c r="K45" s="5">
        <v>121.9</v>
      </c>
      <c r="L45" s="5">
        <v>121.9</v>
      </c>
      <c r="M45" s="5">
        <v>123.1</v>
      </c>
      <c r="N45" s="5">
        <v>124.2</v>
      </c>
      <c r="O45" s="47">
        <f t="shared" si="7"/>
        <v>8.2372322899501083E-4</v>
      </c>
      <c r="P45" s="47">
        <f t="shared" si="6"/>
        <v>5.7613168724280073E-3</v>
      </c>
      <c r="Q45" s="47">
        <f t="shared" si="6"/>
        <v>7.3649754500817628E-3</v>
      </c>
      <c r="R45" s="47">
        <f t="shared" si="6"/>
        <v>2.4370430544273874E-3</v>
      </c>
      <c r="S45" s="47">
        <f t="shared" si="6"/>
        <v>0</v>
      </c>
      <c r="T45" s="47">
        <f t="shared" si="6"/>
        <v>-2.4311183144247275E-3</v>
      </c>
      <c r="U45" s="47">
        <f t="shared" si="6"/>
        <v>-3.2493907392363241E-3</v>
      </c>
      <c r="V45" s="47">
        <f t="shared" si="6"/>
        <v>-6.5199674001629754E-3</v>
      </c>
      <c r="W45" s="47">
        <f t="shared" si="6"/>
        <v>0</v>
      </c>
      <c r="X45" s="47">
        <f t="shared" si="6"/>
        <v>9.8441345365052387E-3</v>
      </c>
      <c r="Y45" s="47">
        <f t="shared" si="6"/>
        <v>8.9358245329001513E-3</v>
      </c>
      <c r="Z45" s="18">
        <f t="shared" si="8"/>
        <v>1.6336056009334871E-2</v>
      </c>
    </row>
    <row r="46" spans="1:26" x14ac:dyDescent="0.3">
      <c r="A46" s="147"/>
      <c r="B46" s="43" t="s">
        <v>9</v>
      </c>
      <c r="C46" s="5">
        <v>211.5</v>
      </c>
      <c r="D46" s="5">
        <v>208.5</v>
      </c>
      <c r="E46" s="5">
        <v>213.1</v>
      </c>
      <c r="F46" s="5">
        <v>220.8</v>
      </c>
      <c r="G46" s="5">
        <v>228.6</v>
      </c>
      <c r="H46" s="5">
        <v>205.5</v>
      </c>
      <c r="I46" s="5">
        <v>178.7</v>
      </c>
      <c r="J46" s="5">
        <v>175.3</v>
      </c>
      <c r="K46" s="5">
        <v>175.8</v>
      </c>
      <c r="L46" s="5">
        <v>175.9</v>
      </c>
      <c r="M46" s="5">
        <v>179.9</v>
      </c>
      <c r="N46" s="5">
        <v>185</v>
      </c>
      <c r="O46" s="47">
        <f t="shared" si="7"/>
        <v>-1.4184397163120567E-2</v>
      </c>
      <c r="P46" s="47">
        <f t="shared" si="6"/>
        <v>2.206235011990405E-2</v>
      </c>
      <c r="Q46" s="47">
        <f t="shared" si="6"/>
        <v>3.6133270764899188E-2</v>
      </c>
      <c r="R46" s="47">
        <f t="shared" si="6"/>
        <v>3.532608695652166E-2</v>
      </c>
      <c r="S46" s="47">
        <f t="shared" si="6"/>
        <v>-0.10104986876640418</v>
      </c>
      <c r="T46" s="47">
        <f t="shared" si="6"/>
        <v>-0.1304136253041363</v>
      </c>
      <c r="U46" s="47">
        <f t="shared" si="6"/>
        <v>-1.9026301063234344E-2</v>
      </c>
      <c r="V46" s="47">
        <f t="shared" si="6"/>
        <v>2.8522532800912721E-3</v>
      </c>
      <c r="W46" s="47">
        <f t="shared" si="6"/>
        <v>5.6882821387937608E-4</v>
      </c>
      <c r="X46" s="47">
        <f t="shared" si="6"/>
        <v>2.2740193291642979E-2</v>
      </c>
      <c r="Y46" s="47">
        <f t="shared" si="6"/>
        <v>2.8349082823790964E-2</v>
      </c>
      <c r="Z46" s="18">
        <f t="shared" si="8"/>
        <v>-0.15460910151691948</v>
      </c>
    </row>
    <row r="47" spans="1:26" ht="15" thickBot="1" x14ac:dyDescent="0.35">
      <c r="B47" s="44" t="s">
        <v>193</v>
      </c>
      <c r="C47" s="51">
        <f>AVERAGE(C34:C46)</f>
        <v>175.96153846153842</v>
      </c>
      <c r="D47" s="51">
        <f t="shared" ref="D47:N47" si="9">AVERAGE(D34:D46)</f>
        <v>176.27692307692308</v>
      </c>
      <c r="E47" s="51">
        <f t="shared" si="9"/>
        <v>176.43846153846152</v>
      </c>
      <c r="F47" s="51">
        <f t="shared" si="9"/>
        <v>177.41538461538462</v>
      </c>
      <c r="G47" s="51">
        <f>AVERAGE(G34:G46)</f>
        <v>178.63846153846151</v>
      </c>
      <c r="H47" s="51">
        <f t="shared" si="9"/>
        <v>178.03076923076924</v>
      </c>
      <c r="I47" s="51">
        <f t="shared" si="9"/>
        <v>176.59999999999997</v>
      </c>
      <c r="J47" s="51">
        <f t="shared" si="9"/>
        <v>177.70769230769233</v>
      </c>
      <c r="K47" s="51">
        <f t="shared" si="9"/>
        <v>177.16923076923078</v>
      </c>
      <c r="L47" s="51">
        <f t="shared" si="9"/>
        <v>177.1846153846154</v>
      </c>
      <c r="M47" s="51">
        <f t="shared" si="9"/>
        <v>178.28461538461539</v>
      </c>
      <c r="N47" s="51">
        <f t="shared" si="9"/>
        <v>179.62307692307695</v>
      </c>
      <c r="O47" s="48">
        <f>AVERAGE(O34:O46)</f>
        <v>2.854546473808158E-3</v>
      </c>
      <c r="P47" s="48">
        <f t="shared" ref="P47:Y47" si="10">AVERAGE(P34:P46)</f>
        <v>1.5038847798795882E-3</v>
      </c>
      <c r="Q47" s="48">
        <f t="shared" si="10"/>
        <v>5.0396731336513814E-3</v>
      </c>
      <c r="R47" s="48">
        <f t="shared" si="10"/>
        <v>6.129164980866398E-3</v>
      </c>
      <c r="S47" s="48">
        <f t="shared" si="10"/>
        <v>-9.8928182535325368E-4</v>
      </c>
      <c r="T47" s="48">
        <f t="shared" si="10"/>
        <v>-6.7215059314692325E-3</v>
      </c>
      <c r="U47" s="48">
        <f t="shared" si="10"/>
        <v>5.7715880994720506E-3</v>
      </c>
      <c r="V47" s="48">
        <f t="shared" si="10"/>
        <v>-1.599611734615131E-3</v>
      </c>
      <c r="W47" s="48">
        <f t="shared" si="10"/>
        <v>8.6325511152367284E-5</v>
      </c>
      <c r="X47" s="48">
        <f t="shared" si="10"/>
        <v>6.242789971623558E-3</v>
      </c>
      <c r="Y47" s="48">
        <f t="shared" si="10"/>
        <v>7.0004935172536123E-3</v>
      </c>
      <c r="Z47" s="48">
        <f t="shared" ref="Z47" si="11">(N47-C47)/N$48</f>
        <v>2.0547353880687579E-2</v>
      </c>
    </row>
    <row r="48" spans="1:26" ht="15.6" thickTop="1" thickBot="1" x14ac:dyDescent="0.35">
      <c r="B48" s="44" t="s">
        <v>194</v>
      </c>
      <c r="C48" s="51">
        <v>171.4</v>
      </c>
      <c r="D48" s="51">
        <v>172.3</v>
      </c>
      <c r="E48" s="51">
        <v>173.1</v>
      </c>
      <c r="F48" s="51">
        <v>174.1</v>
      </c>
      <c r="G48" s="51">
        <v>175.3</v>
      </c>
      <c r="H48" s="51">
        <v>174.1</v>
      </c>
      <c r="I48" s="51">
        <v>174.1</v>
      </c>
      <c r="J48" s="51">
        <v>174.9</v>
      </c>
      <c r="K48" s="51">
        <v>176.3</v>
      </c>
      <c r="L48" s="51">
        <v>176.3</v>
      </c>
      <c r="M48" s="51">
        <v>177.4</v>
      </c>
      <c r="N48" s="51">
        <v>178.2</v>
      </c>
    </row>
    <row r="49" ht="15" thickTop="1" x14ac:dyDescent="0.3"/>
    <row r="65" spans="1:26" x14ac:dyDescent="0.3">
      <c r="B65" s="99" t="s">
        <v>30</v>
      </c>
      <c r="C65" s="45">
        <v>44713</v>
      </c>
      <c r="D65" s="45">
        <v>44743</v>
      </c>
      <c r="E65" s="45">
        <v>44774</v>
      </c>
      <c r="F65" s="45">
        <v>44805</v>
      </c>
      <c r="G65" s="45">
        <v>44835</v>
      </c>
      <c r="H65" s="45">
        <v>44866</v>
      </c>
      <c r="I65" s="45">
        <v>44896</v>
      </c>
      <c r="J65" s="45">
        <v>44927</v>
      </c>
      <c r="K65" s="45">
        <v>44958</v>
      </c>
      <c r="L65" s="45">
        <v>44986</v>
      </c>
      <c r="M65" s="45">
        <v>45017</v>
      </c>
      <c r="N65" s="45">
        <v>45047</v>
      </c>
      <c r="O65" s="46">
        <v>44743</v>
      </c>
      <c r="P65" s="46">
        <v>44774</v>
      </c>
      <c r="Q65" s="46">
        <v>44805</v>
      </c>
      <c r="R65" s="46">
        <v>44835</v>
      </c>
      <c r="S65" s="46">
        <v>44866</v>
      </c>
      <c r="T65" s="46">
        <v>44896</v>
      </c>
      <c r="U65" s="46">
        <v>44927</v>
      </c>
      <c r="V65" s="46">
        <v>44958</v>
      </c>
      <c r="W65" s="46">
        <v>44986</v>
      </c>
      <c r="X65" s="46">
        <v>45017</v>
      </c>
      <c r="Y65" s="46">
        <v>45047</v>
      </c>
      <c r="Z65" s="52" t="s">
        <v>195</v>
      </c>
    </row>
    <row r="66" spans="1:26" x14ac:dyDescent="0.3">
      <c r="A66" s="146" t="s">
        <v>179</v>
      </c>
      <c r="B66" s="43" t="s">
        <v>3</v>
      </c>
      <c r="C66" s="5">
        <v>153.80000000000001</v>
      </c>
      <c r="D66" s="5">
        <v>155.19999999999999</v>
      </c>
      <c r="E66" s="5">
        <v>159.5</v>
      </c>
      <c r="F66" s="5">
        <v>162.9</v>
      </c>
      <c r="G66" s="5">
        <v>164.7</v>
      </c>
      <c r="H66" s="5">
        <v>166.9</v>
      </c>
      <c r="I66" s="5">
        <v>168.8</v>
      </c>
      <c r="J66" s="5">
        <v>174</v>
      </c>
      <c r="K66" s="5">
        <v>174.2</v>
      </c>
      <c r="L66" s="5">
        <v>174.3</v>
      </c>
      <c r="M66" s="5">
        <v>173.3</v>
      </c>
      <c r="N66" s="5">
        <v>173.2</v>
      </c>
      <c r="O66" s="47">
        <f>(D66-C66)/C66</f>
        <v>9.102730819245626E-3</v>
      </c>
      <c r="P66" s="47">
        <f t="shared" ref="P66:Y78" si="12">(E66-D66)/D66</f>
        <v>2.7706185567010384E-2</v>
      </c>
      <c r="Q66" s="47">
        <f t="shared" si="12"/>
        <v>2.1316614420062732E-2</v>
      </c>
      <c r="R66" s="47">
        <f t="shared" si="12"/>
        <v>1.1049723756905973E-2</v>
      </c>
      <c r="S66" s="47">
        <f t="shared" si="12"/>
        <v>1.3357619914997069E-2</v>
      </c>
      <c r="T66" s="47">
        <f t="shared" si="12"/>
        <v>1.1384062312762167E-2</v>
      </c>
      <c r="U66" s="47">
        <f t="shared" si="12"/>
        <v>3.0805687203791399E-2</v>
      </c>
      <c r="V66" s="47">
        <f t="shared" si="12"/>
        <v>1.1494252873562566E-3</v>
      </c>
      <c r="W66" s="47">
        <f t="shared" si="12"/>
        <v>5.7405281285891356E-4</v>
      </c>
      <c r="X66" s="47">
        <f t="shared" si="12"/>
        <v>-5.737234652897303E-3</v>
      </c>
      <c r="Y66" s="47">
        <f t="shared" si="12"/>
        <v>-5.7703404500878666E-4</v>
      </c>
      <c r="Z66" s="18">
        <f>(N66-C66)/C$80</f>
        <v>0.1117511520737326</v>
      </c>
    </row>
    <row r="67" spans="1:26" x14ac:dyDescent="0.3">
      <c r="A67" s="147"/>
      <c r="B67" s="43" t="s">
        <v>5</v>
      </c>
      <c r="C67" s="5">
        <v>169.6</v>
      </c>
      <c r="D67" s="5">
        <v>174.3</v>
      </c>
      <c r="E67" s="5">
        <v>168.3</v>
      </c>
      <c r="F67" s="5">
        <v>169</v>
      </c>
      <c r="G67" s="5">
        <v>170.3</v>
      </c>
      <c r="H67" s="5">
        <v>180.2</v>
      </c>
      <c r="I67" s="5">
        <v>189.1</v>
      </c>
      <c r="J67" s="5">
        <v>192.9</v>
      </c>
      <c r="K67" s="5">
        <v>173.9</v>
      </c>
      <c r="L67" s="5">
        <v>173.9</v>
      </c>
      <c r="M67" s="5">
        <v>167.9</v>
      </c>
      <c r="N67" s="5">
        <v>171</v>
      </c>
      <c r="O67" s="47">
        <f t="shared" ref="O67:O78" si="13">(D67-C67)/C67</f>
        <v>2.7712264150943498E-2</v>
      </c>
      <c r="P67" s="47">
        <f t="shared" si="12"/>
        <v>-3.4423407917383818E-2</v>
      </c>
      <c r="Q67" s="47">
        <f t="shared" si="12"/>
        <v>4.1592394533570328E-3</v>
      </c>
      <c r="R67" s="47">
        <f t="shared" si="12"/>
        <v>7.6923076923077595E-3</v>
      </c>
      <c r="S67" s="47">
        <f t="shared" si="12"/>
        <v>5.8132706987668682E-2</v>
      </c>
      <c r="T67" s="47">
        <f t="shared" si="12"/>
        <v>4.9389567147613798E-2</v>
      </c>
      <c r="U67" s="47">
        <f t="shared" si="12"/>
        <v>2.009518773135913E-2</v>
      </c>
      <c r="V67" s="47">
        <f t="shared" si="12"/>
        <v>-9.8496630378434424E-2</v>
      </c>
      <c r="W67" s="47">
        <f t="shared" si="12"/>
        <v>0</v>
      </c>
      <c r="X67" s="47">
        <f t="shared" si="12"/>
        <v>-3.4502587694077054E-2</v>
      </c>
      <c r="Y67" s="47">
        <f t="shared" si="12"/>
        <v>1.8463371054198895E-2</v>
      </c>
      <c r="Z67" s="18">
        <f t="shared" ref="Z67:Z78" si="14">(N67-C67)/C$80</f>
        <v>8.0645161290322908E-3</v>
      </c>
    </row>
    <row r="68" spans="1:26" x14ac:dyDescent="0.3">
      <c r="A68" s="147"/>
      <c r="B68" s="43" t="s">
        <v>15</v>
      </c>
      <c r="C68" s="5">
        <v>172.4</v>
      </c>
      <c r="D68" s="5">
        <v>172.5</v>
      </c>
      <c r="E68" s="5">
        <v>173.9</v>
      </c>
      <c r="F68" s="5">
        <v>175.5</v>
      </c>
      <c r="G68" s="5">
        <v>177.4</v>
      </c>
      <c r="H68" s="5">
        <v>176.6</v>
      </c>
      <c r="I68" s="5">
        <v>174.4</v>
      </c>
      <c r="J68" s="5">
        <v>175</v>
      </c>
      <c r="K68" s="5">
        <v>174.8</v>
      </c>
      <c r="L68" s="5">
        <v>174.8</v>
      </c>
      <c r="M68" s="5">
        <v>175.5</v>
      </c>
      <c r="N68" s="5">
        <v>176.8</v>
      </c>
      <c r="O68" s="47">
        <f t="shared" si="13"/>
        <v>5.80046403712264E-4</v>
      </c>
      <c r="P68" s="47">
        <f t="shared" si="12"/>
        <v>8.1159420289855407E-3</v>
      </c>
      <c r="Q68" s="47">
        <f t="shared" si="12"/>
        <v>9.2006900517538487E-3</v>
      </c>
      <c r="R68" s="47">
        <f t="shared" si="12"/>
        <v>1.0826210826210859E-2</v>
      </c>
      <c r="S68" s="47">
        <f t="shared" si="12"/>
        <v>-4.5095828635851824E-3</v>
      </c>
      <c r="T68" s="47">
        <f t="shared" si="12"/>
        <v>-1.2457531143827796E-2</v>
      </c>
      <c r="U68" s="47">
        <f t="shared" si="12"/>
        <v>3.4403669724770315E-3</v>
      </c>
      <c r="V68" s="47">
        <f t="shared" si="12"/>
        <v>-1.1428571428570779E-3</v>
      </c>
      <c r="W68" s="47">
        <f t="shared" si="12"/>
        <v>0</v>
      </c>
      <c r="X68" s="47">
        <f t="shared" si="12"/>
        <v>4.0045766590388367E-3</v>
      </c>
      <c r="Y68" s="47">
        <f t="shared" si="12"/>
        <v>7.4074074074074719E-3</v>
      </c>
      <c r="Z68" s="18">
        <f t="shared" si="14"/>
        <v>2.5345622119815701E-2</v>
      </c>
    </row>
    <row r="69" spans="1:26" x14ac:dyDescent="0.3">
      <c r="A69" s="147"/>
      <c r="B69" s="43" t="s">
        <v>8</v>
      </c>
      <c r="C69" s="5">
        <v>165.8</v>
      </c>
      <c r="D69" s="5">
        <v>169.6</v>
      </c>
      <c r="E69" s="5">
        <v>169.2</v>
      </c>
      <c r="F69" s="5">
        <v>164.1</v>
      </c>
      <c r="G69" s="5">
        <v>162.19999999999999</v>
      </c>
      <c r="H69" s="5">
        <v>159.1</v>
      </c>
      <c r="I69" s="5">
        <v>156.69999999999999</v>
      </c>
      <c r="J69" s="5">
        <v>156.30000000000001</v>
      </c>
      <c r="K69" s="5">
        <v>167.2</v>
      </c>
      <c r="L69" s="5">
        <v>167.2</v>
      </c>
      <c r="M69" s="5">
        <v>173.7</v>
      </c>
      <c r="N69" s="5">
        <v>169</v>
      </c>
      <c r="O69" s="47">
        <f t="shared" si="13"/>
        <v>2.2919179734619918E-2</v>
      </c>
      <c r="P69" s="47">
        <f t="shared" si="12"/>
        <v>-2.3584905660377696E-3</v>
      </c>
      <c r="Q69" s="47">
        <f t="shared" si="12"/>
        <v>-3.0141843971631173E-2</v>
      </c>
      <c r="R69" s="47">
        <f t="shared" si="12"/>
        <v>-1.1578305911029894E-2</v>
      </c>
      <c r="S69" s="47">
        <f t="shared" si="12"/>
        <v>-1.9112207151664579E-2</v>
      </c>
      <c r="T69" s="47">
        <f t="shared" si="12"/>
        <v>-1.5084852294154657E-2</v>
      </c>
      <c r="U69" s="47">
        <f t="shared" si="12"/>
        <v>-2.5526483726865173E-3</v>
      </c>
      <c r="V69" s="47">
        <f t="shared" si="12"/>
        <v>6.973768394113869E-2</v>
      </c>
      <c r="W69" s="47">
        <f t="shared" si="12"/>
        <v>0</v>
      </c>
      <c r="X69" s="47">
        <f t="shared" si="12"/>
        <v>3.8875598086124404E-2</v>
      </c>
      <c r="Y69" s="47">
        <f t="shared" si="12"/>
        <v>-2.7058146229130622E-2</v>
      </c>
      <c r="Z69" s="18">
        <f t="shared" si="14"/>
        <v>1.8433179723502238E-2</v>
      </c>
    </row>
    <row r="70" spans="1:26" x14ac:dyDescent="0.3">
      <c r="A70" s="147"/>
      <c r="B70" s="43" t="s">
        <v>4</v>
      </c>
      <c r="C70" s="5">
        <v>217.2</v>
      </c>
      <c r="D70" s="5">
        <v>210.8</v>
      </c>
      <c r="E70" s="5">
        <v>204.1</v>
      </c>
      <c r="F70" s="5">
        <v>206.7</v>
      </c>
      <c r="G70" s="5">
        <v>208.8</v>
      </c>
      <c r="H70" s="5">
        <v>207.2</v>
      </c>
      <c r="I70" s="5">
        <v>206.9</v>
      </c>
      <c r="J70" s="5">
        <v>208.3</v>
      </c>
      <c r="K70" s="5">
        <v>205.2</v>
      </c>
      <c r="L70" s="5">
        <v>205.2</v>
      </c>
      <c r="M70" s="5">
        <v>206.9</v>
      </c>
      <c r="N70" s="5">
        <v>211.5</v>
      </c>
      <c r="O70" s="47">
        <f t="shared" si="13"/>
        <v>-2.9465930018416103E-2</v>
      </c>
      <c r="P70" s="47">
        <f t="shared" si="12"/>
        <v>-3.1783681214421329E-2</v>
      </c>
      <c r="Q70" s="47">
        <f t="shared" si="12"/>
        <v>1.2738853503184686E-2</v>
      </c>
      <c r="R70" s="47">
        <f t="shared" si="12"/>
        <v>1.0159651669085742E-2</v>
      </c>
      <c r="S70" s="47">
        <f t="shared" si="12"/>
        <v>-7.6628352490422545E-3</v>
      </c>
      <c r="T70" s="47">
        <f t="shared" si="12"/>
        <v>-1.4478764478763656E-3</v>
      </c>
      <c r="U70" s="47">
        <f t="shared" si="12"/>
        <v>6.7665538907685143E-3</v>
      </c>
      <c r="V70" s="47">
        <f t="shared" si="12"/>
        <v>-1.4882381180989066E-2</v>
      </c>
      <c r="W70" s="47">
        <f t="shared" si="12"/>
        <v>0</v>
      </c>
      <c r="X70" s="47">
        <f t="shared" si="12"/>
        <v>8.2846003898636306E-3</v>
      </c>
      <c r="Y70" s="47">
        <f t="shared" si="12"/>
        <v>2.2232962783953574E-2</v>
      </c>
      <c r="Z70" s="18">
        <f t="shared" si="14"/>
        <v>-3.2834101382488413E-2</v>
      </c>
    </row>
    <row r="71" spans="1:26" x14ac:dyDescent="0.3">
      <c r="A71" s="147"/>
      <c r="B71" s="43" t="s">
        <v>6</v>
      </c>
      <c r="C71" s="5">
        <v>165.4</v>
      </c>
      <c r="D71" s="5">
        <v>166.3</v>
      </c>
      <c r="E71" s="5">
        <v>167.9</v>
      </c>
      <c r="F71" s="5">
        <v>169.5</v>
      </c>
      <c r="G71" s="5">
        <v>170.9</v>
      </c>
      <c r="H71" s="5">
        <v>172.3</v>
      </c>
      <c r="I71" s="5">
        <v>173.4</v>
      </c>
      <c r="J71" s="5">
        <v>174.3</v>
      </c>
      <c r="K71" s="5">
        <v>177</v>
      </c>
      <c r="L71" s="5">
        <v>177</v>
      </c>
      <c r="M71" s="5">
        <v>178.2</v>
      </c>
      <c r="N71" s="5">
        <v>179.6</v>
      </c>
      <c r="O71" s="47">
        <f t="shared" si="13"/>
        <v>5.4413542926239761E-3</v>
      </c>
      <c r="P71" s="47">
        <f t="shared" si="12"/>
        <v>9.6211665664461474E-3</v>
      </c>
      <c r="Q71" s="47">
        <f t="shared" si="12"/>
        <v>9.5294818344252193E-3</v>
      </c>
      <c r="R71" s="47">
        <f t="shared" si="12"/>
        <v>8.2595870206490004E-3</v>
      </c>
      <c r="S71" s="47">
        <f t="shared" si="12"/>
        <v>8.1919251023990971E-3</v>
      </c>
      <c r="T71" s="47">
        <f t="shared" si="12"/>
        <v>6.3842135809634021E-3</v>
      </c>
      <c r="U71" s="47">
        <f t="shared" si="12"/>
        <v>5.1903114186851538E-3</v>
      </c>
      <c r="V71" s="47">
        <f t="shared" si="12"/>
        <v>1.5490533562822654E-2</v>
      </c>
      <c r="W71" s="47">
        <f t="shared" si="12"/>
        <v>0</v>
      </c>
      <c r="X71" s="47">
        <f t="shared" si="12"/>
        <v>6.7796610169490882E-3</v>
      </c>
      <c r="Y71" s="47">
        <f t="shared" si="12"/>
        <v>7.8563411896745549E-3</v>
      </c>
      <c r="Z71" s="18">
        <f t="shared" si="14"/>
        <v>8.1797235023041412E-2</v>
      </c>
    </row>
    <row r="72" spans="1:26" x14ac:dyDescent="0.3">
      <c r="A72" s="147"/>
      <c r="B72" s="43" t="s">
        <v>13</v>
      </c>
      <c r="C72" s="5">
        <v>174.2</v>
      </c>
      <c r="D72" s="5">
        <v>174.5</v>
      </c>
      <c r="E72" s="5">
        <v>174.8</v>
      </c>
      <c r="F72" s="5">
        <v>175.4</v>
      </c>
      <c r="G72" s="5">
        <v>175.8</v>
      </c>
      <c r="H72" s="5">
        <v>176.4</v>
      </c>
      <c r="I72" s="5">
        <v>176.8</v>
      </c>
      <c r="J72" s="5">
        <v>176.9</v>
      </c>
      <c r="K72" s="5">
        <v>177.6</v>
      </c>
      <c r="L72" s="5">
        <v>177.6</v>
      </c>
      <c r="M72" s="5">
        <v>178.2</v>
      </c>
      <c r="N72" s="5">
        <v>178.7</v>
      </c>
      <c r="O72" s="47">
        <f t="shared" si="13"/>
        <v>1.7221584385764144E-3</v>
      </c>
      <c r="P72" s="47">
        <f t="shared" si="12"/>
        <v>1.7191977077364547E-3</v>
      </c>
      <c r="Q72" s="47">
        <f t="shared" si="12"/>
        <v>3.4324942791761686E-3</v>
      </c>
      <c r="R72" s="47">
        <f t="shared" si="12"/>
        <v>2.2805017103763149E-3</v>
      </c>
      <c r="S72" s="47">
        <f t="shared" si="12"/>
        <v>3.412969283276418E-3</v>
      </c>
      <c r="T72" s="47">
        <f t="shared" si="12"/>
        <v>2.2675736961451569E-3</v>
      </c>
      <c r="U72" s="47">
        <f t="shared" si="12"/>
        <v>5.6561085972847464E-4</v>
      </c>
      <c r="V72" s="47">
        <f t="shared" si="12"/>
        <v>3.9570378745053059E-3</v>
      </c>
      <c r="W72" s="47">
        <f t="shared" si="12"/>
        <v>0</v>
      </c>
      <c r="X72" s="47">
        <f t="shared" si="12"/>
        <v>3.3783783783783465E-3</v>
      </c>
      <c r="Y72" s="47">
        <f t="shared" si="12"/>
        <v>2.8058361391694727E-3</v>
      </c>
      <c r="Z72" s="18">
        <f t="shared" si="14"/>
        <v>2.5921658986175117E-2</v>
      </c>
    </row>
    <row r="73" spans="1:26" x14ac:dyDescent="0.3">
      <c r="A73" s="147"/>
      <c r="B73" s="43" t="s">
        <v>7</v>
      </c>
      <c r="C73" s="5">
        <v>208.1</v>
      </c>
      <c r="D73" s="5">
        <v>202.2</v>
      </c>
      <c r="E73" s="5">
        <v>198.1</v>
      </c>
      <c r="F73" s="5">
        <v>194.1</v>
      </c>
      <c r="G73" s="5">
        <v>191.6</v>
      </c>
      <c r="H73" s="5">
        <v>194</v>
      </c>
      <c r="I73" s="5">
        <v>193.9</v>
      </c>
      <c r="J73" s="5">
        <v>192.6</v>
      </c>
      <c r="K73" s="5">
        <v>183.4</v>
      </c>
      <c r="L73" s="5">
        <v>183.3</v>
      </c>
      <c r="M73" s="5">
        <v>178.5</v>
      </c>
      <c r="N73" s="5">
        <v>173.3</v>
      </c>
      <c r="O73" s="47">
        <f t="shared" si="13"/>
        <v>-2.8351753964440202E-2</v>
      </c>
      <c r="P73" s="47">
        <f t="shared" si="12"/>
        <v>-2.0276953511374849E-2</v>
      </c>
      <c r="Q73" s="47">
        <f t="shared" si="12"/>
        <v>-2.0191822311963654E-2</v>
      </c>
      <c r="R73" s="47">
        <f t="shared" si="12"/>
        <v>-1.2879958784131892E-2</v>
      </c>
      <c r="S73" s="47">
        <f t="shared" si="12"/>
        <v>1.2526096033402953E-2</v>
      </c>
      <c r="T73" s="47">
        <f t="shared" si="12"/>
        <v>-5.1546391752574393E-4</v>
      </c>
      <c r="U73" s="47">
        <f t="shared" si="12"/>
        <v>-6.7044868488912394E-3</v>
      </c>
      <c r="V73" s="47">
        <f t="shared" si="12"/>
        <v>-4.7767393561786026E-2</v>
      </c>
      <c r="W73" s="47">
        <f t="shared" si="12"/>
        <v>-5.4525627044707916E-4</v>
      </c>
      <c r="X73" s="47">
        <f t="shared" si="12"/>
        <v>-2.61865793780688E-2</v>
      </c>
      <c r="Y73" s="47">
        <f t="shared" si="12"/>
        <v>-2.913165266106436E-2</v>
      </c>
      <c r="Z73" s="18">
        <f t="shared" si="14"/>
        <v>-0.20046082949308747</v>
      </c>
    </row>
    <row r="74" spans="1:26" x14ac:dyDescent="0.3">
      <c r="A74" s="147"/>
      <c r="B74" s="43" t="s">
        <v>14</v>
      </c>
      <c r="C74" s="5">
        <v>181.9</v>
      </c>
      <c r="D74" s="5">
        <v>183.1</v>
      </c>
      <c r="E74" s="5">
        <v>184</v>
      </c>
      <c r="F74" s="5">
        <v>184.8</v>
      </c>
      <c r="G74" s="5">
        <v>185.6</v>
      </c>
      <c r="H74" s="5">
        <v>186.9</v>
      </c>
      <c r="I74" s="5">
        <v>187.7</v>
      </c>
      <c r="J74" s="5">
        <v>188.5</v>
      </c>
      <c r="K74" s="5">
        <v>189.9</v>
      </c>
      <c r="L74" s="5">
        <v>189.9</v>
      </c>
      <c r="M74" s="5">
        <v>190.5</v>
      </c>
      <c r="N74" s="5">
        <v>191.1</v>
      </c>
      <c r="O74" s="47">
        <f t="shared" si="13"/>
        <v>6.5970313358987825E-3</v>
      </c>
      <c r="P74" s="47">
        <f t="shared" si="12"/>
        <v>4.9153468050246079E-3</v>
      </c>
      <c r="Q74" s="47">
        <f t="shared" si="12"/>
        <v>4.3478260869565834E-3</v>
      </c>
      <c r="R74" s="47">
        <f t="shared" si="12"/>
        <v>4.3290043290042362E-3</v>
      </c>
      <c r="S74" s="47">
        <f t="shared" si="12"/>
        <v>7.0043103448276479E-3</v>
      </c>
      <c r="T74" s="47">
        <f t="shared" si="12"/>
        <v>4.2803638309255373E-3</v>
      </c>
      <c r="U74" s="47">
        <f t="shared" si="12"/>
        <v>4.2621204049014989E-3</v>
      </c>
      <c r="V74" s="47">
        <f t="shared" si="12"/>
        <v>7.4270557029178022E-3</v>
      </c>
      <c r="W74" s="47">
        <f t="shared" si="12"/>
        <v>0</v>
      </c>
      <c r="X74" s="47">
        <f t="shared" si="12"/>
        <v>3.1595576619273002E-3</v>
      </c>
      <c r="Y74" s="47">
        <f t="shared" si="12"/>
        <v>3.1496062992125685E-3</v>
      </c>
      <c r="Z74" s="18">
        <f t="shared" si="14"/>
        <v>5.2995391705069061E-2</v>
      </c>
    </row>
    <row r="75" spans="1:26" x14ac:dyDescent="0.3">
      <c r="A75" s="147"/>
      <c r="B75" s="43" t="s">
        <v>10</v>
      </c>
      <c r="C75" s="5">
        <v>164.6</v>
      </c>
      <c r="D75" s="5">
        <v>164.4</v>
      </c>
      <c r="E75" s="5">
        <v>167.1</v>
      </c>
      <c r="F75" s="5">
        <v>169</v>
      </c>
      <c r="G75" s="5">
        <v>169.7</v>
      </c>
      <c r="H75" s="5">
        <v>170.2</v>
      </c>
      <c r="I75" s="5">
        <v>170.5</v>
      </c>
      <c r="J75" s="5">
        <v>170.7</v>
      </c>
      <c r="K75" s="5">
        <v>170.4</v>
      </c>
      <c r="L75" s="5">
        <v>170.5</v>
      </c>
      <c r="M75" s="5">
        <v>172.8</v>
      </c>
      <c r="N75" s="5">
        <v>174.9</v>
      </c>
      <c r="O75" s="47">
        <f t="shared" si="13"/>
        <v>-1.2150668286755081E-3</v>
      </c>
      <c r="P75" s="47">
        <f t="shared" si="12"/>
        <v>1.6423357664233508E-2</v>
      </c>
      <c r="Q75" s="47">
        <f t="shared" si="12"/>
        <v>1.1370436864153236E-2</v>
      </c>
      <c r="R75" s="47">
        <f t="shared" si="12"/>
        <v>4.1420118343194591E-3</v>
      </c>
      <c r="S75" s="47">
        <f t="shared" si="12"/>
        <v>2.9463759575721863E-3</v>
      </c>
      <c r="T75" s="47">
        <f t="shared" si="12"/>
        <v>1.7626321974148729E-3</v>
      </c>
      <c r="U75" s="47">
        <f t="shared" si="12"/>
        <v>1.173020527859171E-3</v>
      </c>
      <c r="V75" s="47">
        <f t="shared" si="12"/>
        <v>-1.7574692442881251E-3</v>
      </c>
      <c r="W75" s="47">
        <f t="shared" si="12"/>
        <v>5.8685446009386333E-4</v>
      </c>
      <c r="X75" s="47">
        <f t="shared" si="12"/>
        <v>1.3489736070381298E-2</v>
      </c>
      <c r="Y75" s="47">
        <f t="shared" si="12"/>
        <v>1.2152777777777743E-2</v>
      </c>
      <c r="Z75" s="18">
        <f t="shared" si="14"/>
        <v>5.9331797235023111E-2</v>
      </c>
    </row>
    <row r="76" spans="1:26" x14ac:dyDescent="0.3">
      <c r="A76" s="147"/>
      <c r="B76" s="43" t="s">
        <v>12</v>
      </c>
      <c r="C76" s="5">
        <v>188.9</v>
      </c>
      <c r="D76" s="5">
        <v>191.8</v>
      </c>
      <c r="E76" s="5">
        <v>195.6</v>
      </c>
      <c r="F76" s="5">
        <v>199.1</v>
      </c>
      <c r="G76" s="5">
        <v>201.6</v>
      </c>
      <c r="H76" s="5">
        <v>204.8</v>
      </c>
      <c r="I76" s="5">
        <v>207.5</v>
      </c>
      <c r="J76" s="5">
        <v>210.5</v>
      </c>
      <c r="K76" s="5">
        <v>212.1</v>
      </c>
      <c r="L76" s="5">
        <v>212.1</v>
      </c>
      <c r="M76" s="5">
        <v>215.5</v>
      </c>
      <c r="N76" s="5">
        <v>221</v>
      </c>
      <c r="O76" s="47">
        <f t="shared" si="13"/>
        <v>1.5352038115405005E-2</v>
      </c>
      <c r="P76" s="47">
        <f t="shared" si="12"/>
        <v>1.981230448383724E-2</v>
      </c>
      <c r="Q76" s="47">
        <f t="shared" si="12"/>
        <v>1.7893660531697341E-2</v>
      </c>
      <c r="R76" s="47">
        <f t="shared" si="12"/>
        <v>1.2556504269211451E-2</v>
      </c>
      <c r="S76" s="47">
        <f t="shared" si="12"/>
        <v>1.5873015873015959E-2</v>
      </c>
      <c r="T76" s="47">
        <f t="shared" si="12"/>
        <v>1.3183593749999944E-2</v>
      </c>
      <c r="U76" s="47">
        <f t="shared" si="12"/>
        <v>1.4457831325301205E-2</v>
      </c>
      <c r="V76" s="47">
        <f t="shared" si="12"/>
        <v>7.6009501187648187E-3</v>
      </c>
      <c r="W76" s="47">
        <f t="shared" si="12"/>
        <v>0</v>
      </c>
      <c r="X76" s="47">
        <f t="shared" si="12"/>
        <v>1.6030174446016059E-2</v>
      </c>
      <c r="Y76" s="47">
        <f t="shared" si="12"/>
        <v>2.5522041763341066E-2</v>
      </c>
      <c r="Z76" s="18">
        <f t="shared" si="14"/>
        <v>0.18490783410138245</v>
      </c>
    </row>
    <row r="77" spans="1:26" x14ac:dyDescent="0.3">
      <c r="A77" s="147"/>
      <c r="B77" s="43" t="s">
        <v>11</v>
      </c>
      <c r="C77" s="5">
        <v>119.1</v>
      </c>
      <c r="D77" s="5">
        <v>119.2</v>
      </c>
      <c r="E77" s="5">
        <v>120.2</v>
      </c>
      <c r="F77" s="5">
        <v>120.8</v>
      </c>
      <c r="G77" s="5">
        <v>121.1</v>
      </c>
      <c r="H77" s="5">
        <v>121.5</v>
      </c>
      <c r="I77" s="5">
        <v>121.2</v>
      </c>
      <c r="J77" s="5">
        <v>120.3</v>
      </c>
      <c r="K77" s="5">
        <v>119.1</v>
      </c>
      <c r="L77" s="5">
        <v>119.1</v>
      </c>
      <c r="M77" s="5">
        <v>120.4</v>
      </c>
      <c r="N77" s="5">
        <v>121.9</v>
      </c>
      <c r="O77" s="47">
        <f t="shared" si="13"/>
        <v>8.3963056255254855E-4</v>
      </c>
      <c r="P77" s="47">
        <f t="shared" si="12"/>
        <v>8.389261744966443E-3</v>
      </c>
      <c r="Q77" s="47">
        <f t="shared" si="12"/>
        <v>4.9916805324458757E-3</v>
      </c>
      <c r="R77" s="47">
        <f t="shared" si="12"/>
        <v>2.4834437086092482E-3</v>
      </c>
      <c r="S77" s="47">
        <f t="shared" si="12"/>
        <v>3.3030553261767606E-3</v>
      </c>
      <c r="T77" s="47">
        <f t="shared" si="12"/>
        <v>-2.4691358024691123E-3</v>
      </c>
      <c r="U77" s="47">
        <f t="shared" si="12"/>
        <v>-7.4257425742574722E-3</v>
      </c>
      <c r="V77" s="47">
        <f t="shared" si="12"/>
        <v>-9.9750623441396749E-3</v>
      </c>
      <c r="W77" s="47">
        <f t="shared" si="12"/>
        <v>0</v>
      </c>
      <c r="X77" s="47">
        <f t="shared" si="12"/>
        <v>1.0915197313182296E-2</v>
      </c>
      <c r="Y77" s="47">
        <f t="shared" si="12"/>
        <v>1.2458471760797342E-2</v>
      </c>
      <c r="Z77" s="18">
        <f t="shared" si="14"/>
        <v>1.6129032258064582E-2</v>
      </c>
    </row>
    <row r="78" spans="1:26" x14ac:dyDescent="0.3">
      <c r="A78" s="147"/>
      <c r="B78" s="43" t="s">
        <v>9</v>
      </c>
      <c r="C78" s="5">
        <v>167.3</v>
      </c>
      <c r="D78" s="5">
        <v>168.6</v>
      </c>
      <c r="E78" s="5">
        <v>173.1</v>
      </c>
      <c r="F78" s="5">
        <v>176.9</v>
      </c>
      <c r="G78" s="5">
        <v>184.8</v>
      </c>
      <c r="H78" s="5">
        <v>171.6</v>
      </c>
      <c r="I78" s="5">
        <v>150.19999999999999</v>
      </c>
      <c r="J78" s="5">
        <v>142.9</v>
      </c>
      <c r="K78" s="5">
        <v>140.9</v>
      </c>
      <c r="L78" s="5">
        <v>140.9</v>
      </c>
      <c r="M78" s="5">
        <v>142.80000000000001</v>
      </c>
      <c r="N78" s="5">
        <v>148.69999999999999</v>
      </c>
      <c r="O78" s="47">
        <f t="shared" si="13"/>
        <v>7.770472205618547E-3</v>
      </c>
      <c r="P78" s="47">
        <f t="shared" si="12"/>
        <v>2.6690391459074734E-2</v>
      </c>
      <c r="Q78" s="47">
        <f t="shared" si="12"/>
        <v>2.1952628538417167E-2</v>
      </c>
      <c r="R78" s="47">
        <f t="shared" si="12"/>
        <v>4.4657998869417778E-2</v>
      </c>
      <c r="S78" s="47">
        <f t="shared" si="12"/>
        <v>-7.1428571428571522E-2</v>
      </c>
      <c r="T78" s="47">
        <f t="shared" si="12"/>
        <v>-0.12470862470862475</v>
      </c>
      <c r="U78" s="47">
        <f t="shared" si="12"/>
        <v>-4.8601864181091768E-2</v>
      </c>
      <c r="V78" s="47">
        <f t="shared" si="12"/>
        <v>-1.3995801259622112E-2</v>
      </c>
      <c r="W78" s="47">
        <f t="shared" si="12"/>
        <v>0</v>
      </c>
      <c r="X78" s="47">
        <f t="shared" si="12"/>
        <v>1.3484740951029138E-2</v>
      </c>
      <c r="Y78" s="47">
        <f t="shared" si="12"/>
        <v>4.1316526610644097E-2</v>
      </c>
      <c r="Z78" s="18">
        <f t="shared" si="14"/>
        <v>-0.10714285714285728</v>
      </c>
    </row>
    <row r="79" spans="1:26" ht="15" thickBot="1" x14ac:dyDescent="0.35">
      <c r="B79" s="44" t="s">
        <v>193</v>
      </c>
      <c r="C79" s="51">
        <f>AVERAGE(C66:C78)</f>
        <v>172.94615384615386</v>
      </c>
      <c r="D79" s="51">
        <f t="shared" ref="D79:F79" si="15">AVERAGE(D66:D78)</f>
        <v>173.26923076923077</v>
      </c>
      <c r="E79" s="51">
        <f t="shared" si="15"/>
        <v>173.5230769230769</v>
      </c>
      <c r="F79" s="51">
        <f t="shared" si="15"/>
        <v>174.44615384615386</v>
      </c>
      <c r="G79" s="51">
        <f>AVERAGE(G66:G78)</f>
        <v>175.73076923076923</v>
      </c>
      <c r="H79" s="51">
        <f t="shared" ref="H79:N79" si="16">AVERAGE(H66:H78)</f>
        <v>175.9769230769231</v>
      </c>
      <c r="I79" s="51">
        <f t="shared" si="16"/>
        <v>175.16153846153844</v>
      </c>
      <c r="J79" s="51">
        <f t="shared" si="16"/>
        <v>175.63076923076926</v>
      </c>
      <c r="K79" s="51">
        <f t="shared" si="16"/>
        <v>174.28461538461539</v>
      </c>
      <c r="L79" s="51">
        <f t="shared" si="16"/>
        <v>174.2923076923077</v>
      </c>
      <c r="M79" s="51">
        <f t="shared" si="16"/>
        <v>174.93846153846155</v>
      </c>
      <c r="N79" s="51">
        <f t="shared" si="16"/>
        <v>176.2076923076923</v>
      </c>
      <c r="O79" s="48">
        <f>AVERAGE(O66:O78)</f>
        <v>3.0003196344357522E-3</v>
      </c>
      <c r="P79" s="48">
        <f t="shared" ref="P79:Y79" si="17">AVERAGE(P66:P78)</f>
        <v>2.6577400629305618E-3</v>
      </c>
      <c r="Q79" s="48">
        <f t="shared" si="17"/>
        <v>5.4307646009257755E-3</v>
      </c>
      <c r="R79" s="48">
        <f t="shared" si="17"/>
        <v>7.2291293069950795E-3</v>
      </c>
      <c r="S79" s="48">
        <f t="shared" si="17"/>
        <v>1.6949906254210194E-3</v>
      </c>
      <c r="T79" s="48">
        <f t="shared" si="17"/>
        <v>-5.2331905998964263E-3</v>
      </c>
      <c r="U79" s="48">
        <f t="shared" si="17"/>
        <v>1.6516883352265068E-3</v>
      </c>
      <c r="V79" s="48">
        <f t="shared" si="17"/>
        <v>-6.3580698942008462E-3</v>
      </c>
      <c r="W79" s="48">
        <f t="shared" si="17"/>
        <v>4.7357769423515211E-5</v>
      </c>
      <c r="X79" s="48">
        <f t="shared" si="17"/>
        <v>3.9981399421420948E-3</v>
      </c>
      <c r="Y79" s="48">
        <f t="shared" si="17"/>
        <v>7.430654603921001E-3</v>
      </c>
      <c r="Z79" s="48">
        <f t="shared" ref="Z79" si="18">(N79-C79)/N$48</f>
        <v>1.8302684969351491E-2</v>
      </c>
    </row>
    <row r="80" spans="1:26" ht="15.6" thickTop="1" thickBot="1" x14ac:dyDescent="0.35">
      <c r="B80" s="44" t="s">
        <v>194</v>
      </c>
      <c r="C80" s="51">
        <v>173.6</v>
      </c>
      <c r="D80" s="51">
        <v>174.3</v>
      </c>
      <c r="E80" s="51">
        <v>175.3</v>
      </c>
      <c r="F80" s="51">
        <v>176.4</v>
      </c>
      <c r="G80" s="51">
        <v>177.9</v>
      </c>
      <c r="H80" s="51">
        <v>177.8</v>
      </c>
      <c r="I80" s="51">
        <v>177.1</v>
      </c>
      <c r="J80" s="51">
        <v>177.8</v>
      </c>
      <c r="K80" s="51">
        <v>178</v>
      </c>
      <c r="L80" s="51">
        <v>178</v>
      </c>
      <c r="M80" s="51">
        <v>178.8</v>
      </c>
      <c r="N80" s="51">
        <v>179.8</v>
      </c>
    </row>
    <row r="81" ht="15" thickTop="1" x14ac:dyDescent="0.3"/>
  </sheetData>
  <mergeCells count="3">
    <mergeCell ref="A2:A14"/>
    <mergeCell ref="A34:A46"/>
    <mergeCell ref="A66:A78"/>
  </mergeCells>
  <phoneticPr fontId="4" type="noConversion"/>
  <pageMargins left="0.7" right="0.7" top="0.75" bottom="0.75" header="0.3" footer="0.3"/>
  <ignoredErrors>
    <ignoredError sqref="C15:N15 H47:N47 D47:F47 C47 G47 C79:N79" formulaRange="1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F325-B3AA-4349-94CB-3795B53FC2F5}">
  <dimension ref="A1"/>
  <sheetViews>
    <sheetView showGridLines="0" workbookViewId="0">
      <selection activeCell="V13" sqref="V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E531-4702-4705-B679-CF1AA16FE9B3}">
  <dimension ref="A1:AO19"/>
  <sheetViews>
    <sheetView zoomScale="90" zoomScaleNormal="90" workbookViewId="0">
      <selection activeCell="M13" sqref="M13"/>
    </sheetView>
  </sheetViews>
  <sheetFormatPr defaultRowHeight="14.4" x14ac:dyDescent="0.3"/>
  <cols>
    <col min="1" max="1" width="11.21875" bestFit="1" customWidth="1"/>
    <col min="2" max="2" width="9" bestFit="1" customWidth="1"/>
    <col min="3" max="3" width="25.88671875" bestFit="1" customWidth="1"/>
    <col min="4" max="14" width="7.21875" bestFit="1" customWidth="1"/>
    <col min="16" max="16" width="8.5546875" bestFit="1" customWidth="1"/>
    <col min="17" max="17" width="9" bestFit="1" customWidth="1"/>
    <col min="18" max="18" width="25.88671875" bestFit="1" customWidth="1"/>
    <col min="19" max="29" width="7.21875" bestFit="1" customWidth="1"/>
    <col min="31" max="31" width="8.5546875" bestFit="1" customWidth="1"/>
    <col min="32" max="32" width="9" bestFit="1" customWidth="1"/>
    <col min="33" max="33" width="26" bestFit="1" customWidth="1"/>
    <col min="34" max="41" width="7.5546875" bestFit="1" customWidth="1"/>
    <col min="42" max="44" width="7.21875" bestFit="1" customWidth="1"/>
    <col min="47" max="47" width="11.88671875" bestFit="1" customWidth="1"/>
    <col min="48" max="48" width="9.44140625" bestFit="1" customWidth="1"/>
    <col min="49" max="49" width="27.5546875" bestFit="1" customWidth="1"/>
    <col min="50" max="57" width="13.33203125" bestFit="1" customWidth="1"/>
  </cols>
  <sheetData>
    <row r="1" spans="1:41" x14ac:dyDescent="0.3">
      <c r="A1" s="28" t="s">
        <v>0</v>
      </c>
      <c r="B1" s="26" t="s">
        <v>2</v>
      </c>
      <c r="C1" s="26" t="s">
        <v>187</v>
      </c>
      <c r="D1" s="26" t="s">
        <v>196</v>
      </c>
      <c r="E1" s="26" t="s">
        <v>188</v>
      </c>
      <c r="F1" s="26" t="s">
        <v>189</v>
      </c>
      <c r="G1" s="26" t="s">
        <v>185</v>
      </c>
      <c r="H1" s="26" t="s">
        <v>186</v>
      </c>
      <c r="I1" s="26" t="s">
        <v>190</v>
      </c>
      <c r="J1" s="26" t="s">
        <v>191</v>
      </c>
      <c r="K1" s="27" t="s">
        <v>192</v>
      </c>
      <c r="P1" s="28" t="s">
        <v>0</v>
      </c>
      <c r="Q1" s="26" t="s">
        <v>2</v>
      </c>
      <c r="R1" s="26" t="s">
        <v>187</v>
      </c>
      <c r="S1" s="26" t="s">
        <v>196</v>
      </c>
      <c r="T1" s="26" t="s">
        <v>188</v>
      </c>
      <c r="U1" s="26" t="s">
        <v>189</v>
      </c>
      <c r="V1" s="26" t="s">
        <v>185</v>
      </c>
      <c r="W1" s="26" t="s">
        <v>186</v>
      </c>
      <c r="X1" s="26" t="s">
        <v>190</v>
      </c>
      <c r="Y1" s="26" t="s">
        <v>191</v>
      </c>
      <c r="Z1" s="27" t="s">
        <v>192</v>
      </c>
      <c r="AE1" s="28" t="s">
        <v>0</v>
      </c>
      <c r="AF1" s="26" t="s">
        <v>2</v>
      </c>
      <c r="AG1" s="26" t="s">
        <v>187</v>
      </c>
      <c r="AH1" s="26" t="s">
        <v>196</v>
      </c>
      <c r="AI1" s="26" t="s">
        <v>188</v>
      </c>
      <c r="AJ1" s="26" t="s">
        <v>189</v>
      </c>
      <c r="AK1" s="26" t="s">
        <v>185</v>
      </c>
      <c r="AL1" s="26" t="s">
        <v>186</v>
      </c>
      <c r="AM1" s="26" t="s">
        <v>190</v>
      </c>
      <c r="AN1" s="26" t="s">
        <v>191</v>
      </c>
      <c r="AO1" s="27" t="s">
        <v>192</v>
      </c>
    </row>
    <row r="2" spans="1:41" x14ac:dyDescent="0.3">
      <c r="A2" s="76" t="s">
        <v>35</v>
      </c>
      <c r="B2" s="39" t="s">
        <v>39</v>
      </c>
      <c r="C2" s="39" t="s">
        <v>173</v>
      </c>
      <c r="D2" s="102">
        <v>130.86923076923077</v>
      </c>
      <c r="E2" s="102">
        <v>132.1846153846154</v>
      </c>
      <c r="F2" s="102">
        <v>135.16153846153847</v>
      </c>
      <c r="G2" s="102">
        <v>137.39615384615388</v>
      </c>
      <c r="H2" s="102">
        <v>149.93076923076922</v>
      </c>
      <c r="I2" s="102">
        <v>158.77692307692308</v>
      </c>
      <c r="J2" s="102">
        <v>170.33076923076925</v>
      </c>
      <c r="K2" s="103">
        <v>176.12307692307695</v>
      </c>
      <c r="P2" s="76" t="s">
        <v>33</v>
      </c>
      <c r="Q2" s="39" t="s">
        <v>39</v>
      </c>
      <c r="R2" s="39" t="s">
        <v>173</v>
      </c>
      <c r="S2" s="102">
        <v>131.25384615384615</v>
      </c>
      <c r="T2" s="102">
        <v>131.3923076923077</v>
      </c>
      <c r="U2" s="102">
        <v>132.30769230769232</v>
      </c>
      <c r="V2" s="102">
        <v>138.0679487179487</v>
      </c>
      <c r="W2" s="102">
        <v>151.0102564102564</v>
      </c>
      <c r="X2" s="102">
        <v>160.73846153846154</v>
      </c>
      <c r="Y2" s="102">
        <v>171.56923076923078</v>
      </c>
      <c r="Z2" s="103">
        <v>178.28461538461539</v>
      </c>
      <c r="AE2" s="76" t="s">
        <v>30</v>
      </c>
      <c r="AF2" s="39" t="s">
        <v>39</v>
      </c>
      <c r="AG2" s="39" t="s">
        <v>173</v>
      </c>
      <c r="AH2" s="102">
        <v>130.89230769230772</v>
      </c>
      <c r="AI2" s="102">
        <v>132.7923076923077</v>
      </c>
      <c r="AJ2" s="102">
        <v>136.92307692307693</v>
      </c>
      <c r="AK2" s="102">
        <v>137.1</v>
      </c>
      <c r="AL2" s="102">
        <v>149.33076923076922</v>
      </c>
      <c r="AM2" s="102">
        <v>157.65384615384616</v>
      </c>
      <c r="AN2" s="102">
        <v>169.73846153846154</v>
      </c>
      <c r="AO2" s="103">
        <v>174.93846153846152</v>
      </c>
    </row>
    <row r="3" spans="1:41" x14ac:dyDescent="0.3">
      <c r="A3" s="75" t="s">
        <v>35</v>
      </c>
      <c r="B3" s="40" t="s">
        <v>38</v>
      </c>
      <c r="C3" s="40" t="s">
        <v>173</v>
      </c>
      <c r="D3" s="106">
        <v>128.86153846153846</v>
      </c>
      <c r="E3" s="106">
        <v>132.22307692307692</v>
      </c>
      <c r="F3" s="106">
        <v>135.07692307692307</v>
      </c>
      <c r="G3" s="106">
        <v>135.6076923076923</v>
      </c>
      <c r="H3" s="106">
        <v>145.80000000000001</v>
      </c>
      <c r="I3" s="106">
        <v>156.87692307692308</v>
      </c>
      <c r="J3" s="106">
        <v>168.01538461538465</v>
      </c>
      <c r="K3" s="105">
        <v>175.32307692307691</v>
      </c>
      <c r="P3" s="75" t="s">
        <v>33</v>
      </c>
      <c r="Q3" s="40" t="s">
        <v>38</v>
      </c>
      <c r="R3" s="40" t="s">
        <v>173</v>
      </c>
      <c r="S3" s="106">
        <v>128.27692307692308</v>
      </c>
      <c r="T3" s="106">
        <v>131.2076923076923</v>
      </c>
      <c r="U3" s="106">
        <v>131.96153846153845</v>
      </c>
      <c r="V3" s="106">
        <v>136.03076923076924</v>
      </c>
      <c r="W3" s="106">
        <v>146.03846153846155</v>
      </c>
      <c r="X3" s="106">
        <v>158.80769230769226</v>
      </c>
      <c r="Y3" s="106">
        <v>168.94615384615386</v>
      </c>
      <c r="Z3" s="105">
        <v>177.1846153846154</v>
      </c>
      <c r="AE3" s="75" t="s">
        <v>30</v>
      </c>
      <c r="AF3" s="40" t="s">
        <v>38</v>
      </c>
      <c r="AG3" s="40" t="s">
        <v>173</v>
      </c>
      <c r="AH3" s="106">
        <v>129.43846153846155</v>
      </c>
      <c r="AI3" s="106">
        <v>132.96153846153848</v>
      </c>
      <c r="AJ3" s="106">
        <v>137.07692307692307</v>
      </c>
      <c r="AK3" s="106">
        <v>135.4769230769231</v>
      </c>
      <c r="AL3" s="106">
        <v>145.73846153846151</v>
      </c>
      <c r="AM3" s="106">
        <v>155.82307692307694</v>
      </c>
      <c r="AN3" s="106">
        <v>167.62307692307695</v>
      </c>
      <c r="AO3" s="105">
        <v>174.2923076923077</v>
      </c>
    </row>
    <row r="4" spans="1:41" x14ac:dyDescent="0.3">
      <c r="A4" s="76" t="s">
        <v>35</v>
      </c>
      <c r="B4" s="39" t="s">
        <v>39</v>
      </c>
      <c r="C4" s="39" t="s">
        <v>21</v>
      </c>
      <c r="D4" s="102">
        <v>122.3</v>
      </c>
      <c r="E4" s="102">
        <v>129.80000000000001</v>
      </c>
      <c r="F4" s="102">
        <v>136.5</v>
      </c>
      <c r="G4" s="102">
        <v>139.73333333333335</v>
      </c>
      <c r="H4" s="102">
        <v>144.1</v>
      </c>
      <c r="I4" s="102">
        <v>155.6</v>
      </c>
      <c r="J4" s="102">
        <v>172.2</v>
      </c>
      <c r="K4" s="103">
        <v>181.7</v>
      </c>
      <c r="P4" s="76" t="s">
        <v>33</v>
      </c>
      <c r="Q4" s="39" t="s">
        <v>39</v>
      </c>
      <c r="R4" s="39" t="s">
        <v>21</v>
      </c>
      <c r="S4" s="102">
        <v>114.6</v>
      </c>
      <c r="T4" s="102">
        <v>121.4</v>
      </c>
      <c r="U4" s="102">
        <v>124.6</v>
      </c>
      <c r="V4" s="102">
        <v>128.56666666666666</v>
      </c>
      <c r="W4" s="102">
        <v>137.1</v>
      </c>
      <c r="X4" s="102">
        <v>154.9</v>
      </c>
      <c r="Y4" s="102">
        <v>170.5</v>
      </c>
      <c r="Z4" s="103">
        <v>182.1</v>
      </c>
      <c r="AE4" s="76" t="s">
        <v>30</v>
      </c>
      <c r="AF4" s="39" t="s">
        <v>39</v>
      </c>
      <c r="AG4" s="39" t="s">
        <v>21</v>
      </c>
      <c r="AH4" s="102">
        <v>127</v>
      </c>
      <c r="AI4" s="102">
        <v>135</v>
      </c>
      <c r="AJ4" s="102">
        <v>143.80000000000001</v>
      </c>
      <c r="AK4" s="102">
        <v>146.56666666666666</v>
      </c>
      <c r="AL4" s="102">
        <v>148.4</v>
      </c>
      <c r="AM4" s="102">
        <v>156</v>
      </c>
      <c r="AN4" s="102">
        <v>173.3</v>
      </c>
      <c r="AO4" s="103">
        <v>181.5</v>
      </c>
    </row>
    <row r="5" spans="1:41" x14ac:dyDescent="0.3">
      <c r="A5" s="75" t="s">
        <v>35</v>
      </c>
      <c r="B5" s="40" t="s">
        <v>38</v>
      </c>
      <c r="C5" s="40" t="s">
        <v>21</v>
      </c>
      <c r="D5" s="106">
        <v>122.4</v>
      </c>
      <c r="E5" s="106">
        <v>129.1</v>
      </c>
      <c r="F5" s="106">
        <v>136.5</v>
      </c>
      <c r="G5" s="106">
        <v>139.69999999999999</v>
      </c>
      <c r="H5" s="106">
        <v>148.9</v>
      </c>
      <c r="I5" s="106">
        <v>155.5</v>
      </c>
      <c r="J5" s="106">
        <v>167.2</v>
      </c>
      <c r="K5" s="105">
        <v>181.9</v>
      </c>
      <c r="P5" s="75" t="s">
        <v>33</v>
      </c>
      <c r="Q5" s="40" t="s">
        <v>38</v>
      </c>
      <c r="R5" s="40" t="s">
        <v>21</v>
      </c>
      <c r="S5" s="106">
        <v>114.8</v>
      </c>
      <c r="T5" s="106">
        <v>120.8</v>
      </c>
      <c r="U5" s="106">
        <v>126.4</v>
      </c>
      <c r="V5" s="106">
        <v>128.80000000000001</v>
      </c>
      <c r="W5" s="106">
        <v>141.4</v>
      </c>
      <c r="X5" s="106">
        <v>154.80000000000001</v>
      </c>
      <c r="Y5" s="106">
        <v>164.5</v>
      </c>
      <c r="Z5" s="105">
        <v>182.6</v>
      </c>
      <c r="AE5" s="75" t="s">
        <v>30</v>
      </c>
      <c r="AF5" s="40" t="s">
        <v>38</v>
      </c>
      <c r="AG5" s="40" t="s">
        <v>21</v>
      </c>
      <c r="AH5" s="106">
        <v>127</v>
      </c>
      <c r="AI5" s="106">
        <v>134.19999999999999</v>
      </c>
      <c r="AJ5" s="106">
        <v>142.6</v>
      </c>
      <c r="AK5" s="106">
        <v>146.4</v>
      </c>
      <c r="AL5" s="106">
        <v>153.4</v>
      </c>
      <c r="AM5" s="106">
        <v>156</v>
      </c>
      <c r="AN5" s="106">
        <v>168.9</v>
      </c>
      <c r="AO5" s="105">
        <v>181.4</v>
      </c>
    </row>
    <row r="6" spans="1:41" x14ac:dyDescent="0.3">
      <c r="A6" s="76" t="s">
        <v>35</v>
      </c>
      <c r="B6" s="39" t="s">
        <v>39</v>
      </c>
      <c r="C6" s="39" t="s">
        <v>23</v>
      </c>
      <c r="D6" s="102">
        <v>123.2</v>
      </c>
      <c r="E6" s="102">
        <v>128.1</v>
      </c>
      <c r="F6" s="102">
        <v>135.19999999999999</v>
      </c>
      <c r="G6" s="102">
        <v>146.51666666666665</v>
      </c>
      <c r="H6" s="102">
        <v>150.69999999999999</v>
      </c>
      <c r="I6" s="102">
        <v>162.30000000000001</v>
      </c>
      <c r="J6" s="102">
        <v>174</v>
      </c>
      <c r="K6" s="103">
        <v>185</v>
      </c>
      <c r="P6" s="76" t="s">
        <v>33</v>
      </c>
      <c r="Q6" s="39" t="s">
        <v>39</v>
      </c>
      <c r="R6" s="39" t="s">
        <v>23</v>
      </c>
      <c r="S6" s="102">
        <v>120</v>
      </c>
      <c r="T6" s="102">
        <v>123.4</v>
      </c>
      <c r="U6" s="102">
        <v>131.30000000000001</v>
      </c>
      <c r="V6" s="102">
        <v>139.4</v>
      </c>
      <c r="W6" s="102">
        <v>144.80000000000001</v>
      </c>
      <c r="X6" s="102">
        <v>157.5</v>
      </c>
      <c r="Y6" s="102">
        <v>169</v>
      </c>
      <c r="Z6" s="103">
        <v>181.5</v>
      </c>
      <c r="AE6" s="76" t="s">
        <v>30</v>
      </c>
      <c r="AF6" s="39" t="s">
        <v>39</v>
      </c>
      <c r="AG6" s="39" t="s">
        <v>23</v>
      </c>
      <c r="AH6" s="102">
        <v>125.2</v>
      </c>
      <c r="AI6" s="102">
        <v>131</v>
      </c>
      <c r="AJ6" s="102">
        <v>137.6</v>
      </c>
      <c r="AK6" s="102">
        <v>150.85</v>
      </c>
      <c r="AL6" s="102">
        <v>154.30000000000001</v>
      </c>
      <c r="AM6" s="102">
        <v>165.3</v>
      </c>
      <c r="AN6" s="102">
        <v>177</v>
      </c>
      <c r="AO6" s="103">
        <v>187.2</v>
      </c>
    </row>
    <row r="7" spans="1:41" x14ac:dyDescent="0.3">
      <c r="A7" s="75" t="s">
        <v>35</v>
      </c>
      <c r="B7" s="40" t="s">
        <v>38</v>
      </c>
      <c r="C7" s="40" t="s">
        <v>23</v>
      </c>
      <c r="D7" s="106">
        <v>122.9</v>
      </c>
      <c r="E7" s="106">
        <v>127.8</v>
      </c>
      <c r="F7" s="106">
        <v>134.30000000000001</v>
      </c>
      <c r="G7" s="106">
        <v>146.19999999999999</v>
      </c>
      <c r="H7" s="106">
        <v>152.30000000000001</v>
      </c>
      <c r="I7" s="106">
        <v>161.69999999999999</v>
      </c>
      <c r="J7" s="106">
        <v>173</v>
      </c>
      <c r="K7" s="105">
        <v>184.4</v>
      </c>
      <c r="P7" s="75" t="s">
        <v>33</v>
      </c>
      <c r="Q7" s="40" t="s">
        <v>38</v>
      </c>
      <c r="R7" s="40" t="s">
        <v>23</v>
      </c>
      <c r="S7" s="106">
        <v>119.7</v>
      </c>
      <c r="T7" s="106">
        <v>123.1</v>
      </c>
      <c r="U7" s="106">
        <v>130.5</v>
      </c>
      <c r="V7" s="106">
        <v>139.19999999999999</v>
      </c>
      <c r="W7" s="106">
        <v>145</v>
      </c>
      <c r="X7" s="106">
        <v>156.9</v>
      </c>
      <c r="Y7" s="106">
        <v>168.2</v>
      </c>
      <c r="Z7" s="105">
        <v>180.8</v>
      </c>
      <c r="AE7" s="75" t="s">
        <v>30</v>
      </c>
      <c r="AF7" s="40" t="s">
        <v>38</v>
      </c>
      <c r="AG7" s="40" t="s">
        <v>23</v>
      </c>
      <c r="AH7" s="106">
        <v>124.8</v>
      </c>
      <c r="AI7" s="106">
        <v>130.6</v>
      </c>
      <c r="AJ7" s="106">
        <v>136.69999999999999</v>
      </c>
      <c r="AK7" s="106">
        <v>150.4</v>
      </c>
      <c r="AL7" s="106">
        <v>156.69999999999999</v>
      </c>
      <c r="AM7" s="106">
        <v>164.6</v>
      </c>
      <c r="AN7" s="106">
        <v>176</v>
      </c>
      <c r="AO7" s="105">
        <v>186.6</v>
      </c>
    </row>
    <row r="8" spans="1:41" x14ac:dyDescent="0.3">
      <c r="A8" s="76" t="s">
        <v>35</v>
      </c>
      <c r="B8" s="39" t="s">
        <v>39</v>
      </c>
      <c r="C8" s="39" t="s">
        <v>22</v>
      </c>
      <c r="D8" s="102">
        <v>125.5</v>
      </c>
      <c r="E8" s="102">
        <v>130.4</v>
      </c>
      <c r="F8" s="102">
        <v>136.6</v>
      </c>
      <c r="G8" s="102">
        <v>143.80000000000001</v>
      </c>
      <c r="H8" s="102">
        <v>146.33333333333334</v>
      </c>
      <c r="I8" s="102">
        <v>151.80000000000001</v>
      </c>
      <c r="J8" s="102">
        <v>164</v>
      </c>
      <c r="K8" s="103">
        <v>174.6</v>
      </c>
      <c r="P8" s="76" t="s">
        <v>33</v>
      </c>
      <c r="Q8" s="39" t="s">
        <v>39</v>
      </c>
      <c r="R8" s="39" t="s">
        <v>22</v>
      </c>
      <c r="S8" s="102">
        <v>122.8</v>
      </c>
      <c r="T8" s="102">
        <v>126</v>
      </c>
      <c r="U8" s="102">
        <v>131.80000000000001</v>
      </c>
      <c r="V8" s="102">
        <v>137</v>
      </c>
      <c r="W8" s="102">
        <v>140.43333333333334</v>
      </c>
      <c r="X8" s="102">
        <v>147.6</v>
      </c>
      <c r="Y8" s="102">
        <v>159.80000000000001</v>
      </c>
      <c r="Z8" s="103">
        <v>169.6</v>
      </c>
      <c r="AE8" s="76" t="s">
        <v>30</v>
      </c>
      <c r="AF8" s="39" t="s">
        <v>39</v>
      </c>
      <c r="AG8" s="39" t="s">
        <v>22</v>
      </c>
      <c r="AH8" s="102">
        <v>128</v>
      </c>
      <c r="AI8" s="102">
        <v>134.30000000000001</v>
      </c>
      <c r="AJ8" s="102">
        <v>140.9</v>
      </c>
      <c r="AK8" s="102">
        <v>149.88333333333333</v>
      </c>
      <c r="AL8" s="102">
        <v>151.66666666666666</v>
      </c>
      <c r="AM8" s="102">
        <v>155.5</v>
      </c>
      <c r="AN8" s="102">
        <v>167.7</v>
      </c>
      <c r="AO8" s="103">
        <v>179.1</v>
      </c>
    </row>
    <row r="9" spans="1:41" x14ac:dyDescent="0.3">
      <c r="A9" s="75" t="s">
        <v>35</v>
      </c>
      <c r="B9" s="40" t="s">
        <v>38</v>
      </c>
      <c r="C9" s="40" t="s">
        <v>22</v>
      </c>
      <c r="D9" s="106">
        <v>125.1</v>
      </c>
      <c r="E9" s="106">
        <v>130.1</v>
      </c>
      <c r="F9" s="106">
        <v>135.6</v>
      </c>
      <c r="G9" s="106">
        <v>143.80000000000001</v>
      </c>
      <c r="H9" s="106">
        <v>146.4</v>
      </c>
      <c r="I9" s="106">
        <v>151.19999999999999</v>
      </c>
      <c r="J9" s="106">
        <v>162.80000000000001</v>
      </c>
      <c r="K9" s="105">
        <v>174.2</v>
      </c>
      <c r="P9" s="75" t="s">
        <v>33</v>
      </c>
      <c r="Q9" s="40" t="s">
        <v>38</v>
      </c>
      <c r="R9" s="40" t="s">
        <v>22</v>
      </c>
      <c r="S9" s="106">
        <v>122.3</v>
      </c>
      <c r="T9" s="106">
        <v>125.6</v>
      </c>
      <c r="U9" s="106">
        <v>130.80000000000001</v>
      </c>
      <c r="V9" s="106">
        <v>136.80000000000001</v>
      </c>
      <c r="W9" s="106">
        <v>140.80000000000001</v>
      </c>
      <c r="X9" s="106">
        <v>147.19999999999999</v>
      </c>
      <c r="Y9" s="106">
        <v>158.6</v>
      </c>
      <c r="Z9" s="105">
        <v>169.2</v>
      </c>
      <c r="AE9" s="75" t="s">
        <v>30</v>
      </c>
      <c r="AF9" s="40" t="s">
        <v>38</v>
      </c>
      <c r="AG9" s="40" t="s">
        <v>22</v>
      </c>
      <c r="AH9" s="106">
        <v>127.7</v>
      </c>
      <c r="AI9" s="106">
        <v>134.1</v>
      </c>
      <c r="AJ9" s="106">
        <v>139.9</v>
      </c>
      <c r="AK9" s="106">
        <v>150</v>
      </c>
      <c r="AL9" s="106">
        <v>151.5</v>
      </c>
      <c r="AM9" s="106">
        <v>154.80000000000001</v>
      </c>
      <c r="AN9" s="106">
        <v>166.5</v>
      </c>
      <c r="AO9" s="105">
        <v>178.6</v>
      </c>
    </row>
    <row r="10" spans="1:41" x14ac:dyDescent="0.3">
      <c r="A10" s="76" t="s">
        <v>35</v>
      </c>
      <c r="B10" s="39" t="s">
        <v>39</v>
      </c>
      <c r="C10" s="39" t="s">
        <v>24</v>
      </c>
      <c r="D10" s="102">
        <v>112.1</v>
      </c>
      <c r="E10" s="102">
        <v>116.6</v>
      </c>
      <c r="F10" s="102">
        <v>121.9</v>
      </c>
      <c r="G10" s="102">
        <v>124.48333333333333</v>
      </c>
      <c r="H10" s="102">
        <v>130.36666666666667</v>
      </c>
      <c r="I10" s="102">
        <v>146.6</v>
      </c>
      <c r="J10" s="102">
        <v>162.6</v>
      </c>
      <c r="K10" s="103">
        <v>164.5</v>
      </c>
      <c r="P10" s="76" t="s">
        <v>33</v>
      </c>
      <c r="Q10" s="39" t="s">
        <v>39</v>
      </c>
      <c r="R10" s="39" t="s">
        <v>24</v>
      </c>
      <c r="S10" s="102">
        <v>110</v>
      </c>
      <c r="T10" s="102">
        <v>114.3</v>
      </c>
      <c r="U10" s="102">
        <v>118.9</v>
      </c>
      <c r="V10" s="102">
        <v>119.66666666666666</v>
      </c>
      <c r="W10" s="102">
        <v>125.3</v>
      </c>
      <c r="X10" s="102">
        <v>142.1</v>
      </c>
      <c r="Y10" s="102">
        <v>159.30000000000001</v>
      </c>
      <c r="Z10" s="103">
        <v>160.1</v>
      </c>
      <c r="AE10" s="76" t="s">
        <v>30</v>
      </c>
      <c r="AF10" s="39" t="s">
        <v>39</v>
      </c>
      <c r="AG10" s="39" t="s">
        <v>24</v>
      </c>
      <c r="AH10" s="102">
        <v>114.4</v>
      </c>
      <c r="AI10" s="102">
        <v>119.2</v>
      </c>
      <c r="AJ10" s="102">
        <v>125.3</v>
      </c>
      <c r="AK10" s="102">
        <v>129.88333333333333</v>
      </c>
      <c r="AL10" s="102">
        <v>136.03333333333333</v>
      </c>
      <c r="AM10" s="102">
        <v>151.69999999999999</v>
      </c>
      <c r="AN10" s="102">
        <v>166.2</v>
      </c>
      <c r="AO10" s="103">
        <v>169.4</v>
      </c>
    </row>
    <row r="11" spans="1:41" x14ac:dyDescent="0.3">
      <c r="A11" s="75" t="s">
        <v>35</v>
      </c>
      <c r="B11" s="40" t="s">
        <v>38</v>
      </c>
      <c r="C11" s="40" t="s">
        <v>24</v>
      </c>
      <c r="D11" s="106">
        <v>110.9</v>
      </c>
      <c r="E11" s="106">
        <v>117.6</v>
      </c>
      <c r="F11" s="106">
        <v>121</v>
      </c>
      <c r="G11" s="106">
        <v>124.6</v>
      </c>
      <c r="H11" s="106">
        <v>129.9</v>
      </c>
      <c r="I11" s="106">
        <v>146.19999999999999</v>
      </c>
      <c r="J11" s="106">
        <v>157.9</v>
      </c>
      <c r="K11" s="105">
        <v>164.2</v>
      </c>
      <c r="P11" s="75" t="s">
        <v>33</v>
      </c>
      <c r="Q11" s="40" t="s">
        <v>38</v>
      </c>
      <c r="R11" s="40" t="s">
        <v>24</v>
      </c>
      <c r="S11" s="106">
        <v>108.5</v>
      </c>
      <c r="T11" s="106">
        <v>115.6</v>
      </c>
      <c r="U11" s="106">
        <v>117.8</v>
      </c>
      <c r="V11" s="106">
        <v>119.9</v>
      </c>
      <c r="W11" s="106">
        <v>124.6</v>
      </c>
      <c r="X11" s="106">
        <v>141.69999999999999</v>
      </c>
      <c r="Y11" s="106">
        <v>154.19999999999999</v>
      </c>
      <c r="Z11" s="105">
        <v>159.80000000000001</v>
      </c>
      <c r="AE11" s="75" t="s">
        <v>30</v>
      </c>
      <c r="AF11" s="40" t="s">
        <v>38</v>
      </c>
      <c r="AG11" s="40" t="s">
        <v>24</v>
      </c>
      <c r="AH11" s="106">
        <v>113.6</v>
      </c>
      <c r="AI11" s="106">
        <v>119.8</v>
      </c>
      <c r="AJ11" s="106">
        <v>124.6</v>
      </c>
      <c r="AK11" s="106">
        <v>129.9</v>
      </c>
      <c r="AL11" s="106">
        <v>135.80000000000001</v>
      </c>
      <c r="AM11" s="106">
        <v>151.30000000000001</v>
      </c>
      <c r="AN11" s="106">
        <v>162</v>
      </c>
      <c r="AO11" s="105">
        <v>169</v>
      </c>
    </row>
    <row r="13" spans="1:41" x14ac:dyDescent="0.3">
      <c r="D13" s="149" t="s">
        <v>197</v>
      </c>
      <c r="E13" s="149"/>
      <c r="F13" s="149"/>
      <c r="G13" s="100"/>
      <c r="H13" s="148" t="s">
        <v>198</v>
      </c>
      <c r="I13" s="148"/>
      <c r="J13" s="148"/>
      <c r="S13" s="149" t="s">
        <v>197</v>
      </c>
      <c r="T13" s="149"/>
      <c r="U13" s="149"/>
      <c r="V13" s="100"/>
      <c r="W13" s="148" t="s">
        <v>198</v>
      </c>
      <c r="X13" s="148"/>
      <c r="Y13" s="148"/>
      <c r="AH13" s="149" t="s">
        <v>197</v>
      </c>
      <c r="AI13" s="149"/>
      <c r="AJ13" s="149"/>
      <c r="AK13" s="100"/>
      <c r="AL13" s="148" t="s">
        <v>198</v>
      </c>
      <c r="AM13" s="148"/>
      <c r="AN13" s="148"/>
    </row>
    <row r="14" spans="1:41" x14ac:dyDescent="0.3">
      <c r="C14" s="26" t="s">
        <v>179</v>
      </c>
      <c r="D14" s="26" t="s">
        <v>188</v>
      </c>
      <c r="E14" s="26" t="s">
        <v>189</v>
      </c>
      <c r="F14" s="26" t="s">
        <v>185</v>
      </c>
      <c r="G14" s="26" t="s">
        <v>186</v>
      </c>
      <c r="H14" s="26" t="s">
        <v>190</v>
      </c>
      <c r="I14" s="26" t="s">
        <v>191</v>
      </c>
      <c r="J14" s="27" t="s">
        <v>192</v>
      </c>
      <c r="R14" s="26" t="s">
        <v>179</v>
      </c>
      <c r="S14" s="26" t="s">
        <v>188</v>
      </c>
      <c r="T14" s="26" t="s">
        <v>189</v>
      </c>
      <c r="U14" s="26" t="s">
        <v>185</v>
      </c>
      <c r="V14" s="26" t="s">
        <v>186</v>
      </c>
      <c r="W14" s="26" t="s">
        <v>190</v>
      </c>
      <c r="X14" s="26" t="s">
        <v>191</v>
      </c>
      <c r="Y14" s="27" t="s">
        <v>192</v>
      </c>
      <c r="AG14" s="26" t="s">
        <v>179</v>
      </c>
      <c r="AH14" s="26" t="s">
        <v>188</v>
      </c>
      <c r="AI14" s="26" t="s">
        <v>189</v>
      </c>
      <c r="AJ14" s="26" t="s">
        <v>185</v>
      </c>
      <c r="AK14" s="26" t="s">
        <v>186</v>
      </c>
      <c r="AL14" s="26" t="s">
        <v>190</v>
      </c>
      <c r="AM14" s="26" t="s">
        <v>191</v>
      </c>
      <c r="AN14" s="27" t="s">
        <v>192</v>
      </c>
    </row>
    <row r="15" spans="1:41" x14ac:dyDescent="0.3">
      <c r="C15" s="39" t="s">
        <v>173</v>
      </c>
      <c r="D15" s="53">
        <f>(E3-D2)/D2</f>
        <v>1.0345030270969223E-2</v>
      </c>
      <c r="E15" s="53">
        <f t="shared" ref="E15:J15" si="0">(F3-E2)/E2</f>
        <v>2.18808193668527E-2</v>
      </c>
      <c r="F15" s="53">
        <f t="shared" si="0"/>
        <v>3.3008935177279838E-3</v>
      </c>
      <c r="G15" s="53">
        <f t="shared" si="0"/>
        <v>6.1165075721523778E-2</v>
      </c>
      <c r="H15" s="53">
        <f t="shared" si="0"/>
        <v>4.6329074957672883E-2</v>
      </c>
      <c r="I15" s="53">
        <f t="shared" si="0"/>
        <v>5.8185165447410654E-2</v>
      </c>
      <c r="J15" s="53">
        <f t="shared" si="0"/>
        <v>2.9309488325881587E-2</v>
      </c>
      <c r="R15" s="39" t="s">
        <v>173</v>
      </c>
      <c r="S15" s="53">
        <f>(T3-S2)/S2</f>
        <v>-3.5163804723679096E-4</v>
      </c>
      <c r="T15" s="53">
        <f t="shared" ref="T15:Y15" si="1">(U3-T2)/T2</f>
        <v>4.3322990457232216E-3</v>
      </c>
      <c r="U15" s="53">
        <f t="shared" si="1"/>
        <v>2.8139534883720882E-2</v>
      </c>
      <c r="V15" s="53">
        <f t="shared" si="1"/>
        <v>5.7728914599834952E-2</v>
      </c>
      <c r="W15" s="53">
        <f t="shared" si="1"/>
        <v>5.1635141100960812E-2</v>
      </c>
      <c r="X15" s="53">
        <f t="shared" si="1"/>
        <v>5.1062404287902111E-2</v>
      </c>
      <c r="Y15" s="53">
        <f t="shared" si="1"/>
        <v>3.2729555236728824E-2</v>
      </c>
      <c r="AG15" s="39" t="s">
        <v>173</v>
      </c>
      <c r="AH15" s="53">
        <f>(AI3-AH2)/AH2</f>
        <v>1.580865068171123E-2</v>
      </c>
      <c r="AI15" s="53">
        <f t="shared" ref="AI15:AN15" si="2">(AJ3-AI2)/AI2</f>
        <v>3.2265539014076194E-2</v>
      </c>
      <c r="AJ15" s="104">
        <f t="shared" si="2"/>
        <v>-1.0561797752808898E-2</v>
      </c>
      <c r="AK15" s="53">
        <f t="shared" si="2"/>
        <v>6.3008472198844007E-2</v>
      </c>
      <c r="AL15" s="53">
        <f t="shared" si="2"/>
        <v>4.3476021222892056E-2</v>
      </c>
      <c r="AM15" s="53">
        <f t="shared" si="2"/>
        <v>6.3234935350085522E-2</v>
      </c>
      <c r="AN15" s="53">
        <f t="shared" si="2"/>
        <v>2.6828605093809552E-2</v>
      </c>
    </row>
    <row r="16" spans="1:41" x14ac:dyDescent="0.3">
      <c r="C16" s="40" t="s">
        <v>21</v>
      </c>
      <c r="D16" s="53">
        <f>(E5-D4)/D4</f>
        <v>5.5600981193785752E-2</v>
      </c>
      <c r="E16" s="53">
        <f t="shared" ref="E16:H16" si="3">(F5-E4)/E4</f>
        <v>5.1617873651771867E-2</v>
      </c>
      <c r="F16" s="53">
        <f t="shared" si="3"/>
        <v>2.344322344322336E-2</v>
      </c>
      <c r="G16" s="53">
        <f t="shared" si="3"/>
        <v>6.5601145038167857E-2</v>
      </c>
      <c r="H16" s="53">
        <f t="shared" si="3"/>
        <v>7.9111727966689846E-2</v>
      </c>
      <c r="I16" s="53">
        <f>(J5-I4)/I4</f>
        <v>7.455012853470433E-2</v>
      </c>
      <c r="J16" s="53">
        <f t="shared" ref="J16" si="4">(K5-J4)/J4</f>
        <v>5.6329849012775948E-2</v>
      </c>
      <c r="R16" s="40" t="s">
        <v>21</v>
      </c>
      <c r="S16" s="53">
        <f>(T5-S4)/S4</f>
        <v>5.4101221640488681E-2</v>
      </c>
      <c r="T16" s="53">
        <f t="shared" ref="T16:Y16" si="5">(U5-T4)/T4</f>
        <v>4.118616144975288E-2</v>
      </c>
      <c r="U16" s="53">
        <f t="shared" si="5"/>
        <v>3.3707865168539464E-2</v>
      </c>
      <c r="V16" s="53">
        <f t="shared" si="5"/>
        <v>9.9818511796733289E-2</v>
      </c>
      <c r="W16" s="53">
        <f t="shared" si="5"/>
        <v>0.1291028446389498</v>
      </c>
      <c r="X16" s="53">
        <f>(Y5-X4)/X4</f>
        <v>6.1975468043899251E-2</v>
      </c>
      <c r="Y16" s="53">
        <f t="shared" si="5"/>
        <v>7.0967741935483844E-2</v>
      </c>
      <c r="AG16" s="40" t="s">
        <v>21</v>
      </c>
      <c r="AH16" s="101">
        <f>(AI5-AH4)/AH4</f>
        <v>5.6692913385826681E-2</v>
      </c>
      <c r="AI16" s="101">
        <f t="shared" ref="AI16:AN16" si="6">(AJ5-AI4)/AI4</f>
        <v>5.6296296296296254E-2</v>
      </c>
      <c r="AJ16" s="101">
        <f t="shared" si="6"/>
        <v>1.8080667593880349E-2</v>
      </c>
      <c r="AK16" s="101">
        <f t="shared" si="6"/>
        <v>4.6622697293609343E-2</v>
      </c>
      <c r="AL16" s="101">
        <f t="shared" si="6"/>
        <v>5.1212938005390798E-2</v>
      </c>
      <c r="AM16" s="101">
        <f t="shared" si="6"/>
        <v>8.2692307692307732E-2</v>
      </c>
      <c r="AN16" s="101">
        <f t="shared" si="6"/>
        <v>4.6739757645701062E-2</v>
      </c>
    </row>
    <row r="17" spans="3:40" x14ac:dyDescent="0.3">
      <c r="C17" s="39" t="s">
        <v>23</v>
      </c>
      <c r="D17" s="53">
        <f>(E7-D6)/D6</f>
        <v>3.7337662337662288E-2</v>
      </c>
      <c r="E17" s="53">
        <f t="shared" ref="E17:J17" si="7">(F7-E6)/E6</f>
        <v>4.8399687743950176E-2</v>
      </c>
      <c r="F17" s="53">
        <f t="shared" si="7"/>
        <v>8.1360946745562143E-2</v>
      </c>
      <c r="G17" s="53">
        <f t="shared" si="7"/>
        <v>3.9472187464452468E-2</v>
      </c>
      <c r="H17" s="53">
        <f t="shared" si="7"/>
        <v>7.2992700729927015E-2</v>
      </c>
      <c r="I17" s="53">
        <f t="shared" si="7"/>
        <v>6.5927295132470656E-2</v>
      </c>
      <c r="J17" s="53">
        <f t="shared" si="7"/>
        <v>5.9770114942528769E-2</v>
      </c>
      <c r="R17" s="39" t="s">
        <v>23</v>
      </c>
      <c r="S17" s="53">
        <f>(T7-S6)/S6</f>
        <v>2.5833333333333285E-2</v>
      </c>
      <c r="T17" s="53">
        <f t="shared" ref="T17:Y17" si="8">(U7-T6)/T6</f>
        <v>5.753646677471632E-2</v>
      </c>
      <c r="U17" s="53">
        <f t="shared" si="8"/>
        <v>6.0167555217059993E-2</v>
      </c>
      <c r="V17" s="53">
        <f t="shared" si="8"/>
        <v>4.0172166427546584E-2</v>
      </c>
      <c r="W17" s="53">
        <f t="shared" si="8"/>
        <v>8.3563535911602163E-2</v>
      </c>
      <c r="X17" s="53">
        <f t="shared" si="8"/>
        <v>6.7936507936507864E-2</v>
      </c>
      <c r="Y17" s="53">
        <f t="shared" si="8"/>
        <v>6.982248520710066E-2</v>
      </c>
      <c r="AG17" s="39" t="s">
        <v>23</v>
      </c>
      <c r="AH17" s="53">
        <f>(AI7-AH6)/AH6</f>
        <v>4.3130990415335392E-2</v>
      </c>
      <c r="AI17" s="53">
        <f t="shared" ref="AI17:AN17" si="9">(AJ7-AI6)/AI6</f>
        <v>4.3511450381679299E-2</v>
      </c>
      <c r="AJ17" s="53">
        <f t="shared" si="9"/>
        <v>9.302325581395357E-2</v>
      </c>
      <c r="AK17" s="53">
        <f t="shared" si="9"/>
        <v>3.8780245276764963E-2</v>
      </c>
      <c r="AL17" s="53">
        <f t="shared" si="9"/>
        <v>6.6753078418664819E-2</v>
      </c>
      <c r="AM17" s="53">
        <f t="shared" si="9"/>
        <v>6.4730792498487524E-2</v>
      </c>
      <c r="AN17" s="53">
        <f t="shared" si="9"/>
        <v>5.4237288135593191E-2</v>
      </c>
    </row>
    <row r="18" spans="3:40" x14ac:dyDescent="0.3">
      <c r="C18" s="40" t="s">
        <v>22</v>
      </c>
      <c r="D18" s="53">
        <f>(E9-D8)/D8</f>
        <v>3.6653386454183222E-2</v>
      </c>
      <c r="E18" s="53">
        <f t="shared" ref="E18" si="10">(F9-E8)/E8</f>
        <v>3.9877300613496841E-2</v>
      </c>
      <c r="F18" s="53">
        <f>(G9-F8)/F8</f>
        <v>5.2708638360175822E-2</v>
      </c>
      <c r="G18" s="53">
        <f t="shared" ref="G18" si="11">(H9-G8)/G8</f>
        <v>1.8080667593880349E-2</v>
      </c>
      <c r="H18" s="53">
        <f>(I9-H8)/H8</f>
        <v>3.3257403189065914E-2</v>
      </c>
      <c r="I18" s="53">
        <f t="shared" ref="I18:J18" si="12">(J9-I8)/I8</f>
        <v>7.2463768115942018E-2</v>
      </c>
      <c r="J18" s="53">
        <f t="shared" si="12"/>
        <v>6.2195121951219443E-2</v>
      </c>
      <c r="R18" s="40" t="s">
        <v>22</v>
      </c>
      <c r="S18" s="53">
        <f>(T9-S8)/S8</f>
        <v>2.280130293159607E-2</v>
      </c>
      <c r="T18" s="53">
        <f t="shared" ref="T18:Y18" si="13">(U9-T8)/T8</f>
        <v>3.8095238095238189E-2</v>
      </c>
      <c r="U18" s="53">
        <f>(V9-U8)/U8</f>
        <v>3.7936267071320182E-2</v>
      </c>
      <c r="V18" s="53">
        <f t="shared" si="13"/>
        <v>2.7737226277372344E-2</v>
      </c>
      <c r="W18" s="53">
        <f>(X9-W8)/W8</f>
        <v>4.8184191787324838E-2</v>
      </c>
      <c r="X18" s="53">
        <f t="shared" si="13"/>
        <v>7.4525745257452577E-2</v>
      </c>
      <c r="Y18" s="53">
        <f t="shared" si="13"/>
        <v>5.8823529411764559E-2</v>
      </c>
      <c r="AG18" s="40" t="s">
        <v>22</v>
      </c>
      <c r="AH18" s="101">
        <f>(AI9-AH8)/AH8</f>
        <v>4.7656249999999956E-2</v>
      </c>
      <c r="AI18" s="101">
        <f t="shared" ref="AI18:AN18" si="14">(AJ9-AI8)/AI8</f>
        <v>4.1697691734921771E-2</v>
      </c>
      <c r="AJ18" s="101">
        <f t="shared" si="14"/>
        <v>6.4584811923349847E-2</v>
      </c>
      <c r="AK18" s="101">
        <f t="shared" si="14"/>
        <v>1.0786167018792446E-2</v>
      </c>
      <c r="AL18" s="101">
        <f t="shared" si="14"/>
        <v>2.0659340659340799E-2</v>
      </c>
      <c r="AM18" s="101">
        <f t="shared" si="14"/>
        <v>7.0739549839228297E-2</v>
      </c>
      <c r="AN18" s="101">
        <f t="shared" si="14"/>
        <v>6.499701848539062E-2</v>
      </c>
    </row>
    <row r="19" spans="3:40" x14ac:dyDescent="0.3">
      <c r="C19" s="39" t="s">
        <v>24</v>
      </c>
      <c r="D19" s="53">
        <f>(E11-D10)/D10</f>
        <v>4.906333630686887E-2</v>
      </c>
      <c r="E19" s="53">
        <f t="shared" ref="E19:I19" si="15">(F11-E10)/E10</f>
        <v>3.7735849056603821E-2</v>
      </c>
      <c r="F19" s="53">
        <f t="shared" si="15"/>
        <v>2.2149302707136904E-2</v>
      </c>
      <c r="G19" s="53">
        <f t="shared" si="15"/>
        <v>4.3513187843084791E-2</v>
      </c>
      <c r="H19" s="53">
        <f t="shared" si="15"/>
        <v>0.12145231398619263</v>
      </c>
      <c r="I19" s="53">
        <f t="shared" si="15"/>
        <v>7.7080491132332965E-2</v>
      </c>
      <c r="J19" s="53">
        <f>(K11-J10)/J10</f>
        <v>9.8400984009839754E-3</v>
      </c>
      <c r="R19" s="39" t="s">
        <v>24</v>
      </c>
      <c r="S19" s="53">
        <f>(T11-S10)/S10</f>
        <v>5.0909090909090855E-2</v>
      </c>
      <c r="T19" s="53">
        <f t="shared" ref="T19:X19" si="16">(U11-T10)/T10</f>
        <v>3.0621172353455819E-2</v>
      </c>
      <c r="U19" s="53">
        <f t="shared" si="16"/>
        <v>8.4104289318755257E-3</v>
      </c>
      <c r="V19" s="53">
        <f t="shared" si="16"/>
        <v>4.1225626740947111E-2</v>
      </c>
      <c r="W19" s="53">
        <f t="shared" si="16"/>
        <v>0.13088587390263362</v>
      </c>
      <c r="X19" s="53">
        <f t="shared" si="16"/>
        <v>8.5151301900070336E-2</v>
      </c>
      <c r="Y19" s="53">
        <f>(Z11-Y10)/Y10</f>
        <v>3.1387319522912741E-3</v>
      </c>
      <c r="AG19" s="39" t="s">
        <v>24</v>
      </c>
      <c r="AH19" s="53">
        <f>(AI11-AH10)/AH10</f>
        <v>4.7202797202797124E-2</v>
      </c>
      <c r="AI19" s="53">
        <f t="shared" ref="AI19:AN19" si="17">(AJ11-AI10)/AI10</f>
        <v>4.530201342281872E-2</v>
      </c>
      <c r="AJ19" s="53">
        <f t="shared" si="17"/>
        <v>3.6711891460494882E-2</v>
      </c>
      <c r="AK19" s="53">
        <f t="shared" si="17"/>
        <v>4.5553702040292722E-2</v>
      </c>
      <c r="AL19" s="53">
        <f t="shared" si="17"/>
        <v>0.11222739524626327</v>
      </c>
      <c r="AM19" s="53">
        <f t="shared" si="17"/>
        <v>6.7897165458141145E-2</v>
      </c>
      <c r="AN19" s="53">
        <f t="shared" si="17"/>
        <v>1.684717208182919E-2</v>
      </c>
    </row>
  </sheetData>
  <mergeCells count="6">
    <mergeCell ref="W13:Y13"/>
    <mergeCell ref="AH13:AJ13"/>
    <mergeCell ref="AL13:AN13"/>
    <mergeCell ref="H13:J13"/>
    <mergeCell ref="D13:F13"/>
    <mergeCell ref="S13:U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16E8-A347-4635-87C7-54833F57B456}">
  <dimension ref="G6:K32"/>
  <sheetViews>
    <sheetView showGridLines="0" tabSelected="1" topLeftCell="A4" workbookViewId="0">
      <selection activeCell="M25" sqref="M25"/>
    </sheetView>
  </sheetViews>
  <sheetFormatPr defaultRowHeight="14.4" x14ac:dyDescent="0.3"/>
  <cols>
    <col min="1" max="1" width="29.77734375" bestFit="1" customWidth="1"/>
    <col min="2" max="2" width="13.77734375" bestFit="1" customWidth="1"/>
    <col min="4" max="4" width="29.77734375" bestFit="1" customWidth="1"/>
    <col min="5" max="5" width="13.77734375" bestFit="1" customWidth="1"/>
    <col min="6" max="6" width="4.77734375" customWidth="1"/>
    <col min="7" max="7" width="25.88671875" bestFit="1" customWidth="1"/>
    <col min="8" max="8" width="14.77734375" style="42" bestFit="1" customWidth="1"/>
    <col min="9" max="9" width="4.44140625" customWidth="1"/>
    <col min="10" max="10" width="25.88671875" bestFit="1" customWidth="1"/>
    <col min="11" max="11" width="14.77734375" style="42" bestFit="1" customWidth="1"/>
    <col min="14" max="14" width="14.44140625" bestFit="1" customWidth="1"/>
    <col min="15" max="15" width="14.33203125" customWidth="1"/>
  </cols>
  <sheetData>
    <row r="6" spans="7:11" x14ac:dyDescent="0.3">
      <c r="G6" s="125" t="s">
        <v>223</v>
      </c>
      <c r="H6" s="123" t="s">
        <v>200</v>
      </c>
      <c r="J6" s="125" t="s">
        <v>222</v>
      </c>
      <c r="K6" s="123" t="s">
        <v>200</v>
      </c>
    </row>
    <row r="7" spans="7:11" x14ac:dyDescent="0.3">
      <c r="G7" s="162" t="s">
        <v>174</v>
      </c>
      <c r="H7" s="129">
        <v>8.5736683639680705E-2</v>
      </c>
      <c r="J7" s="162" t="s">
        <v>174</v>
      </c>
      <c r="K7" s="129">
        <v>0.14377915571352246</v>
      </c>
    </row>
    <row r="8" spans="7:11" x14ac:dyDescent="0.3">
      <c r="G8" s="128" t="s">
        <v>26</v>
      </c>
      <c r="H8" s="129">
        <v>-0.15304842282522516</v>
      </c>
      <c r="J8" s="128" t="s">
        <v>26</v>
      </c>
      <c r="K8" s="129">
        <v>-3.7227813178384354E-2</v>
      </c>
    </row>
    <row r="9" spans="7:11" ht="14.4" customHeight="1" x14ac:dyDescent="0.3">
      <c r="G9" s="128" t="s">
        <v>173</v>
      </c>
      <c r="H9" s="129">
        <v>4.1027242552930381E-2</v>
      </c>
      <c r="J9" s="128" t="s">
        <v>173</v>
      </c>
      <c r="K9" s="129">
        <v>6.6373249274125259E-2</v>
      </c>
    </row>
    <row r="10" spans="7:11" x14ac:dyDescent="0.3">
      <c r="G10" s="161" t="s">
        <v>21</v>
      </c>
      <c r="H10" s="129">
        <v>0.16035416766734448</v>
      </c>
      <c r="J10" s="161" t="s">
        <v>21</v>
      </c>
      <c r="K10" s="129">
        <v>0.14121558986051183</v>
      </c>
    </row>
    <row r="11" spans="7:11" x14ac:dyDescent="0.3">
      <c r="G11" s="128" t="s">
        <v>23</v>
      </c>
      <c r="H11" s="129">
        <v>3.3159700464949794E-2</v>
      </c>
      <c r="J11" s="128" t="s">
        <v>23</v>
      </c>
      <c r="K11" s="129">
        <v>0.10630272126190893</v>
      </c>
    </row>
    <row r="12" spans="7:11" x14ac:dyDescent="0.3">
      <c r="G12" s="128" t="s">
        <v>22</v>
      </c>
      <c r="H12" s="129">
        <v>-6.2327787598405321E-2</v>
      </c>
      <c r="J12" s="128" t="s">
        <v>22</v>
      </c>
      <c r="K12" s="129">
        <v>-5.4374298713760705E-2</v>
      </c>
    </row>
    <row r="13" spans="7:11" x14ac:dyDescent="0.3">
      <c r="G13" s="128" t="s">
        <v>20</v>
      </c>
      <c r="H13" s="129">
        <v>8.03640152998671E-2</v>
      </c>
      <c r="J13" s="128" t="s">
        <v>20</v>
      </c>
      <c r="K13" s="129">
        <v>8.03640152998671E-2</v>
      </c>
    </row>
    <row r="14" spans="7:11" x14ac:dyDescent="0.3">
      <c r="G14" s="128" t="s">
        <v>28</v>
      </c>
      <c r="H14" s="129">
        <v>7.2973994600726219E-2</v>
      </c>
      <c r="J14" s="128" t="s">
        <v>28</v>
      </c>
      <c r="K14" s="129">
        <v>0.12197513895218628</v>
      </c>
    </row>
    <row r="15" spans="7:11" x14ac:dyDescent="0.3">
      <c r="G15" s="127" t="s">
        <v>16</v>
      </c>
      <c r="H15" s="129">
        <v>0.13835759891838562</v>
      </c>
      <c r="J15" s="127" t="s">
        <v>16</v>
      </c>
      <c r="K15" s="129">
        <v>6.7456805527450883E-2</v>
      </c>
    </row>
    <row r="16" spans="7:11" x14ac:dyDescent="0.3">
      <c r="G16" s="128" t="s">
        <v>27</v>
      </c>
      <c r="H16" s="129">
        <v>-4.1947741983838285E-3</v>
      </c>
      <c r="J16" s="128" t="s">
        <v>27</v>
      </c>
      <c r="K16" s="129">
        <v>-5.5478611299775535E-2</v>
      </c>
    </row>
    <row r="17" spans="7:11" x14ac:dyDescent="0.3">
      <c r="G17" s="128" t="s">
        <v>25</v>
      </c>
      <c r="H17" s="129">
        <v>9.93243815590127E-2</v>
      </c>
      <c r="J17" s="128" t="s">
        <v>25</v>
      </c>
      <c r="K17" s="129">
        <v>8.8001908101014575E-2</v>
      </c>
    </row>
    <row r="18" spans="7:11" x14ac:dyDescent="0.3">
      <c r="G18" s="161" t="s">
        <v>24</v>
      </c>
      <c r="H18" s="129">
        <v>0.12204956618962355</v>
      </c>
      <c r="J18" s="161" t="s">
        <v>24</v>
      </c>
      <c r="K18" s="129">
        <v>0.14650931132739101</v>
      </c>
    </row>
    <row r="20" spans="7:11" x14ac:dyDescent="0.3">
      <c r="G20" s="125" t="s">
        <v>221</v>
      </c>
      <c r="H20" s="123" t="s">
        <v>200</v>
      </c>
    </row>
    <row r="21" spans="7:11" x14ac:dyDescent="0.3">
      <c r="G21" s="162" t="s">
        <v>174</v>
      </c>
      <c r="H21" s="129">
        <v>9.3228497453206577E-2</v>
      </c>
    </row>
    <row r="22" spans="7:11" x14ac:dyDescent="0.3">
      <c r="G22" s="128" t="s">
        <v>26</v>
      </c>
      <c r="H22" s="129">
        <v>-0.12642029355702353</v>
      </c>
    </row>
    <row r="23" spans="7:11" x14ac:dyDescent="0.3">
      <c r="G23" s="128" t="s">
        <v>173</v>
      </c>
      <c r="H23" s="129">
        <v>3.5630086118031264E-2</v>
      </c>
    </row>
    <row r="24" spans="7:11" x14ac:dyDescent="0.3">
      <c r="G24" s="161" t="s">
        <v>21</v>
      </c>
      <c r="H24" s="129">
        <v>0.17432650641901179</v>
      </c>
    </row>
    <row r="25" spans="7:11" x14ac:dyDescent="0.3">
      <c r="G25" s="128" t="s">
        <v>23</v>
      </c>
      <c r="H25" s="129">
        <v>6.5776572807824035E-2</v>
      </c>
    </row>
    <row r="26" spans="7:11" x14ac:dyDescent="0.3">
      <c r="G26" s="128" t="s">
        <v>22</v>
      </c>
      <c r="H26" s="129">
        <v>-3.2169723912000542E-2</v>
      </c>
    </row>
    <row r="27" spans="7:11" x14ac:dyDescent="0.3">
      <c r="G27" s="128" t="s">
        <v>20</v>
      </c>
      <c r="H27" s="129">
        <v>0</v>
      </c>
    </row>
    <row r="28" spans="7:11" x14ac:dyDescent="0.3">
      <c r="G28" s="128" t="s">
        <v>28</v>
      </c>
      <c r="H28" s="129">
        <v>5.474807905811449E-2</v>
      </c>
    </row>
    <row r="29" spans="7:11" x14ac:dyDescent="0.3">
      <c r="G29" s="127" t="s">
        <v>16</v>
      </c>
      <c r="H29" s="129">
        <v>0.18191233835211731</v>
      </c>
      <c r="K29" s="42" t="s">
        <v>199</v>
      </c>
    </row>
    <row r="30" spans="7:11" x14ac:dyDescent="0.3">
      <c r="G30" s="128" t="s">
        <v>27</v>
      </c>
      <c r="H30" s="129">
        <v>1.3545114942996109E-2</v>
      </c>
    </row>
    <row r="31" spans="7:11" x14ac:dyDescent="0.3">
      <c r="G31" s="128" t="s">
        <v>25</v>
      </c>
      <c r="H31" s="129">
        <v>0.31480473862239544</v>
      </c>
    </row>
    <row r="32" spans="7:11" x14ac:dyDescent="0.3">
      <c r="G32" s="161" t="s">
        <v>24</v>
      </c>
      <c r="H32" s="129">
        <v>9.6819184512375187E-2</v>
      </c>
    </row>
  </sheetData>
  <conditionalFormatting sqref="H7:H18">
    <cfRule type="top10" dxfId="2" priority="3" rank="5"/>
  </conditionalFormatting>
  <conditionalFormatting sqref="K7:K18">
    <cfRule type="top10" dxfId="1" priority="2" rank="5"/>
  </conditionalFormatting>
  <conditionalFormatting sqref="H21:H32">
    <cfRule type="top10" dxfId="0" priority="1" rank="5"/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B3A1-C7C2-4DB1-A9E0-7F17B3C2D595}">
  <dimension ref="A1:AO101"/>
  <sheetViews>
    <sheetView topLeftCell="C1" workbookViewId="0">
      <selection activeCell="AO70" sqref="AO70"/>
    </sheetView>
  </sheetViews>
  <sheetFormatPr defaultColWidth="20.77734375" defaultRowHeight="14.4" x14ac:dyDescent="0.3"/>
  <cols>
    <col min="1" max="1" width="12.5546875" bestFit="1" customWidth="1"/>
    <col min="2" max="2" width="15.6640625" bestFit="1" customWidth="1"/>
    <col min="3" max="3" width="14.21875" style="38" bestFit="1" customWidth="1"/>
    <col min="4" max="9" width="14.21875" style="38" customWidth="1"/>
    <col min="11" max="11" width="14.33203125" bestFit="1" customWidth="1"/>
    <col min="12" max="12" width="8.109375" bestFit="1" customWidth="1"/>
    <col min="13" max="13" width="8.44140625" bestFit="1" customWidth="1"/>
    <col min="14" max="14" width="25.6640625" bestFit="1" customWidth="1"/>
    <col min="15" max="15" width="7.77734375" bestFit="1" customWidth="1"/>
    <col min="16" max="16" width="12.21875" bestFit="1" customWidth="1"/>
    <col min="17" max="17" width="26.6640625" bestFit="1" customWidth="1"/>
    <col min="18" max="18" width="6.44140625" bestFit="1" customWidth="1"/>
    <col min="19" max="19" width="26.88671875" bestFit="1" customWidth="1"/>
    <col min="20" max="20" width="24.44140625" bestFit="1" customWidth="1"/>
    <col min="21" max="21" width="9.44140625" bestFit="1" customWidth="1"/>
    <col min="22" max="22" width="22.33203125" bestFit="1" customWidth="1"/>
    <col min="23" max="23" width="12.88671875" bestFit="1" customWidth="1"/>
    <col min="24" max="24" width="5.21875" bestFit="1" customWidth="1"/>
    <col min="25" max="25" width="7.5546875" bestFit="1" customWidth="1"/>
    <col min="26" max="26" width="8.6640625" bestFit="1" customWidth="1"/>
    <col min="27" max="27" width="25.88671875" bestFit="1" customWidth="1"/>
    <col min="28" max="28" width="8" bestFit="1" customWidth="1"/>
    <col min="29" max="29" width="12.44140625" bestFit="1" customWidth="1"/>
    <col min="30" max="30" width="26.88671875" bestFit="1" customWidth="1"/>
    <col min="31" max="31" width="6.6640625" bestFit="1" customWidth="1"/>
    <col min="32" max="32" width="27.109375" bestFit="1" customWidth="1"/>
    <col min="33" max="33" width="24.6640625" bestFit="1" customWidth="1"/>
    <col min="34" max="34" width="9.6640625" bestFit="1" customWidth="1"/>
    <col min="35" max="35" width="22.5546875" bestFit="1" customWidth="1"/>
    <col min="36" max="36" width="13.109375" bestFit="1" customWidth="1"/>
    <col min="37" max="37" width="6.6640625" bestFit="1" customWidth="1"/>
    <col min="38" max="38" width="7.77734375" bestFit="1" customWidth="1"/>
    <col min="39" max="39" width="15.109375" bestFit="1" customWidth="1"/>
    <col min="40" max="40" width="25.88671875" style="128" bestFit="1" customWidth="1"/>
    <col min="41" max="41" width="12" bestFit="1" customWidth="1"/>
    <col min="42" max="42" width="15.109375" bestFit="1" customWidth="1"/>
    <col min="43" max="43" width="25.88671875" bestFit="1" customWidth="1"/>
    <col min="44" max="44" width="12.21875" customWidth="1"/>
    <col min="45" max="46" width="14.6640625" bestFit="1" customWidth="1"/>
    <col min="47" max="48" width="12" bestFit="1" customWidth="1"/>
    <col min="56" max="56" width="14.33203125" bestFit="1" customWidth="1"/>
  </cols>
  <sheetData>
    <row r="1" spans="1:41" x14ac:dyDescent="0.3">
      <c r="A1" s="109" t="s">
        <v>216</v>
      </c>
      <c r="B1" s="109" t="s">
        <v>217</v>
      </c>
      <c r="C1" s="113" t="s">
        <v>218</v>
      </c>
      <c r="D1" s="113"/>
      <c r="E1" s="113"/>
      <c r="F1" s="113"/>
      <c r="G1" s="113"/>
      <c r="H1" s="113"/>
      <c r="I1" s="113"/>
      <c r="L1" s="117" t="s">
        <v>216</v>
      </c>
      <c r="M1" s="117" t="s">
        <v>219</v>
      </c>
      <c r="N1" s="118" t="s">
        <v>16</v>
      </c>
      <c r="O1" s="118" t="s">
        <v>20</v>
      </c>
      <c r="P1" s="118" t="s">
        <v>21</v>
      </c>
      <c r="Q1" s="118" t="s">
        <v>22</v>
      </c>
      <c r="R1" s="118" t="s">
        <v>23</v>
      </c>
      <c r="S1" s="118" t="s">
        <v>24</v>
      </c>
      <c r="T1" s="118" t="s">
        <v>25</v>
      </c>
      <c r="U1" s="118" t="s">
        <v>26</v>
      </c>
      <c r="V1" s="118" t="s">
        <v>27</v>
      </c>
      <c r="W1" s="118" t="s">
        <v>28</v>
      </c>
      <c r="X1" s="118" t="s">
        <v>173</v>
      </c>
      <c r="Y1" s="118" t="s">
        <v>174</v>
      </c>
      <c r="Z1" s="119" t="s">
        <v>219</v>
      </c>
      <c r="AA1" s="120" t="s">
        <v>16</v>
      </c>
      <c r="AB1" s="120" t="s">
        <v>20</v>
      </c>
      <c r="AC1" s="120" t="s">
        <v>21</v>
      </c>
      <c r="AD1" s="120" t="s">
        <v>22</v>
      </c>
      <c r="AE1" s="120" t="s">
        <v>23</v>
      </c>
      <c r="AF1" s="120" t="s">
        <v>24</v>
      </c>
      <c r="AG1" s="120" t="s">
        <v>25</v>
      </c>
      <c r="AH1" s="120" t="s">
        <v>26</v>
      </c>
      <c r="AI1" s="120" t="s">
        <v>27</v>
      </c>
      <c r="AJ1" s="120" t="s">
        <v>28</v>
      </c>
      <c r="AK1" s="120" t="s">
        <v>173</v>
      </c>
      <c r="AL1" s="120" t="s">
        <v>174</v>
      </c>
      <c r="AN1" s="125" t="s">
        <v>223</v>
      </c>
      <c r="AO1" s="123" t="s">
        <v>220</v>
      </c>
    </row>
    <row r="2" spans="1:41" x14ac:dyDescent="0.3">
      <c r="A2" s="111">
        <v>44166</v>
      </c>
      <c r="B2" s="110">
        <v>3589.35</v>
      </c>
      <c r="C2" s="112">
        <v>0.14249999999999999</v>
      </c>
      <c r="D2" s="112"/>
      <c r="E2" s="112"/>
      <c r="F2" s="112"/>
      <c r="G2" s="112"/>
      <c r="H2" s="112"/>
      <c r="I2" s="112"/>
      <c r="L2" s="115">
        <v>44166</v>
      </c>
      <c r="M2" s="116">
        <v>3589.35</v>
      </c>
      <c r="N2" s="114">
        <v>185.4</v>
      </c>
      <c r="O2" s="114">
        <v>158.4</v>
      </c>
      <c r="P2" s="114">
        <v>144.6</v>
      </c>
      <c r="Q2" s="114">
        <v>149.69999999999999</v>
      </c>
      <c r="R2" s="114">
        <v>158.30000000000001</v>
      </c>
      <c r="S2" s="114">
        <v>140.69999999999999</v>
      </c>
      <c r="T2" s="114">
        <v>148.5</v>
      </c>
      <c r="U2" s="114">
        <v>159.4</v>
      </c>
      <c r="V2" s="114">
        <v>157.1</v>
      </c>
      <c r="W2" s="114">
        <v>151.19999999999999</v>
      </c>
      <c r="X2" s="114">
        <v>2109.1</v>
      </c>
      <c r="Y2" s="114">
        <v>454</v>
      </c>
      <c r="Z2" s="121" t="str">
        <f>IFERROR((M2-M1)/M1,"")</f>
        <v/>
      </c>
      <c r="AA2" s="121" t="str">
        <f t="shared" ref="AA2:AJ17" si="0">IFERROR((N2-N1)/N1,"")</f>
        <v/>
      </c>
      <c r="AB2" s="121" t="str">
        <f t="shared" si="0"/>
        <v/>
      </c>
      <c r="AC2" s="121" t="str">
        <f t="shared" si="0"/>
        <v/>
      </c>
      <c r="AD2" s="121" t="str">
        <f t="shared" si="0"/>
        <v/>
      </c>
      <c r="AE2" s="121" t="str">
        <f t="shared" si="0"/>
        <v/>
      </c>
      <c r="AF2" s="121" t="str">
        <f t="shared" si="0"/>
        <v/>
      </c>
      <c r="AG2" s="121" t="str">
        <f t="shared" si="0"/>
        <v/>
      </c>
      <c r="AH2" s="121" t="str">
        <f t="shared" si="0"/>
        <v/>
      </c>
      <c r="AI2" s="121" t="str">
        <f t="shared" si="0"/>
        <v/>
      </c>
      <c r="AJ2" s="121" t="str">
        <f t="shared" si="0"/>
        <v/>
      </c>
      <c r="AK2" s="121" t="str">
        <f>IFERROR((X2-X1)/X1,"")</f>
        <v/>
      </c>
      <c r="AL2" s="121" t="str">
        <f t="shared" ref="AL2:AL31" si="1">IFERROR((Y2-Y1)/Y1,"")</f>
        <v/>
      </c>
      <c r="AN2" s="126" t="s">
        <v>21</v>
      </c>
      <c r="AO2" s="124">
        <v>0.16035416766734401</v>
      </c>
    </row>
    <row r="3" spans="1:41" x14ac:dyDescent="0.3">
      <c r="A3" s="111">
        <v>44197</v>
      </c>
      <c r="B3" s="110">
        <v>3918.56</v>
      </c>
      <c r="C3" s="112">
        <v>9.1700000000000004E-2</v>
      </c>
      <c r="D3" s="112"/>
      <c r="E3" s="112"/>
      <c r="F3" s="112"/>
      <c r="G3" s="112"/>
      <c r="H3" s="112"/>
      <c r="I3" s="112"/>
      <c r="L3" s="115">
        <v>44197</v>
      </c>
      <c r="M3" s="116">
        <v>3918.56</v>
      </c>
      <c r="N3" s="114">
        <v>186.5</v>
      </c>
      <c r="O3" s="114">
        <v>157.69999999999999</v>
      </c>
      <c r="P3" s="114">
        <v>147.9</v>
      </c>
      <c r="Q3" s="114">
        <v>150</v>
      </c>
      <c r="R3" s="114">
        <v>159.30000000000001</v>
      </c>
      <c r="S3" s="114">
        <v>141.9</v>
      </c>
      <c r="T3" s="114">
        <v>149.6</v>
      </c>
      <c r="U3" s="114">
        <v>159.19999999999999</v>
      </c>
      <c r="V3" s="114">
        <v>156.80000000000001</v>
      </c>
      <c r="W3" s="114">
        <v>151.9</v>
      </c>
      <c r="X3" s="114">
        <v>2076.5</v>
      </c>
      <c r="Y3" s="114">
        <v>455.8</v>
      </c>
      <c r="Z3" s="121">
        <f t="shared" ref="Z3:Z31" si="2">IFERROR((M3-M2)/M2,"")</f>
        <v>9.1718556284564073E-2</v>
      </c>
      <c r="AA3" s="121">
        <f>IFERROR((N3-N2)/N2,"")</f>
        <v>5.9331175836029896E-3</v>
      </c>
      <c r="AB3" s="121">
        <f t="shared" si="0"/>
        <v>-4.4191919191920266E-3</v>
      </c>
      <c r="AC3" s="121">
        <f t="shared" si="0"/>
        <v>2.2821576763485556E-2</v>
      </c>
      <c r="AD3" s="121">
        <f t="shared" si="0"/>
        <v>2.0040080160321403E-3</v>
      </c>
      <c r="AE3" s="121">
        <f t="shared" si="0"/>
        <v>6.3171193935565376E-3</v>
      </c>
      <c r="AF3" s="121">
        <f t="shared" si="0"/>
        <v>8.5287846481877545E-3</v>
      </c>
      <c r="AG3" s="121">
        <f t="shared" si="0"/>
        <v>7.4074074074073695E-3</v>
      </c>
      <c r="AH3" s="121">
        <f t="shared" si="0"/>
        <v>-1.2547051442911986E-3</v>
      </c>
      <c r="AI3" s="121">
        <f t="shared" si="0"/>
        <v>-1.9096117122850602E-3</v>
      </c>
      <c r="AJ3" s="121">
        <f t="shared" si="0"/>
        <v>4.629629629629743E-3</v>
      </c>
      <c r="AK3" s="121">
        <f>IFERROR((X3-X2)/X2,"")</f>
        <v>-1.5456829927457167E-2</v>
      </c>
      <c r="AL3" s="121">
        <f t="shared" si="1"/>
        <v>3.9647577092511268E-3</v>
      </c>
      <c r="AN3" s="127" t="s">
        <v>16</v>
      </c>
      <c r="AO3" s="124">
        <v>0.13835759891838562</v>
      </c>
    </row>
    <row r="4" spans="1:41" x14ac:dyDescent="0.3">
      <c r="A4" s="111">
        <v>44228</v>
      </c>
      <c r="B4" s="110">
        <v>4399.41</v>
      </c>
      <c r="C4" s="112">
        <v>0.1227</v>
      </c>
      <c r="D4" s="112"/>
      <c r="E4" s="112"/>
      <c r="F4" s="112"/>
      <c r="G4" s="112"/>
      <c r="H4" s="112"/>
      <c r="I4" s="112"/>
      <c r="L4" s="115">
        <v>44228</v>
      </c>
      <c r="M4" s="116">
        <v>4399.41</v>
      </c>
      <c r="N4" s="114">
        <v>188.3</v>
      </c>
      <c r="O4" s="114">
        <v>159.80000000000001</v>
      </c>
      <c r="P4" s="114">
        <v>152.4</v>
      </c>
      <c r="Q4" s="114">
        <v>150.9</v>
      </c>
      <c r="R4" s="114">
        <v>161.30000000000001</v>
      </c>
      <c r="S4" s="114">
        <v>145.1</v>
      </c>
      <c r="T4" s="114">
        <v>151.5</v>
      </c>
      <c r="U4" s="114">
        <v>159.5</v>
      </c>
      <c r="V4" s="114">
        <v>155.80000000000001</v>
      </c>
      <c r="W4" s="114">
        <v>153.4</v>
      </c>
      <c r="X4" s="114">
        <v>2039.3000000000002</v>
      </c>
      <c r="Y4" s="114">
        <v>460.40000000000003</v>
      </c>
      <c r="Z4" s="121">
        <f t="shared" si="2"/>
        <v>0.12271089379772158</v>
      </c>
      <c r="AA4" s="121">
        <f t="shared" si="0"/>
        <v>9.6514745308311604E-3</v>
      </c>
      <c r="AB4" s="121">
        <f t="shared" si="0"/>
        <v>1.331642358909336E-2</v>
      </c>
      <c r="AC4" s="121">
        <f t="shared" si="0"/>
        <v>3.0425963488843813E-2</v>
      </c>
      <c r="AD4" s="121">
        <f t="shared" si="0"/>
        <v>6.0000000000000383E-3</v>
      </c>
      <c r="AE4" s="121">
        <f t="shared" si="0"/>
        <v>1.2554927809165096E-2</v>
      </c>
      <c r="AF4" s="121">
        <f t="shared" si="0"/>
        <v>2.2551092318534097E-2</v>
      </c>
      <c r="AG4" s="121">
        <f t="shared" si="0"/>
        <v>1.2700534759358327E-2</v>
      </c>
      <c r="AH4" s="121">
        <f t="shared" si="0"/>
        <v>1.8844221105528353E-3</v>
      </c>
      <c r="AI4" s="121">
        <f t="shared" si="0"/>
        <v>-6.3775510204081625E-3</v>
      </c>
      <c r="AJ4" s="121">
        <f t="shared" si="0"/>
        <v>9.8749177090190904E-3</v>
      </c>
      <c r="AK4" s="121">
        <f t="shared" ref="AK4:AK31" si="3">IFERROR((X4-X3)/X3,"")</f>
        <v>-1.7914760414158352E-2</v>
      </c>
      <c r="AL4" s="121">
        <f t="shared" si="1"/>
        <v>1.0092145677928965E-2</v>
      </c>
      <c r="AN4" s="128" t="s">
        <v>24</v>
      </c>
      <c r="AO4" s="124">
        <v>0.12204956618962355</v>
      </c>
    </row>
    <row r="5" spans="1:41" x14ac:dyDescent="0.3">
      <c r="A5" s="111">
        <v>44256</v>
      </c>
      <c r="B5" s="110">
        <v>4646.3599999999997</v>
      </c>
      <c r="C5" s="112">
        <v>5.6099999999999997E-2</v>
      </c>
      <c r="D5" s="112"/>
      <c r="E5" s="112"/>
      <c r="F5" s="112"/>
      <c r="G5" s="112"/>
      <c r="H5" s="112"/>
      <c r="I5" s="112"/>
      <c r="L5" s="115">
        <v>44256</v>
      </c>
      <c r="M5" s="116">
        <v>4646.3599999999997</v>
      </c>
      <c r="N5" s="114">
        <v>188.1</v>
      </c>
      <c r="O5" s="114">
        <v>159.9</v>
      </c>
      <c r="P5" s="114">
        <v>155.5</v>
      </c>
      <c r="Q5" s="114">
        <v>151.19999999999999</v>
      </c>
      <c r="R5" s="114">
        <v>161.69999999999999</v>
      </c>
      <c r="S5" s="114">
        <v>146.19999999999999</v>
      </c>
      <c r="T5" s="114">
        <v>152.6</v>
      </c>
      <c r="U5" s="114">
        <v>160.19999999999999</v>
      </c>
      <c r="V5" s="114">
        <v>153.80000000000001</v>
      </c>
      <c r="W5" s="114">
        <v>153.80000000000001</v>
      </c>
      <c r="X5" s="114">
        <v>2039.3999999999999</v>
      </c>
      <c r="Y5" s="114">
        <v>462.1</v>
      </c>
      <c r="Z5" s="121">
        <f t="shared" si="2"/>
        <v>5.6132526861556398E-2</v>
      </c>
      <c r="AA5" s="121">
        <f t="shared" si="0"/>
        <v>-1.0621348911312642E-3</v>
      </c>
      <c r="AB5" s="121">
        <f t="shared" si="0"/>
        <v>6.2578222778469526E-4</v>
      </c>
      <c r="AC5" s="121">
        <f t="shared" si="0"/>
        <v>2.0341207349081326E-2</v>
      </c>
      <c r="AD5" s="121">
        <f t="shared" si="0"/>
        <v>1.9880715705764278E-3</v>
      </c>
      <c r="AE5" s="121">
        <f t="shared" si="0"/>
        <v>2.4798512089273233E-3</v>
      </c>
      <c r="AF5" s="121">
        <f t="shared" si="0"/>
        <v>7.5809786354238068E-3</v>
      </c>
      <c r="AG5" s="121">
        <f t="shared" si="0"/>
        <v>7.2607260726072235E-3</v>
      </c>
      <c r="AH5" s="121">
        <f t="shared" si="0"/>
        <v>4.3887147335422488E-3</v>
      </c>
      <c r="AI5" s="121">
        <f t="shared" si="0"/>
        <v>-1.2836970474967907E-2</v>
      </c>
      <c r="AJ5" s="121">
        <f t="shared" si="0"/>
        <v>2.6075619295958647E-3</v>
      </c>
      <c r="AK5" s="121">
        <f t="shared" si="3"/>
        <v>4.9036434070358294E-5</v>
      </c>
      <c r="AL5" s="121">
        <f t="shared" si="1"/>
        <v>3.6924413553431549E-3</v>
      </c>
      <c r="AN5" s="128" t="s">
        <v>25</v>
      </c>
      <c r="AO5" s="124">
        <v>9.93243815590127E-2</v>
      </c>
    </row>
    <row r="6" spans="1:41" x14ac:dyDescent="0.3">
      <c r="A6" s="111">
        <v>44287</v>
      </c>
      <c r="B6" s="110">
        <v>4684.6400000000003</v>
      </c>
      <c r="C6" s="112">
        <v>8.2000000000000007E-3</v>
      </c>
      <c r="D6" s="112"/>
      <c r="E6" s="112"/>
      <c r="F6" s="112"/>
      <c r="G6" s="112"/>
      <c r="H6" s="112"/>
      <c r="I6" s="112"/>
      <c r="L6" s="115">
        <v>44287</v>
      </c>
      <c r="M6" s="116">
        <v>4684.6400000000003</v>
      </c>
      <c r="N6" s="114">
        <v>188.8</v>
      </c>
      <c r="O6" s="114">
        <v>161.4</v>
      </c>
      <c r="P6" s="114">
        <v>155.6</v>
      </c>
      <c r="Q6" s="114">
        <v>151.80000000000001</v>
      </c>
      <c r="R6" s="114">
        <v>162.30000000000001</v>
      </c>
      <c r="S6" s="114">
        <v>146.6</v>
      </c>
      <c r="T6" s="114">
        <v>153.19999999999999</v>
      </c>
      <c r="U6" s="114">
        <v>160.30000000000001</v>
      </c>
      <c r="V6" s="114">
        <v>155.4</v>
      </c>
      <c r="W6" s="114">
        <v>154.4</v>
      </c>
      <c r="X6" s="114">
        <v>2064.1</v>
      </c>
      <c r="Y6" s="114">
        <v>464.6</v>
      </c>
      <c r="Z6" s="121">
        <f t="shared" si="2"/>
        <v>8.2387072891469144E-3</v>
      </c>
      <c r="AA6" s="121">
        <f t="shared" si="0"/>
        <v>3.7214247740564436E-3</v>
      </c>
      <c r="AB6" s="121">
        <f t="shared" si="0"/>
        <v>9.3808630393996239E-3</v>
      </c>
      <c r="AC6" s="121">
        <f t="shared" si="0"/>
        <v>6.4308681672022071E-4</v>
      </c>
      <c r="AD6" s="121">
        <f t="shared" si="0"/>
        <v>3.968253968254119E-3</v>
      </c>
      <c r="AE6" s="121">
        <f t="shared" si="0"/>
        <v>3.7105751391467087E-3</v>
      </c>
      <c r="AF6" s="121">
        <f t="shared" si="0"/>
        <v>2.7359781121751416E-3</v>
      </c>
      <c r="AG6" s="121">
        <f t="shared" si="0"/>
        <v>3.9318479685451794E-3</v>
      </c>
      <c r="AH6" s="121">
        <f t="shared" si="0"/>
        <v>6.2421972534346278E-4</v>
      </c>
      <c r="AI6" s="121">
        <f t="shared" si="0"/>
        <v>1.0403120936280846E-2</v>
      </c>
      <c r="AJ6" s="121">
        <f t="shared" si="0"/>
        <v>3.9011703511052944E-3</v>
      </c>
      <c r="AK6" s="121">
        <f t="shared" si="3"/>
        <v>1.2111405315288834E-2</v>
      </c>
      <c r="AL6" s="121">
        <f t="shared" si="1"/>
        <v>5.4100843973165979E-3</v>
      </c>
      <c r="AN6" s="128" t="s">
        <v>174</v>
      </c>
      <c r="AO6" s="124">
        <v>8.5736683639680747E-2</v>
      </c>
    </row>
    <row r="7" spans="1:41" x14ac:dyDescent="0.3">
      <c r="A7" s="111">
        <v>44317</v>
      </c>
      <c r="B7" s="110">
        <v>4870.9799999999996</v>
      </c>
      <c r="C7" s="112">
        <v>3.9800000000000002E-2</v>
      </c>
      <c r="D7" s="112"/>
      <c r="E7" s="112"/>
      <c r="F7" s="112"/>
      <c r="G7" s="112"/>
      <c r="H7" s="112"/>
      <c r="I7" s="112"/>
      <c r="L7" s="115">
        <v>44317</v>
      </c>
      <c r="M7" s="116">
        <v>4870.9799999999996</v>
      </c>
      <c r="N7" s="114">
        <v>191.9</v>
      </c>
      <c r="O7" s="114">
        <v>161.6</v>
      </c>
      <c r="P7" s="114">
        <v>159.4</v>
      </c>
      <c r="Q7" s="114">
        <v>154.69999999999999</v>
      </c>
      <c r="R7" s="114">
        <v>165.8</v>
      </c>
      <c r="S7" s="114">
        <v>148.9</v>
      </c>
      <c r="T7" s="114">
        <v>155.80000000000001</v>
      </c>
      <c r="U7" s="114">
        <v>161.19999999999999</v>
      </c>
      <c r="V7" s="114">
        <v>158.6</v>
      </c>
      <c r="W7" s="114">
        <v>156.80000000000001</v>
      </c>
      <c r="X7" s="114">
        <v>2105.7000000000003</v>
      </c>
      <c r="Y7" s="114">
        <v>474.29999999999995</v>
      </c>
      <c r="Z7" s="121">
        <f t="shared" si="2"/>
        <v>3.9776802486423554E-2</v>
      </c>
      <c r="AA7" s="121">
        <f t="shared" si="0"/>
        <v>1.6419491525423699E-2</v>
      </c>
      <c r="AB7" s="121">
        <f t="shared" si="0"/>
        <v>1.2391573729862988E-3</v>
      </c>
      <c r="AC7" s="121">
        <f t="shared" si="0"/>
        <v>2.4421593830334265E-2</v>
      </c>
      <c r="AD7" s="121">
        <f t="shared" si="0"/>
        <v>1.9104084321475475E-2</v>
      </c>
      <c r="AE7" s="121">
        <f t="shared" si="0"/>
        <v>2.1565003080714726E-2</v>
      </c>
      <c r="AF7" s="121">
        <f t="shared" si="0"/>
        <v>1.568894952251031E-2</v>
      </c>
      <c r="AG7" s="121">
        <f t="shared" si="0"/>
        <v>1.6971279373368297E-2</v>
      </c>
      <c r="AH7" s="121">
        <f t="shared" si="0"/>
        <v>5.6144728633810183E-3</v>
      </c>
      <c r="AI7" s="121">
        <f t="shared" si="0"/>
        <v>2.0592020592020518E-2</v>
      </c>
      <c r="AJ7" s="121">
        <f t="shared" si="0"/>
        <v>1.5544041450777238E-2</v>
      </c>
      <c r="AK7" s="121">
        <f t="shared" si="3"/>
        <v>2.0154062303183163E-2</v>
      </c>
      <c r="AL7" s="121">
        <f t="shared" si="1"/>
        <v>2.0878174773998993E-2</v>
      </c>
      <c r="AN7" s="128" t="s">
        <v>20</v>
      </c>
      <c r="AO7" s="124">
        <v>8.03640152998671E-2</v>
      </c>
    </row>
    <row r="8" spans="1:41" x14ac:dyDescent="0.3">
      <c r="A8" s="111">
        <v>44348</v>
      </c>
      <c r="B8" s="110">
        <v>5281.48</v>
      </c>
      <c r="C8" s="112">
        <v>8.43E-2</v>
      </c>
      <c r="D8" s="112"/>
      <c r="E8" s="112"/>
      <c r="F8" s="112"/>
      <c r="G8" s="112"/>
      <c r="H8" s="112"/>
      <c r="I8" s="112"/>
      <c r="L8" s="115">
        <v>44348</v>
      </c>
      <c r="M8" s="116">
        <v>5281.48</v>
      </c>
      <c r="N8" s="114">
        <v>190.8</v>
      </c>
      <c r="O8" s="114">
        <v>160.5</v>
      </c>
      <c r="P8" s="114">
        <v>159.80000000000001</v>
      </c>
      <c r="Q8" s="114">
        <v>154.80000000000001</v>
      </c>
      <c r="R8" s="114">
        <v>166.3</v>
      </c>
      <c r="S8" s="114">
        <v>150.69999999999999</v>
      </c>
      <c r="T8" s="114">
        <v>154.9</v>
      </c>
      <c r="U8" s="114">
        <v>161.69999999999999</v>
      </c>
      <c r="V8" s="114">
        <v>158.80000000000001</v>
      </c>
      <c r="W8" s="114">
        <v>157.6</v>
      </c>
      <c r="X8" s="114">
        <v>2133.9</v>
      </c>
      <c r="Y8" s="114">
        <v>474.7</v>
      </c>
      <c r="Z8" s="121">
        <f t="shared" si="2"/>
        <v>8.4274622355255013E-2</v>
      </c>
      <c r="AA8" s="121">
        <f t="shared" si="0"/>
        <v>-5.7321521625846496E-3</v>
      </c>
      <c r="AB8" s="121">
        <f t="shared" si="0"/>
        <v>-6.8069306930692722E-3</v>
      </c>
      <c r="AC8" s="121">
        <f t="shared" si="0"/>
        <v>2.5094102885822186E-3</v>
      </c>
      <c r="AD8" s="121">
        <f t="shared" si="0"/>
        <v>6.4641241111844047E-4</v>
      </c>
      <c r="AE8" s="121">
        <f t="shared" si="0"/>
        <v>3.0156815440289505E-3</v>
      </c>
      <c r="AF8" s="121">
        <f t="shared" si="0"/>
        <v>1.2088650100738636E-2</v>
      </c>
      <c r="AG8" s="121">
        <f t="shared" si="0"/>
        <v>-5.7766367137355949E-3</v>
      </c>
      <c r="AH8" s="121">
        <f t="shared" si="0"/>
        <v>3.1017369727047149E-3</v>
      </c>
      <c r="AI8" s="121">
        <f t="shared" si="0"/>
        <v>1.2610340479194014E-3</v>
      </c>
      <c r="AJ8" s="121">
        <f t="shared" si="0"/>
        <v>5.1020408163264218E-3</v>
      </c>
      <c r="AK8" s="121">
        <f t="shared" si="3"/>
        <v>1.3392221114118733E-2</v>
      </c>
      <c r="AL8" s="121">
        <f t="shared" si="1"/>
        <v>8.4334809192501399E-4</v>
      </c>
      <c r="AN8" s="128" t="s">
        <v>28</v>
      </c>
      <c r="AO8" s="124">
        <v>7.2973994600726219E-2</v>
      </c>
    </row>
    <row r="9" spans="1:41" x14ac:dyDescent="0.3">
      <c r="A9" s="111">
        <v>44378</v>
      </c>
      <c r="B9" s="110">
        <v>5460.9</v>
      </c>
      <c r="C9" s="112">
        <v>3.4000000000000002E-2</v>
      </c>
      <c r="D9" s="112"/>
      <c r="E9" s="112"/>
      <c r="F9" s="112"/>
      <c r="G9" s="112"/>
      <c r="H9" s="112"/>
      <c r="I9" s="112"/>
      <c r="L9" s="115">
        <v>44378</v>
      </c>
      <c r="M9" s="116">
        <v>5460.9</v>
      </c>
      <c r="N9" s="114">
        <v>191.2</v>
      </c>
      <c r="O9" s="114">
        <v>161.5</v>
      </c>
      <c r="P9" s="114">
        <v>160.69999999999999</v>
      </c>
      <c r="Q9" s="114">
        <v>155.80000000000001</v>
      </c>
      <c r="R9" s="114">
        <v>167</v>
      </c>
      <c r="S9" s="114">
        <v>153.1</v>
      </c>
      <c r="T9" s="114">
        <v>155.30000000000001</v>
      </c>
      <c r="U9" s="114">
        <v>163.19999999999999</v>
      </c>
      <c r="V9" s="114">
        <v>160.1</v>
      </c>
      <c r="W9" s="114">
        <v>159</v>
      </c>
      <c r="X9" s="114">
        <v>2147</v>
      </c>
      <c r="Y9" s="114">
        <v>477.29999999999995</v>
      </c>
      <c r="Z9" s="121">
        <f t="shared" si="2"/>
        <v>3.3971538280936422E-2</v>
      </c>
      <c r="AA9" s="121">
        <f t="shared" si="0"/>
        <v>2.0964360587000905E-3</v>
      </c>
      <c r="AB9" s="121">
        <f t="shared" si="0"/>
        <v>6.2305295950155761E-3</v>
      </c>
      <c r="AC9" s="121">
        <f t="shared" si="0"/>
        <v>5.6320400500624356E-3</v>
      </c>
      <c r="AD9" s="121">
        <f t="shared" si="0"/>
        <v>6.4599483204134363E-3</v>
      </c>
      <c r="AE9" s="121">
        <f t="shared" si="0"/>
        <v>4.2092603728201361E-3</v>
      </c>
      <c r="AF9" s="121">
        <f t="shared" si="0"/>
        <v>1.5925680159256841E-2</v>
      </c>
      <c r="AG9" s="121">
        <f t="shared" si="0"/>
        <v>2.5823111684958404E-3</v>
      </c>
      <c r="AH9" s="121">
        <f t="shared" si="0"/>
        <v>9.2764378478664197E-3</v>
      </c>
      <c r="AI9" s="121">
        <f t="shared" si="0"/>
        <v>8.1863979848865419E-3</v>
      </c>
      <c r="AJ9" s="121">
        <f t="shared" si="0"/>
        <v>8.883248730964504E-3</v>
      </c>
      <c r="AK9" s="121">
        <f t="shared" si="3"/>
        <v>6.1389943296311488E-3</v>
      </c>
      <c r="AL9" s="121">
        <f t="shared" si="1"/>
        <v>5.4771434590266824E-3</v>
      </c>
      <c r="AN9" s="128" t="s">
        <v>173</v>
      </c>
      <c r="AO9" s="124">
        <v>4.1027242552930381E-2</v>
      </c>
    </row>
    <row r="10" spans="1:41" x14ac:dyDescent="0.3">
      <c r="A10" s="111">
        <v>44409</v>
      </c>
      <c r="B10" s="110">
        <v>5108.7299999999996</v>
      </c>
      <c r="C10" s="112">
        <v>-6.4500000000000002E-2</v>
      </c>
      <c r="D10" s="112"/>
      <c r="E10" s="112"/>
      <c r="F10" s="112"/>
      <c r="G10" s="112"/>
      <c r="H10" s="112"/>
      <c r="I10" s="112"/>
      <c r="L10" s="115">
        <v>44409</v>
      </c>
      <c r="M10" s="116">
        <v>5108.7299999999996</v>
      </c>
      <c r="N10" s="114">
        <v>192.1</v>
      </c>
      <c r="O10" s="114">
        <v>162.1</v>
      </c>
      <c r="P10" s="114">
        <v>162.6</v>
      </c>
      <c r="Q10" s="114">
        <v>157.5</v>
      </c>
      <c r="R10" s="114">
        <v>168.4</v>
      </c>
      <c r="S10" s="114">
        <v>154</v>
      </c>
      <c r="T10" s="114">
        <v>157.6</v>
      </c>
      <c r="U10" s="114">
        <v>163.80000000000001</v>
      </c>
      <c r="V10" s="114">
        <v>160</v>
      </c>
      <c r="W10" s="114">
        <v>160</v>
      </c>
      <c r="X10" s="114">
        <v>2142</v>
      </c>
      <c r="Y10" s="114">
        <v>483</v>
      </c>
      <c r="Z10" s="121">
        <f t="shared" si="2"/>
        <v>-6.448936988408506E-2</v>
      </c>
      <c r="AA10" s="121">
        <f t="shared" si="0"/>
        <v>4.7071129707113267E-3</v>
      </c>
      <c r="AB10" s="121">
        <f t="shared" si="0"/>
        <v>3.7151702786377356E-3</v>
      </c>
      <c r="AC10" s="121">
        <f t="shared" si="0"/>
        <v>1.1823273179838244E-2</v>
      </c>
      <c r="AD10" s="121">
        <f t="shared" si="0"/>
        <v>1.0911424903722648E-2</v>
      </c>
      <c r="AE10" s="121">
        <f t="shared" si="0"/>
        <v>8.3832335329341659E-3</v>
      </c>
      <c r="AF10" s="121">
        <f t="shared" si="0"/>
        <v>5.8785107772697954E-3</v>
      </c>
      <c r="AG10" s="121">
        <f t="shared" si="0"/>
        <v>1.4810045074050114E-2</v>
      </c>
      <c r="AH10" s="121">
        <f t="shared" si="0"/>
        <v>3.6764705882354337E-3</v>
      </c>
      <c r="AI10" s="121">
        <f t="shared" si="0"/>
        <v>-6.2460961898809693E-4</v>
      </c>
      <c r="AJ10" s="121">
        <f t="shared" si="0"/>
        <v>6.2893081761006293E-3</v>
      </c>
      <c r="AK10" s="121">
        <f t="shared" si="3"/>
        <v>-2.328830926874709E-3</v>
      </c>
      <c r="AL10" s="121">
        <f t="shared" si="1"/>
        <v>1.1942174732872504E-2</v>
      </c>
      <c r="AN10" s="128" t="s">
        <v>23</v>
      </c>
      <c r="AO10" s="124">
        <v>3.3159700464949794E-2</v>
      </c>
    </row>
    <row r="11" spans="1:41" x14ac:dyDescent="0.3">
      <c r="A11" s="111">
        <v>44440</v>
      </c>
      <c r="B11" s="110">
        <v>5359.17</v>
      </c>
      <c r="C11" s="112">
        <v>4.9000000000000002E-2</v>
      </c>
      <c r="D11" s="112"/>
      <c r="E11" s="112"/>
      <c r="F11" s="112"/>
      <c r="G11" s="112"/>
      <c r="H11" s="112"/>
      <c r="I11" s="112"/>
      <c r="L11" s="115">
        <v>44440</v>
      </c>
      <c r="M11" s="116">
        <v>5359.17</v>
      </c>
      <c r="N11" s="114">
        <v>192.1</v>
      </c>
      <c r="O11" s="114">
        <v>162.1</v>
      </c>
      <c r="P11" s="114">
        <v>162.6</v>
      </c>
      <c r="Q11" s="114">
        <v>157.5</v>
      </c>
      <c r="R11" s="114">
        <v>168.4</v>
      </c>
      <c r="S11" s="114">
        <v>154</v>
      </c>
      <c r="T11" s="114">
        <v>157.69999999999999</v>
      </c>
      <c r="U11" s="114">
        <v>163.69999999999999</v>
      </c>
      <c r="V11" s="114">
        <v>160</v>
      </c>
      <c r="W11" s="114">
        <v>160</v>
      </c>
      <c r="X11" s="114">
        <v>2142</v>
      </c>
      <c r="Y11" s="114">
        <v>483.2</v>
      </c>
      <c r="Z11" s="121">
        <f t="shared" si="2"/>
        <v>4.9021968277830404E-2</v>
      </c>
      <c r="AA11" s="121">
        <f t="shared" si="0"/>
        <v>0</v>
      </c>
      <c r="AB11" s="121">
        <f t="shared" si="0"/>
        <v>0</v>
      </c>
      <c r="AC11" s="121">
        <f t="shared" si="0"/>
        <v>0</v>
      </c>
      <c r="AD11" s="121">
        <f t="shared" si="0"/>
        <v>0</v>
      </c>
      <c r="AE11" s="121">
        <f t="shared" si="0"/>
        <v>0</v>
      </c>
      <c r="AF11" s="121">
        <f t="shared" si="0"/>
        <v>0</v>
      </c>
      <c r="AG11" s="121">
        <f t="shared" si="0"/>
        <v>6.3451776649742588E-4</v>
      </c>
      <c r="AH11" s="121">
        <f t="shared" si="0"/>
        <v>-6.1050061050074928E-4</v>
      </c>
      <c r="AI11" s="121">
        <f t="shared" si="0"/>
        <v>0</v>
      </c>
      <c r="AJ11" s="121">
        <f t="shared" si="0"/>
        <v>0</v>
      </c>
      <c r="AK11" s="121">
        <f t="shared" si="3"/>
        <v>0</v>
      </c>
      <c r="AL11" s="121">
        <f t="shared" si="1"/>
        <v>4.1407867494821664E-4</v>
      </c>
      <c r="AN11" s="128" t="s">
        <v>27</v>
      </c>
      <c r="AO11" s="124">
        <v>-4.1947741983838285E-3</v>
      </c>
    </row>
    <row r="12" spans="1:41" x14ac:dyDescent="0.3">
      <c r="A12" s="111">
        <v>44470</v>
      </c>
      <c r="B12" s="110">
        <v>6146.58</v>
      </c>
      <c r="C12" s="112">
        <v>0.1469</v>
      </c>
      <c r="D12" s="112"/>
      <c r="E12" s="112"/>
      <c r="F12" s="112"/>
      <c r="G12" s="112"/>
      <c r="H12" s="112"/>
      <c r="I12" s="112"/>
      <c r="L12" s="115">
        <v>44470</v>
      </c>
      <c r="M12" s="116">
        <v>6146.58</v>
      </c>
      <c r="N12" s="114">
        <v>192.7</v>
      </c>
      <c r="O12" s="114">
        <v>163.6</v>
      </c>
      <c r="P12" s="114">
        <v>164.2</v>
      </c>
      <c r="Q12" s="114">
        <v>158.4</v>
      </c>
      <c r="R12" s="114">
        <v>169.1</v>
      </c>
      <c r="S12" s="114">
        <v>155.69999999999999</v>
      </c>
      <c r="T12" s="114">
        <v>158.6</v>
      </c>
      <c r="U12" s="114">
        <v>163.9</v>
      </c>
      <c r="V12" s="114">
        <v>160.80000000000001</v>
      </c>
      <c r="W12" s="114">
        <v>161</v>
      </c>
      <c r="X12" s="114">
        <v>2175.5</v>
      </c>
      <c r="Y12" s="114">
        <v>486.3</v>
      </c>
      <c r="Z12" s="121">
        <f t="shared" si="2"/>
        <v>0.14692760259517795</v>
      </c>
      <c r="AA12" s="121">
        <f t="shared" si="0"/>
        <v>3.1233732431025212E-3</v>
      </c>
      <c r="AB12" s="121">
        <f t="shared" si="0"/>
        <v>9.2535471930906849E-3</v>
      </c>
      <c r="AC12" s="121">
        <f t="shared" si="0"/>
        <v>9.8400984009839754E-3</v>
      </c>
      <c r="AD12" s="121">
        <f t="shared" si="0"/>
        <v>5.7142857142857507E-3</v>
      </c>
      <c r="AE12" s="121">
        <f t="shared" si="0"/>
        <v>4.1567695961994573E-3</v>
      </c>
      <c r="AF12" s="121">
        <f t="shared" si="0"/>
        <v>1.1038961038960965E-2</v>
      </c>
      <c r="AG12" s="121">
        <f t="shared" si="0"/>
        <v>5.7070386810399859E-3</v>
      </c>
      <c r="AH12" s="121">
        <f t="shared" si="0"/>
        <v>1.2217470983507458E-3</v>
      </c>
      <c r="AI12" s="121">
        <f t="shared" si="0"/>
        <v>5.0000000000000712E-3</v>
      </c>
      <c r="AJ12" s="121">
        <f t="shared" si="0"/>
        <v>6.2500000000000003E-3</v>
      </c>
      <c r="AK12" s="121">
        <f t="shared" si="3"/>
        <v>1.5639589169000934E-2</v>
      </c>
      <c r="AL12" s="121">
        <f t="shared" si="1"/>
        <v>6.4155629139073323E-3</v>
      </c>
      <c r="AN12" s="128" t="s">
        <v>22</v>
      </c>
      <c r="AO12" s="124">
        <v>-6.2327787598405321E-2</v>
      </c>
    </row>
    <row r="13" spans="1:41" x14ac:dyDescent="0.3">
      <c r="A13" s="111">
        <v>44501</v>
      </c>
      <c r="B13" s="110">
        <v>5952.69</v>
      </c>
      <c r="C13" s="112">
        <v>-3.15E-2</v>
      </c>
      <c r="D13" s="112"/>
      <c r="E13" s="112"/>
      <c r="F13" s="112"/>
      <c r="G13" s="112"/>
      <c r="H13" s="112"/>
      <c r="I13" s="112"/>
      <c r="L13" s="115">
        <v>44501</v>
      </c>
      <c r="M13" s="116">
        <v>5952.69</v>
      </c>
      <c r="N13" s="114">
        <v>192.9</v>
      </c>
      <c r="O13" s="114">
        <v>164.2</v>
      </c>
      <c r="P13" s="114">
        <v>163.9</v>
      </c>
      <c r="Q13" s="114">
        <v>159.30000000000001</v>
      </c>
      <c r="R13" s="114">
        <v>169.9</v>
      </c>
      <c r="S13" s="114">
        <v>154.80000000000001</v>
      </c>
      <c r="T13" s="114">
        <v>159.80000000000001</v>
      </c>
      <c r="U13" s="114">
        <v>164.3</v>
      </c>
      <c r="V13" s="114">
        <v>162.19999999999999</v>
      </c>
      <c r="W13" s="114">
        <v>161.4</v>
      </c>
      <c r="X13" s="114">
        <v>2194.1</v>
      </c>
      <c r="Y13" s="114">
        <v>490.40000000000003</v>
      </c>
      <c r="Z13" s="121">
        <f t="shared" si="2"/>
        <v>-3.1544371016077287E-2</v>
      </c>
      <c r="AA13" s="121">
        <f t="shared" si="0"/>
        <v>1.0378827192528131E-3</v>
      </c>
      <c r="AB13" s="121">
        <f t="shared" si="0"/>
        <v>3.6674816625916523E-3</v>
      </c>
      <c r="AC13" s="121">
        <f t="shared" si="0"/>
        <v>-1.8270401948841837E-3</v>
      </c>
      <c r="AD13" s="121">
        <f t="shared" si="0"/>
        <v>5.6818181818182175E-3</v>
      </c>
      <c r="AE13" s="121">
        <f t="shared" si="0"/>
        <v>4.730928444707341E-3</v>
      </c>
      <c r="AF13" s="121">
        <f t="shared" si="0"/>
        <v>-5.7803468208091026E-3</v>
      </c>
      <c r="AG13" s="121">
        <f t="shared" si="0"/>
        <v>7.5662042875158705E-3</v>
      </c>
      <c r="AH13" s="121">
        <f t="shared" si="0"/>
        <v>2.4405125076266362E-3</v>
      </c>
      <c r="AI13" s="121">
        <f t="shared" si="0"/>
        <v>8.7064676616914003E-3</v>
      </c>
      <c r="AJ13" s="121">
        <f t="shared" si="0"/>
        <v>2.4844720496894762E-3</v>
      </c>
      <c r="AK13" s="121">
        <f t="shared" si="3"/>
        <v>8.5497586761663566E-3</v>
      </c>
      <c r="AL13" s="121">
        <f t="shared" si="1"/>
        <v>8.4310096648160041E-3</v>
      </c>
      <c r="AN13" s="128" t="s">
        <v>26</v>
      </c>
      <c r="AO13" s="124">
        <v>-0.15304842282522516</v>
      </c>
    </row>
    <row r="14" spans="1:41" x14ac:dyDescent="0.3">
      <c r="A14" s="111">
        <v>44531</v>
      </c>
      <c r="B14" s="110">
        <v>5504.55</v>
      </c>
      <c r="C14" s="112">
        <v>-7.5300000000000006E-2</v>
      </c>
      <c r="D14" s="112"/>
      <c r="E14" s="112"/>
      <c r="F14" s="112"/>
      <c r="G14" s="112"/>
      <c r="H14" s="112"/>
      <c r="I14" s="112"/>
      <c r="L14" s="115">
        <v>44531</v>
      </c>
      <c r="M14" s="116">
        <v>5504.55</v>
      </c>
      <c r="N14" s="114">
        <v>192.4</v>
      </c>
      <c r="O14" s="114">
        <v>163.4</v>
      </c>
      <c r="P14" s="114">
        <v>164.1</v>
      </c>
      <c r="Q14" s="114">
        <v>160.19999999999999</v>
      </c>
      <c r="R14" s="114">
        <v>170.6</v>
      </c>
      <c r="S14" s="114">
        <v>155.69999999999999</v>
      </c>
      <c r="T14" s="114">
        <v>160.6</v>
      </c>
      <c r="U14" s="114">
        <v>164.4</v>
      </c>
      <c r="V14" s="114">
        <v>162.6</v>
      </c>
      <c r="W14" s="114">
        <v>162</v>
      </c>
      <c r="X14" s="114">
        <v>2180.9</v>
      </c>
      <c r="Y14" s="114">
        <v>494.2</v>
      </c>
      <c r="Z14" s="121">
        <f t="shared" si="2"/>
        <v>-7.5283611274902518E-2</v>
      </c>
      <c r="AA14" s="121">
        <f t="shared" si="0"/>
        <v>-2.592016588906169E-3</v>
      </c>
      <c r="AB14" s="121">
        <f t="shared" si="0"/>
        <v>-4.8721071863579964E-3</v>
      </c>
      <c r="AC14" s="121">
        <f t="shared" si="0"/>
        <v>1.2202562538132314E-3</v>
      </c>
      <c r="AD14" s="121">
        <f t="shared" si="0"/>
        <v>5.6497175141241507E-3</v>
      </c>
      <c r="AE14" s="121">
        <f t="shared" si="0"/>
        <v>4.1200706297821578E-3</v>
      </c>
      <c r="AF14" s="121">
        <f t="shared" si="0"/>
        <v>5.8139534883719455E-3</v>
      </c>
      <c r="AG14" s="121">
        <f t="shared" si="0"/>
        <v>5.0062578222777399E-3</v>
      </c>
      <c r="AH14" s="121">
        <f t="shared" si="0"/>
        <v>6.0864272671938102E-4</v>
      </c>
      <c r="AI14" s="121">
        <f t="shared" si="0"/>
        <v>2.4660912453761141E-3</v>
      </c>
      <c r="AJ14" s="121">
        <f t="shared" si="0"/>
        <v>3.7174721189590725E-3</v>
      </c>
      <c r="AK14" s="121">
        <f t="shared" si="3"/>
        <v>-6.0161341780227973E-3</v>
      </c>
      <c r="AL14" s="121">
        <f t="shared" si="1"/>
        <v>7.7487765089721741E-3</v>
      </c>
    </row>
    <row r="15" spans="1:41" x14ac:dyDescent="0.3">
      <c r="A15" s="111">
        <v>44562</v>
      </c>
      <c r="B15" s="110">
        <v>6247.71</v>
      </c>
      <c r="C15" s="112">
        <v>0.13500000000000001</v>
      </c>
      <c r="D15" s="112"/>
      <c r="E15" s="112"/>
      <c r="F15" s="112"/>
      <c r="G15" s="112"/>
      <c r="H15" s="112"/>
      <c r="I15" s="112"/>
      <c r="L15" s="115">
        <v>44562</v>
      </c>
      <c r="M15" s="116">
        <v>6247.71</v>
      </c>
      <c r="N15" s="114">
        <v>192.2</v>
      </c>
      <c r="O15" s="114">
        <v>164.5</v>
      </c>
      <c r="P15" s="114">
        <v>164.2</v>
      </c>
      <c r="Q15" s="114">
        <v>161.1</v>
      </c>
      <c r="R15" s="114">
        <v>171.4</v>
      </c>
      <c r="S15" s="114">
        <v>156.5</v>
      </c>
      <c r="T15" s="114">
        <v>161.19999999999999</v>
      </c>
      <c r="U15" s="114">
        <v>164.7</v>
      </c>
      <c r="V15" s="114">
        <v>163</v>
      </c>
      <c r="W15" s="114">
        <v>162.69999999999999</v>
      </c>
      <c r="X15" s="114">
        <v>2164.1999999999998</v>
      </c>
      <c r="Y15" s="114">
        <v>499.1</v>
      </c>
      <c r="Z15" s="121">
        <f t="shared" si="2"/>
        <v>0.13500831130610128</v>
      </c>
      <c r="AA15" s="121">
        <f t="shared" si="0"/>
        <v>-1.039501039501128E-3</v>
      </c>
      <c r="AB15" s="121">
        <f t="shared" si="0"/>
        <v>6.7319461444308093E-3</v>
      </c>
      <c r="AC15" s="121">
        <f t="shared" si="0"/>
        <v>6.0938452163311586E-4</v>
      </c>
      <c r="AD15" s="121">
        <f t="shared" si="0"/>
        <v>5.6179775280899239E-3</v>
      </c>
      <c r="AE15" s="121">
        <f t="shared" si="0"/>
        <v>4.6893317702228097E-3</v>
      </c>
      <c r="AF15" s="121">
        <f t="shared" si="0"/>
        <v>5.1380860629416276E-3</v>
      </c>
      <c r="AG15" s="121">
        <f t="shared" si="0"/>
        <v>3.735990037359865E-3</v>
      </c>
      <c r="AH15" s="121">
        <f t="shared" si="0"/>
        <v>1.8248175182480715E-3</v>
      </c>
      <c r="AI15" s="121">
        <f t="shared" si="0"/>
        <v>2.4600246002460377E-3</v>
      </c>
      <c r="AJ15" s="121">
        <f t="shared" si="0"/>
        <v>4.3209876543209179E-3</v>
      </c>
      <c r="AK15" s="121">
        <f t="shared" si="3"/>
        <v>-7.6573891512679501E-3</v>
      </c>
      <c r="AL15" s="121">
        <f t="shared" si="1"/>
        <v>9.9150141643060182E-3</v>
      </c>
    </row>
    <row r="16" spans="1:41" x14ac:dyDescent="0.3">
      <c r="A16" s="111">
        <v>44593</v>
      </c>
      <c r="B16" s="110">
        <v>7018.51</v>
      </c>
      <c r="C16" s="112">
        <v>0.1234</v>
      </c>
      <c r="D16" s="112"/>
      <c r="E16" s="112"/>
      <c r="F16" s="112"/>
      <c r="G16" s="112"/>
      <c r="H16" s="112"/>
      <c r="I16" s="112"/>
      <c r="L16" s="115">
        <v>44593</v>
      </c>
      <c r="M16" s="116">
        <v>7018.51</v>
      </c>
      <c r="N16" s="114">
        <v>192.8</v>
      </c>
      <c r="O16" s="114">
        <v>165.5</v>
      </c>
      <c r="P16" s="114">
        <v>165.7</v>
      </c>
      <c r="Q16" s="114">
        <v>161.80000000000001</v>
      </c>
      <c r="R16" s="114">
        <v>172.2</v>
      </c>
      <c r="S16" s="114">
        <v>156.9</v>
      </c>
      <c r="T16" s="114">
        <v>162.1</v>
      </c>
      <c r="U16" s="114">
        <v>165.4</v>
      </c>
      <c r="V16" s="114">
        <v>164.4</v>
      </c>
      <c r="W16" s="114">
        <v>163.5</v>
      </c>
      <c r="X16" s="114">
        <v>2161.2000000000003</v>
      </c>
      <c r="Y16" s="114">
        <v>502.80000000000007</v>
      </c>
      <c r="Z16" s="121">
        <f t="shared" si="2"/>
        <v>0.12337320394192434</v>
      </c>
      <c r="AA16" s="121">
        <f t="shared" si="0"/>
        <v>3.1217481789803476E-3</v>
      </c>
      <c r="AB16" s="121">
        <f t="shared" si="0"/>
        <v>6.0790273556231003E-3</v>
      </c>
      <c r="AC16" s="121">
        <f t="shared" si="0"/>
        <v>9.1352009744214372E-3</v>
      </c>
      <c r="AD16" s="121">
        <f t="shared" si="0"/>
        <v>4.3451272501552896E-3</v>
      </c>
      <c r="AE16" s="121">
        <f t="shared" si="0"/>
        <v>4.6674445740955833E-3</v>
      </c>
      <c r="AF16" s="121">
        <f t="shared" si="0"/>
        <v>2.5559105431310269E-3</v>
      </c>
      <c r="AG16" s="121">
        <f t="shared" si="0"/>
        <v>5.5831265508685217E-3</v>
      </c>
      <c r="AH16" s="121">
        <f t="shared" si="0"/>
        <v>4.2501517911355015E-3</v>
      </c>
      <c r="AI16" s="121">
        <f t="shared" si="0"/>
        <v>8.5889570552147593E-3</v>
      </c>
      <c r="AJ16" s="121">
        <f t="shared" si="0"/>
        <v>4.9170251997542186E-3</v>
      </c>
      <c r="AK16" s="121">
        <f t="shared" si="3"/>
        <v>-1.386193512614151E-3</v>
      </c>
      <c r="AL16" s="121">
        <f t="shared" si="1"/>
        <v>7.4133440192347133E-3</v>
      </c>
    </row>
    <row r="17" spans="1:38" x14ac:dyDescent="0.3">
      <c r="A17" s="111">
        <v>44621</v>
      </c>
      <c r="B17" s="110">
        <v>8569.8799999999992</v>
      </c>
      <c r="C17" s="112">
        <v>0.221</v>
      </c>
      <c r="D17" s="112"/>
      <c r="E17" s="112"/>
      <c r="F17" s="112"/>
      <c r="G17" s="112"/>
      <c r="H17" s="112"/>
      <c r="I17" s="112"/>
      <c r="L17" s="115">
        <v>44621</v>
      </c>
      <c r="M17" s="116">
        <v>8569.8799999999992</v>
      </c>
      <c r="N17" s="114">
        <v>193.7</v>
      </c>
      <c r="O17" s="114">
        <v>165.3</v>
      </c>
      <c r="P17" s="114">
        <v>167.2</v>
      </c>
      <c r="Q17" s="114">
        <v>162.80000000000001</v>
      </c>
      <c r="R17" s="114">
        <v>173</v>
      </c>
      <c r="S17" s="114">
        <v>157.9</v>
      </c>
      <c r="T17" s="114">
        <v>163.30000000000001</v>
      </c>
      <c r="U17" s="114">
        <v>166</v>
      </c>
      <c r="V17" s="114">
        <v>167.2</v>
      </c>
      <c r="W17" s="114">
        <v>164.6</v>
      </c>
      <c r="X17" s="114">
        <v>2184.2000000000003</v>
      </c>
      <c r="Y17" s="114">
        <v>507.79999999999995</v>
      </c>
      <c r="Z17" s="121">
        <f t="shared" si="2"/>
        <v>0.22103979334645088</v>
      </c>
      <c r="AA17" s="121">
        <f t="shared" si="0"/>
        <v>4.6680497925310023E-3</v>
      </c>
      <c r="AB17" s="121">
        <f t="shared" si="0"/>
        <v>-1.2084592145014418E-3</v>
      </c>
      <c r="AC17" s="121">
        <f t="shared" si="0"/>
        <v>9.0525045262522634E-3</v>
      </c>
      <c r="AD17" s="121">
        <f t="shared" si="0"/>
        <v>6.180469715698393E-3</v>
      </c>
      <c r="AE17" s="121">
        <f t="shared" si="0"/>
        <v>4.6457607433217848E-3</v>
      </c>
      <c r="AF17" s="121">
        <f t="shared" si="0"/>
        <v>6.3734862970044612E-3</v>
      </c>
      <c r="AG17" s="121">
        <f t="shared" si="0"/>
        <v>7.4028377544726534E-3</v>
      </c>
      <c r="AH17" s="121">
        <f t="shared" si="0"/>
        <v>3.6275695284159267E-3</v>
      </c>
      <c r="AI17" s="121">
        <f t="shared" si="0"/>
        <v>1.7031630170316198E-2</v>
      </c>
      <c r="AJ17" s="121">
        <f t="shared" si="0"/>
        <v>6.7278287461773351E-3</v>
      </c>
      <c r="AK17" s="121">
        <f t="shared" si="3"/>
        <v>1.0642235794928743E-2</v>
      </c>
      <c r="AL17" s="121">
        <f t="shared" si="1"/>
        <v>9.9443118536195023E-3</v>
      </c>
    </row>
    <row r="18" spans="1:38" x14ac:dyDescent="0.3">
      <c r="A18" s="111">
        <v>44652</v>
      </c>
      <c r="B18" s="110">
        <v>7877.96</v>
      </c>
      <c r="C18" s="112">
        <v>-8.0699999999999994E-2</v>
      </c>
      <c r="D18" s="112"/>
      <c r="E18" s="112"/>
      <c r="F18" s="112"/>
      <c r="G18" s="112"/>
      <c r="H18" s="112"/>
      <c r="I18" s="112"/>
      <c r="L18" s="115">
        <v>44652</v>
      </c>
      <c r="M18" s="116">
        <v>7877.96</v>
      </c>
      <c r="N18" s="114">
        <v>193.9</v>
      </c>
      <c r="O18" s="114">
        <v>167</v>
      </c>
      <c r="P18" s="114">
        <v>172.2</v>
      </c>
      <c r="Q18" s="114">
        <v>164</v>
      </c>
      <c r="R18" s="114">
        <v>174</v>
      </c>
      <c r="S18" s="114">
        <v>162.6</v>
      </c>
      <c r="T18" s="114">
        <v>164.4</v>
      </c>
      <c r="U18" s="114">
        <v>166.9</v>
      </c>
      <c r="V18" s="114">
        <v>168.8</v>
      </c>
      <c r="W18" s="114">
        <v>166.8</v>
      </c>
      <c r="X18" s="114">
        <v>2214.3000000000002</v>
      </c>
      <c r="Y18" s="114">
        <v>513.20000000000005</v>
      </c>
      <c r="Z18" s="121">
        <f t="shared" si="2"/>
        <v>-8.0738586771343268E-2</v>
      </c>
      <c r="AA18" s="121">
        <f t="shared" ref="AA18:AA31" si="4">IFERROR((N18-N17)/N17,"")</f>
        <v>1.0325245224574965E-3</v>
      </c>
      <c r="AB18" s="121">
        <f t="shared" ref="AB18:AB31" si="5">IFERROR((O18-O17)/O17,"")</f>
        <v>1.0284331518451231E-2</v>
      </c>
      <c r="AC18" s="121">
        <f t="shared" ref="AC18:AC31" si="6">IFERROR((P18-P17)/P17,"")</f>
        <v>2.9904306220095697E-2</v>
      </c>
      <c r="AD18" s="121">
        <f t="shared" ref="AD18:AD31" si="7">IFERROR((Q18-Q17)/Q17,"")</f>
        <v>7.371007371007301E-3</v>
      </c>
      <c r="AE18" s="121">
        <f t="shared" ref="AE18:AE31" si="8">IFERROR((R18-R17)/R17,"")</f>
        <v>5.7803468208092483E-3</v>
      </c>
      <c r="AF18" s="121">
        <f t="shared" ref="AF18:AF31" si="9">IFERROR((S18-S17)/S17,"")</f>
        <v>2.9765674477517344E-2</v>
      </c>
      <c r="AG18" s="121">
        <f t="shared" ref="AG18:AG31" si="10">IFERROR((T18-T17)/T17,"")</f>
        <v>6.7360685854255618E-3</v>
      </c>
      <c r="AH18" s="121">
        <f t="shared" ref="AH18:AH31" si="11">IFERROR((U18-U17)/U17,"")</f>
        <v>5.4216867469879864E-3</v>
      </c>
      <c r="AI18" s="121">
        <f t="shared" ref="AI18:AI31" si="12">IFERROR((V18-V17)/V17,"")</f>
        <v>9.5693779904307587E-3</v>
      </c>
      <c r="AJ18" s="121">
        <f t="shared" ref="AJ18:AJ31" si="13">IFERROR((W18-W17)/W17,"")</f>
        <v>1.3365735115431453E-2</v>
      </c>
      <c r="AK18" s="121">
        <f t="shared" si="3"/>
        <v>1.3780789305008655E-2</v>
      </c>
      <c r="AL18" s="121">
        <f t="shared" si="1"/>
        <v>1.063410791650274E-2</v>
      </c>
    </row>
    <row r="19" spans="1:38" x14ac:dyDescent="0.3">
      <c r="A19" s="111">
        <v>44682</v>
      </c>
      <c r="B19" s="110">
        <v>8511.74</v>
      </c>
      <c r="C19" s="112">
        <v>8.0500000000000002E-2</v>
      </c>
      <c r="D19" s="112"/>
      <c r="E19" s="112"/>
      <c r="F19" s="112"/>
      <c r="G19" s="112"/>
      <c r="H19" s="112"/>
      <c r="I19" s="112"/>
      <c r="L19" s="115">
        <v>44682</v>
      </c>
      <c r="M19" s="116">
        <v>8511.74</v>
      </c>
      <c r="N19" s="114">
        <v>194.1</v>
      </c>
      <c r="O19" s="114">
        <v>167.5</v>
      </c>
      <c r="P19" s="114">
        <v>174.6</v>
      </c>
      <c r="Q19" s="114">
        <v>165.2</v>
      </c>
      <c r="R19" s="114">
        <v>174.8</v>
      </c>
      <c r="S19" s="114">
        <v>163</v>
      </c>
      <c r="T19" s="114">
        <v>165.1</v>
      </c>
      <c r="U19" s="114">
        <v>167.9</v>
      </c>
      <c r="V19" s="114">
        <v>168.4</v>
      </c>
      <c r="W19" s="114">
        <v>167.5</v>
      </c>
      <c r="X19" s="114">
        <v>2238.9000000000005</v>
      </c>
      <c r="Y19" s="114">
        <v>518.6</v>
      </c>
      <c r="Z19" s="121">
        <f t="shared" si="2"/>
        <v>8.0449761105666914E-2</v>
      </c>
      <c r="AA19" s="121">
        <f t="shared" si="4"/>
        <v>1.0314595152139691E-3</v>
      </c>
      <c r="AB19" s="121">
        <f t="shared" si="5"/>
        <v>2.9940119760479044E-3</v>
      </c>
      <c r="AC19" s="121">
        <f t="shared" si="6"/>
        <v>1.3937282229965191E-2</v>
      </c>
      <c r="AD19" s="121">
        <f t="shared" si="7"/>
        <v>7.3170731707316384E-3</v>
      </c>
      <c r="AE19" s="121">
        <f t="shared" si="8"/>
        <v>4.5977011494253523E-3</v>
      </c>
      <c r="AF19" s="121">
        <f t="shared" si="9"/>
        <v>2.4600246002460377E-3</v>
      </c>
      <c r="AG19" s="121">
        <f t="shared" si="10"/>
        <v>4.257907542579006E-3</v>
      </c>
      <c r="AH19" s="121">
        <f t="shared" si="11"/>
        <v>5.9916117435590173E-3</v>
      </c>
      <c r="AI19" s="121">
        <f t="shared" si="12"/>
        <v>-2.3696682464455312E-3</v>
      </c>
      <c r="AJ19" s="121">
        <f t="shared" si="13"/>
        <v>4.1966426858512504E-3</v>
      </c>
      <c r="AK19" s="121">
        <f t="shared" si="3"/>
        <v>1.1109605744479232E-2</v>
      </c>
      <c r="AL19" s="121">
        <f t="shared" si="1"/>
        <v>1.0522213561964101E-2</v>
      </c>
    </row>
    <row r="20" spans="1:38" x14ac:dyDescent="0.3">
      <c r="A20" s="111">
        <v>44713</v>
      </c>
      <c r="B20" s="110">
        <v>9119.5499999999993</v>
      </c>
      <c r="C20" s="112">
        <v>7.1400000000000005E-2</v>
      </c>
      <c r="D20" s="112"/>
      <c r="E20" s="112"/>
      <c r="F20" s="112"/>
      <c r="G20" s="112"/>
      <c r="H20" s="112"/>
      <c r="I20" s="112"/>
      <c r="L20" s="115">
        <v>44713</v>
      </c>
      <c r="M20" s="116">
        <v>9119.5499999999993</v>
      </c>
      <c r="N20" s="114">
        <v>194.3</v>
      </c>
      <c r="O20" s="114">
        <v>166.8</v>
      </c>
      <c r="P20" s="114">
        <v>176</v>
      </c>
      <c r="Q20" s="114">
        <v>166.4</v>
      </c>
      <c r="R20" s="114">
        <v>175.4</v>
      </c>
      <c r="S20" s="114">
        <v>161.1</v>
      </c>
      <c r="T20" s="114">
        <v>165.8</v>
      </c>
      <c r="U20" s="114">
        <v>169</v>
      </c>
      <c r="V20" s="114">
        <v>169.4</v>
      </c>
      <c r="W20" s="114">
        <v>167.5</v>
      </c>
      <c r="X20" s="114">
        <v>2261.9</v>
      </c>
      <c r="Y20" s="114">
        <v>523</v>
      </c>
      <c r="Z20" s="121">
        <f t="shared" si="2"/>
        <v>7.1408431178583878E-2</v>
      </c>
      <c r="AA20" s="121">
        <f t="shared" si="4"/>
        <v>1.0303967027306391E-3</v>
      </c>
      <c r="AB20" s="121">
        <f t="shared" si="5"/>
        <v>-4.1791044776118723E-3</v>
      </c>
      <c r="AC20" s="121">
        <f t="shared" si="6"/>
        <v>8.0183276059565042E-3</v>
      </c>
      <c r="AD20" s="121">
        <f t="shared" si="7"/>
        <v>7.2639225181599099E-3</v>
      </c>
      <c r="AE20" s="121">
        <f t="shared" si="8"/>
        <v>3.4324942791761686E-3</v>
      </c>
      <c r="AF20" s="121">
        <f t="shared" si="9"/>
        <v>-1.1656441717791446E-2</v>
      </c>
      <c r="AG20" s="121">
        <f t="shared" si="10"/>
        <v>4.2398546335555244E-3</v>
      </c>
      <c r="AH20" s="121">
        <f t="shared" si="11"/>
        <v>6.5515187611673272E-3</v>
      </c>
      <c r="AI20" s="121">
        <f t="shared" si="12"/>
        <v>5.9382422802850355E-3</v>
      </c>
      <c r="AJ20" s="121">
        <f t="shared" si="13"/>
        <v>0</v>
      </c>
      <c r="AK20" s="121">
        <f t="shared" si="3"/>
        <v>1.0272901871454526E-2</v>
      </c>
      <c r="AL20" s="121">
        <f t="shared" si="1"/>
        <v>8.4843810258387522E-3</v>
      </c>
    </row>
    <row r="21" spans="1:38" x14ac:dyDescent="0.3">
      <c r="A21" s="111">
        <v>44743</v>
      </c>
      <c r="B21" s="110">
        <v>8366.39</v>
      </c>
      <c r="C21" s="112">
        <v>-8.2600000000000007E-2</v>
      </c>
      <c r="D21" s="112"/>
      <c r="E21" s="112"/>
      <c r="F21" s="112"/>
      <c r="G21" s="112"/>
      <c r="H21" s="112"/>
      <c r="I21" s="112"/>
      <c r="L21" s="115">
        <v>44743</v>
      </c>
      <c r="M21" s="116">
        <v>8366.39</v>
      </c>
      <c r="N21" s="114">
        <v>194.6</v>
      </c>
      <c r="O21" s="114">
        <v>167.8</v>
      </c>
      <c r="P21" s="114">
        <v>179.6</v>
      </c>
      <c r="Q21" s="114">
        <v>167.4</v>
      </c>
      <c r="R21" s="114">
        <v>176.1</v>
      </c>
      <c r="S21" s="114">
        <v>161.6</v>
      </c>
      <c r="T21" s="114">
        <v>166.3</v>
      </c>
      <c r="U21" s="114">
        <v>171.4</v>
      </c>
      <c r="V21" s="114">
        <v>169.7</v>
      </c>
      <c r="W21" s="114">
        <v>168.4</v>
      </c>
      <c r="X21" s="114">
        <v>2266.3000000000002</v>
      </c>
      <c r="Y21" s="114">
        <v>526.90000000000009</v>
      </c>
      <c r="Z21" s="121">
        <f t="shared" si="2"/>
        <v>-8.2587408369930518E-2</v>
      </c>
      <c r="AA21" s="121">
        <f t="shared" si="4"/>
        <v>1.5440041173442251E-3</v>
      </c>
      <c r="AB21" s="121">
        <f t="shared" si="5"/>
        <v>5.9952038369304557E-3</v>
      </c>
      <c r="AC21" s="121">
        <f t="shared" si="6"/>
        <v>2.0454545454545423E-2</v>
      </c>
      <c r="AD21" s="121">
        <f t="shared" si="7"/>
        <v>6.0096153846153841E-3</v>
      </c>
      <c r="AE21" s="121">
        <f t="shared" si="8"/>
        <v>3.9908779931584299E-3</v>
      </c>
      <c r="AF21" s="121">
        <f t="shared" si="9"/>
        <v>3.1036623215394167E-3</v>
      </c>
      <c r="AG21" s="121">
        <f t="shared" si="10"/>
        <v>3.0156815440289505E-3</v>
      </c>
      <c r="AH21" s="121">
        <f t="shared" si="11"/>
        <v>1.4201183431952697E-2</v>
      </c>
      <c r="AI21" s="121">
        <f t="shared" si="12"/>
        <v>1.7709563164107611E-3</v>
      </c>
      <c r="AJ21" s="121">
        <f t="shared" si="13"/>
        <v>5.3731343283582433E-3</v>
      </c>
      <c r="AK21" s="121">
        <f t="shared" si="3"/>
        <v>1.9452672531942573E-3</v>
      </c>
      <c r="AL21" s="121">
        <f t="shared" si="1"/>
        <v>7.4569789674953941E-3</v>
      </c>
    </row>
    <row r="22" spans="1:38" x14ac:dyDescent="0.3">
      <c r="A22" s="111">
        <v>44774</v>
      </c>
      <c r="B22" s="110">
        <v>7634.9</v>
      </c>
      <c r="C22" s="112">
        <v>-8.7400000000000005E-2</v>
      </c>
      <c r="D22" s="112"/>
      <c r="E22" s="112"/>
      <c r="F22" s="112"/>
      <c r="G22" s="112"/>
      <c r="H22" s="112"/>
      <c r="I22" s="112"/>
      <c r="L22" s="115">
        <v>44774</v>
      </c>
      <c r="M22" s="116">
        <v>7634.9</v>
      </c>
      <c r="N22" s="114">
        <v>195</v>
      </c>
      <c r="O22" s="114">
        <v>169</v>
      </c>
      <c r="P22" s="114">
        <v>178.8</v>
      </c>
      <c r="Q22" s="114">
        <v>168.5</v>
      </c>
      <c r="R22" s="114">
        <v>176.8</v>
      </c>
      <c r="S22" s="114">
        <v>161.9</v>
      </c>
      <c r="T22" s="114">
        <v>166.9</v>
      </c>
      <c r="U22" s="114">
        <v>172.3</v>
      </c>
      <c r="V22" s="114">
        <v>171.2</v>
      </c>
      <c r="W22" s="114">
        <v>169.1</v>
      </c>
      <c r="X22" s="114">
        <v>2269.2000000000003</v>
      </c>
      <c r="Y22" s="114">
        <v>530.70000000000005</v>
      </c>
      <c r="Z22" s="121">
        <f t="shared" si="2"/>
        <v>-8.7431974842195961E-2</v>
      </c>
      <c r="AA22" s="121">
        <f t="shared" si="4"/>
        <v>2.0554984583761853E-3</v>
      </c>
      <c r="AB22" s="121">
        <f t="shared" si="5"/>
        <v>7.1513706793801465E-3</v>
      </c>
      <c r="AC22" s="121">
        <f t="shared" si="6"/>
        <v>-4.4543429844097048E-3</v>
      </c>
      <c r="AD22" s="121">
        <f t="shared" si="7"/>
        <v>6.571087216248472E-3</v>
      </c>
      <c r="AE22" s="121">
        <f t="shared" si="8"/>
        <v>3.9750141964793699E-3</v>
      </c>
      <c r="AF22" s="121">
        <f t="shared" si="9"/>
        <v>1.8564356435644268E-3</v>
      </c>
      <c r="AG22" s="121">
        <f t="shared" si="10"/>
        <v>3.6079374624172836E-3</v>
      </c>
      <c r="AH22" s="121">
        <f t="shared" si="11"/>
        <v>5.2508751458576761E-3</v>
      </c>
      <c r="AI22" s="121">
        <f t="shared" si="12"/>
        <v>8.8391278727165592E-3</v>
      </c>
      <c r="AJ22" s="121">
        <f t="shared" si="13"/>
        <v>4.1567695961994573E-3</v>
      </c>
      <c r="AK22" s="121">
        <f t="shared" si="3"/>
        <v>1.279618761858576E-3</v>
      </c>
      <c r="AL22" s="121">
        <f t="shared" si="1"/>
        <v>7.2119946858985647E-3</v>
      </c>
    </row>
    <row r="23" spans="1:38" x14ac:dyDescent="0.3">
      <c r="A23" s="111">
        <v>44805</v>
      </c>
      <c r="B23" s="110">
        <v>7079.45</v>
      </c>
      <c r="C23" s="112">
        <v>-7.2800000000000004E-2</v>
      </c>
      <c r="D23" s="112"/>
      <c r="E23" s="112"/>
      <c r="F23" s="112"/>
      <c r="G23" s="112"/>
      <c r="H23" s="112"/>
      <c r="I23" s="112"/>
      <c r="L23" s="115">
        <v>44805</v>
      </c>
      <c r="M23" s="116">
        <v>7079.45</v>
      </c>
      <c r="N23" s="114">
        <v>195.9</v>
      </c>
      <c r="O23" s="114">
        <v>169.5</v>
      </c>
      <c r="P23" s="114">
        <v>179.5</v>
      </c>
      <c r="Q23" s="114">
        <v>169.5</v>
      </c>
      <c r="R23" s="114">
        <v>177.8</v>
      </c>
      <c r="S23" s="114">
        <v>162.30000000000001</v>
      </c>
      <c r="T23" s="114">
        <v>167.6</v>
      </c>
      <c r="U23" s="114">
        <v>173.1</v>
      </c>
      <c r="V23" s="114">
        <v>170.9</v>
      </c>
      <c r="W23" s="114">
        <v>169.7</v>
      </c>
      <c r="X23" s="114">
        <v>2280.9</v>
      </c>
      <c r="Y23" s="114">
        <v>535.1</v>
      </c>
      <c r="Z23" s="121">
        <f t="shared" si="2"/>
        <v>-7.2751444026771778E-2</v>
      </c>
      <c r="AA23" s="121">
        <f t="shared" si="4"/>
        <v>4.6153846153846444E-3</v>
      </c>
      <c r="AB23" s="121">
        <f t="shared" si="5"/>
        <v>2.9585798816568047E-3</v>
      </c>
      <c r="AC23" s="121">
        <f t="shared" si="6"/>
        <v>3.9149888143176093E-3</v>
      </c>
      <c r="AD23" s="121">
        <f t="shared" si="7"/>
        <v>5.9347181008902079E-3</v>
      </c>
      <c r="AE23" s="121">
        <f t="shared" si="8"/>
        <v>5.6561085972850677E-3</v>
      </c>
      <c r="AF23" s="121">
        <f t="shared" si="9"/>
        <v>2.470660901791264E-3</v>
      </c>
      <c r="AG23" s="121">
        <f t="shared" si="10"/>
        <v>4.1941282204912443E-3</v>
      </c>
      <c r="AH23" s="121">
        <f t="shared" si="11"/>
        <v>4.6430644225187636E-3</v>
      </c>
      <c r="AI23" s="121">
        <f t="shared" si="12"/>
        <v>-1.7523364485980313E-3</v>
      </c>
      <c r="AJ23" s="121">
        <f t="shared" si="13"/>
        <v>3.548196333530422E-3</v>
      </c>
      <c r="AK23" s="121">
        <f t="shared" si="3"/>
        <v>5.1560021152828386E-3</v>
      </c>
      <c r="AL23" s="121">
        <f t="shared" si="1"/>
        <v>8.2909364989635897E-3</v>
      </c>
    </row>
    <row r="24" spans="1:38" x14ac:dyDescent="0.3">
      <c r="A24" s="111">
        <v>44835</v>
      </c>
      <c r="B24" s="110">
        <v>7437.13</v>
      </c>
      <c r="C24" s="112">
        <v>5.0500000000000003E-2</v>
      </c>
      <c r="D24" s="112"/>
      <c r="E24" s="112"/>
      <c r="F24" s="112"/>
      <c r="G24" s="112"/>
      <c r="H24" s="112"/>
      <c r="I24" s="112"/>
      <c r="L24" s="115">
        <v>44835</v>
      </c>
      <c r="M24" s="116">
        <v>7437.13</v>
      </c>
      <c r="N24" s="114">
        <v>196.3</v>
      </c>
      <c r="O24" s="114">
        <v>171.2</v>
      </c>
      <c r="P24" s="114">
        <v>180.5</v>
      </c>
      <c r="Q24" s="114">
        <v>170.4</v>
      </c>
      <c r="R24" s="114">
        <v>178.7</v>
      </c>
      <c r="S24" s="114">
        <v>162.9</v>
      </c>
      <c r="T24" s="114">
        <v>168.2</v>
      </c>
      <c r="U24" s="114">
        <v>173.4</v>
      </c>
      <c r="V24" s="114">
        <v>172.1</v>
      </c>
      <c r="W24" s="114">
        <v>170.5</v>
      </c>
      <c r="X24" s="114">
        <v>2297.3000000000002</v>
      </c>
      <c r="Y24" s="114">
        <v>538.20000000000005</v>
      </c>
      <c r="Z24" s="121">
        <f t="shared" si="2"/>
        <v>5.0523698874912641E-2</v>
      </c>
      <c r="AA24" s="121">
        <f t="shared" si="4"/>
        <v>2.0418580908627142E-3</v>
      </c>
      <c r="AB24" s="121">
        <f t="shared" si="5"/>
        <v>1.0029498525073679E-2</v>
      </c>
      <c r="AC24" s="121">
        <f t="shared" si="6"/>
        <v>5.5710306406685237E-3</v>
      </c>
      <c r="AD24" s="121">
        <f t="shared" si="7"/>
        <v>5.30973451327437E-3</v>
      </c>
      <c r="AE24" s="121">
        <f t="shared" si="8"/>
        <v>5.0618672665915477E-3</v>
      </c>
      <c r="AF24" s="121">
        <f t="shared" si="9"/>
        <v>3.6968576709796321E-3</v>
      </c>
      <c r="AG24" s="121">
        <f t="shared" si="10"/>
        <v>3.579952267303069E-3</v>
      </c>
      <c r="AH24" s="121">
        <f t="shared" si="11"/>
        <v>1.7331022530329948E-3</v>
      </c>
      <c r="AI24" s="121">
        <f t="shared" si="12"/>
        <v>7.021650087770559E-3</v>
      </c>
      <c r="AJ24" s="121">
        <f t="shared" si="13"/>
        <v>4.7142015321155655E-3</v>
      </c>
      <c r="AK24" s="121">
        <f t="shared" si="3"/>
        <v>7.1901442413082953E-3</v>
      </c>
      <c r="AL24" s="121">
        <f t="shared" si="1"/>
        <v>5.7933096617455108E-3</v>
      </c>
    </row>
    <row r="25" spans="1:38" x14ac:dyDescent="0.3">
      <c r="A25" s="111">
        <v>44866</v>
      </c>
      <c r="B25" s="110">
        <v>7150.11</v>
      </c>
      <c r="C25" s="112">
        <v>-3.8600000000000002E-2</v>
      </c>
      <c r="D25" s="112"/>
      <c r="E25" s="112"/>
      <c r="F25" s="112"/>
      <c r="G25" s="112"/>
      <c r="H25" s="112"/>
      <c r="I25" s="112"/>
      <c r="L25" s="115">
        <v>44866</v>
      </c>
      <c r="M25" s="116">
        <v>7150.11</v>
      </c>
      <c r="N25" s="114">
        <v>196.9</v>
      </c>
      <c r="O25" s="114">
        <v>171.8</v>
      </c>
      <c r="P25" s="114">
        <v>181.3</v>
      </c>
      <c r="Q25" s="114">
        <v>171.4</v>
      </c>
      <c r="R25" s="114">
        <v>179.8</v>
      </c>
      <c r="S25" s="114">
        <v>163</v>
      </c>
      <c r="T25" s="114">
        <v>168.5</v>
      </c>
      <c r="U25" s="114">
        <v>173.7</v>
      </c>
      <c r="V25" s="114">
        <v>173.6</v>
      </c>
      <c r="W25" s="114">
        <v>171.1</v>
      </c>
      <c r="X25" s="114">
        <v>2296.8000000000002</v>
      </c>
      <c r="Y25" s="114">
        <v>541.4</v>
      </c>
      <c r="Z25" s="121">
        <f t="shared" si="2"/>
        <v>-3.8592844282673615E-2</v>
      </c>
      <c r="AA25" s="121">
        <f t="shared" si="4"/>
        <v>3.0565461029036897E-3</v>
      </c>
      <c r="AB25" s="121">
        <f t="shared" si="5"/>
        <v>3.5046728971963948E-3</v>
      </c>
      <c r="AC25" s="121">
        <f>IFERROR((P25-P24)/P24,"")</f>
        <v>4.4321329639889825E-3</v>
      </c>
      <c r="AD25" s="121">
        <f t="shared" si="7"/>
        <v>5.8685446009389668E-3</v>
      </c>
      <c r="AE25" s="121">
        <f t="shared" si="8"/>
        <v>6.1555679910465745E-3</v>
      </c>
      <c r="AF25" s="121">
        <f t="shared" si="9"/>
        <v>6.1387354205030267E-4</v>
      </c>
      <c r="AG25" s="121">
        <f t="shared" si="10"/>
        <v>1.7835909631391878E-3</v>
      </c>
      <c r="AH25" s="121">
        <f t="shared" si="11"/>
        <v>1.7301038062282753E-3</v>
      </c>
      <c r="AI25" s="121">
        <f t="shared" si="12"/>
        <v>8.7158628704241715E-3</v>
      </c>
      <c r="AJ25" s="121">
        <f t="shared" si="13"/>
        <v>3.5190615835776792E-3</v>
      </c>
      <c r="AK25" s="121">
        <f t="shared" si="3"/>
        <v>-2.1764680276846731E-4</v>
      </c>
      <c r="AL25" s="121">
        <f t="shared" si="1"/>
        <v>5.9457450761797315E-3</v>
      </c>
    </row>
    <row r="26" spans="1:38" x14ac:dyDescent="0.3">
      <c r="A26" s="111">
        <v>44896</v>
      </c>
      <c r="B26" s="110">
        <v>6429.95</v>
      </c>
      <c r="C26" s="112">
        <v>-0.1007</v>
      </c>
      <c r="D26" s="112"/>
      <c r="E26" s="112"/>
      <c r="F26" s="112"/>
      <c r="G26" s="112"/>
      <c r="H26" s="112"/>
      <c r="I26" s="112"/>
      <c r="L26" s="115">
        <v>44896</v>
      </c>
      <c r="M26" s="116">
        <v>6429.95</v>
      </c>
      <c r="N26" s="114">
        <v>197.3</v>
      </c>
      <c r="O26" s="114">
        <v>170.7</v>
      </c>
      <c r="P26" s="114">
        <v>182</v>
      </c>
      <c r="Q26" s="114">
        <v>172.1</v>
      </c>
      <c r="R26" s="114">
        <v>181.1</v>
      </c>
      <c r="S26" s="114">
        <v>163.4</v>
      </c>
      <c r="T26" s="114">
        <v>168.9</v>
      </c>
      <c r="U26" s="114">
        <v>174.1</v>
      </c>
      <c r="V26" s="114">
        <v>175.8</v>
      </c>
      <c r="W26" s="114">
        <v>172</v>
      </c>
      <c r="X26" s="114">
        <v>2283.4</v>
      </c>
      <c r="Y26" s="114">
        <v>544</v>
      </c>
      <c r="Z26" s="121">
        <f t="shared" si="2"/>
        <v>-0.10072012878123551</v>
      </c>
      <c r="AA26" s="121">
        <f t="shared" si="4"/>
        <v>2.031488065007647E-3</v>
      </c>
      <c r="AB26" s="121">
        <f t="shared" si="5"/>
        <v>-6.4027939464494921E-3</v>
      </c>
      <c r="AC26" s="121">
        <f t="shared" si="6"/>
        <v>3.8610038610037982E-3</v>
      </c>
      <c r="AD26" s="121">
        <f t="shared" si="7"/>
        <v>4.0840140023336562E-3</v>
      </c>
      <c r="AE26" s="121">
        <f t="shared" si="8"/>
        <v>7.2302558398219295E-3</v>
      </c>
      <c r="AF26" s="121">
        <f t="shared" si="9"/>
        <v>2.4539877300613845E-3</v>
      </c>
      <c r="AG26" s="121">
        <f t="shared" si="10"/>
        <v>2.3738872403561168E-3</v>
      </c>
      <c r="AH26" s="121">
        <f t="shared" si="11"/>
        <v>2.3028209556707293E-3</v>
      </c>
      <c r="AI26" s="121">
        <f t="shared" si="12"/>
        <v>1.2672811059907932E-2</v>
      </c>
      <c r="AJ26" s="121">
        <f t="shared" si="13"/>
        <v>5.2600818234950653E-3</v>
      </c>
      <c r="AK26" s="121">
        <f t="shared" si="3"/>
        <v>-5.8342041100662182E-3</v>
      </c>
      <c r="AL26" s="121">
        <f t="shared" si="1"/>
        <v>4.8023642408570799E-3</v>
      </c>
    </row>
    <row r="27" spans="1:38" x14ac:dyDescent="0.3">
      <c r="A27" s="111">
        <v>44927</v>
      </c>
      <c r="B27" s="110">
        <v>6584.69</v>
      </c>
      <c r="C27" s="112">
        <v>2.41E-2</v>
      </c>
      <c r="D27" s="112"/>
      <c r="E27" s="112"/>
      <c r="F27" s="112"/>
      <c r="G27" s="112"/>
      <c r="H27" s="112"/>
      <c r="I27" s="112"/>
      <c r="L27" s="115">
        <v>44927</v>
      </c>
      <c r="M27" s="116">
        <v>6584.69</v>
      </c>
      <c r="N27" s="114">
        <v>198.2</v>
      </c>
      <c r="O27" s="114">
        <v>172.1</v>
      </c>
      <c r="P27" s="114">
        <v>182</v>
      </c>
      <c r="Q27" s="114">
        <v>172.9</v>
      </c>
      <c r="R27" s="114">
        <v>182.3</v>
      </c>
      <c r="S27" s="114">
        <v>163.6</v>
      </c>
      <c r="T27" s="114">
        <v>169.5</v>
      </c>
      <c r="U27" s="114">
        <v>174.3</v>
      </c>
      <c r="V27" s="114">
        <v>178.6</v>
      </c>
      <c r="W27" s="114">
        <v>172.8</v>
      </c>
      <c r="X27" s="114">
        <v>2292.6999999999998</v>
      </c>
      <c r="Y27" s="114">
        <v>546.29999999999995</v>
      </c>
      <c r="Z27" s="121">
        <f t="shared" si="2"/>
        <v>2.4065505952612351E-2</v>
      </c>
      <c r="AA27" s="121">
        <f t="shared" si="4"/>
        <v>4.5615813482005937E-3</v>
      </c>
      <c r="AB27" s="121">
        <f t="shared" si="5"/>
        <v>8.201523140011751E-3</v>
      </c>
      <c r="AC27" s="121">
        <f t="shared" si="6"/>
        <v>0</v>
      </c>
      <c r="AD27" s="121">
        <f t="shared" si="7"/>
        <v>4.648460197559625E-3</v>
      </c>
      <c r="AE27" s="121">
        <f t="shared" si="8"/>
        <v>6.6261733848703317E-3</v>
      </c>
      <c r="AF27" s="121">
        <f t="shared" si="9"/>
        <v>1.2239902080782657E-3</v>
      </c>
      <c r="AG27" s="121">
        <f t="shared" si="10"/>
        <v>3.5523978685612452E-3</v>
      </c>
      <c r="AH27" s="121">
        <f t="shared" si="11"/>
        <v>1.1487650775417408E-3</v>
      </c>
      <c r="AI27" s="121">
        <f t="shared" si="12"/>
        <v>1.5927189988623337E-2</v>
      </c>
      <c r="AJ27" s="121">
        <f t="shared" si="13"/>
        <v>4.6511627906977403E-3</v>
      </c>
      <c r="AK27" s="121">
        <f t="shared" si="3"/>
        <v>4.0728737847068961E-3</v>
      </c>
      <c r="AL27" s="121">
        <f t="shared" si="1"/>
        <v>4.2279411764705047E-3</v>
      </c>
    </row>
    <row r="28" spans="1:38" x14ac:dyDescent="0.3">
      <c r="A28" s="111">
        <v>44958</v>
      </c>
      <c r="B28" s="110">
        <v>6628.99</v>
      </c>
      <c r="C28" s="112">
        <v>6.7000000000000002E-3</v>
      </c>
      <c r="D28" s="112"/>
      <c r="E28" s="112"/>
      <c r="F28" s="112"/>
      <c r="G28" s="112"/>
      <c r="H28" s="112"/>
      <c r="I28" s="112"/>
      <c r="L28" s="115">
        <v>44958</v>
      </c>
      <c r="M28" s="116">
        <v>6628.99</v>
      </c>
      <c r="N28" s="114">
        <v>199.5</v>
      </c>
      <c r="O28" s="114">
        <v>173.5</v>
      </c>
      <c r="P28" s="114">
        <v>182.1</v>
      </c>
      <c r="Q28" s="114">
        <v>174.2</v>
      </c>
      <c r="R28" s="114">
        <v>184.4</v>
      </c>
      <c r="S28" s="114">
        <v>164.2</v>
      </c>
      <c r="T28" s="114">
        <v>170.3</v>
      </c>
      <c r="U28" s="114">
        <v>175</v>
      </c>
      <c r="V28" s="114">
        <v>181</v>
      </c>
      <c r="W28" s="114">
        <v>174.1</v>
      </c>
      <c r="X28" s="114">
        <v>2279.1</v>
      </c>
      <c r="Y28" s="114">
        <v>550</v>
      </c>
      <c r="Z28" s="121">
        <f t="shared" si="2"/>
        <v>6.7277275012187646E-3</v>
      </c>
      <c r="AA28" s="121">
        <f t="shared" si="4"/>
        <v>6.5590312815338621E-3</v>
      </c>
      <c r="AB28" s="121">
        <f t="shared" si="5"/>
        <v>8.1348053457292614E-3</v>
      </c>
      <c r="AC28" s="121">
        <f t="shared" si="6"/>
        <v>5.4945054945051823E-4</v>
      </c>
      <c r="AD28" s="121">
        <f t="shared" si="7"/>
        <v>7.5187969924811037E-3</v>
      </c>
      <c r="AE28" s="121">
        <f t="shared" si="8"/>
        <v>1.1519473395501889E-2</v>
      </c>
      <c r="AF28" s="121">
        <f t="shared" si="9"/>
        <v>3.6674816625916523E-3</v>
      </c>
      <c r="AG28" s="121">
        <f t="shared" si="10"/>
        <v>4.7197640117994768E-3</v>
      </c>
      <c r="AH28" s="121">
        <f t="shared" si="11"/>
        <v>4.016064257028047E-3</v>
      </c>
      <c r="AI28" s="121">
        <f t="shared" si="12"/>
        <v>1.3437849944008991E-2</v>
      </c>
      <c r="AJ28" s="121">
        <f t="shared" si="13"/>
        <v>7.5231481481480489E-3</v>
      </c>
      <c r="AK28" s="121">
        <f t="shared" si="3"/>
        <v>-5.9318707201116193E-3</v>
      </c>
      <c r="AL28" s="121">
        <f t="shared" si="1"/>
        <v>6.7728354384038909E-3</v>
      </c>
    </row>
    <row r="29" spans="1:38" ht="13.8" customHeight="1" x14ac:dyDescent="0.3">
      <c r="A29" s="111">
        <v>44986</v>
      </c>
      <c r="B29" s="110">
        <v>6292.9</v>
      </c>
      <c r="C29" s="112">
        <v>-5.0700000000000002E-2</v>
      </c>
      <c r="D29" s="112"/>
      <c r="E29" s="112"/>
      <c r="F29" s="112"/>
      <c r="G29" s="112"/>
      <c r="H29" s="112"/>
      <c r="I29" s="112"/>
      <c r="L29" s="115">
        <v>44986</v>
      </c>
      <c r="M29" s="116">
        <v>6292.9</v>
      </c>
      <c r="N29" s="114">
        <v>199.5</v>
      </c>
      <c r="O29" s="114">
        <v>173.5</v>
      </c>
      <c r="P29" s="114">
        <v>181.9</v>
      </c>
      <c r="Q29" s="114">
        <v>174.2</v>
      </c>
      <c r="R29" s="114">
        <v>184.4</v>
      </c>
      <c r="S29" s="114">
        <v>164.2</v>
      </c>
      <c r="T29" s="114">
        <v>170.3</v>
      </c>
      <c r="U29" s="114">
        <v>175</v>
      </c>
      <c r="V29" s="114">
        <v>181</v>
      </c>
      <c r="W29" s="114">
        <v>174.1</v>
      </c>
      <c r="X29" s="114">
        <v>2279.1999999999998</v>
      </c>
      <c r="Y29" s="114">
        <v>549.9</v>
      </c>
      <c r="Z29" s="121">
        <f t="shared" si="2"/>
        <v>-5.0700031226476455E-2</v>
      </c>
      <c r="AA29" s="121">
        <f t="shared" si="4"/>
        <v>0</v>
      </c>
      <c r="AB29" s="121">
        <f t="shared" si="5"/>
        <v>0</v>
      </c>
      <c r="AC29" s="121">
        <f t="shared" si="6"/>
        <v>-1.0982976386600144E-3</v>
      </c>
      <c r="AD29" s="121">
        <f t="shared" si="7"/>
        <v>0</v>
      </c>
      <c r="AE29" s="121">
        <f t="shared" si="8"/>
        <v>0</v>
      </c>
      <c r="AF29" s="121">
        <f t="shared" si="9"/>
        <v>0</v>
      </c>
      <c r="AG29" s="121">
        <f t="shared" si="10"/>
        <v>0</v>
      </c>
      <c r="AH29" s="121">
        <f t="shared" si="11"/>
        <v>0</v>
      </c>
      <c r="AI29" s="121">
        <f t="shared" si="12"/>
        <v>0</v>
      </c>
      <c r="AJ29" s="121">
        <f t="shared" si="13"/>
        <v>0</v>
      </c>
      <c r="AK29" s="121">
        <f t="shared" si="3"/>
        <v>4.3876968978943027E-5</v>
      </c>
      <c r="AL29" s="121">
        <f t="shared" si="1"/>
        <v>-1.8181818181822317E-4</v>
      </c>
    </row>
    <row r="30" spans="1:38" x14ac:dyDescent="0.3">
      <c r="A30" s="111">
        <v>45017</v>
      </c>
      <c r="B30" s="110">
        <v>6763.43</v>
      </c>
      <c r="C30" s="112">
        <v>7.4800000000000005E-2</v>
      </c>
      <c r="D30" s="112"/>
      <c r="E30" s="112"/>
      <c r="F30" s="112"/>
      <c r="G30" s="112"/>
      <c r="H30" s="112"/>
      <c r="I30" s="112"/>
      <c r="L30" s="115">
        <v>45017</v>
      </c>
      <c r="M30" s="116">
        <v>6763.43</v>
      </c>
      <c r="N30" s="114">
        <v>200.6</v>
      </c>
      <c r="O30" s="114">
        <v>175.2</v>
      </c>
      <c r="P30" s="114">
        <v>181.7</v>
      </c>
      <c r="Q30" s="114">
        <v>174.6</v>
      </c>
      <c r="R30" s="114">
        <v>185</v>
      </c>
      <c r="S30" s="114">
        <v>164.5</v>
      </c>
      <c r="T30" s="114">
        <v>170.7</v>
      </c>
      <c r="U30" s="114">
        <v>176.4</v>
      </c>
      <c r="V30" s="114">
        <v>184</v>
      </c>
      <c r="W30" s="114">
        <v>175</v>
      </c>
      <c r="X30" s="114">
        <v>2289.6000000000004</v>
      </c>
      <c r="Y30" s="114">
        <v>551.79999999999995</v>
      </c>
      <c r="Z30" s="121">
        <f t="shared" si="2"/>
        <v>7.4771567957539559E-2</v>
      </c>
      <c r="AA30" s="121">
        <f t="shared" si="4"/>
        <v>5.5137844611528536E-3</v>
      </c>
      <c r="AB30" s="121">
        <f t="shared" si="5"/>
        <v>9.7982708933716921E-3</v>
      </c>
      <c r="AC30" s="121">
        <f t="shared" si="6"/>
        <v>-1.0995052226499013E-3</v>
      </c>
      <c r="AD30" s="121">
        <f t="shared" si="7"/>
        <v>2.2962112514351646E-3</v>
      </c>
      <c r="AE30" s="121">
        <f t="shared" si="8"/>
        <v>3.2537960954446546E-3</v>
      </c>
      <c r="AF30" s="121">
        <f t="shared" si="9"/>
        <v>1.8270401948843567E-3</v>
      </c>
      <c r="AG30" s="121">
        <f t="shared" si="10"/>
        <v>2.3487962419258793E-3</v>
      </c>
      <c r="AH30" s="121">
        <f t="shared" si="11"/>
        <v>8.0000000000000331E-3</v>
      </c>
      <c r="AI30" s="121">
        <f t="shared" si="12"/>
        <v>1.6574585635359115E-2</v>
      </c>
      <c r="AJ30" s="121">
        <f t="shared" si="13"/>
        <v>5.1694428489374254E-3</v>
      </c>
      <c r="AK30" s="121">
        <f t="shared" si="3"/>
        <v>4.5630045630048032E-3</v>
      </c>
      <c r="AL30" s="121">
        <f t="shared" si="1"/>
        <v>3.455173667939584E-3</v>
      </c>
    </row>
    <row r="31" spans="1:38" x14ac:dyDescent="0.3">
      <c r="A31" s="111">
        <v>45047</v>
      </c>
      <c r="B31" s="110">
        <v>6102.52</v>
      </c>
      <c r="C31" s="112">
        <v>-9.7699999999999995E-2</v>
      </c>
      <c r="D31" s="112"/>
      <c r="E31" s="112"/>
      <c r="F31" s="112"/>
      <c r="G31" s="112"/>
      <c r="H31" s="112"/>
      <c r="I31" s="112"/>
      <c r="L31" s="115">
        <v>45047</v>
      </c>
      <c r="M31" s="116">
        <v>6102.52</v>
      </c>
      <c r="N31" s="114">
        <v>201</v>
      </c>
      <c r="O31" s="114">
        <v>175.6</v>
      </c>
      <c r="P31" s="114">
        <v>182.8</v>
      </c>
      <c r="Q31" s="114">
        <v>175.2</v>
      </c>
      <c r="R31" s="114">
        <v>185.7</v>
      </c>
      <c r="S31" s="114">
        <v>164.8</v>
      </c>
      <c r="T31" s="114">
        <v>171.2</v>
      </c>
      <c r="U31" s="114">
        <v>177.1</v>
      </c>
      <c r="V31" s="114">
        <v>185.2</v>
      </c>
      <c r="W31" s="114">
        <v>175.7</v>
      </c>
      <c r="X31" s="114">
        <v>2306.9</v>
      </c>
      <c r="Y31" s="114">
        <v>553.20000000000005</v>
      </c>
      <c r="Z31" s="121">
        <f t="shared" si="2"/>
        <v>-9.7718169626949611E-2</v>
      </c>
      <c r="AA31" s="121">
        <f t="shared" si="4"/>
        <v>1.9940179461615439E-3</v>
      </c>
      <c r="AB31" s="121">
        <f t="shared" si="5"/>
        <v>2.2831050228310826E-3</v>
      </c>
      <c r="AC31" s="121">
        <f t="shared" si="6"/>
        <v>6.0539350577876877E-3</v>
      </c>
      <c r="AD31" s="121">
        <f t="shared" si="7"/>
        <v>3.4364261168384554E-3</v>
      </c>
      <c r="AE31" s="121">
        <f t="shared" si="8"/>
        <v>3.7837837837837222E-3</v>
      </c>
      <c r="AF31" s="121">
        <f t="shared" si="9"/>
        <v>1.8237082066869992E-3</v>
      </c>
      <c r="AG31" s="121">
        <f t="shared" si="10"/>
        <v>2.9291154071470417E-3</v>
      </c>
      <c r="AH31" s="121">
        <f t="shared" si="11"/>
        <v>3.9682539682539038E-3</v>
      </c>
      <c r="AI31" s="121">
        <f t="shared" si="12"/>
        <v>6.5217391304347207E-3</v>
      </c>
      <c r="AJ31" s="121">
        <f t="shared" si="13"/>
        <v>3.999999999999935E-3</v>
      </c>
      <c r="AK31" s="121">
        <f t="shared" si="3"/>
        <v>7.5559049615652185E-3</v>
      </c>
      <c r="AL31" s="121">
        <f t="shared" si="1"/>
        <v>2.5371511417181789E-3</v>
      </c>
    </row>
    <row r="32" spans="1:38" ht="15" thickBot="1" x14ac:dyDescent="0.35">
      <c r="A32" s="111">
        <v>45078</v>
      </c>
      <c r="B32" s="110">
        <v>6025.65</v>
      </c>
      <c r="C32" s="112">
        <v>-1.26E-2</v>
      </c>
      <c r="D32" s="112"/>
      <c r="E32" s="112"/>
      <c r="F32" s="112"/>
      <c r="G32" s="112"/>
      <c r="H32" s="112"/>
      <c r="I32" s="112"/>
      <c r="AA32" s="122">
        <f>CORREL($Z3:$Z31,AA3:AA31)</f>
        <v>0.13835759891838562</v>
      </c>
      <c r="AB32" s="122">
        <f t="shared" ref="AB32:AE32" si="14">CORREL($Z3:$Z31,AB3:AB31)</f>
        <v>8.03640152998671E-2</v>
      </c>
      <c r="AC32" s="122">
        <f t="shared" si="14"/>
        <v>0.16035416766734448</v>
      </c>
      <c r="AD32" s="122">
        <f t="shared" si="14"/>
        <v>-6.2327787598405321E-2</v>
      </c>
      <c r="AE32" s="122">
        <f t="shared" si="14"/>
        <v>3.3159700464949794E-2</v>
      </c>
      <c r="AF32" s="122">
        <f t="shared" ref="AF32" si="15">CORREL($Z3:$Z31,AF3:AF31)</f>
        <v>0.12204956618962355</v>
      </c>
      <c r="AG32" s="122">
        <f t="shared" ref="AG32" si="16">CORREL($Z3:$Z31,AG3:AG31)</f>
        <v>9.93243815590127E-2</v>
      </c>
      <c r="AH32" s="122">
        <f t="shared" ref="AH32:AI32" si="17">CORREL($Z3:$Z31,AH3:AH31)</f>
        <v>-0.15304842282522516</v>
      </c>
      <c r="AI32" s="122">
        <f t="shared" si="17"/>
        <v>-4.1947741983838285E-3</v>
      </c>
      <c r="AJ32" s="122">
        <f t="shared" ref="AJ32" si="18">CORREL($Z3:$Z31,AJ3:AJ31)</f>
        <v>7.2973994600726219E-2</v>
      </c>
      <c r="AK32" s="122">
        <f t="shared" ref="AK32" si="19">CORREL($Z3:$Z31,AK3:AK31)</f>
        <v>4.1027242552930381E-2</v>
      </c>
      <c r="AL32" s="122">
        <f t="shared" ref="AL32" si="20">CORREL($Z3:$Z31,AL3:AL31)</f>
        <v>8.5736683639680747E-2</v>
      </c>
    </row>
    <row r="33" spans="1:41" ht="15" thickTop="1" x14ac:dyDescent="0.3">
      <c r="A33" s="111">
        <v>45108</v>
      </c>
      <c r="B33" s="110">
        <v>6490.32</v>
      </c>
      <c r="C33" s="112">
        <v>7.7100000000000002E-2</v>
      </c>
      <c r="D33" s="112"/>
      <c r="E33" s="112"/>
      <c r="F33" s="112"/>
      <c r="G33" s="112"/>
      <c r="H33" s="112"/>
      <c r="I33" s="112"/>
    </row>
    <row r="34" spans="1:41" x14ac:dyDescent="0.3">
      <c r="A34" s="111">
        <v>45139</v>
      </c>
      <c r="B34" s="110">
        <v>7013.58</v>
      </c>
      <c r="C34" s="112">
        <v>8.0600000000000005E-2</v>
      </c>
      <c r="D34" s="112"/>
      <c r="E34" s="112"/>
      <c r="F34" s="112"/>
      <c r="G34" s="112"/>
      <c r="H34" s="112"/>
      <c r="I34" s="112"/>
    </row>
    <row r="35" spans="1:41" x14ac:dyDescent="0.3">
      <c r="A35" s="111">
        <v>45170</v>
      </c>
      <c r="B35" s="110">
        <v>7659.66</v>
      </c>
      <c r="C35" s="112">
        <v>9.2100000000000001E-2</v>
      </c>
      <c r="D35" s="112"/>
      <c r="E35" s="112"/>
      <c r="F35" s="112"/>
      <c r="G35" s="112"/>
      <c r="H35" s="112"/>
      <c r="I35" s="112"/>
      <c r="L35" s="117" t="s">
        <v>216</v>
      </c>
      <c r="M35" s="117" t="s">
        <v>219</v>
      </c>
      <c r="N35" s="118" t="s">
        <v>16</v>
      </c>
      <c r="O35" s="118" t="s">
        <v>20</v>
      </c>
      <c r="P35" s="118" t="s">
        <v>21</v>
      </c>
      <c r="Q35" s="118" t="s">
        <v>22</v>
      </c>
      <c r="R35" s="118" t="s">
        <v>23</v>
      </c>
      <c r="S35" s="118" t="s">
        <v>24</v>
      </c>
      <c r="T35" s="118" t="s">
        <v>25</v>
      </c>
      <c r="U35" s="118" t="s">
        <v>26</v>
      </c>
      <c r="V35" s="118" t="s">
        <v>27</v>
      </c>
      <c r="W35" s="118" t="s">
        <v>28</v>
      </c>
      <c r="X35" s="118" t="s">
        <v>173</v>
      </c>
      <c r="Y35" s="118" t="s">
        <v>174</v>
      </c>
      <c r="Z35" s="119" t="s">
        <v>219</v>
      </c>
      <c r="AA35" s="120" t="s">
        <v>16</v>
      </c>
      <c r="AB35" s="120" t="s">
        <v>20</v>
      </c>
      <c r="AC35" s="120" t="s">
        <v>21</v>
      </c>
      <c r="AD35" s="120" t="s">
        <v>22</v>
      </c>
      <c r="AE35" s="120" t="s">
        <v>23</v>
      </c>
      <c r="AF35" s="120" t="s">
        <v>24</v>
      </c>
      <c r="AG35" s="120" t="s">
        <v>25</v>
      </c>
      <c r="AH35" s="120" t="s">
        <v>26</v>
      </c>
      <c r="AI35" s="120" t="s">
        <v>27</v>
      </c>
      <c r="AJ35" s="120" t="s">
        <v>28</v>
      </c>
      <c r="AK35" s="120" t="s">
        <v>173</v>
      </c>
      <c r="AL35" s="120" t="s">
        <v>174</v>
      </c>
      <c r="AN35" s="125" t="s">
        <v>222</v>
      </c>
      <c r="AO35" s="125" t="s">
        <v>220</v>
      </c>
    </row>
    <row r="36" spans="1:41" x14ac:dyDescent="0.3">
      <c r="A36" s="111">
        <v>45200</v>
      </c>
      <c r="B36" s="110">
        <v>7414.52</v>
      </c>
      <c r="C36" s="112">
        <v>-3.2000000000000001E-2</v>
      </c>
      <c r="D36" s="112"/>
      <c r="E36" s="112"/>
      <c r="F36" s="112"/>
      <c r="G36" s="112"/>
      <c r="H36" s="112"/>
      <c r="I36" s="112"/>
      <c r="L36" s="115">
        <v>44166</v>
      </c>
      <c r="M36" s="116">
        <v>3589.35</v>
      </c>
      <c r="N36" s="114">
        <v>190.2</v>
      </c>
      <c r="O36" s="114">
        <v>158.4</v>
      </c>
      <c r="P36" s="114">
        <v>137.9</v>
      </c>
      <c r="Q36" s="114">
        <v>145.5</v>
      </c>
      <c r="R36" s="114">
        <v>152.9</v>
      </c>
      <c r="S36" s="114">
        <v>135.5</v>
      </c>
      <c r="T36" s="114">
        <v>144.30000000000001</v>
      </c>
      <c r="U36" s="114">
        <v>156.9</v>
      </c>
      <c r="V36" s="114">
        <v>157.9</v>
      </c>
      <c r="W36" s="114">
        <v>146.9</v>
      </c>
      <c r="X36" s="114">
        <v>2125.4</v>
      </c>
      <c r="Y36" s="114">
        <v>438.20000000000005</v>
      </c>
      <c r="Z36" s="121" t="str">
        <f>IFERROR((M36-M35)/M35,"")</f>
        <v/>
      </c>
      <c r="AA36" s="121" t="str">
        <f t="shared" ref="AA36:AA65" si="21">IFERROR((N36-N35)/N35,"")</f>
        <v/>
      </c>
      <c r="AB36" s="121" t="str">
        <f t="shared" ref="AB36:AB65" si="22">IFERROR((O36-O35)/O35,"")</f>
        <v/>
      </c>
      <c r="AC36" s="121" t="str">
        <f t="shared" ref="AC36:AC58" si="23">IFERROR((P36-P35)/P35,"")</f>
        <v/>
      </c>
      <c r="AD36" s="121" t="str">
        <f t="shared" ref="AD36:AD65" si="24">IFERROR((Q36-Q35)/Q35,"")</f>
        <v/>
      </c>
      <c r="AE36" s="121" t="str">
        <f t="shared" ref="AE36:AE65" si="25">IFERROR((R36-R35)/R35,"")</f>
        <v/>
      </c>
      <c r="AF36" s="121" t="str">
        <f t="shared" ref="AF36:AF65" si="26">IFERROR((S36-S35)/S35,"")</f>
        <v/>
      </c>
      <c r="AG36" s="121" t="str">
        <f t="shared" ref="AG36:AG65" si="27">IFERROR((T36-T35)/T35,"")</f>
        <v/>
      </c>
      <c r="AH36" s="121" t="str">
        <f t="shared" ref="AH36:AH65" si="28">IFERROR((U36-U35)/U35,"")</f>
        <v/>
      </c>
      <c r="AI36" s="121" t="str">
        <f t="shared" ref="AI36:AI65" si="29">IFERROR((V36-V35)/V35,"")</f>
        <v/>
      </c>
      <c r="AJ36" s="121" t="str">
        <f t="shared" ref="AJ36:AJ65" si="30">IFERROR((W36-W35)/W35,"")</f>
        <v/>
      </c>
      <c r="AK36" s="121" t="str">
        <f>IFERROR((X36-X35)/X35,"")</f>
        <v/>
      </c>
      <c r="AL36" s="121" t="str">
        <f t="shared" ref="AL36:AL65" si="31">IFERROR((Y36-Y35)/Y35,"")</f>
        <v/>
      </c>
      <c r="AN36" s="126" t="s">
        <v>24</v>
      </c>
      <c r="AO36" s="38">
        <v>0.14650931132739101</v>
      </c>
    </row>
    <row r="37" spans="1:41" x14ac:dyDescent="0.3">
      <c r="A37" s="111">
        <v>45231</v>
      </c>
      <c r="B37" s="110">
        <v>6775.71</v>
      </c>
      <c r="C37" s="112">
        <v>-8.6199999999999999E-2</v>
      </c>
      <c r="D37" s="112"/>
      <c r="E37" s="112"/>
      <c r="F37" s="112"/>
      <c r="G37" s="112"/>
      <c r="H37" s="112"/>
      <c r="I37" s="112"/>
      <c r="L37" s="115">
        <v>44197</v>
      </c>
      <c r="M37" s="116">
        <v>3918.56</v>
      </c>
      <c r="N37" s="114">
        <v>191.8</v>
      </c>
      <c r="O37" s="114">
        <v>157.69999999999999</v>
      </c>
      <c r="P37" s="114">
        <v>142.9</v>
      </c>
      <c r="Q37" s="114">
        <v>145.69999999999999</v>
      </c>
      <c r="R37" s="114">
        <v>154.1</v>
      </c>
      <c r="S37" s="114">
        <v>136.9</v>
      </c>
      <c r="T37" s="114">
        <v>145.4</v>
      </c>
      <c r="U37" s="114">
        <v>156.1</v>
      </c>
      <c r="V37" s="114">
        <v>157.69999999999999</v>
      </c>
      <c r="W37" s="114">
        <v>147.6</v>
      </c>
      <c r="X37" s="114">
        <v>2097</v>
      </c>
      <c r="Y37" s="114">
        <v>440</v>
      </c>
      <c r="Z37" s="121">
        <f t="shared" ref="Z37:Z65" si="32">IFERROR((M37-M36)/M36,"")</f>
        <v>9.1718556284564073E-2</v>
      </c>
      <c r="AA37" s="121">
        <f t="shared" si="21"/>
        <v>8.4121976866457556E-3</v>
      </c>
      <c r="AB37" s="121">
        <f t="shared" si="22"/>
        <v>-4.4191919191920266E-3</v>
      </c>
      <c r="AC37" s="121">
        <f t="shared" si="23"/>
        <v>3.6258158085569252E-2</v>
      </c>
      <c r="AD37" s="121">
        <f t="shared" si="24"/>
        <v>1.374570446735317E-3</v>
      </c>
      <c r="AE37" s="121">
        <f t="shared" si="25"/>
        <v>7.848266841072522E-3</v>
      </c>
      <c r="AF37" s="121">
        <f t="shared" si="26"/>
        <v>1.0332103321033253E-2</v>
      </c>
      <c r="AG37" s="121">
        <f t="shared" si="27"/>
        <v>7.6230076230075832E-3</v>
      </c>
      <c r="AH37" s="121">
        <f t="shared" si="28"/>
        <v>-5.0987890376036418E-3</v>
      </c>
      <c r="AI37" s="121">
        <f t="shared" si="29"/>
        <v>-1.2666244458519129E-3</v>
      </c>
      <c r="AJ37" s="121">
        <f t="shared" si="30"/>
        <v>4.7651463580666341E-3</v>
      </c>
      <c r="AK37" s="121">
        <f t="shared" ref="AK37:AK65" si="33">IFERROR((X37-X36)/X36,"")</f>
        <v>-1.336219064646659E-2</v>
      </c>
      <c r="AL37" s="121">
        <f t="shared" si="31"/>
        <v>4.1077133728889877E-3</v>
      </c>
      <c r="AN37" s="128" t="s">
        <v>174</v>
      </c>
      <c r="AO37" s="38">
        <v>0.14377915571352246</v>
      </c>
    </row>
    <row r="38" spans="1:41" x14ac:dyDescent="0.3">
      <c r="A38" s="111">
        <v>45261</v>
      </c>
      <c r="B38" s="110">
        <v>6307.43</v>
      </c>
      <c r="C38" s="112">
        <v>-6.9099999999999995E-2</v>
      </c>
      <c r="D38" s="112"/>
      <c r="E38" s="112"/>
      <c r="F38" s="112"/>
      <c r="G38" s="112"/>
      <c r="H38" s="112"/>
      <c r="I38" s="112"/>
      <c r="L38" s="115">
        <v>44228</v>
      </c>
      <c r="M38" s="116">
        <v>4399.41</v>
      </c>
      <c r="N38" s="114">
        <v>193.3</v>
      </c>
      <c r="O38" s="114">
        <v>159.80000000000001</v>
      </c>
      <c r="P38" s="114">
        <v>149.1</v>
      </c>
      <c r="Q38" s="114">
        <v>146.5</v>
      </c>
      <c r="R38" s="114">
        <v>156.30000000000001</v>
      </c>
      <c r="S38" s="114">
        <v>140.5</v>
      </c>
      <c r="T38" s="114">
        <v>147.30000000000001</v>
      </c>
      <c r="U38" s="114">
        <v>156.6</v>
      </c>
      <c r="V38" s="114">
        <v>156.69999999999999</v>
      </c>
      <c r="W38" s="114">
        <v>149.30000000000001</v>
      </c>
      <c r="X38" s="114">
        <v>2066</v>
      </c>
      <c r="Y38" s="114">
        <v>444.2</v>
      </c>
      <c r="Z38" s="121">
        <f t="shared" si="32"/>
        <v>0.12271089379772158</v>
      </c>
      <c r="AA38" s="121">
        <f t="shared" si="21"/>
        <v>7.8206465067778928E-3</v>
      </c>
      <c r="AB38" s="121">
        <f t="shared" si="22"/>
        <v>1.331642358909336E-2</v>
      </c>
      <c r="AC38" s="121">
        <f t="shared" si="23"/>
        <v>4.3386983904828473E-2</v>
      </c>
      <c r="AD38" s="121">
        <f t="shared" si="24"/>
        <v>5.4907343857241693E-3</v>
      </c>
      <c r="AE38" s="121">
        <f t="shared" si="25"/>
        <v>1.4276443867618541E-2</v>
      </c>
      <c r="AF38" s="121">
        <f t="shared" si="26"/>
        <v>2.6296566837107335E-2</v>
      </c>
      <c r="AG38" s="121">
        <f t="shared" si="27"/>
        <v>1.3067400275103202E-2</v>
      </c>
      <c r="AH38" s="121">
        <f t="shared" si="28"/>
        <v>3.2030749519538757E-3</v>
      </c>
      <c r="AI38" s="121">
        <f t="shared" si="29"/>
        <v>-6.3411540900443885E-3</v>
      </c>
      <c r="AJ38" s="121">
        <f t="shared" si="30"/>
        <v>1.1517615176151878E-2</v>
      </c>
      <c r="AK38" s="121">
        <f t="shared" si="33"/>
        <v>-1.4783023366714354E-2</v>
      </c>
      <c r="AL38" s="121">
        <f t="shared" si="31"/>
        <v>9.5454545454545202E-3</v>
      </c>
      <c r="AN38" s="128" t="s">
        <v>21</v>
      </c>
      <c r="AO38" s="38">
        <v>0.14121558986051183</v>
      </c>
    </row>
    <row r="39" spans="1:41" x14ac:dyDescent="0.3">
      <c r="L39" s="115">
        <v>44256</v>
      </c>
      <c r="M39" s="116">
        <v>4646.3599999999997</v>
      </c>
      <c r="N39" s="114">
        <v>193.5</v>
      </c>
      <c r="O39" s="114">
        <v>159.9</v>
      </c>
      <c r="P39" s="114">
        <v>154.80000000000001</v>
      </c>
      <c r="Q39" s="114">
        <v>147.19999999999999</v>
      </c>
      <c r="R39" s="114">
        <v>156.9</v>
      </c>
      <c r="S39" s="114">
        <v>141.69999999999999</v>
      </c>
      <c r="T39" s="114">
        <v>148.6</v>
      </c>
      <c r="U39" s="114">
        <v>157.6</v>
      </c>
      <c r="V39" s="114">
        <v>154.9</v>
      </c>
      <c r="W39" s="114">
        <v>150</v>
      </c>
      <c r="X39" s="114">
        <v>2064.4999999999995</v>
      </c>
      <c r="Y39" s="114">
        <v>446.4</v>
      </c>
      <c r="Z39" s="121">
        <f t="shared" si="32"/>
        <v>5.6132526861556398E-2</v>
      </c>
      <c r="AA39" s="121">
        <f t="shared" si="21"/>
        <v>1.034661148473816E-3</v>
      </c>
      <c r="AB39" s="121">
        <f t="shared" si="22"/>
        <v>6.2578222778469526E-4</v>
      </c>
      <c r="AC39" s="121">
        <f t="shared" si="23"/>
        <v>3.822937625754539E-2</v>
      </c>
      <c r="AD39" s="121">
        <f t="shared" si="24"/>
        <v>4.7781569965869531E-3</v>
      </c>
      <c r="AE39" s="121">
        <f t="shared" si="25"/>
        <v>3.8387715930901746E-3</v>
      </c>
      <c r="AF39" s="121">
        <f t="shared" si="26"/>
        <v>8.5409252669038337E-3</v>
      </c>
      <c r="AG39" s="121">
        <f t="shared" si="27"/>
        <v>8.8255261371349824E-3</v>
      </c>
      <c r="AH39" s="121">
        <f t="shared" si="28"/>
        <v>6.3856960408684551E-3</v>
      </c>
      <c r="AI39" s="121">
        <f t="shared" si="29"/>
        <v>-1.1486917677089873E-2</v>
      </c>
      <c r="AJ39" s="121">
        <f t="shared" si="30"/>
        <v>4.6885465505692473E-3</v>
      </c>
      <c r="AK39" s="121">
        <f t="shared" si="33"/>
        <v>-7.2604065827708362E-4</v>
      </c>
      <c r="AL39" s="121">
        <f t="shared" si="31"/>
        <v>4.9527239981989836E-3</v>
      </c>
      <c r="AN39" s="128" t="s">
        <v>28</v>
      </c>
      <c r="AO39" s="38">
        <v>0.12197513895218628</v>
      </c>
    </row>
    <row r="40" spans="1:41" x14ac:dyDescent="0.3">
      <c r="L40" s="115">
        <v>44287</v>
      </c>
      <c r="M40" s="116">
        <v>4684.6400000000003</v>
      </c>
      <c r="N40" s="114">
        <v>194.4</v>
      </c>
      <c r="O40" s="114">
        <v>161.4</v>
      </c>
      <c r="P40" s="114">
        <v>154.9</v>
      </c>
      <c r="Q40" s="114">
        <v>147.6</v>
      </c>
      <c r="R40" s="114">
        <v>157.5</v>
      </c>
      <c r="S40" s="114">
        <v>142.1</v>
      </c>
      <c r="T40" s="114">
        <v>149.1</v>
      </c>
      <c r="U40" s="114">
        <v>157.6</v>
      </c>
      <c r="V40" s="114">
        <v>156.6</v>
      </c>
      <c r="W40" s="114">
        <v>150.5</v>
      </c>
      <c r="X40" s="114">
        <v>2089.6</v>
      </c>
      <c r="Y40" s="114">
        <v>448.6</v>
      </c>
      <c r="Z40" s="121">
        <f t="shared" si="32"/>
        <v>8.2387072891469144E-3</v>
      </c>
      <c r="AA40" s="121">
        <f t="shared" si="21"/>
        <v>4.6511627906977038E-3</v>
      </c>
      <c r="AB40" s="121">
        <f t="shared" si="22"/>
        <v>9.3808630393996239E-3</v>
      </c>
      <c r="AC40" s="121">
        <f t="shared" si="23"/>
        <v>6.4599483204130694E-4</v>
      </c>
      <c r="AD40" s="121">
        <f t="shared" si="24"/>
        <v>2.717391304347865E-3</v>
      </c>
      <c r="AE40" s="121">
        <f t="shared" si="25"/>
        <v>3.8240917782026403E-3</v>
      </c>
      <c r="AF40" s="121">
        <f t="shared" si="26"/>
        <v>2.8228652081863496E-3</v>
      </c>
      <c r="AG40" s="121">
        <f t="shared" si="27"/>
        <v>3.3647375504710633E-3</v>
      </c>
      <c r="AH40" s="121">
        <f t="shared" si="28"/>
        <v>0</v>
      </c>
      <c r="AI40" s="121">
        <f t="shared" si="29"/>
        <v>1.0974822466107093E-2</v>
      </c>
      <c r="AJ40" s="121">
        <f t="shared" si="30"/>
        <v>3.3333333333333335E-3</v>
      </c>
      <c r="AK40" s="121">
        <f t="shared" si="33"/>
        <v>1.2157907483652395E-2</v>
      </c>
      <c r="AL40" s="121">
        <f t="shared" si="31"/>
        <v>4.9283154121864819E-3</v>
      </c>
      <c r="AN40" s="128" t="s">
        <v>23</v>
      </c>
      <c r="AO40" s="38">
        <v>0.10630272126190893</v>
      </c>
    </row>
    <row r="41" spans="1:41" x14ac:dyDescent="0.3">
      <c r="L41" s="115">
        <v>44317</v>
      </c>
      <c r="M41" s="116">
        <v>4870.9799999999996</v>
      </c>
      <c r="N41" s="114">
        <v>198.2</v>
      </c>
      <c r="O41" s="114">
        <v>161.6</v>
      </c>
      <c r="P41" s="114">
        <v>155.5</v>
      </c>
      <c r="Q41" s="114">
        <v>150.1</v>
      </c>
      <c r="R41" s="114">
        <v>160.4</v>
      </c>
      <c r="S41" s="114">
        <v>145</v>
      </c>
      <c r="T41" s="114">
        <v>152.6</v>
      </c>
      <c r="U41" s="114">
        <v>156.6</v>
      </c>
      <c r="V41" s="114">
        <v>157.5</v>
      </c>
      <c r="W41" s="114">
        <v>152.30000000000001</v>
      </c>
      <c r="X41" s="114">
        <v>2124.7000000000003</v>
      </c>
      <c r="Y41" s="114">
        <v>450.79999999999995</v>
      </c>
      <c r="Z41" s="121">
        <f t="shared" si="32"/>
        <v>3.9776802486423554E-2</v>
      </c>
      <c r="AA41" s="121">
        <f t="shared" si="21"/>
        <v>1.9547325102880569E-2</v>
      </c>
      <c r="AB41" s="121">
        <f t="shared" si="22"/>
        <v>1.2391573729862988E-3</v>
      </c>
      <c r="AC41" s="121">
        <f t="shared" si="23"/>
        <v>3.8734667527436689E-3</v>
      </c>
      <c r="AD41" s="121">
        <f t="shared" si="24"/>
        <v>1.6937669376693769E-2</v>
      </c>
      <c r="AE41" s="121">
        <f t="shared" si="25"/>
        <v>1.841269841269845E-2</v>
      </c>
      <c r="AF41" s="121">
        <f t="shared" si="26"/>
        <v>2.0408163265306162E-2</v>
      </c>
      <c r="AG41" s="121">
        <f t="shared" si="27"/>
        <v>2.3474178403755871E-2</v>
      </c>
      <c r="AH41" s="121">
        <f t="shared" si="28"/>
        <v>-6.3451776649746192E-3</v>
      </c>
      <c r="AI41" s="121">
        <f t="shared" si="29"/>
        <v>5.7471264367816455E-3</v>
      </c>
      <c r="AJ41" s="121">
        <f t="shared" si="30"/>
        <v>1.1960132890365524E-2</v>
      </c>
      <c r="AK41" s="121">
        <f t="shared" si="33"/>
        <v>1.6797473200612732E-2</v>
      </c>
      <c r="AL41" s="121">
        <f t="shared" si="31"/>
        <v>4.9041462327238782E-3</v>
      </c>
      <c r="AN41" s="128" t="s">
        <v>25</v>
      </c>
      <c r="AO41" s="38">
        <v>8.8001908101014575E-2</v>
      </c>
    </row>
    <row r="42" spans="1:41" x14ac:dyDescent="0.3">
      <c r="L42" s="115">
        <v>44348</v>
      </c>
      <c r="M42" s="116">
        <v>5281.48</v>
      </c>
      <c r="N42" s="114">
        <v>195.6</v>
      </c>
      <c r="O42" s="114">
        <v>160.5</v>
      </c>
      <c r="P42" s="114">
        <v>156.1</v>
      </c>
      <c r="Q42" s="114">
        <v>149.80000000000001</v>
      </c>
      <c r="R42" s="114">
        <v>160.80000000000001</v>
      </c>
      <c r="S42" s="114">
        <v>147.5</v>
      </c>
      <c r="T42" s="114">
        <v>150.69999999999999</v>
      </c>
      <c r="U42" s="114">
        <v>158.1</v>
      </c>
      <c r="V42" s="114">
        <v>158</v>
      </c>
      <c r="W42" s="114">
        <v>153.4</v>
      </c>
      <c r="X42" s="114">
        <v>2154.1999999999998</v>
      </c>
      <c r="Y42" s="114">
        <v>452.6</v>
      </c>
      <c r="Z42" s="121">
        <f t="shared" si="32"/>
        <v>8.4274622355255013E-2</v>
      </c>
      <c r="AA42" s="121">
        <f t="shared" si="21"/>
        <v>-1.311806256306758E-2</v>
      </c>
      <c r="AB42" s="121">
        <f t="shared" si="22"/>
        <v>-6.8069306930692722E-3</v>
      </c>
      <c r="AC42" s="121">
        <f t="shared" si="23"/>
        <v>3.8585209003215068E-3</v>
      </c>
      <c r="AD42" s="121">
        <f t="shared" si="24"/>
        <v>-1.9986675549632442E-3</v>
      </c>
      <c r="AE42" s="121">
        <f t="shared" si="25"/>
        <v>2.4937655860349482E-3</v>
      </c>
      <c r="AF42" s="121">
        <f t="shared" si="26"/>
        <v>1.7241379310344827E-2</v>
      </c>
      <c r="AG42" s="121">
        <f t="shared" si="27"/>
        <v>-1.2450851900393222E-2</v>
      </c>
      <c r="AH42" s="121">
        <f t="shared" si="28"/>
        <v>9.578544061302683E-3</v>
      </c>
      <c r="AI42" s="121">
        <f t="shared" si="29"/>
        <v>3.1746031746031746E-3</v>
      </c>
      <c r="AJ42" s="121">
        <f t="shared" si="30"/>
        <v>7.2225869993433637E-3</v>
      </c>
      <c r="AK42" s="121">
        <f t="shared" si="33"/>
        <v>1.388431307949336E-2</v>
      </c>
      <c r="AL42" s="121">
        <f t="shared" si="31"/>
        <v>3.9929015084296101E-3</v>
      </c>
      <c r="AN42" s="128" t="s">
        <v>20</v>
      </c>
      <c r="AO42" s="38">
        <v>8.03640152998671E-2</v>
      </c>
    </row>
    <row r="43" spans="1:41" x14ac:dyDescent="0.3">
      <c r="L43" s="115">
        <v>44378</v>
      </c>
      <c r="M43" s="116">
        <v>5460.9</v>
      </c>
      <c r="N43" s="114">
        <v>195.5</v>
      </c>
      <c r="O43" s="114">
        <v>161.5</v>
      </c>
      <c r="P43" s="114">
        <v>157.69999999999999</v>
      </c>
      <c r="Q43" s="114">
        <v>150.69999999999999</v>
      </c>
      <c r="R43" s="114">
        <v>161.5</v>
      </c>
      <c r="S43" s="114">
        <v>149.5</v>
      </c>
      <c r="T43" s="114">
        <v>151.19999999999999</v>
      </c>
      <c r="U43" s="114">
        <v>160.30000000000001</v>
      </c>
      <c r="V43" s="114">
        <v>159.6</v>
      </c>
      <c r="W43" s="114">
        <v>155</v>
      </c>
      <c r="X43" s="114">
        <v>2171.8000000000002</v>
      </c>
      <c r="Y43" s="114">
        <v>455.3</v>
      </c>
      <c r="Z43" s="121">
        <f t="shared" si="32"/>
        <v>3.3971538280936422E-2</v>
      </c>
      <c r="AA43" s="121">
        <f t="shared" si="21"/>
        <v>-5.1124744376275218E-4</v>
      </c>
      <c r="AB43" s="121">
        <f t="shared" si="22"/>
        <v>6.2305295950155761E-3</v>
      </c>
      <c r="AC43" s="121">
        <f t="shared" si="23"/>
        <v>1.0249839846252367E-2</v>
      </c>
      <c r="AD43" s="121">
        <f t="shared" si="24"/>
        <v>6.0080106809077246E-3</v>
      </c>
      <c r="AE43" s="121">
        <f t="shared" si="25"/>
        <v>4.3532338308457002E-3</v>
      </c>
      <c r="AF43" s="121">
        <f t="shared" si="26"/>
        <v>1.3559322033898305E-2</v>
      </c>
      <c r="AG43" s="121">
        <f t="shared" si="27"/>
        <v>3.3178500331785005E-3</v>
      </c>
      <c r="AH43" s="121">
        <f t="shared" si="28"/>
        <v>1.3915243516761652E-2</v>
      </c>
      <c r="AI43" s="121">
        <f t="shared" si="29"/>
        <v>1.0126582278480976E-2</v>
      </c>
      <c r="AJ43" s="121">
        <f t="shared" si="30"/>
        <v>1.0430247718383275E-2</v>
      </c>
      <c r="AK43" s="121">
        <f t="shared" si="33"/>
        <v>8.1700863429581116E-3</v>
      </c>
      <c r="AL43" s="121">
        <f t="shared" si="31"/>
        <v>5.9655324790101379E-3</v>
      </c>
      <c r="AN43" s="127" t="s">
        <v>16</v>
      </c>
      <c r="AO43" s="38">
        <v>6.7456805527450883E-2</v>
      </c>
    </row>
    <row r="44" spans="1:41" x14ac:dyDescent="0.3">
      <c r="L44" s="115">
        <v>44409</v>
      </c>
      <c r="M44" s="116">
        <v>5108.7299999999996</v>
      </c>
      <c r="N44" s="114">
        <v>196.5</v>
      </c>
      <c r="O44" s="114">
        <v>162.1</v>
      </c>
      <c r="P44" s="114">
        <v>160.69999999999999</v>
      </c>
      <c r="Q44" s="114">
        <v>153.19999999999999</v>
      </c>
      <c r="R44" s="114">
        <v>162.80000000000001</v>
      </c>
      <c r="S44" s="114">
        <v>150.4</v>
      </c>
      <c r="T44" s="114">
        <v>153.69999999999999</v>
      </c>
      <c r="U44" s="114">
        <v>160.4</v>
      </c>
      <c r="V44" s="114">
        <v>159.6</v>
      </c>
      <c r="W44" s="114">
        <v>156</v>
      </c>
      <c r="X44" s="114">
        <v>2157.9</v>
      </c>
      <c r="Y44" s="114">
        <v>460.7</v>
      </c>
      <c r="Z44" s="121">
        <f t="shared" si="32"/>
        <v>-6.448936988408506E-2</v>
      </c>
      <c r="AA44" s="121">
        <f t="shared" si="21"/>
        <v>5.1150895140664966E-3</v>
      </c>
      <c r="AB44" s="121">
        <f t="shared" si="22"/>
        <v>3.7151702786377356E-3</v>
      </c>
      <c r="AC44" s="121">
        <f t="shared" si="23"/>
        <v>1.9023462270133167E-2</v>
      </c>
      <c r="AD44" s="121">
        <f t="shared" si="24"/>
        <v>1.6589250165892504E-2</v>
      </c>
      <c r="AE44" s="121">
        <f t="shared" si="25"/>
        <v>8.049535603715241E-3</v>
      </c>
      <c r="AF44" s="121">
        <f t="shared" si="26"/>
        <v>6.020066889632145E-3</v>
      </c>
      <c r="AG44" s="121">
        <f t="shared" si="27"/>
        <v>1.6534391534391537E-2</v>
      </c>
      <c r="AH44" s="121">
        <f t="shared" si="28"/>
        <v>6.238303181534268E-4</v>
      </c>
      <c r="AI44" s="121">
        <f t="shared" si="29"/>
        <v>0</v>
      </c>
      <c r="AJ44" s="121">
        <f t="shared" si="30"/>
        <v>6.4516129032258064E-3</v>
      </c>
      <c r="AK44" s="121">
        <f t="shared" si="33"/>
        <v>-6.4002210148264528E-3</v>
      </c>
      <c r="AL44" s="121">
        <f t="shared" si="31"/>
        <v>1.1860311882275373E-2</v>
      </c>
      <c r="AN44" s="128" t="s">
        <v>173</v>
      </c>
      <c r="AO44" s="38">
        <v>6.6373249274125259E-2</v>
      </c>
    </row>
    <row r="45" spans="1:41" x14ac:dyDescent="0.3">
      <c r="L45" s="115">
        <v>44440</v>
      </c>
      <c r="M45" s="116">
        <v>5359.17</v>
      </c>
      <c r="N45" s="114">
        <v>196.5</v>
      </c>
      <c r="O45" s="114">
        <v>162.1</v>
      </c>
      <c r="P45" s="114">
        <v>160.80000000000001</v>
      </c>
      <c r="Q45" s="114">
        <v>153.30000000000001</v>
      </c>
      <c r="R45" s="114">
        <v>162.80000000000001</v>
      </c>
      <c r="S45" s="114">
        <v>150.5</v>
      </c>
      <c r="T45" s="114">
        <v>153.9</v>
      </c>
      <c r="U45" s="114">
        <v>160.30000000000001</v>
      </c>
      <c r="V45" s="114">
        <v>159.6</v>
      </c>
      <c r="W45" s="114">
        <v>156</v>
      </c>
      <c r="X45" s="114">
        <v>2157.9</v>
      </c>
      <c r="Y45" s="114">
        <v>460.79999999999995</v>
      </c>
      <c r="Z45" s="121">
        <f t="shared" si="32"/>
        <v>4.9021968277830404E-2</v>
      </c>
      <c r="AA45" s="121">
        <f t="shared" si="21"/>
        <v>0</v>
      </c>
      <c r="AB45" s="121">
        <f t="shared" si="22"/>
        <v>0</v>
      </c>
      <c r="AC45" s="121">
        <f t="shared" si="23"/>
        <v>6.2227753578109979E-4</v>
      </c>
      <c r="AD45" s="121">
        <f t="shared" si="24"/>
        <v>6.5274151436046175E-4</v>
      </c>
      <c r="AE45" s="121">
        <f t="shared" si="25"/>
        <v>0</v>
      </c>
      <c r="AF45" s="121">
        <f t="shared" si="26"/>
        <v>6.6489361702123874E-4</v>
      </c>
      <c r="AG45" s="121">
        <f t="shared" si="27"/>
        <v>1.3012361743657585E-3</v>
      </c>
      <c r="AH45" s="121">
        <f t="shared" si="28"/>
        <v>-6.2344139650869271E-4</v>
      </c>
      <c r="AI45" s="121">
        <f t="shared" si="29"/>
        <v>0</v>
      </c>
      <c r="AJ45" s="121">
        <f t="shared" si="30"/>
        <v>0</v>
      </c>
      <c r="AK45" s="121">
        <f t="shared" si="33"/>
        <v>0</v>
      </c>
      <c r="AL45" s="121">
        <f t="shared" si="31"/>
        <v>2.1706099413927913E-4</v>
      </c>
      <c r="AN45" s="128" t="s">
        <v>26</v>
      </c>
      <c r="AO45" s="38">
        <v>-3.7227813178384354E-2</v>
      </c>
    </row>
    <row r="46" spans="1:41" x14ac:dyDescent="0.3">
      <c r="L46" s="115">
        <v>44470</v>
      </c>
      <c r="M46" s="116">
        <v>6146.58</v>
      </c>
      <c r="N46" s="114">
        <v>197</v>
      </c>
      <c r="O46" s="114">
        <v>163.6</v>
      </c>
      <c r="P46" s="114">
        <v>162.19999999999999</v>
      </c>
      <c r="Q46" s="114">
        <v>154.30000000000001</v>
      </c>
      <c r="R46" s="114">
        <v>163.5</v>
      </c>
      <c r="S46" s="114">
        <v>152.19999999999999</v>
      </c>
      <c r="T46" s="114">
        <v>155.1</v>
      </c>
      <c r="U46" s="114">
        <v>160.30000000000001</v>
      </c>
      <c r="V46" s="114">
        <v>160.30000000000001</v>
      </c>
      <c r="W46" s="114">
        <v>157</v>
      </c>
      <c r="X46" s="114">
        <v>2198.4000000000005</v>
      </c>
      <c r="Y46" s="114">
        <v>463.50000000000006</v>
      </c>
      <c r="Z46" s="121">
        <f t="shared" si="32"/>
        <v>0.14692760259517795</v>
      </c>
      <c r="AA46" s="121">
        <f t="shared" si="21"/>
        <v>2.5445292620865142E-3</v>
      </c>
      <c r="AB46" s="121">
        <f t="shared" si="22"/>
        <v>9.2535471930906849E-3</v>
      </c>
      <c r="AC46" s="121">
        <f t="shared" si="23"/>
        <v>8.7064676616914003E-3</v>
      </c>
      <c r="AD46" s="121">
        <f t="shared" si="24"/>
        <v>6.5231572080887146E-3</v>
      </c>
      <c r="AE46" s="121">
        <f t="shared" si="25"/>
        <v>4.2997542997542295E-3</v>
      </c>
      <c r="AF46" s="121">
        <f t="shared" si="26"/>
        <v>1.1295681063122847E-2</v>
      </c>
      <c r="AG46" s="121">
        <f t="shared" si="27"/>
        <v>7.7972709551656178E-3</v>
      </c>
      <c r="AH46" s="121">
        <f t="shared" si="28"/>
        <v>0</v>
      </c>
      <c r="AI46" s="121">
        <f t="shared" si="29"/>
        <v>4.3859649122808091E-3</v>
      </c>
      <c r="AJ46" s="121">
        <f t="shared" si="30"/>
        <v>6.41025641025641E-3</v>
      </c>
      <c r="AK46" s="121">
        <f t="shared" si="33"/>
        <v>1.876824690671507E-2</v>
      </c>
      <c r="AL46" s="121">
        <f t="shared" si="31"/>
        <v>5.8593750000002229E-3</v>
      </c>
      <c r="AN46" s="128" t="s">
        <v>22</v>
      </c>
      <c r="AO46" s="38">
        <v>-5.4374298713760705E-2</v>
      </c>
    </row>
    <row r="47" spans="1:41" x14ac:dyDescent="0.3">
      <c r="L47" s="115">
        <v>44501</v>
      </c>
      <c r="M47" s="116">
        <v>5952.69</v>
      </c>
      <c r="N47" s="114">
        <v>197</v>
      </c>
      <c r="O47" s="114">
        <v>164.2</v>
      </c>
      <c r="P47" s="114">
        <v>161.6</v>
      </c>
      <c r="Q47" s="114">
        <v>155.19999999999999</v>
      </c>
      <c r="R47" s="114">
        <v>164.2</v>
      </c>
      <c r="S47" s="114">
        <v>151.19999999999999</v>
      </c>
      <c r="T47" s="114">
        <v>156.69999999999999</v>
      </c>
      <c r="U47" s="114">
        <v>160.80000000000001</v>
      </c>
      <c r="V47" s="114">
        <v>161.80000000000001</v>
      </c>
      <c r="W47" s="114">
        <v>157.30000000000001</v>
      </c>
      <c r="X47" s="114">
        <v>2217.8999999999996</v>
      </c>
      <c r="Y47" s="114">
        <v>467.3</v>
      </c>
      <c r="Z47" s="121">
        <f t="shared" si="32"/>
        <v>-3.1544371016077287E-2</v>
      </c>
      <c r="AA47" s="121">
        <f t="shared" si="21"/>
        <v>0</v>
      </c>
      <c r="AB47" s="121">
        <f t="shared" si="22"/>
        <v>3.6674816625916523E-3</v>
      </c>
      <c r="AC47" s="121">
        <f t="shared" si="23"/>
        <v>-3.6991368680640837E-3</v>
      </c>
      <c r="AD47" s="121">
        <f t="shared" si="24"/>
        <v>5.8327932598831967E-3</v>
      </c>
      <c r="AE47" s="121">
        <f t="shared" si="25"/>
        <v>4.281345565749166E-3</v>
      </c>
      <c r="AF47" s="121">
        <f t="shared" si="26"/>
        <v>-6.5703022339027601E-3</v>
      </c>
      <c r="AG47" s="121">
        <f t="shared" si="27"/>
        <v>1.0315925209542194E-2</v>
      </c>
      <c r="AH47" s="121">
        <f t="shared" si="28"/>
        <v>3.1191515907673111E-3</v>
      </c>
      <c r="AI47" s="121">
        <f t="shared" si="29"/>
        <v>9.3574547723019336E-3</v>
      </c>
      <c r="AJ47" s="121">
        <f t="shared" si="30"/>
        <v>1.9108280254777794E-3</v>
      </c>
      <c r="AK47" s="121">
        <f t="shared" si="33"/>
        <v>8.870087336244125E-3</v>
      </c>
      <c r="AL47" s="121">
        <f t="shared" si="31"/>
        <v>8.1984897518877116E-3</v>
      </c>
      <c r="AN47" s="128" t="s">
        <v>27</v>
      </c>
      <c r="AO47" s="38">
        <v>-5.5478611299775535E-2</v>
      </c>
    </row>
    <row r="48" spans="1:41" x14ac:dyDescent="0.3">
      <c r="L48" s="115">
        <v>44531</v>
      </c>
      <c r="M48" s="116">
        <v>5504.55</v>
      </c>
      <c r="N48" s="114">
        <v>196.8</v>
      </c>
      <c r="O48" s="114">
        <v>163.4</v>
      </c>
      <c r="P48" s="114">
        <v>161.69999999999999</v>
      </c>
      <c r="Q48" s="114">
        <v>156</v>
      </c>
      <c r="R48" s="114">
        <v>165.1</v>
      </c>
      <c r="S48" s="114">
        <v>151.80000000000001</v>
      </c>
      <c r="T48" s="114">
        <v>157.6</v>
      </c>
      <c r="U48" s="114">
        <v>160.6</v>
      </c>
      <c r="V48" s="114">
        <v>162.4</v>
      </c>
      <c r="W48" s="114">
        <v>157.80000000000001</v>
      </c>
      <c r="X48" s="114">
        <v>2206.3000000000002</v>
      </c>
      <c r="Y48" s="114">
        <v>470.7</v>
      </c>
      <c r="Z48" s="121">
        <f t="shared" si="32"/>
        <v>-7.5283611274902518E-2</v>
      </c>
      <c r="AA48" s="121">
        <f t="shared" si="21"/>
        <v>-1.0152284263958815E-3</v>
      </c>
      <c r="AB48" s="121">
        <f t="shared" si="22"/>
        <v>-4.8721071863579964E-3</v>
      </c>
      <c r="AC48" s="121">
        <f t="shared" si="23"/>
        <v>6.1881188118808369E-4</v>
      </c>
      <c r="AD48" s="121">
        <f t="shared" si="24"/>
        <v>5.1546391752578056E-3</v>
      </c>
      <c r="AE48" s="121">
        <f t="shared" si="25"/>
        <v>5.4811205846528972E-3</v>
      </c>
      <c r="AF48" s="121">
        <f t="shared" si="26"/>
        <v>3.968253968254119E-3</v>
      </c>
      <c r="AG48" s="121">
        <f t="shared" si="27"/>
        <v>5.7434588385450267E-3</v>
      </c>
      <c r="AH48" s="121">
        <f t="shared" si="28"/>
        <v>-1.2437810945274692E-3</v>
      </c>
      <c r="AI48" s="121">
        <f t="shared" si="29"/>
        <v>3.7082818294190004E-3</v>
      </c>
      <c r="AJ48" s="121">
        <f t="shared" si="30"/>
        <v>3.1786395422759056E-3</v>
      </c>
      <c r="AK48" s="121">
        <f t="shared" si="33"/>
        <v>-5.2301726858737796E-3</v>
      </c>
      <c r="AL48" s="121">
        <f t="shared" si="31"/>
        <v>7.2758399315214573E-3</v>
      </c>
    </row>
    <row r="49" spans="12:38" x14ac:dyDescent="0.3">
      <c r="L49" s="115">
        <v>44562</v>
      </c>
      <c r="M49" s="116">
        <v>6247.71</v>
      </c>
      <c r="N49" s="114">
        <v>196.4</v>
      </c>
      <c r="O49" s="114">
        <v>164.5</v>
      </c>
      <c r="P49" s="114">
        <v>161.6</v>
      </c>
      <c r="Q49" s="114">
        <v>156.80000000000001</v>
      </c>
      <c r="R49" s="114">
        <v>166.1</v>
      </c>
      <c r="S49" s="114">
        <v>152.69999999999999</v>
      </c>
      <c r="T49" s="114">
        <v>158.4</v>
      </c>
      <c r="U49" s="114">
        <v>161</v>
      </c>
      <c r="V49" s="114">
        <v>162.80000000000001</v>
      </c>
      <c r="W49" s="114">
        <v>158.6</v>
      </c>
      <c r="X49" s="114">
        <v>2186.6999999999998</v>
      </c>
      <c r="Y49" s="114">
        <v>475.4</v>
      </c>
      <c r="Z49" s="121">
        <f t="shared" si="32"/>
        <v>0.13500831130610128</v>
      </c>
      <c r="AA49" s="121">
        <f t="shared" si="21"/>
        <v>-2.0325203252032809E-3</v>
      </c>
      <c r="AB49" s="121">
        <f t="shared" si="22"/>
        <v>6.7319461444308093E-3</v>
      </c>
      <c r="AC49" s="121">
        <f t="shared" si="23"/>
        <v>-6.184291898577262E-4</v>
      </c>
      <c r="AD49" s="121">
        <f t="shared" si="24"/>
        <v>5.1282051282052011E-3</v>
      </c>
      <c r="AE49" s="121">
        <f t="shared" si="25"/>
        <v>6.0569351907934586E-3</v>
      </c>
      <c r="AF49" s="121">
        <f t="shared" si="26"/>
        <v>5.928853754940561E-3</v>
      </c>
      <c r="AG49" s="121">
        <f t="shared" si="27"/>
        <v>5.0761421319797679E-3</v>
      </c>
      <c r="AH49" s="121">
        <f t="shared" si="28"/>
        <v>2.4906600249066358E-3</v>
      </c>
      <c r="AI49" s="121">
        <f t="shared" si="29"/>
        <v>2.4630541871921529E-3</v>
      </c>
      <c r="AJ49" s="121">
        <f t="shared" si="30"/>
        <v>5.069708491761615E-3</v>
      </c>
      <c r="AK49" s="121">
        <f t="shared" si="33"/>
        <v>-8.8836513620089569E-3</v>
      </c>
      <c r="AL49" s="121">
        <f t="shared" si="31"/>
        <v>9.9851285319736329E-3</v>
      </c>
    </row>
    <row r="50" spans="12:38" x14ac:dyDescent="0.3">
      <c r="L50" s="115">
        <v>44593</v>
      </c>
      <c r="M50" s="116">
        <v>7018.51</v>
      </c>
      <c r="N50" s="114">
        <v>196.5</v>
      </c>
      <c r="O50" s="114">
        <v>165.5</v>
      </c>
      <c r="P50" s="114">
        <v>163</v>
      </c>
      <c r="Q50" s="114">
        <v>157.4</v>
      </c>
      <c r="R50" s="114">
        <v>167.2</v>
      </c>
      <c r="S50" s="114">
        <v>153.1</v>
      </c>
      <c r="T50" s="114">
        <v>159.5</v>
      </c>
      <c r="U50" s="114">
        <v>162</v>
      </c>
      <c r="V50" s="114">
        <v>164.2</v>
      </c>
      <c r="W50" s="114">
        <v>159.4</v>
      </c>
      <c r="X50" s="114">
        <v>2183.5</v>
      </c>
      <c r="Y50" s="114">
        <v>479.5</v>
      </c>
      <c r="Z50" s="121">
        <f t="shared" si="32"/>
        <v>0.12337320394192434</v>
      </c>
      <c r="AA50" s="121">
        <f t="shared" si="21"/>
        <v>5.0916496945007284E-4</v>
      </c>
      <c r="AB50" s="121">
        <f t="shared" si="22"/>
        <v>6.0790273556231003E-3</v>
      </c>
      <c r="AC50" s="121">
        <f t="shared" si="23"/>
        <v>8.6633663366336988E-3</v>
      </c>
      <c r="AD50" s="121">
        <f t="shared" si="24"/>
        <v>3.8265306122448614E-3</v>
      </c>
      <c r="AE50" s="121">
        <f t="shared" si="25"/>
        <v>6.6225165562913569E-3</v>
      </c>
      <c r="AF50" s="121">
        <f t="shared" si="26"/>
        <v>2.6195153896529516E-3</v>
      </c>
      <c r="AG50" s="121">
        <f t="shared" si="27"/>
        <v>6.9444444444444085E-3</v>
      </c>
      <c r="AH50" s="121">
        <f t="shared" si="28"/>
        <v>6.2111801242236021E-3</v>
      </c>
      <c r="AI50" s="121">
        <f t="shared" si="29"/>
        <v>8.599508599508459E-3</v>
      </c>
      <c r="AJ50" s="121">
        <f t="shared" si="30"/>
        <v>5.0441361916772473E-3</v>
      </c>
      <c r="AK50" s="121">
        <f t="shared" si="33"/>
        <v>-1.4633923263364058E-3</v>
      </c>
      <c r="AL50" s="121">
        <f t="shared" si="31"/>
        <v>8.6243163651662236E-3</v>
      </c>
    </row>
    <row r="51" spans="12:38" x14ac:dyDescent="0.3">
      <c r="L51" s="115">
        <v>44621</v>
      </c>
      <c r="M51" s="116">
        <v>8569.8799999999992</v>
      </c>
      <c r="N51" s="114">
        <v>197.5</v>
      </c>
      <c r="O51" s="114">
        <v>165.3</v>
      </c>
      <c r="P51" s="114">
        <v>164.5</v>
      </c>
      <c r="Q51" s="114">
        <v>158.6</v>
      </c>
      <c r="R51" s="114">
        <v>168.2</v>
      </c>
      <c r="S51" s="114">
        <v>154.19999999999999</v>
      </c>
      <c r="T51" s="114">
        <v>160.80000000000001</v>
      </c>
      <c r="U51" s="114">
        <v>162.69999999999999</v>
      </c>
      <c r="V51" s="114">
        <v>166.8</v>
      </c>
      <c r="W51" s="114">
        <v>160.6</v>
      </c>
      <c r="X51" s="114">
        <v>2196.3000000000002</v>
      </c>
      <c r="Y51" s="114">
        <v>484.6</v>
      </c>
      <c r="Z51" s="121">
        <f t="shared" si="32"/>
        <v>0.22103979334645088</v>
      </c>
      <c r="AA51" s="121">
        <f t="shared" si="21"/>
        <v>5.0890585241730284E-3</v>
      </c>
      <c r="AB51" s="121">
        <f t="shared" si="22"/>
        <v>-1.2084592145014418E-3</v>
      </c>
      <c r="AC51" s="121">
        <f t="shared" si="23"/>
        <v>9.202453987730062E-3</v>
      </c>
      <c r="AD51" s="121">
        <f t="shared" si="24"/>
        <v>7.6238881829732439E-3</v>
      </c>
      <c r="AE51" s="121">
        <f t="shared" si="25"/>
        <v>5.9808612440191387E-3</v>
      </c>
      <c r="AF51" s="121">
        <f t="shared" si="26"/>
        <v>7.1848465055518902E-3</v>
      </c>
      <c r="AG51" s="121">
        <f t="shared" si="27"/>
        <v>8.150470219435808E-3</v>
      </c>
      <c r="AH51" s="121">
        <f t="shared" si="28"/>
        <v>4.3209876543209179E-3</v>
      </c>
      <c r="AI51" s="121">
        <f t="shared" si="29"/>
        <v>1.5834348355663965E-2</v>
      </c>
      <c r="AJ51" s="121">
        <f t="shared" si="30"/>
        <v>7.5282308657464783E-3</v>
      </c>
      <c r="AK51" s="121">
        <f t="shared" si="33"/>
        <v>5.8621479276391945E-3</v>
      </c>
      <c r="AL51" s="121">
        <f t="shared" si="31"/>
        <v>1.0636079249217983E-2</v>
      </c>
    </row>
    <row r="52" spans="12:38" x14ac:dyDescent="0.3">
      <c r="L52" s="115">
        <v>44652</v>
      </c>
      <c r="M52" s="116">
        <v>7877.96</v>
      </c>
      <c r="N52" s="114">
        <v>197.1</v>
      </c>
      <c r="O52" s="114">
        <v>167</v>
      </c>
      <c r="P52" s="114">
        <v>170.5</v>
      </c>
      <c r="Q52" s="114">
        <v>159.80000000000001</v>
      </c>
      <c r="R52" s="114">
        <v>169</v>
      </c>
      <c r="S52" s="114">
        <v>159.30000000000001</v>
      </c>
      <c r="T52" s="114">
        <v>162.19999999999999</v>
      </c>
      <c r="U52" s="114">
        <v>164</v>
      </c>
      <c r="V52" s="114">
        <v>168.4</v>
      </c>
      <c r="W52" s="114">
        <v>163.1</v>
      </c>
      <c r="X52" s="114">
        <v>2230.4</v>
      </c>
      <c r="Y52" s="114">
        <v>489.2</v>
      </c>
      <c r="Z52" s="121">
        <f t="shared" si="32"/>
        <v>-8.0738586771343268E-2</v>
      </c>
      <c r="AA52" s="121">
        <f t="shared" si="21"/>
        <v>-2.0253164556962313E-3</v>
      </c>
      <c r="AB52" s="121">
        <f t="shared" si="22"/>
        <v>1.0284331518451231E-2</v>
      </c>
      <c r="AC52" s="121">
        <f t="shared" si="23"/>
        <v>3.64741641337386E-2</v>
      </c>
      <c r="AD52" s="121">
        <f t="shared" si="24"/>
        <v>7.5662042875158705E-3</v>
      </c>
      <c r="AE52" s="121">
        <f t="shared" si="25"/>
        <v>4.756242568371055E-3</v>
      </c>
      <c r="AF52" s="121">
        <f t="shared" si="26"/>
        <v>3.3073929961089647E-2</v>
      </c>
      <c r="AG52" s="121">
        <f t="shared" si="27"/>
        <v>8.7064676616914003E-3</v>
      </c>
      <c r="AH52" s="121">
        <f t="shared" si="28"/>
        <v>7.9901659496005618E-3</v>
      </c>
      <c r="AI52" s="121">
        <f t="shared" si="29"/>
        <v>9.5923261390886937E-3</v>
      </c>
      <c r="AJ52" s="121">
        <f t="shared" si="30"/>
        <v>1.5566625155666251E-2</v>
      </c>
      <c r="AK52" s="121">
        <f t="shared" si="33"/>
        <v>1.552611209761868E-2</v>
      </c>
      <c r="AL52" s="121">
        <f t="shared" si="31"/>
        <v>9.4923648369788817E-3</v>
      </c>
    </row>
    <row r="53" spans="12:38" x14ac:dyDescent="0.3">
      <c r="L53" s="115">
        <v>44682</v>
      </c>
      <c r="M53" s="116">
        <v>8511.74</v>
      </c>
      <c r="N53" s="114">
        <v>197.5</v>
      </c>
      <c r="O53" s="114">
        <v>167.5</v>
      </c>
      <c r="P53" s="114">
        <v>173.5</v>
      </c>
      <c r="Q53" s="114">
        <v>161.1</v>
      </c>
      <c r="R53" s="114">
        <v>170.1</v>
      </c>
      <c r="S53" s="114">
        <v>159.4</v>
      </c>
      <c r="T53" s="114">
        <v>163.19999999999999</v>
      </c>
      <c r="U53" s="114">
        <v>165.2</v>
      </c>
      <c r="V53" s="114">
        <v>168.2</v>
      </c>
      <c r="W53" s="114">
        <v>163.80000000000001</v>
      </c>
      <c r="X53" s="114">
        <v>2262.2000000000003</v>
      </c>
      <c r="Y53" s="114">
        <v>493.7</v>
      </c>
      <c r="Z53" s="121">
        <f t="shared" si="32"/>
        <v>8.0449761105666914E-2</v>
      </c>
      <c r="AA53" s="121">
        <f t="shared" si="21"/>
        <v>2.0294266869609625E-3</v>
      </c>
      <c r="AB53" s="121">
        <f t="shared" si="22"/>
        <v>2.9940119760479044E-3</v>
      </c>
      <c r="AC53" s="121">
        <f t="shared" si="23"/>
        <v>1.7595307917888565E-2</v>
      </c>
      <c r="AD53" s="121">
        <f t="shared" si="24"/>
        <v>8.1351689612013944E-3</v>
      </c>
      <c r="AE53" s="121">
        <f t="shared" si="25"/>
        <v>6.5088757396449363E-3</v>
      </c>
      <c r="AF53" s="121">
        <f t="shared" si="26"/>
        <v>6.2774639045821913E-4</v>
      </c>
      <c r="AG53" s="121">
        <f t="shared" si="27"/>
        <v>6.1652281134401974E-3</v>
      </c>
      <c r="AH53" s="121">
        <f t="shared" si="28"/>
        <v>7.3170731707316384E-3</v>
      </c>
      <c r="AI53" s="121">
        <f t="shared" si="29"/>
        <v>-1.1876484560571084E-3</v>
      </c>
      <c r="AJ53" s="121">
        <f t="shared" si="30"/>
        <v>4.2918454935623367E-3</v>
      </c>
      <c r="AK53" s="121">
        <f t="shared" si="33"/>
        <v>1.4257532281205246E-2</v>
      </c>
      <c r="AL53" s="121">
        <f t="shared" si="31"/>
        <v>9.1986917416189695E-3</v>
      </c>
    </row>
    <row r="54" spans="12:38" x14ac:dyDescent="0.3">
      <c r="L54" s="115">
        <v>44713</v>
      </c>
      <c r="M54" s="116">
        <v>9119.5499999999993</v>
      </c>
      <c r="N54" s="114">
        <v>198.3</v>
      </c>
      <c r="O54" s="114">
        <v>166.8</v>
      </c>
      <c r="P54" s="114">
        <v>174.9</v>
      </c>
      <c r="Q54" s="114">
        <v>162.1</v>
      </c>
      <c r="R54" s="114">
        <v>170.9</v>
      </c>
      <c r="S54" s="114">
        <v>157.19999999999999</v>
      </c>
      <c r="T54" s="114">
        <v>164.1</v>
      </c>
      <c r="U54" s="114">
        <v>166.5</v>
      </c>
      <c r="V54" s="114">
        <v>169.2</v>
      </c>
      <c r="W54" s="114">
        <v>163.80000000000001</v>
      </c>
      <c r="X54" s="114">
        <v>2287.5</v>
      </c>
      <c r="Y54" s="114">
        <v>498.4</v>
      </c>
      <c r="Z54" s="121">
        <f t="shared" si="32"/>
        <v>7.1408431178583878E-2</v>
      </c>
      <c r="AA54" s="121">
        <f t="shared" si="21"/>
        <v>4.0506329113924626E-3</v>
      </c>
      <c r="AB54" s="121">
        <f t="shared" si="22"/>
        <v>-4.1791044776118723E-3</v>
      </c>
      <c r="AC54" s="121">
        <f t="shared" si="23"/>
        <v>8.0691642651297153E-3</v>
      </c>
      <c r="AD54" s="121">
        <f t="shared" si="24"/>
        <v>6.2073246430788334E-3</v>
      </c>
      <c r="AE54" s="121">
        <f t="shared" si="25"/>
        <v>4.7031158142269922E-3</v>
      </c>
      <c r="AF54" s="121">
        <f t="shared" si="26"/>
        <v>-1.3801756587202113E-2</v>
      </c>
      <c r="AG54" s="121">
        <f t="shared" si="27"/>
        <v>5.5147058823529762E-3</v>
      </c>
      <c r="AH54" s="121">
        <f t="shared" si="28"/>
        <v>7.8692493946731935E-3</v>
      </c>
      <c r="AI54" s="121">
        <f t="shared" si="29"/>
        <v>5.945303210463734E-3</v>
      </c>
      <c r="AJ54" s="121">
        <f t="shared" si="30"/>
        <v>0</v>
      </c>
      <c r="AK54" s="121">
        <f t="shared" si="33"/>
        <v>1.1183803377243269E-2</v>
      </c>
      <c r="AL54" s="121">
        <f t="shared" si="31"/>
        <v>9.5199513874822533E-3</v>
      </c>
    </row>
    <row r="55" spans="12:38" x14ac:dyDescent="0.3">
      <c r="L55" s="115">
        <v>44743</v>
      </c>
      <c r="M55" s="116">
        <v>8366.39</v>
      </c>
      <c r="N55" s="114">
        <v>198.6</v>
      </c>
      <c r="O55" s="114">
        <v>167.8</v>
      </c>
      <c r="P55" s="114">
        <v>179.5</v>
      </c>
      <c r="Q55" s="114">
        <v>163.1</v>
      </c>
      <c r="R55" s="114">
        <v>171.7</v>
      </c>
      <c r="S55" s="114">
        <v>157.4</v>
      </c>
      <c r="T55" s="114">
        <v>164.6</v>
      </c>
      <c r="U55" s="114">
        <v>169.1</v>
      </c>
      <c r="V55" s="114">
        <v>169.8</v>
      </c>
      <c r="W55" s="114">
        <v>164.7</v>
      </c>
      <c r="X55" s="114">
        <v>2291.6</v>
      </c>
      <c r="Y55" s="114">
        <v>502</v>
      </c>
      <c r="Z55" s="121">
        <f t="shared" si="32"/>
        <v>-8.2587408369930518E-2</v>
      </c>
      <c r="AA55" s="121">
        <f t="shared" si="21"/>
        <v>1.5128593040846341E-3</v>
      </c>
      <c r="AB55" s="121">
        <f t="shared" si="22"/>
        <v>5.9952038369304557E-3</v>
      </c>
      <c r="AC55" s="121">
        <f t="shared" si="23"/>
        <v>2.6300743281875323E-2</v>
      </c>
      <c r="AD55" s="121">
        <f t="shared" si="24"/>
        <v>6.1690314620604569E-3</v>
      </c>
      <c r="AE55" s="121">
        <f t="shared" si="25"/>
        <v>4.6811000585136511E-3</v>
      </c>
      <c r="AF55" s="121">
        <f t="shared" si="26"/>
        <v>1.2722646310433655E-3</v>
      </c>
      <c r="AG55" s="121">
        <f t="shared" si="27"/>
        <v>3.0469226081657527E-3</v>
      </c>
      <c r="AH55" s="121">
        <f t="shared" si="28"/>
        <v>1.5615615615615582E-2</v>
      </c>
      <c r="AI55" s="121">
        <f t="shared" si="29"/>
        <v>3.5460992907802766E-3</v>
      </c>
      <c r="AJ55" s="121">
        <f t="shared" si="30"/>
        <v>5.4945054945053553E-3</v>
      </c>
      <c r="AK55" s="121">
        <f t="shared" si="33"/>
        <v>1.7923497267759165E-3</v>
      </c>
      <c r="AL55" s="121">
        <f t="shared" si="31"/>
        <v>7.2231139646870444E-3</v>
      </c>
    </row>
    <row r="56" spans="12:38" x14ac:dyDescent="0.3">
      <c r="L56" s="115">
        <v>44774</v>
      </c>
      <c r="M56" s="116">
        <v>7634.9</v>
      </c>
      <c r="N56" s="114">
        <v>198.7</v>
      </c>
      <c r="O56" s="114">
        <v>169</v>
      </c>
      <c r="P56" s="114">
        <v>178.4</v>
      </c>
      <c r="Q56" s="114">
        <v>164.2</v>
      </c>
      <c r="R56" s="114">
        <v>172.6</v>
      </c>
      <c r="S56" s="114">
        <v>157.69999999999999</v>
      </c>
      <c r="T56" s="114">
        <v>165.1</v>
      </c>
      <c r="U56" s="114">
        <v>169.9</v>
      </c>
      <c r="V56" s="114">
        <v>171.4</v>
      </c>
      <c r="W56" s="114">
        <v>165.4</v>
      </c>
      <c r="X56" s="114">
        <v>2293.6999999999998</v>
      </c>
      <c r="Y56" s="114">
        <v>505.29999999999995</v>
      </c>
      <c r="Z56" s="121">
        <f t="shared" si="32"/>
        <v>-8.7431974842195961E-2</v>
      </c>
      <c r="AA56" s="121">
        <f t="shared" si="21"/>
        <v>5.0352467270893412E-4</v>
      </c>
      <c r="AB56" s="121">
        <f t="shared" si="22"/>
        <v>7.1513706793801465E-3</v>
      </c>
      <c r="AC56" s="121">
        <f t="shared" si="23"/>
        <v>-6.1281337047353448E-3</v>
      </c>
      <c r="AD56" s="121">
        <f t="shared" si="24"/>
        <v>6.7443286327406151E-3</v>
      </c>
      <c r="AE56" s="121">
        <f t="shared" si="25"/>
        <v>5.2417006406523343E-3</v>
      </c>
      <c r="AF56" s="121">
        <f t="shared" si="26"/>
        <v>1.9059720457432208E-3</v>
      </c>
      <c r="AG56" s="121">
        <f t="shared" si="27"/>
        <v>3.0376670716889429E-3</v>
      </c>
      <c r="AH56" s="121">
        <f t="shared" si="28"/>
        <v>4.730928444707341E-3</v>
      </c>
      <c r="AI56" s="121">
        <f t="shared" si="29"/>
        <v>9.4228504122496719E-3</v>
      </c>
      <c r="AJ56" s="121">
        <f t="shared" si="30"/>
        <v>4.2501517911355015E-3</v>
      </c>
      <c r="AK56" s="121">
        <f t="shared" si="33"/>
        <v>9.1639029499036005E-4</v>
      </c>
      <c r="AL56" s="121">
        <f t="shared" si="31"/>
        <v>6.5737051792827779E-3</v>
      </c>
    </row>
    <row r="57" spans="12:38" x14ac:dyDescent="0.3">
      <c r="L57" s="115">
        <v>44805</v>
      </c>
      <c r="M57" s="116">
        <v>7079.45</v>
      </c>
      <c r="N57" s="114">
        <v>199.7</v>
      </c>
      <c r="O57" s="114">
        <v>169.5</v>
      </c>
      <c r="P57" s="114">
        <v>179.2</v>
      </c>
      <c r="Q57" s="114">
        <v>165</v>
      </c>
      <c r="R57" s="114">
        <v>173.8</v>
      </c>
      <c r="S57" s="114">
        <v>158.19999999999999</v>
      </c>
      <c r="T57" s="114">
        <v>165.8</v>
      </c>
      <c r="U57" s="114">
        <v>170.9</v>
      </c>
      <c r="V57" s="114">
        <v>171.1</v>
      </c>
      <c r="W57" s="114">
        <v>166.1</v>
      </c>
      <c r="X57" s="114">
        <v>2306.4</v>
      </c>
      <c r="Y57" s="114">
        <v>509.7</v>
      </c>
      <c r="Z57" s="121">
        <f t="shared" si="32"/>
        <v>-7.2751444026771778E-2</v>
      </c>
      <c r="AA57" s="121">
        <f t="shared" si="21"/>
        <v>5.0327126321087065E-3</v>
      </c>
      <c r="AB57" s="121">
        <f t="shared" si="22"/>
        <v>2.9585798816568047E-3</v>
      </c>
      <c r="AC57" s="121">
        <f t="shared" si="23"/>
        <v>4.4843049327353305E-3</v>
      </c>
      <c r="AD57" s="121">
        <f t="shared" si="24"/>
        <v>4.8721071863581699E-3</v>
      </c>
      <c r="AE57" s="121">
        <f t="shared" si="25"/>
        <v>6.952491309385962E-3</v>
      </c>
      <c r="AF57" s="121">
        <f t="shared" si="26"/>
        <v>3.1705770450221942E-3</v>
      </c>
      <c r="AG57" s="121">
        <f t="shared" si="27"/>
        <v>4.2398546335555244E-3</v>
      </c>
      <c r="AH57" s="121">
        <f t="shared" si="28"/>
        <v>5.885815185403178E-3</v>
      </c>
      <c r="AI57" s="121">
        <f t="shared" si="29"/>
        <v>-1.7502917152859472E-3</v>
      </c>
      <c r="AJ57" s="121">
        <f t="shared" si="30"/>
        <v>4.2321644498185523E-3</v>
      </c>
      <c r="AK57" s="121">
        <f t="shared" si="33"/>
        <v>5.5369054366308902E-3</v>
      </c>
      <c r="AL57" s="121">
        <f t="shared" si="31"/>
        <v>8.7076983969919548E-3</v>
      </c>
    </row>
    <row r="58" spans="12:38" x14ac:dyDescent="0.3">
      <c r="L58" s="115">
        <v>44835</v>
      </c>
      <c r="M58" s="116">
        <v>7437.13</v>
      </c>
      <c r="N58" s="114">
        <v>200.1</v>
      </c>
      <c r="O58" s="114">
        <v>171.2</v>
      </c>
      <c r="P58" s="114">
        <v>180</v>
      </c>
      <c r="Q58" s="114">
        <v>166</v>
      </c>
      <c r="R58" s="114">
        <v>174.7</v>
      </c>
      <c r="S58" s="114">
        <v>158.80000000000001</v>
      </c>
      <c r="T58" s="114">
        <v>166.3</v>
      </c>
      <c r="U58" s="114">
        <v>171.2</v>
      </c>
      <c r="V58" s="114">
        <v>172.3</v>
      </c>
      <c r="W58" s="114">
        <v>166.8</v>
      </c>
      <c r="X58" s="114">
        <v>2322.3000000000002</v>
      </c>
      <c r="Y58" s="114">
        <v>511.70000000000005</v>
      </c>
      <c r="Z58" s="121">
        <f t="shared" si="32"/>
        <v>5.0523698874912641E-2</v>
      </c>
      <c r="AA58" s="121">
        <f t="shared" si="21"/>
        <v>2.0030045067601686E-3</v>
      </c>
      <c r="AB58" s="121">
        <f t="shared" si="22"/>
        <v>1.0029498525073679E-2</v>
      </c>
      <c r="AC58" s="121">
        <f t="shared" si="23"/>
        <v>4.4642857142857782E-3</v>
      </c>
      <c r="AD58" s="121">
        <f t="shared" si="24"/>
        <v>6.0606060606060606E-3</v>
      </c>
      <c r="AE58" s="121">
        <f t="shared" si="25"/>
        <v>5.1783659378594775E-3</v>
      </c>
      <c r="AF58" s="121">
        <f t="shared" si="26"/>
        <v>3.7926675094818126E-3</v>
      </c>
      <c r="AG58" s="121">
        <f t="shared" si="27"/>
        <v>3.0156815440289505E-3</v>
      </c>
      <c r="AH58" s="121">
        <f t="shared" si="28"/>
        <v>1.7554125219425567E-3</v>
      </c>
      <c r="AI58" s="121">
        <f t="shared" si="29"/>
        <v>7.0134424313268093E-3</v>
      </c>
      <c r="AJ58" s="121">
        <f t="shared" si="30"/>
        <v>4.2143287176400791E-3</v>
      </c>
      <c r="AK58" s="121">
        <f t="shared" si="33"/>
        <v>6.8938605619147117E-3</v>
      </c>
      <c r="AL58" s="121">
        <f t="shared" si="31"/>
        <v>3.9238767902688969E-3</v>
      </c>
    </row>
    <row r="59" spans="12:38" x14ac:dyDescent="0.3">
      <c r="L59" s="115">
        <v>44866</v>
      </c>
      <c r="M59" s="116">
        <v>7150.11</v>
      </c>
      <c r="N59" s="114">
        <v>200.6</v>
      </c>
      <c r="O59" s="114">
        <v>171.8</v>
      </c>
      <c r="P59" s="114">
        <v>180.3</v>
      </c>
      <c r="Q59" s="114">
        <v>166.9</v>
      </c>
      <c r="R59" s="114">
        <v>175.8</v>
      </c>
      <c r="S59" s="114">
        <v>158.9</v>
      </c>
      <c r="T59" s="114">
        <v>166.7</v>
      </c>
      <c r="U59" s="114">
        <v>171.5</v>
      </c>
      <c r="V59" s="114">
        <v>173.8</v>
      </c>
      <c r="W59" s="114">
        <v>167.4</v>
      </c>
      <c r="X59" s="114">
        <v>2314.4</v>
      </c>
      <c r="Y59" s="114">
        <v>514.9</v>
      </c>
      <c r="Z59" s="121">
        <f t="shared" si="32"/>
        <v>-3.8592844282673615E-2</v>
      </c>
      <c r="AA59" s="121">
        <f t="shared" si="21"/>
        <v>2.4987506246876563E-3</v>
      </c>
      <c r="AB59" s="121">
        <f t="shared" si="22"/>
        <v>3.5046728971963948E-3</v>
      </c>
      <c r="AC59" s="121">
        <f>IFERROR((P59-P58)/P58,"")</f>
        <v>1.6666666666667299E-3</v>
      </c>
      <c r="AD59" s="121">
        <f t="shared" si="24"/>
        <v>5.4216867469879864E-3</v>
      </c>
      <c r="AE59" s="121">
        <f t="shared" si="25"/>
        <v>6.2965082999428892E-3</v>
      </c>
      <c r="AF59" s="121">
        <f t="shared" si="26"/>
        <v>6.2972292191432189E-4</v>
      </c>
      <c r="AG59" s="121">
        <f t="shared" si="27"/>
        <v>2.4052916416114085E-3</v>
      </c>
      <c r="AH59" s="121">
        <f t="shared" si="28"/>
        <v>1.7523364485981974E-3</v>
      </c>
      <c r="AI59" s="121">
        <f t="shared" si="29"/>
        <v>8.7057457922228663E-3</v>
      </c>
      <c r="AJ59" s="121">
        <f t="shared" si="30"/>
        <v>3.5971223021582389E-3</v>
      </c>
      <c r="AK59" s="121">
        <f t="shared" si="33"/>
        <v>-3.4017999397149765E-3</v>
      </c>
      <c r="AL59" s="121">
        <f t="shared" si="31"/>
        <v>6.2536642564001007E-3</v>
      </c>
    </row>
    <row r="60" spans="12:38" x14ac:dyDescent="0.3">
      <c r="L60" s="115">
        <v>44896</v>
      </c>
      <c r="M60" s="116">
        <v>6429.95</v>
      </c>
      <c r="N60" s="114">
        <v>201.1</v>
      </c>
      <c r="O60" s="114">
        <v>170.7</v>
      </c>
      <c r="P60" s="114">
        <v>180.6</v>
      </c>
      <c r="Q60" s="114">
        <v>167.3</v>
      </c>
      <c r="R60" s="114">
        <v>177.2</v>
      </c>
      <c r="S60" s="114">
        <v>159.4</v>
      </c>
      <c r="T60" s="114">
        <v>167.1</v>
      </c>
      <c r="U60" s="114">
        <v>171.8</v>
      </c>
      <c r="V60" s="114">
        <v>176</v>
      </c>
      <c r="W60" s="114">
        <v>168.2</v>
      </c>
      <c r="X60" s="114">
        <v>2295.7999999999997</v>
      </c>
      <c r="Y60" s="114">
        <v>517.9</v>
      </c>
      <c r="Z60" s="121">
        <f t="shared" si="32"/>
        <v>-0.10072012878123551</v>
      </c>
      <c r="AA60" s="121">
        <f t="shared" si="21"/>
        <v>2.4925224327018943E-3</v>
      </c>
      <c r="AB60" s="121">
        <f t="shared" si="22"/>
        <v>-6.4027939464494921E-3</v>
      </c>
      <c r="AC60" s="121">
        <f t="shared" ref="AC60:AC65" si="34">IFERROR((P60-P59)/P59,"")</f>
        <v>1.6638935108152131E-3</v>
      </c>
      <c r="AD60" s="121">
        <f t="shared" si="24"/>
        <v>2.3966446974236408E-3</v>
      </c>
      <c r="AE60" s="121">
        <f t="shared" si="25"/>
        <v>7.9635949943115888E-3</v>
      </c>
      <c r="AF60" s="121">
        <f t="shared" si="26"/>
        <v>3.1466331025802388E-3</v>
      </c>
      <c r="AG60" s="121">
        <f t="shared" si="27"/>
        <v>2.3995200959808379E-3</v>
      </c>
      <c r="AH60" s="121">
        <f t="shared" si="28"/>
        <v>1.7492711370263054E-3</v>
      </c>
      <c r="AI60" s="121">
        <f t="shared" si="29"/>
        <v>1.26582278481012E-2</v>
      </c>
      <c r="AJ60" s="121">
        <f t="shared" si="30"/>
        <v>4.778972520907903E-3</v>
      </c>
      <c r="AK60" s="121">
        <f t="shared" si="33"/>
        <v>-8.0366401659178899E-3</v>
      </c>
      <c r="AL60" s="121">
        <f t="shared" si="31"/>
        <v>5.8263740532142165E-3</v>
      </c>
    </row>
    <row r="61" spans="12:38" x14ac:dyDescent="0.3">
      <c r="L61" s="115">
        <v>44927</v>
      </c>
      <c r="M61" s="116">
        <v>6584.69</v>
      </c>
      <c r="N61" s="114">
        <v>201.6</v>
      </c>
      <c r="O61" s="114">
        <v>172.1</v>
      </c>
      <c r="P61" s="114">
        <v>180.1</v>
      </c>
      <c r="Q61" s="114">
        <v>168</v>
      </c>
      <c r="R61" s="114">
        <v>178.5</v>
      </c>
      <c r="S61" s="114">
        <v>159.5</v>
      </c>
      <c r="T61" s="114">
        <v>167.8</v>
      </c>
      <c r="U61" s="114">
        <v>171.8</v>
      </c>
      <c r="V61" s="114">
        <v>178.8</v>
      </c>
      <c r="W61" s="114">
        <v>168.9</v>
      </c>
      <c r="X61" s="114">
        <v>2310.2000000000003</v>
      </c>
      <c r="Y61" s="114">
        <v>520.6</v>
      </c>
      <c r="Z61" s="121">
        <f t="shared" si="32"/>
        <v>2.4065505952612351E-2</v>
      </c>
      <c r="AA61" s="121">
        <f t="shared" si="21"/>
        <v>2.4863252113376429E-3</v>
      </c>
      <c r="AB61" s="121">
        <f t="shared" si="22"/>
        <v>8.201523140011751E-3</v>
      </c>
      <c r="AC61" s="121">
        <f t="shared" si="34"/>
        <v>-2.7685492801771874E-3</v>
      </c>
      <c r="AD61" s="121">
        <f t="shared" si="24"/>
        <v>4.1841004184099738E-3</v>
      </c>
      <c r="AE61" s="121">
        <f t="shared" si="25"/>
        <v>7.3363431151242178E-3</v>
      </c>
      <c r="AF61" s="121">
        <f t="shared" si="26"/>
        <v>6.2735257214551008E-4</v>
      </c>
      <c r="AG61" s="121">
        <f t="shared" si="27"/>
        <v>4.1891083183723341E-3</v>
      </c>
      <c r="AH61" s="121">
        <f t="shared" si="28"/>
        <v>0</v>
      </c>
      <c r="AI61" s="121">
        <f t="shared" si="29"/>
        <v>1.5909090909090973E-2</v>
      </c>
      <c r="AJ61" s="121">
        <f t="shared" si="30"/>
        <v>4.1617122473247151E-3</v>
      </c>
      <c r="AK61" s="121">
        <f t="shared" si="33"/>
        <v>6.2723233731163631E-3</v>
      </c>
      <c r="AL61" s="121">
        <f t="shared" si="31"/>
        <v>5.2133616528288193E-3</v>
      </c>
    </row>
    <row r="62" spans="12:38" x14ac:dyDescent="0.3">
      <c r="L62" s="115">
        <v>44958</v>
      </c>
      <c r="M62" s="116">
        <v>6628.99</v>
      </c>
      <c r="N62" s="114">
        <v>202.7</v>
      </c>
      <c r="O62" s="114">
        <v>173.5</v>
      </c>
      <c r="P62" s="114">
        <v>182.8</v>
      </c>
      <c r="Q62" s="114">
        <v>169.2</v>
      </c>
      <c r="R62" s="114">
        <v>180.8</v>
      </c>
      <c r="S62" s="114">
        <v>159.80000000000001</v>
      </c>
      <c r="T62" s="114">
        <v>168.4</v>
      </c>
      <c r="U62" s="114">
        <v>172.5</v>
      </c>
      <c r="V62" s="114">
        <v>181.4</v>
      </c>
      <c r="W62" s="114">
        <v>170</v>
      </c>
      <c r="X62" s="114">
        <v>2303.1999999999998</v>
      </c>
      <c r="Y62" s="114">
        <v>525.5</v>
      </c>
      <c r="Z62" s="121">
        <f t="shared" si="32"/>
        <v>6.7277275012187646E-3</v>
      </c>
      <c r="AA62" s="121">
        <f t="shared" si="21"/>
        <v>5.4563492063491783E-3</v>
      </c>
      <c r="AB62" s="121">
        <f t="shared" si="22"/>
        <v>8.1348053457292614E-3</v>
      </c>
      <c r="AC62" s="121">
        <f t="shared" si="34"/>
        <v>1.4991671293725804E-2</v>
      </c>
      <c r="AD62" s="121">
        <f t="shared" si="24"/>
        <v>7.142857142857075E-3</v>
      </c>
      <c r="AE62" s="121">
        <f t="shared" si="25"/>
        <v>1.2885154061624713E-2</v>
      </c>
      <c r="AF62" s="121">
        <f t="shared" si="26"/>
        <v>1.8808777429467798E-3</v>
      </c>
      <c r="AG62" s="121">
        <f t="shared" si="27"/>
        <v>3.5756853396900733E-3</v>
      </c>
      <c r="AH62" s="121">
        <f t="shared" si="28"/>
        <v>4.0745052386495263E-3</v>
      </c>
      <c r="AI62" s="121">
        <f t="shared" si="29"/>
        <v>1.4541387024608469E-2</v>
      </c>
      <c r="AJ62" s="121">
        <f t="shared" si="30"/>
        <v>6.5127294256956438E-3</v>
      </c>
      <c r="AK62" s="121">
        <f t="shared" si="33"/>
        <v>-3.0300406891180217E-3</v>
      </c>
      <c r="AL62" s="121">
        <f t="shared" si="31"/>
        <v>9.4122166730694918E-3</v>
      </c>
    </row>
    <row r="63" spans="12:38" x14ac:dyDescent="0.3">
      <c r="L63" s="115">
        <v>44986</v>
      </c>
      <c r="M63" s="116">
        <v>6292.9</v>
      </c>
      <c r="N63" s="114">
        <v>202.7</v>
      </c>
      <c r="O63" s="114">
        <v>173.5</v>
      </c>
      <c r="P63" s="114">
        <v>182.6</v>
      </c>
      <c r="Q63" s="114">
        <v>169.2</v>
      </c>
      <c r="R63" s="114">
        <v>180.8</v>
      </c>
      <c r="S63" s="114">
        <v>159.80000000000001</v>
      </c>
      <c r="T63" s="114">
        <v>168.4</v>
      </c>
      <c r="U63" s="114">
        <v>172.5</v>
      </c>
      <c r="V63" s="114">
        <v>181.5</v>
      </c>
      <c r="W63" s="114">
        <v>170</v>
      </c>
      <c r="X63" s="114">
        <v>2303.4</v>
      </c>
      <c r="Y63" s="114">
        <v>525.4</v>
      </c>
      <c r="Z63" s="121">
        <f t="shared" si="32"/>
        <v>-5.0700031226476455E-2</v>
      </c>
      <c r="AA63" s="121">
        <f t="shared" si="21"/>
        <v>0</v>
      </c>
      <c r="AB63" s="121">
        <f t="shared" si="22"/>
        <v>0</v>
      </c>
      <c r="AC63" s="121">
        <f t="shared" si="34"/>
        <v>-1.0940919037200057E-3</v>
      </c>
      <c r="AD63" s="121">
        <f t="shared" si="24"/>
        <v>0</v>
      </c>
      <c r="AE63" s="121">
        <f t="shared" si="25"/>
        <v>0</v>
      </c>
      <c r="AF63" s="121">
        <f t="shared" si="26"/>
        <v>0</v>
      </c>
      <c r="AG63" s="121">
        <f t="shared" si="27"/>
        <v>0</v>
      </c>
      <c r="AH63" s="121">
        <f t="shared" si="28"/>
        <v>0</v>
      </c>
      <c r="AI63" s="121">
        <f t="shared" si="29"/>
        <v>5.5126791620724541E-4</v>
      </c>
      <c r="AJ63" s="121">
        <f t="shared" si="30"/>
        <v>0</v>
      </c>
      <c r="AK63" s="121">
        <f t="shared" si="33"/>
        <v>8.6835706842772171E-5</v>
      </c>
      <c r="AL63" s="121">
        <f t="shared" si="31"/>
        <v>-1.9029495718367789E-4</v>
      </c>
    </row>
    <row r="64" spans="12:38" x14ac:dyDescent="0.3">
      <c r="L64" s="115">
        <v>45017</v>
      </c>
      <c r="M64" s="116">
        <v>6763.43</v>
      </c>
      <c r="N64" s="114">
        <v>203.5</v>
      </c>
      <c r="O64" s="114">
        <v>175.2</v>
      </c>
      <c r="P64" s="114">
        <v>182.1</v>
      </c>
      <c r="Q64" s="114">
        <v>169.6</v>
      </c>
      <c r="R64" s="114">
        <v>181.5</v>
      </c>
      <c r="S64" s="114">
        <v>160.1</v>
      </c>
      <c r="T64" s="114">
        <v>168.8</v>
      </c>
      <c r="U64" s="114">
        <v>174.2</v>
      </c>
      <c r="V64" s="114">
        <v>184.4</v>
      </c>
      <c r="W64" s="114">
        <v>170.9</v>
      </c>
      <c r="X64" s="114">
        <v>2317.7000000000003</v>
      </c>
      <c r="Y64" s="114">
        <v>527.6</v>
      </c>
      <c r="Z64" s="121">
        <f t="shared" si="32"/>
        <v>7.4771567957539559E-2</v>
      </c>
      <c r="AA64" s="121">
        <f t="shared" si="21"/>
        <v>3.9467192895905846E-3</v>
      </c>
      <c r="AB64" s="121">
        <f t="shared" si="22"/>
        <v>9.7982708933716921E-3</v>
      </c>
      <c r="AC64" s="121">
        <f t="shared" si="34"/>
        <v>-2.7382256297918948E-3</v>
      </c>
      <c r="AD64" s="121">
        <f t="shared" si="24"/>
        <v>2.3640661938534617E-3</v>
      </c>
      <c r="AE64" s="121">
        <f t="shared" si="25"/>
        <v>3.8716814159291406E-3</v>
      </c>
      <c r="AF64" s="121">
        <f t="shared" si="26"/>
        <v>1.877346683354086E-3</v>
      </c>
      <c r="AG64" s="121">
        <f t="shared" si="27"/>
        <v>2.3752969121140478E-3</v>
      </c>
      <c r="AH64" s="121">
        <f t="shared" si="28"/>
        <v>9.8550724637680494E-3</v>
      </c>
      <c r="AI64" s="121">
        <f t="shared" si="29"/>
        <v>1.5977961432506918E-2</v>
      </c>
      <c r="AJ64" s="121">
        <f t="shared" si="30"/>
        <v>5.2941176470588571E-3</v>
      </c>
      <c r="AK64" s="121">
        <f t="shared" si="33"/>
        <v>6.2082139446037084E-3</v>
      </c>
      <c r="AL64" s="121">
        <f t="shared" si="31"/>
        <v>4.187285877426809E-3</v>
      </c>
    </row>
    <row r="65" spans="12:41" x14ac:dyDescent="0.3">
      <c r="L65" s="115">
        <v>45047</v>
      </c>
      <c r="M65" s="116">
        <v>6102.52</v>
      </c>
      <c r="N65" s="114">
        <v>204.2</v>
      </c>
      <c r="O65" s="114">
        <v>175.6</v>
      </c>
      <c r="P65" s="114">
        <v>183.4</v>
      </c>
      <c r="Q65" s="114">
        <v>170.1</v>
      </c>
      <c r="R65" s="114">
        <v>182.2</v>
      </c>
      <c r="S65" s="114">
        <v>160.4</v>
      </c>
      <c r="T65" s="114">
        <v>169.2</v>
      </c>
      <c r="U65" s="114">
        <v>174.8</v>
      </c>
      <c r="V65" s="114">
        <v>185.6</v>
      </c>
      <c r="W65" s="114">
        <v>171.6</v>
      </c>
      <c r="X65" s="114">
        <v>2335.1</v>
      </c>
      <c r="Y65" s="114">
        <v>528.70000000000005</v>
      </c>
      <c r="Z65" s="121">
        <f t="shared" si="32"/>
        <v>-9.7718169626949611E-2</v>
      </c>
      <c r="AA65" s="121">
        <f t="shared" si="21"/>
        <v>3.4398034398033838E-3</v>
      </c>
      <c r="AB65" s="121">
        <f t="shared" si="22"/>
        <v>2.2831050228310826E-3</v>
      </c>
      <c r="AC65" s="121">
        <f t="shared" si="34"/>
        <v>7.1389346512905627E-3</v>
      </c>
      <c r="AD65" s="121">
        <f t="shared" si="24"/>
        <v>2.94811320754717E-3</v>
      </c>
      <c r="AE65" s="121">
        <f t="shared" si="25"/>
        <v>3.8567493112947032E-3</v>
      </c>
      <c r="AF65" s="121">
        <f t="shared" si="26"/>
        <v>1.8738288569644683E-3</v>
      </c>
      <c r="AG65" s="121">
        <f t="shared" si="27"/>
        <v>2.3696682464453629E-3</v>
      </c>
      <c r="AH65" s="121">
        <f t="shared" si="28"/>
        <v>3.4443168771528289E-3</v>
      </c>
      <c r="AI65" s="121">
        <f t="shared" si="29"/>
        <v>6.5075921908893091E-3</v>
      </c>
      <c r="AJ65" s="121">
        <f t="shared" si="30"/>
        <v>4.0959625511994653E-3</v>
      </c>
      <c r="AK65" s="121">
        <f t="shared" si="33"/>
        <v>7.5074427233894096E-3</v>
      </c>
      <c r="AL65" s="121">
        <f t="shared" si="31"/>
        <v>2.0849128127369649E-3</v>
      </c>
    </row>
    <row r="66" spans="12:41" ht="15" thickBot="1" x14ac:dyDescent="0.35">
      <c r="AA66" s="122">
        <f>CORREL($Z37:$Z65,AA37:AA65)</f>
        <v>6.7456805527450883E-2</v>
      </c>
      <c r="AB66" s="122">
        <f t="shared" ref="AB66" si="35">CORREL($Z37:$Z65,AB37:AB65)</f>
        <v>8.03640152998671E-2</v>
      </c>
      <c r="AC66" s="122">
        <f t="shared" ref="AC66" si="36">CORREL($Z37:$Z65,AC37:AC65)</f>
        <v>0.14121558986051183</v>
      </c>
      <c r="AD66" s="122">
        <f t="shared" ref="AD66" si="37">CORREL($Z37:$Z65,AD37:AD65)</f>
        <v>-5.4374298713760705E-2</v>
      </c>
      <c r="AE66" s="122">
        <f t="shared" ref="AE66" si="38">CORREL($Z37:$Z65,AE37:AE65)</f>
        <v>0.10630272126190893</v>
      </c>
      <c r="AF66" s="122">
        <f t="shared" ref="AF66" si="39">CORREL($Z37:$Z65,AF37:AF65)</f>
        <v>0.14650931132739101</v>
      </c>
      <c r="AG66" s="122">
        <f t="shared" ref="AG66" si="40">CORREL($Z37:$Z65,AG37:AG65)</f>
        <v>8.8001908101014575E-2</v>
      </c>
      <c r="AH66" s="122">
        <f t="shared" ref="AH66" si="41">CORREL($Z37:$Z65,AH37:AH65)</f>
        <v>-3.7227813178384354E-2</v>
      </c>
      <c r="AI66" s="122">
        <f t="shared" ref="AI66" si="42">CORREL($Z37:$Z65,AI37:AI65)</f>
        <v>-5.5478611299775535E-2</v>
      </c>
      <c r="AJ66" s="122">
        <f t="shared" ref="AJ66" si="43">CORREL($Z37:$Z65,AJ37:AJ65)</f>
        <v>0.12197513895218628</v>
      </c>
      <c r="AK66" s="122">
        <f t="shared" ref="AK66" si="44">CORREL($Z37:$Z65,AK37:AK65)</f>
        <v>6.6373249274125259E-2</v>
      </c>
      <c r="AL66" s="122">
        <f t="shared" ref="AL66" si="45">CORREL($Z37:$Z65,AL37:AL65)</f>
        <v>0.14377915571352246</v>
      </c>
    </row>
    <row r="67" spans="12:41" ht="15" thickTop="1" x14ac:dyDescent="0.3"/>
    <row r="69" spans="12:41" x14ac:dyDescent="0.3">
      <c r="L69" s="117" t="s">
        <v>216</v>
      </c>
      <c r="M69" s="117" t="s">
        <v>219</v>
      </c>
      <c r="N69" s="118" t="s">
        <v>16</v>
      </c>
      <c r="O69" s="118" t="s">
        <v>20</v>
      </c>
      <c r="P69" s="118" t="s">
        <v>21</v>
      </c>
      <c r="Q69" s="118" t="s">
        <v>22</v>
      </c>
      <c r="R69" s="118" t="s">
        <v>23</v>
      </c>
      <c r="S69" s="118" t="s">
        <v>24</v>
      </c>
      <c r="T69" s="118" t="s">
        <v>25</v>
      </c>
      <c r="U69" s="118" t="s">
        <v>26</v>
      </c>
      <c r="V69" s="118" t="s">
        <v>27</v>
      </c>
      <c r="W69" s="118" t="s">
        <v>28</v>
      </c>
      <c r="X69" s="118" t="s">
        <v>173</v>
      </c>
      <c r="Y69" s="118" t="s">
        <v>174</v>
      </c>
      <c r="Z69" s="119" t="s">
        <v>219</v>
      </c>
      <c r="AA69" s="120" t="s">
        <v>16</v>
      </c>
      <c r="AB69" s="120" t="s">
        <v>20</v>
      </c>
      <c r="AC69" s="120" t="s">
        <v>21</v>
      </c>
      <c r="AD69" s="120" t="s">
        <v>22</v>
      </c>
      <c r="AE69" s="120" t="s">
        <v>23</v>
      </c>
      <c r="AF69" s="120" t="s">
        <v>24</v>
      </c>
      <c r="AG69" s="120" t="s">
        <v>25</v>
      </c>
      <c r="AH69" s="120" t="s">
        <v>26</v>
      </c>
      <c r="AI69" s="120" t="s">
        <v>27</v>
      </c>
      <c r="AJ69" s="120" t="s">
        <v>28</v>
      </c>
      <c r="AK69" s="120" t="s">
        <v>173</v>
      </c>
      <c r="AL69" s="120" t="s">
        <v>174</v>
      </c>
      <c r="AN69" s="125" t="s">
        <v>221</v>
      </c>
      <c r="AO69" s="123" t="s">
        <v>220</v>
      </c>
    </row>
    <row r="70" spans="12:41" x14ac:dyDescent="0.3">
      <c r="L70" s="115">
        <v>44166</v>
      </c>
      <c r="M70" s="116">
        <v>3589.35</v>
      </c>
      <c r="N70" s="114">
        <v>183.6</v>
      </c>
      <c r="O70" s="114"/>
      <c r="P70" s="114">
        <v>148.69999999999999</v>
      </c>
      <c r="Q70" s="114">
        <v>153.4</v>
      </c>
      <c r="R70" s="114">
        <v>161.6</v>
      </c>
      <c r="S70" s="114">
        <v>146.4</v>
      </c>
      <c r="T70" s="114">
        <v>153.9</v>
      </c>
      <c r="U70" s="114">
        <v>162.9</v>
      </c>
      <c r="V70" s="114">
        <v>156.6</v>
      </c>
      <c r="W70" s="114">
        <v>155.19999999999999</v>
      </c>
      <c r="X70" s="114">
        <v>2100.5</v>
      </c>
      <c r="Y70" s="114">
        <v>464.90000000000003</v>
      </c>
      <c r="Z70" s="121" t="str">
        <f>IFERROR((M70-M69)/M69,"")</f>
        <v/>
      </c>
      <c r="AA70" s="121" t="str">
        <f t="shared" ref="AA70:AA99" si="46">IFERROR((N70-N69)/N69,"")</f>
        <v/>
      </c>
      <c r="AB70" s="121" t="str">
        <f t="shared" ref="AB70:AB99" si="47">IFERROR((O70-O69)/O69,"")</f>
        <v/>
      </c>
      <c r="AC70" s="121" t="str">
        <f t="shared" ref="AC70:AC92" si="48">IFERROR((P70-P69)/P69,"")</f>
        <v/>
      </c>
      <c r="AD70" s="121" t="str">
        <f t="shared" ref="AD70:AD99" si="49">IFERROR((Q70-Q69)/Q69,"")</f>
        <v/>
      </c>
      <c r="AE70" s="121" t="str">
        <f t="shared" ref="AE70:AE99" si="50">IFERROR((R70-R69)/R69,"")</f>
        <v/>
      </c>
      <c r="AF70" s="121" t="str">
        <f t="shared" ref="AF70:AF99" si="51">IFERROR((S70-S69)/S69,"")</f>
        <v/>
      </c>
      <c r="AG70" s="121" t="str">
        <f t="shared" ref="AG70:AG99" si="52">IFERROR((T70-T69)/T69,"")</f>
        <v/>
      </c>
      <c r="AH70" s="121" t="str">
        <f t="shared" ref="AH70:AH99" si="53">IFERROR((U70-U69)/U69,"")</f>
        <v/>
      </c>
      <c r="AI70" s="121" t="str">
        <f t="shared" ref="AI70:AI99" si="54">IFERROR((V70-V69)/V69,"")</f>
        <v/>
      </c>
      <c r="AJ70" s="121" t="str">
        <f t="shared" ref="AJ70:AJ99" si="55">IFERROR((W70-W69)/W69,"")</f>
        <v/>
      </c>
      <c r="AK70" s="121" t="str">
        <f>IFERROR((X70-X69)/X69,"")</f>
        <v/>
      </c>
      <c r="AL70" s="121" t="str">
        <f t="shared" ref="AL70:AL99" si="56">IFERROR((Y70-Y69)/Y69,"")</f>
        <v/>
      </c>
      <c r="AN70" s="126" t="s">
        <v>25</v>
      </c>
      <c r="AO70" s="38">
        <v>0.31480473862239544</v>
      </c>
    </row>
    <row r="71" spans="12:41" x14ac:dyDescent="0.3">
      <c r="L71" s="115">
        <v>44197</v>
      </c>
      <c r="M71" s="116">
        <v>3918.56</v>
      </c>
      <c r="N71" s="114">
        <v>184.6</v>
      </c>
      <c r="O71" s="114"/>
      <c r="P71" s="114">
        <v>150.9</v>
      </c>
      <c r="Q71" s="114">
        <v>153.9</v>
      </c>
      <c r="R71" s="114">
        <v>162.5</v>
      </c>
      <c r="S71" s="114">
        <v>147.5</v>
      </c>
      <c r="T71" s="114">
        <v>155.1</v>
      </c>
      <c r="U71" s="114">
        <v>163.5</v>
      </c>
      <c r="V71" s="114">
        <v>156.19999999999999</v>
      </c>
      <c r="W71" s="114">
        <v>155.9</v>
      </c>
      <c r="X71" s="114">
        <v>2065.6999999999998</v>
      </c>
      <c r="Y71" s="114">
        <v>466.7</v>
      </c>
      <c r="Z71" s="121">
        <f t="shared" ref="Z71:Z99" si="57">IFERROR((M71-M70)/M70,"")</f>
        <v>9.1718556284564073E-2</v>
      </c>
      <c r="AA71" s="121">
        <f t="shared" si="46"/>
        <v>5.4466230936819175E-3</v>
      </c>
      <c r="AB71" s="121" t="str">
        <f t="shared" si="47"/>
        <v/>
      </c>
      <c r="AC71" s="121">
        <f t="shared" si="48"/>
        <v>1.4794889038332329E-2</v>
      </c>
      <c r="AD71" s="121">
        <f t="shared" si="49"/>
        <v>3.2594524119947846E-3</v>
      </c>
      <c r="AE71" s="121">
        <f t="shared" si="50"/>
        <v>5.5693069306931046E-3</v>
      </c>
      <c r="AF71" s="121">
        <f t="shared" si="51"/>
        <v>7.513661202185753E-3</v>
      </c>
      <c r="AG71" s="121">
        <f t="shared" si="52"/>
        <v>7.7972709551656178E-3</v>
      </c>
      <c r="AH71" s="121">
        <f t="shared" si="53"/>
        <v>3.6832412523019908E-3</v>
      </c>
      <c r="AI71" s="121">
        <f t="shared" si="54"/>
        <v>-2.5542784163474185E-3</v>
      </c>
      <c r="AJ71" s="121">
        <f t="shared" si="55"/>
        <v>4.5103092783506261E-3</v>
      </c>
      <c r="AK71" s="121">
        <f t="shared" ref="AK71:AK99" si="58">IFERROR((X71-X70)/X70,"")</f>
        <v>-1.6567483932397136E-2</v>
      </c>
      <c r="AL71" s="121">
        <f t="shared" si="56"/>
        <v>3.8718003871799408E-3</v>
      </c>
      <c r="AN71" s="127" t="s">
        <v>16</v>
      </c>
      <c r="AO71" s="38">
        <v>0.18191233835211731</v>
      </c>
    </row>
    <row r="72" spans="12:41" x14ac:dyDescent="0.3">
      <c r="L72" s="115">
        <v>44228</v>
      </c>
      <c r="M72" s="116">
        <v>4399.41</v>
      </c>
      <c r="N72" s="114">
        <v>186.5</v>
      </c>
      <c r="O72" s="114"/>
      <c r="P72" s="114">
        <v>154.4</v>
      </c>
      <c r="Q72" s="114">
        <v>154.80000000000001</v>
      </c>
      <c r="R72" s="114">
        <v>164.3</v>
      </c>
      <c r="S72" s="114">
        <v>150.19999999999999</v>
      </c>
      <c r="T72" s="114">
        <v>157</v>
      </c>
      <c r="U72" s="114">
        <v>163.6</v>
      </c>
      <c r="V72" s="114">
        <v>155.19999999999999</v>
      </c>
      <c r="W72" s="114">
        <v>157.19999999999999</v>
      </c>
      <c r="X72" s="114">
        <v>2025.3</v>
      </c>
      <c r="Y72" s="114">
        <v>471.4</v>
      </c>
      <c r="Z72" s="121">
        <f t="shared" si="57"/>
        <v>0.12271089379772158</v>
      </c>
      <c r="AA72" s="121">
        <f t="shared" si="46"/>
        <v>1.029252437703145E-2</v>
      </c>
      <c r="AB72" s="121" t="str">
        <f t="shared" si="47"/>
        <v/>
      </c>
      <c r="AC72" s="121">
        <f t="shared" si="48"/>
        <v>2.3194168323392973E-2</v>
      </c>
      <c r="AD72" s="121">
        <f t="shared" si="49"/>
        <v>5.847953216374306E-3</v>
      </c>
      <c r="AE72" s="121">
        <f t="shared" si="50"/>
        <v>1.1076923076923147E-2</v>
      </c>
      <c r="AF72" s="121">
        <f t="shared" si="51"/>
        <v>1.8305084745762635E-2</v>
      </c>
      <c r="AG72" s="121">
        <f t="shared" si="52"/>
        <v>1.2250161186331435E-2</v>
      </c>
      <c r="AH72" s="121">
        <f t="shared" si="53"/>
        <v>6.1162079510699891E-4</v>
      </c>
      <c r="AI72" s="121">
        <f t="shared" si="54"/>
        <v>-6.4020486555697829E-3</v>
      </c>
      <c r="AJ72" s="121">
        <f t="shared" si="55"/>
        <v>8.3386786401538349E-3</v>
      </c>
      <c r="AK72" s="121">
        <f t="shared" si="58"/>
        <v>-1.9557534976037114E-2</v>
      </c>
      <c r="AL72" s="121">
        <f t="shared" si="56"/>
        <v>1.0070709235054615E-2</v>
      </c>
      <c r="AN72" s="128" t="s">
        <v>21</v>
      </c>
      <c r="AO72" s="38">
        <v>0.17432650641901179</v>
      </c>
    </row>
    <row r="73" spans="12:41" x14ac:dyDescent="0.3">
      <c r="L73" s="115">
        <v>44256</v>
      </c>
      <c r="M73" s="116">
        <v>4646.3599999999997</v>
      </c>
      <c r="N73" s="114">
        <v>186.1</v>
      </c>
      <c r="O73" s="114"/>
      <c r="P73" s="114">
        <v>156</v>
      </c>
      <c r="Q73" s="114">
        <v>154.80000000000001</v>
      </c>
      <c r="R73" s="114">
        <v>164.6</v>
      </c>
      <c r="S73" s="114">
        <v>151.30000000000001</v>
      </c>
      <c r="T73" s="114">
        <v>157.80000000000001</v>
      </c>
      <c r="U73" s="114">
        <v>163.80000000000001</v>
      </c>
      <c r="V73" s="114">
        <v>153.1</v>
      </c>
      <c r="W73" s="114">
        <v>157.30000000000001</v>
      </c>
      <c r="X73" s="114">
        <v>2025.7</v>
      </c>
      <c r="Y73" s="114">
        <v>472.9</v>
      </c>
      <c r="Z73" s="121">
        <f t="shared" si="57"/>
        <v>5.6132526861556398E-2</v>
      </c>
      <c r="AA73" s="121">
        <f t="shared" si="46"/>
        <v>-2.1447721179624971E-3</v>
      </c>
      <c r="AB73" s="121" t="str">
        <f t="shared" si="47"/>
        <v/>
      </c>
      <c r="AC73" s="121">
        <f t="shared" si="48"/>
        <v>1.0362694300518097E-2</v>
      </c>
      <c r="AD73" s="121">
        <f t="shared" si="49"/>
        <v>0</v>
      </c>
      <c r="AE73" s="121">
        <f t="shared" si="50"/>
        <v>1.8259281801581433E-3</v>
      </c>
      <c r="AF73" s="121">
        <f t="shared" si="51"/>
        <v>7.3235685752331744E-3</v>
      </c>
      <c r="AG73" s="121">
        <f t="shared" si="52"/>
        <v>5.0955414012739579E-3</v>
      </c>
      <c r="AH73" s="121">
        <f t="shared" si="53"/>
        <v>1.2224938875306666E-3</v>
      </c>
      <c r="AI73" s="121">
        <f t="shared" si="54"/>
        <v>-1.353092783505151E-2</v>
      </c>
      <c r="AJ73" s="121">
        <f t="shared" si="55"/>
        <v>6.3613231552177318E-4</v>
      </c>
      <c r="AK73" s="121">
        <f t="shared" si="58"/>
        <v>1.9750160470058311E-4</v>
      </c>
      <c r="AL73" s="121">
        <f t="shared" si="56"/>
        <v>3.182011030971574E-3</v>
      </c>
      <c r="AN73" s="128" t="s">
        <v>24</v>
      </c>
      <c r="AO73" s="38">
        <v>9.6819184512375187E-2</v>
      </c>
    </row>
    <row r="74" spans="12:41" x14ac:dyDescent="0.3">
      <c r="L74" s="115">
        <v>44287</v>
      </c>
      <c r="M74" s="116">
        <v>4684.6400000000003</v>
      </c>
      <c r="N74" s="114">
        <v>186.8</v>
      </c>
      <c r="O74" s="114"/>
      <c r="P74" s="114">
        <v>156</v>
      </c>
      <c r="Q74" s="114">
        <v>155.5</v>
      </c>
      <c r="R74" s="114">
        <v>165.3</v>
      </c>
      <c r="S74" s="114">
        <v>151.69999999999999</v>
      </c>
      <c r="T74" s="114">
        <v>158.6</v>
      </c>
      <c r="U74" s="114">
        <v>164.1</v>
      </c>
      <c r="V74" s="114">
        <v>154.6</v>
      </c>
      <c r="W74" s="114">
        <v>158</v>
      </c>
      <c r="X74" s="114">
        <v>2049.5</v>
      </c>
      <c r="Y74" s="114">
        <v>475.69999999999993</v>
      </c>
      <c r="Z74" s="121">
        <f t="shared" si="57"/>
        <v>8.2387072891469144E-3</v>
      </c>
      <c r="AA74" s="121">
        <f t="shared" si="46"/>
        <v>3.7614185921548472E-3</v>
      </c>
      <c r="AB74" s="121" t="str">
        <f t="shared" si="47"/>
        <v/>
      </c>
      <c r="AC74" s="121">
        <f t="shared" si="48"/>
        <v>0</v>
      </c>
      <c r="AD74" s="121">
        <f t="shared" si="49"/>
        <v>4.5219638242893316E-3</v>
      </c>
      <c r="AE74" s="121">
        <f t="shared" si="50"/>
        <v>4.2527339003646239E-3</v>
      </c>
      <c r="AF74" s="121">
        <f t="shared" si="51"/>
        <v>2.6437541308656789E-3</v>
      </c>
      <c r="AG74" s="121">
        <f t="shared" si="52"/>
        <v>5.069708491761615E-3</v>
      </c>
      <c r="AH74" s="121">
        <f t="shared" si="53"/>
        <v>1.8315018315017272E-3</v>
      </c>
      <c r="AI74" s="121">
        <f t="shared" si="54"/>
        <v>9.7975179621162638E-3</v>
      </c>
      <c r="AJ74" s="121">
        <f t="shared" si="55"/>
        <v>4.4500953591861958E-3</v>
      </c>
      <c r="AK74" s="121">
        <f t="shared" si="58"/>
        <v>1.1749025028385226E-2</v>
      </c>
      <c r="AL74" s="121">
        <f t="shared" si="56"/>
        <v>5.9209135123703838E-3</v>
      </c>
      <c r="AN74" s="128" t="s">
        <v>174</v>
      </c>
      <c r="AO74" s="38">
        <v>9.3228497453206577E-2</v>
      </c>
    </row>
    <row r="75" spans="12:41" x14ac:dyDescent="0.3">
      <c r="L75" s="115">
        <v>44317</v>
      </c>
      <c r="M75" s="116">
        <v>4870.9799999999996</v>
      </c>
      <c r="N75" s="114">
        <v>189.6</v>
      </c>
      <c r="O75" s="114"/>
      <c r="P75" s="114">
        <v>161.69999999999999</v>
      </c>
      <c r="Q75" s="114">
        <v>158.80000000000001</v>
      </c>
      <c r="R75" s="114">
        <v>169.1</v>
      </c>
      <c r="S75" s="114">
        <v>153.19999999999999</v>
      </c>
      <c r="T75" s="114">
        <v>160</v>
      </c>
      <c r="U75" s="114">
        <v>167.6</v>
      </c>
      <c r="V75" s="114">
        <v>159.30000000000001</v>
      </c>
      <c r="W75" s="114">
        <v>161.1</v>
      </c>
      <c r="X75" s="114">
        <v>2095.2999999999997</v>
      </c>
      <c r="Y75" s="114">
        <v>490.4</v>
      </c>
      <c r="Z75" s="121">
        <f t="shared" si="57"/>
        <v>3.9776802486423554E-2</v>
      </c>
      <c r="AA75" s="121">
        <f t="shared" si="46"/>
        <v>1.4989293361884277E-2</v>
      </c>
      <c r="AB75" s="121" t="str">
        <f t="shared" si="47"/>
        <v/>
      </c>
      <c r="AC75" s="121">
        <f t="shared" si="48"/>
        <v>3.6538461538461464E-2</v>
      </c>
      <c r="AD75" s="121">
        <f t="shared" si="49"/>
        <v>2.1221864951768563E-2</v>
      </c>
      <c r="AE75" s="121">
        <f t="shared" si="50"/>
        <v>2.2988505747126332E-2</v>
      </c>
      <c r="AF75" s="121">
        <f t="shared" si="51"/>
        <v>9.8879367172050106E-3</v>
      </c>
      <c r="AG75" s="121">
        <f t="shared" si="52"/>
        <v>8.8272383354350923E-3</v>
      </c>
      <c r="AH75" s="121">
        <f t="shared" si="53"/>
        <v>2.132845825716027E-2</v>
      </c>
      <c r="AI75" s="121">
        <f t="shared" si="54"/>
        <v>3.0401034928848752E-2</v>
      </c>
      <c r="AJ75" s="121">
        <f t="shared" si="55"/>
        <v>1.9620253164556924E-2</v>
      </c>
      <c r="AK75" s="121">
        <f t="shared" si="58"/>
        <v>2.2346913881434362E-2</v>
      </c>
      <c r="AL75" s="121">
        <f t="shared" si="56"/>
        <v>3.0901828883750364E-2</v>
      </c>
      <c r="AN75" s="128" t="s">
        <v>23</v>
      </c>
      <c r="AO75" s="38">
        <v>6.5776572807824035E-2</v>
      </c>
    </row>
    <row r="76" spans="12:41" x14ac:dyDescent="0.3">
      <c r="L76" s="115">
        <v>44348</v>
      </c>
      <c r="M76" s="116">
        <v>5281.48</v>
      </c>
      <c r="N76" s="114">
        <v>189.1</v>
      </c>
      <c r="O76" s="114"/>
      <c r="P76" s="114">
        <v>162.1</v>
      </c>
      <c r="Q76" s="114">
        <v>159.19999999999999</v>
      </c>
      <c r="R76" s="114">
        <v>169.7</v>
      </c>
      <c r="S76" s="114">
        <v>154.19999999999999</v>
      </c>
      <c r="T76" s="114">
        <v>160.4</v>
      </c>
      <c r="U76" s="114">
        <v>166.8</v>
      </c>
      <c r="V76" s="114">
        <v>159.4</v>
      </c>
      <c r="W76" s="114">
        <v>161.5</v>
      </c>
      <c r="X76" s="114">
        <v>2122.6</v>
      </c>
      <c r="Y76" s="114">
        <v>489.80000000000007</v>
      </c>
      <c r="Z76" s="121">
        <f t="shared" si="57"/>
        <v>8.4274622355255013E-2</v>
      </c>
      <c r="AA76" s="121">
        <f t="shared" si="46"/>
        <v>-2.6371308016877636E-3</v>
      </c>
      <c r="AB76" s="121" t="str">
        <f t="shared" si="47"/>
        <v/>
      </c>
      <c r="AC76" s="121">
        <f t="shared" si="48"/>
        <v>2.4737167594310805E-3</v>
      </c>
      <c r="AD76" s="121">
        <f t="shared" si="49"/>
        <v>2.5188916876572875E-3</v>
      </c>
      <c r="AE76" s="121">
        <f t="shared" si="50"/>
        <v>3.548196333530422E-3</v>
      </c>
      <c r="AF76" s="121">
        <f t="shared" si="51"/>
        <v>6.5274151436031337E-3</v>
      </c>
      <c r="AG76" s="121">
        <f t="shared" si="52"/>
        <v>2.5000000000000356E-3</v>
      </c>
      <c r="AH76" s="121">
        <f t="shared" si="53"/>
        <v>-4.7732696897373689E-3</v>
      </c>
      <c r="AI76" s="121">
        <f t="shared" si="54"/>
        <v>6.2774639045821913E-4</v>
      </c>
      <c r="AJ76" s="121">
        <f t="shared" si="55"/>
        <v>2.4829298572315688E-3</v>
      </c>
      <c r="AK76" s="121">
        <f t="shared" si="58"/>
        <v>1.3029160502076163E-2</v>
      </c>
      <c r="AL76" s="121">
        <f t="shared" si="56"/>
        <v>-1.2234910277322778E-3</v>
      </c>
      <c r="AN76" s="128" t="s">
        <v>28</v>
      </c>
      <c r="AO76" s="38">
        <v>5.474807905811449E-2</v>
      </c>
    </row>
    <row r="77" spans="12:41" x14ac:dyDescent="0.3">
      <c r="L77" s="115">
        <v>44378</v>
      </c>
      <c r="M77" s="116">
        <v>5460.9</v>
      </c>
      <c r="N77" s="114">
        <v>189.7</v>
      </c>
      <c r="O77" s="114"/>
      <c r="P77" s="114">
        <v>162.5</v>
      </c>
      <c r="Q77" s="114">
        <v>160.30000000000001</v>
      </c>
      <c r="R77" s="114">
        <v>170.4</v>
      </c>
      <c r="S77" s="114">
        <v>157.1</v>
      </c>
      <c r="T77" s="114">
        <v>160.69999999999999</v>
      </c>
      <c r="U77" s="114">
        <v>167.2</v>
      </c>
      <c r="V77" s="114">
        <v>160.4</v>
      </c>
      <c r="W77" s="114">
        <v>162.80000000000001</v>
      </c>
      <c r="X77" s="114">
        <v>2132.4</v>
      </c>
      <c r="Y77" s="114">
        <v>492.40000000000003</v>
      </c>
      <c r="Z77" s="121">
        <f t="shared" si="57"/>
        <v>3.3971538280936422E-2</v>
      </c>
      <c r="AA77" s="121">
        <f t="shared" si="46"/>
        <v>3.1729243786356126E-3</v>
      </c>
      <c r="AB77" s="121" t="str">
        <f t="shared" si="47"/>
        <v/>
      </c>
      <c r="AC77" s="121">
        <f t="shared" si="48"/>
        <v>2.4676125848242178E-3</v>
      </c>
      <c r="AD77" s="121">
        <f t="shared" si="49"/>
        <v>6.9095477386936109E-3</v>
      </c>
      <c r="AE77" s="121">
        <f t="shared" si="50"/>
        <v>4.1249263406011611E-3</v>
      </c>
      <c r="AF77" s="121">
        <f t="shared" si="51"/>
        <v>1.8806744487678377E-2</v>
      </c>
      <c r="AG77" s="121">
        <f t="shared" si="52"/>
        <v>1.8703241895260782E-3</v>
      </c>
      <c r="AH77" s="121">
        <f t="shared" si="53"/>
        <v>2.3980815347720459E-3</v>
      </c>
      <c r="AI77" s="121">
        <f t="shared" si="54"/>
        <v>6.2735257214554582E-3</v>
      </c>
      <c r="AJ77" s="121">
        <f t="shared" si="55"/>
        <v>8.049535603715241E-3</v>
      </c>
      <c r="AK77" s="121">
        <f t="shared" si="58"/>
        <v>4.6169791764817591E-3</v>
      </c>
      <c r="AL77" s="121">
        <f t="shared" si="56"/>
        <v>5.3082890975907834E-3</v>
      </c>
      <c r="AN77" s="128" t="s">
        <v>173</v>
      </c>
      <c r="AO77" s="38">
        <v>3.5630086118031264E-2</v>
      </c>
    </row>
    <row r="78" spans="12:41" x14ac:dyDescent="0.3">
      <c r="L78" s="115">
        <v>44409</v>
      </c>
      <c r="M78" s="116">
        <v>5108.7299999999996</v>
      </c>
      <c r="N78" s="114">
        <v>190.2</v>
      </c>
      <c r="O78" s="114"/>
      <c r="P78" s="114">
        <v>163.1</v>
      </c>
      <c r="Q78" s="114">
        <v>160.9</v>
      </c>
      <c r="R78" s="114">
        <v>171.1</v>
      </c>
      <c r="S78" s="114">
        <v>157.69999999999999</v>
      </c>
      <c r="T78" s="114">
        <v>161.1</v>
      </c>
      <c r="U78" s="114">
        <v>167.5</v>
      </c>
      <c r="V78" s="114">
        <v>160.30000000000001</v>
      </c>
      <c r="W78" s="114">
        <v>163.30000000000001</v>
      </c>
      <c r="X78" s="114">
        <v>2130.8000000000002</v>
      </c>
      <c r="Y78" s="114">
        <v>495.90000000000003</v>
      </c>
      <c r="Z78" s="121">
        <f t="shared" si="57"/>
        <v>-6.448936988408506E-2</v>
      </c>
      <c r="AA78" s="121">
        <f t="shared" si="46"/>
        <v>2.635740643120717E-3</v>
      </c>
      <c r="AB78" s="121" t="str">
        <f t="shared" si="47"/>
        <v/>
      </c>
      <c r="AC78" s="121">
        <f t="shared" si="48"/>
        <v>3.6923076923076575E-3</v>
      </c>
      <c r="AD78" s="121">
        <f t="shared" si="49"/>
        <v>3.742981908920738E-3</v>
      </c>
      <c r="AE78" s="121">
        <f t="shared" si="50"/>
        <v>4.1079812206572105E-3</v>
      </c>
      <c r="AF78" s="121">
        <f t="shared" si="51"/>
        <v>3.8192234245703013E-3</v>
      </c>
      <c r="AG78" s="121">
        <f t="shared" si="52"/>
        <v>2.4891101431238688E-3</v>
      </c>
      <c r="AH78" s="121">
        <f t="shared" si="53"/>
        <v>1.7942583732058098E-3</v>
      </c>
      <c r="AI78" s="121">
        <f t="shared" si="54"/>
        <v>-6.2344139650869271E-4</v>
      </c>
      <c r="AJ78" s="121">
        <f t="shared" si="55"/>
        <v>3.0712530712530711E-3</v>
      </c>
      <c r="AK78" s="121">
        <f t="shared" si="58"/>
        <v>-7.5032826861747752E-4</v>
      </c>
      <c r="AL78" s="121">
        <f t="shared" si="56"/>
        <v>7.10804224207961E-3</v>
      </c>
      <c r="AN78" s="128" t="s">
        <v>27</v>
      </c>
      <c r="AO78" s="38">
        <v>1.3545114942996109E-2</v>
      </c>
    </row>
    <row r="79" spans="12:41" x14ac:dyDescent="0.3">
      <c r="L79" s="115">
        <v>44440</v>
      </c>
      <c r="M79" s="116">
        <v>5359.17</v>
      </c>
      <c r="N79" s="114">
        <v>190.5</v>
      </c>
      <c r="O79" s="114"/>
      <c r="P79" s="114">
        <v>163.69999999999999</v>
      </c>
      <c r="Q79" s="114">
        <v>161.30000000000001</v>
      </c>
      <c r="R79" s="114">
        <v>171.9</v>
      </c>
      <c r="S79" s="114">
        <v>157.80000000000001</v>
      </c>
      <c r="T79" s="114">
        <v>162.69999999999999</v>
      </c>
      <c r="U79" s="114">
        <v>168.5</v>
      </c>
      <c r="V79" s="114">
        <v>160.19999999999999</v>
      </c>
      <c r="W79" s="114">
        <v>163.80000000000001</v>
      </c>
      <c r="X79" s="114">
        <v>2133.6</v>
      </c>
      <c r="Y79" s="114">
        <v>498.4</v>
      </c>
      <c r="Z79" s="121">
        <f t="shared" si="57"/>
        <v>4.9021968277830404E-2</v>
      </c>
      <c r="AA79" s="121">
        <f t="shared" si="46"/>
        <v>1.5772870662461166E-3</v>
      </c>
      <c r="AB79" s="121" t="str">
        <f t="shared" si="47"/>
        <v/>
      </c>
      <c r="AC79" s="121">
        <f t="shared" si="48"/>
        <v>3.6787247087675923E-3</v>
      </c>
      <c r="AD79" s="121">
        <f t="shared" si="49"/>
        <v>2.4860161591050696E-3</v>
      </c>
      <c r="AE79" s="121">
        <f t="shared" si="50"/>
        <v>4.6756282875512062E-3</v>
      </c>
      <c r="AF79" s="121">
        <f t="shared" si="51"/>
        <v>6.3411540900458301E-4</v>
      </c>
      <c r="AG79" s="121">
        <f t="shared" si="52"/>
        <v>9.9317194289260981E-3</v>
      </c>
      <c r="AH79" s="121">
        <f t="shared" si="53"/>
        <v>5.9701492537313433E-3</v>
      </c>
      <c r="AI79" s="121">
        <f t="shared" si="54"/>
        <v>-6.2383031815360407E-4</v>
      </c>
      <c r="AJ79" s="121">
        <f t="shared" si="55"/>
        <v>3.0618493570116348E-3</v>
      </c>
      <c r="AK79" s="121">
        <f t="shared" si="58"/>
        <v>1.3140604467804238E-3</v>
      </c>
      <c r="AL79" s="121">
        <f t="shared" si="56"/>
        <v>5.0413389796328759E-3</v>
      </c>
      <c r="AN79" s="128" t="s">
        <v>20</v>
      </c>
      <c r="AO79" s="38">
        <v>0</v>
      </c>
    </row>
    <row r="80" spans="12:41" x14ac:dyDescent="0.3">
      <c r="L80" s="115">
        <v>44470</v>
      </c>
      <c r="M80" s="116">
        <v>6146.58</v>
      </c>
      <c r="N80" s="114">
        <v>191.2</v>
      </c>
      <c r="O80" s="114"/>
      <c r="P80" s="114">
        <v>165.5</v>
      </c>
      <c r="Q80" s="114">
        <v>162</v>
      </c>
      <c r="R80" s="114">
        <v>172.5</v>
      </c>
      <c r="S80" s="114">
        <v>159.5</v>
      </c>
      <c r="T80" s="114">
        <v>163.19999999999999</v>
      </c>
      <c r="U80" s="114">
        <v>169</v>
      </c>
      <c r="V80" s="114">
        <v>161.1</v>
      </c>
      <c r="W80" s="114">
        <v>164.7</v>
      </c>
      <c r="X80" s="114">
        <v>2164.1999999999998</v>
      </c>
      <c r="Y80" s="114">
        <v>502.00000000000006</v>
      </c>
      <c r="Z80" s="121">
        <f t="shared" si="57"/>
        <v>0.14692760259517795</v>
      </c>
      <c r="AA80" s="121">
        <f t="shared" si="46"/>
        <v>3.6745406824146387E-3</v>
      </c>
      <c r="AB80" s="121" t="str">
        <f t="shared" si="47"/>
        <v/>
      </c>
      <c r="AC80" s="121">
        <f t="shared" si="48"/>
        <v>1.0995723885155843E-2</v>
      </c>
      <c r="AD80" s="121">
        <f t="shared" si="49"/>
        <v>4.3397396156229914E-3</v>
      </c>
      <c r="AE80" s="121">
        <f t="shared" si="50"/>
        <v>3.4904013961605251E-3</v>
      </c>
      <c r="AF80" s="121">
        <f t="shared" si="51"/>
        <v>1.0773130544993591E-2</v>
      </c>
      <c r="AG80" s="121">
        <f t="shared" si="52"/>
        <v>3.0731407498463433E-3</v>
      </c>
      <c r="AH80" s="121">
        <f t="shared" si="53"/>
        <v>2.967359050445104E-3</v>
      </c>
      <c r="AI80" s="121">
        <f t="shared" si="54"/>
        <v>5.6179775280899239E-3</v>
      </c>
      <c r="AJ80" s="121">
        <f t="shared" si="55"/>
        <v>5.4945054945053553E-3</v>
      </c>
      <c r="AK80" s="121">
        <f t="shared" si="58"/>
        <v>1.4341957255343041E-2</v>
      </c>
      <c r="AL80" s="121">
        <f t="shared" si="56"/>
        <v>7.223113964687158E-3</v>
      </c>
      <c r="AN80" s="128" t="s">
        <v>22</v>
      </c>
      <c r="AO80" s="38">
        <v>-3.2169723912000542E-2</v>
      </c>
    </row>
    <row r="81" spans="12:41" x14ac:dyDescent="0.3">
      <c r="L81" s="115">
        <v>44501</v>
      </c>
      <c r="M81" s="116">
        <v>5952.69</v>
      </c>
      <c r="N81" s="114">
        <v>191.4</v>
      </c>
      <c r="O81" s="114"/>
      <c r="P81" s="114">
        <v>165.3</v>
      </c>
      <c r="Q81" s="114">
        <v>162.9</v>
      </c>
      <c r="R81" s="114">
        <v>173.4</v>
      </c>
      <c r="S81" s="114">
        <v>158.9</v>
      </c>
      <c r="T81" s="114">
        <v>163.80000000000001</v>
      </c>
      <c r="U81" s="114">
        <v>169.3</v>
      </c>
      <c r="V81" s="114">
        <v>162.4</v>
      </c>
      <c r="W81" s="114">
        <v>165.2</v>
      </c>
      <c r="X81" s="114">
        <v>2182</v>
      </c>
      <c r="Y81" s="114">
        <v>506.2</v>
      </c>
      <c r="Z81" s="121">
        <f t="shared" si="57"/>
        <v>-3.1544371016077287E-2</v>
      </c>
      <c r="AA81" s="121">
        <f t="shared" si="46"/>
        <v>1.0460251046025997E-3</v>
      </c>
      <c r="AB81" s="121" t="str">
        <f t="shared" si="47"/>
        <v/>
      </c>
      <c r="AC81" s="121">
        <f t="shared" si="48"/>
        <v>-1.2084592145014418E-3</v>
      </c>
      <c r="AD81" s="121">
        <f t="shared" si="49"/>
        <v>5.5555555555555905E-3</v>
      </c>
      <c r="AE81" s="121">
        <f t="shared" si="50"/>
        <v>5.2173913043478595E-3</v>
      </c>
      <c r="AF81" s="121">
        <f t="shared" si="51"/>
        <v>-3.7617554858933814E-3</v>
      </c>
      <c r="AG81" s="121">
        <f t="shared" si="52"/>
        <v>3.6764705882354337E-3</v>
      </c>
      <c r="AH81" s="121">
        <f t="shared" si="53"/>
        <v>1.7751479289941502E-3</v>
      </c>
      <c r="AI81" s="121">
        <f t="shared" si="54"/>
        <v>8.0695220360025542E-3</v>
      </c>
      <c r="AJ81" s="121">
        <f t="shared" si="55"/>
        <v>3.0358227079538558E-3</v>
      </c>
      <c r="AK81" s="121">
        <f t="shared" si="58"/>
        <v>8.2247481748452932E-3</v>
      </c>
      <c r="AL81" s="121">
        <f t="shared" si="56"/>
        <v>8.3665338645416958E-3</v>
      </c>
      <c r="AN81" s="128" t="s">
        <v>26</v>
      </c>
      <c r="AO81" s="38">
        <v>-0.12642029355702353</v>
      </c>
    </row>
    <row r="82" spans="12:41" x14ac:dyDescent="0.3">
      <c r="L82" s="115">
        <v>44531</v>
      </c>
      <c r="M82" s="116">
        <v>5504.55</v>
      </c>
      <c r="N82" s="114">
        <v>190.8</v>
      </c>
      <c r="O82" s="114"/>
      <c r="P82" s="114">
        <v>165.6</v>
      </c>
      <c r="Q82" s="114">
        <v>163.9</v>
      </c>
      <c r="R82" s="114">
        <v>174</v>
      </c>
      <c r="S82" s="114">
        <v>160.1</v>
      </c>
      <c r="T82" s="114">
        <v>164.5</v>
      </c>
      <c r="U82" s="114">
        <v>169.7</v>
      </c>
      <c r="V82" s="114">
        <v>162.80000000000001</v>
      </c>
      <c r="W82" s="114">
        <v>166</v>
      </c>
      <c r="X82" s="114">
        <v>2168.1999999999998</v>
      </c>
      <c r="Y82" s="114">
        <v>510.3</v>
      </c>
      <c r="Z82" s="121">
        <f t="shared" si="57"/>
        <v>-7.5283611274902518E-2</v>
      </c>
      <c r="AA82" s="121">
        <f t="shared" si="46"/>
        <v>-3.1347962382444845E-3</v>
      </c>
      <c r="AB82" s="121" t="str">
        <f t="shared" si="47"/>
        <v/>
      </c>
      <c r="AC82" s="121">
        <f t="shared" si="48"/>
        <v>1.8148820326677733E-3</v>
      </c>
      <c r="AD82" s="121">
        <f t="shared" si="49"/>
        <v>6.1387354205033762E-3</v>
      </c>
      <c r="AE82" s="121">
        <f t="shared" si="50"/>
        <v>3.4602076124567146E-3</v>
      </c>
      <c r="AF82" s="121">
        <f t="shared" si="51"/>
        <v>7.551919446192502E-3</v>
      </c>
      <c r="AG82" s="121">
        <f t="shared" si="52"/>
        <v>4.2735042735042037E-3</v>
      </c>
      <c r="AH82" s="121">
        <f t="shared" si="53"/>
        <v>2.3626698168929547E-3</v>
      </c>
      <c r="AI82" s="121">
        <f t="shared" si="54"/>
        <v>2.4630541871921529E-3</v>
      </c>
      <c r="AJ82" s="121">
        <f t="shared" si="55"/>
        <v>4.8426150121066063E-3</v>
      </c>
      <c r="AK82" s="121">
        <f t="shared" si="58"/>
        <v>-6.3244729605867007E-3</v>
      </c>
      <c r="AL82" s="121">
        <f t="shared" si="56"/>
        <v>8.0995653891742844E-3</v>
      </c>
    </row>
    <row r="83" spans="12:41" x14ac:dyDescent="0.3">
      <c r="L83" s="115">
        <v>44562</v>
      </c>
      <c r="M83" s="116">
        <v>6247.71</v>
      </c>
      <c r="N83" s="114">
        <v>190.7</v>
      </c>
      <c r="O83" s="114"/>
      <c r="P83" s="114">
        <v>165.8</v>
      </c>
      <c r="Q83" s="114">
        <v>164.9</v>
      </c>
      <c r="R83" s="114">
        <v>174.7</v>
      </c>
      <c r="S83" s="114">
        <v>160.80000000000001</v>
      </c>
      <c r="T83" s="114">
        <v>164.9</v>
      </c>
      <c r="U83" s="114">
        <v>169.9</v>
      </c>
      <c r="V83" s="114">
        <v>163.19999999999999</v>
      </c>
      <c r="W83" s="114">
        <v>166.6</v>
      </c>
      <c r="X83" s="114">
        <v>2153</v>
      </c>
      <c r="Y83" s="114">
        <v>515.20000000000005</v>
      </c>
      <c r="Z83" s="121">
        <f t="shared" si="57"/>
        <v>0.13500831130610128</v>
      </c>
      <c r="AA83" s="121">
        <f t="shared" si="46"/>
        <v>-5.2410901467517159E-4</v>
      </c>
      <c r="AB83" s="121" t="str">
        <f t="shared" si="47"/>
        <v/>
      </c>
      <c r="AC83" s="121">
        <f t="shared" si="48"/>
        <v>1.2077294685991368E-3</v>
      </c>
      <c r="AD83" s="121">
        <f t="shared" si="49"/>
        <v>6.1012812690665035E-3</v>
      </c>
      <c r="AE83" s="121">
        <f t="shared" si="50"/>
        <v>4.0229885057470613E-3</v>
      </c>
      <c r="AF83" s="121">
        <f t="shared" si="51"/>
        <v>4.3722673329170333E-3</v>
      </c>
      <c r="AG83" s="121">
        <f t="shared" si="52"/>
        <v>2.4316109422492745E-3</v>
      </c>
      <c r="AH83" s="121">
        <f t="shared" si="53"/>
        <v>1.1785503830289751E-3</v>
      </c>
      <c r="AI83" s="121">
        <f t="shared" si="54"/>
        <v>2.4570024570023173E-3</v>
      </c>
      <c r="AJ83" s="121">
        <f t="shared" si="55"/>
        <v>3.614457831325267E-3</v>
      </c>
      <c r="AK83" s="121">
        <f t="shared" si="58"/>
        <v>-7.0104233926758693E-3</v>
      </c>
      <c r="AL83" s="121">
        <f t="shared" si="56"/>
        <v>9.6021947873800393E-3</v>
      </c>
    </row>
    <row r="84" spans="12:41" x14ac:dyDescent="0.3">
      <c r="L84" s="115">
        <v>44593</v>
      </c>
      <c r="M84" s="116">
        <v>7018.51</v>
      </c>
      <c r="N84" s="114">
        <v>191.5</v>
      </c>
      <c r="O84" s="114"/>
      <c r="P84" s="114">
        <v>167.4</v>
      </c>
      <c r="Q84" s="114">
        <v>165.7</v>
      </c>
      <c r="R84" s="114">
        <v>175.3</v>
      </c>
      <c r="S84" s="114">
        <v>161.19999999999999</v>
      </c>
      <c r="T84" s="114">
        <v>165.5</v>
      </c>
      <c r="U84" s="114">
        <v>170.3</v>
      </c>
      <c r="V84" s="114">
        <v>164.5</v>
      </c>
      <c r="W84" s="114">
        <v>167.3</v>
      </c>
      <c r="X84" s="114">
        <v>2150.4</v>
      </c>
      <c r="Y84" s="114">
        <v>518.79999999999995</v>
      </c>
      <c r="Z84" s="121">
        <f t="shared" si="57"/>
        <v>0.12337320394192434</v>
      </c>
      <c r="AA84" s="121">
        <f t="shared" si="46"/>
        <v>4.1950707918196719E-3</v>
      </c>
      <c r="AB84" s="121" t="str">
        <f t="shared" si="47"/>
        <v/>
      </c>
      <c r="AC84" s="121">
        <f t="shared" si="48"/>
        <v>9.6501809408926064E-3</v>
      </c>
      <c r="AD84" s="121">
        <f t="shared" si="49"/>
        <v>4.8514251061248202E-3</v>
      </c>
      <c r="AE84" s="121">
        <f t="shared" si="50"/>
        <v>3.4344590726961806E-3</v>
      </c>
      <c r="AF84" s="121">
        <f t="shared" si="51"/>
        <v>2.4875621890545849E-3</v>
      </c>
      <c r="AG84" s="121">
        <f t="shared" si="52"/>
        <v>3.6385688295936585E-3</v>
      </c>
      <c r="AH84" s="121">
        <f t="shared" si="53"/>
        <v>2.3543260741613046E-3</v>
      </c>
      <c r="AI84" s="121">
        <f t="shared" si="54"/>
        <v>7.9656862745098745E-3</v>
      </c>
      <c r="AJ84" s="121">
        <f t="shared" si="55"/>
        <v>4.2016806722690097E-3</v>
      </c>
      <c r="AK84" s="121">
        <f t="shared" si="58"/>
        <v>-1.2076172782164E-3</v>
      </c>
      <c r="AL84" s="121">
        <f t="shared" si="56"/>
        <v>6.987577639751376E-3</v>
      </c>
    </row>
    <row r="85" spans="12:41" x14ac:dyDescent="0.3">
      <c r="L85" s="115">
        <v>44621</v>
      </c>
      <c r="M85" s="116">
        <v>8569.8799999999992</v>
      </c>
      <c r="N85" s="114">
        <v>192.3</v>
      </c>
      <c r="O85" s="114"/>
      <c r="P85" s="114">
        <v>168.9</v>
      </c>
      <c r="Q85" s="114">
        <v>166.5</v>
      </c>
      <c r="R85" s="114">
        <v>176</v>
      </c>
      <c r="S85" s="114">
        <v>162</v>
      </c>
      <c r="T85" s="114">
        <v>166.6</v>
      </c>
      <c r="U85" s="114">
        <v>170.6</v>
      </c>
      <c r="V85" s="114">
        <v>167.4</v>
      </c>
      <c r="W85" s="114">
        <v>168.3</v>
      </c>
      <c r="X85" s="114">
        <v>2179.1000000000004</v>
      </c>
      <c r="Y85" s="114">
        <v>523.70000000000005</v>
      </c>
      <c r="Z85" s="121">
        <f t="shared" si="57"/>
        <v>0.22103979334645088</v>
      </c>
      <c r="AA85" s="121">
        <f t="shared" si="46"/>
        <v>4.177545691906065E-3</v>
      </c>
      <c r="AB85" s="121" t="str">
        <f t="shared" si="47"/>
        <v/>
      </c>
      <c r="AC85" s="121">
        <f t="shared" si="48"/>
        <v>8.9605734767025085E-3</v>
      </c>
      <c r="AD85" s="121">
        <f t="shared" si="49"/>
        <v>4.8280024140012756E-3</v>
      </c>
      <c r="AE85" s="121">
        <f t="shared" si="50"/>
        <v>3.9931545921277154E-3</v>
      </c>
      <c r="AF85" s="121">
        <f t="shared" si="51"/>
        <v>4.9627791563276145E-3</v>
      </c>
      <c r="AG85" s="121">
        <f t="shared" si="52"/>
        <v>6.6465256797582735E-3</v>
      </c>
      <c r="AH85" s="121">
        <f t="shared" si="53"/>
        <v>1.7615971814444094E-3</v>
      </c>
      <c r="AI85" s="121">
        <f t="shared" si="54"/>
        <v>1.7629179331307025E-2</v>
      </c>
      <c r="AJ85" s="121">
        <f t="shared" si="55"/>
        <v>5.977286312014345E-3</v>
      </c>
      <c r="AK85" s="121">
        <f t="shared" si="58"/>
        <v>1.3346354166666793E-2</v>
      </c>
      <c r="AL85" s="121">
        <f t="shared" si="56"/>
        <v>9.44487278334636E-3</v>
      </c>
    </row>
    <row r="86" spans="12:41" x14ac:dyDescent="0.3">
      <c r="L86" s="115">
        <v>44652</v>
      </c>
      <c r="M86" s="116">
        <v>7877.96</v>
      </c>
      <c r="N86" s="114">
        <v>192.8</v>
      </c>
      <c r="O86" s="114"/>
      <c r="P86" s="114">
        <v>173.3</v>
      </c>
      <c r="Q86" s="114">
        <v>167.7</v>
      </c>
      <c r="R86" s="114">
        <v>177</v>
      </c>
      <c r="S86" s="114">
        <v>166.2</v>
      </c>
      <c r="T86" s="114">
        <v>167.2</v>
      </c>
      <c r="U86" s="114">
        <v>170.9</v>
      </c>
      <c r="V86" s="114">
        <v>169</v>
      </c>
      <c r="W86" s="114">
        <v>170.2</v>
      </c>
      <c r="X86" s="114">
        <v>2206.6</v>
      </c>
      <c r="Y86" s="114">
        <v>529.70000000000005</v>
      </c>
      <c r="Z86" s="121">
        <f t="shared" si="57"/>
        <v>-8.0738586771343268E-2</v>
      </c>
      <c r="AA86" s="121">
        <f t="shared" si="46"/>
        <v>2.6001040041601664E-3</v>
      </c>
      <c r="AB86" s="121" t="str">
        <f t="shared" si="47"/>
        <v/>
      </c>
      <c r="AC86" s="121">
        <f t="shared" si="48"/>
        <v>2.6050917702782745E-2</v>
      </c>
      <c r="AD86" s="121">
        <f t="shared" si="49"/>
        <v>7.2072072072071388E-3</v>
      </c>
      <c r="AE86" s="121">
        <f t="shared" si="50"/>
        <v>5.681818181818182E-3</v>
      </c>
      <c r="AF86" s="121">
        <f t="shared" si="51"/>
        <v>2.5925925925925856E-2</v>
      </c>
      <c r="AG86" s="121">
        <f t="shared" si="52"/>
        <v>3.6014405762304583E-3</v>
      </c>
      <c r="AH86" s="121">
        <f t="shared" si="53"/>
        <v>1.7584994138335954E-3</v>
      </c>
      <c r="AI86" s="121">
        <f t="shared" si="54"/>
        <v>9.557945041815976E-3</v>
      </c>
      <c r="AJ86" s="121">
        <f t="shared" si="55"/>
        <v>1.1289364230540565E-2</v>
      </c>
      <c r="AK86" s="121">
        <f t="shared" si="58"/>
        <v>1.2619888944977073E-2</v>
      </c>
      <c r="AL86" s="121">
        <f t="shared" si="56"/>
        <v>1.1456940996753866E-2</v>
      </c>
    </row>
    <row r="87" spans="12:41" x14ac:dyDescent="0.3">
      <c r="L87" s="115">
        <v>44682</v>
      </c>
      <c r="M87" s="116">
        <v>8511.74</v>
      </c>
      <c r="N87" s="114">
        <v>192.9</v>
      </c>
      <c r="O87" s="114"/>
      <c r="P87" s="114">
        <v>175.3</v>
      </c>
      <c r="Q87" s="114">
        <v>168.9</v>
      </c>
      <c r="R87" s="114">
        <v>177.7</v>
      </c>
      <c r="S87" s="114">
        <v>167.1</v>
      </c>
      <c r="T87" s="114">
        <v>167.6</v>
      </c>
      <c r="U87" s="114">
        <v>171.8</v>
      </c>
      <c r="V87" s="114">
        <v>168.5</v>
      </c>
      <c r="W87" s="114">
        <v>170.9</v>
      </c>
      <c r="X87" s="114">
        <v>2226.8000000000002</v>
      </c>
      <c r="Y87" s="114">
        <v>535.5</v>
      </c>
      <c r="Z87" s="121">
        <f t="shared" si="57"/>
        <v>8.0449761105666914E-2</v>
      </c>
      <c r="AA87" s="121">
        <f t="shared" si="46"/>
        <v>5.1867219917009499E-4</v>
      </c>
      <c r="AB87" s="121" t="str">
        <f t="shared" si="47"/>
        <v/>
      </c>
      <c r="AC87" s="121">
        <f t="shared" si="48"/>
        <v>1.1540680900173109E-2</v>
      </c>
      <c r="AD87" s="121">
        <f t="shared" si="49"/>
        <v>7.1556350626119092E-3</v>
      </c>
      <c r="AE87" s="121">
        <f t="shared" si="50"/>
        <v>3.9548022598869413E-3</v>
      </c>
      <c r="AF87" s="121">
        <f t="shared" si="51"/>
        <v>5.4151624548736807E-3</v>
      </c>
      <c r="AG87" s="121">
        <f t="shared" si="52"/>
        <v>2.3923444976076897E-3</v>
      </c>
      <c r="AH87" s="121">
        <f t="shared" si="53"/>
        <v>5.2662375658280025E-3</v>
      </c>
      <c r="AI87" s="121">
        <f t="shared" si="54"/>
        <v>-2.9585798816568047E-3</v>
      </c>
      <c r="AJ87" s="121">
        <f t="shared" si="55"/>
        <v>4.1128084606346484E-3</v>
      </c>
      <c r="AK87" s="121">
        <f t="shared" si="58"/>
        <v>9.1543551164688999E-3</v>
      </c>
      <c r="AL87" s="121">
        <f t="shared" si="56"/>
        <v>1.0949594109873426E-2</v>
      </c>
    </row>
    <row r="88" spans="12:41" x14ac:dyDescent="0.3">
      <c r="L88" s="115">
        <v>44713</v>
      </c>
      <c r="M88" s="116">
        <v>9119.5499999999993</v>
      </c>
      <c r="N88" s="114">
        <v>192.9</v>
      </c>
      <c r="O88" s="114"/>
      <c r="P88" s="114">
        <v>176.7</v>
      </c>
      <c r="Q88" s="114">
        <v>170.3</v>
      </c>
      <c r="R88" s="114">
        <v>178.2</v>
      </c>
      <c r="S88" s="114">
        <v>165.5</v>
      </c>
      <c r="T88" s="114">
        <v>168</v>
      </c>
      <c r="U88" s="114">
        <v>172.6</v>
      </c>
      <c r="V88" s="114">
        <v>169.5</v>
      </c>
      <c r="W88" s="114">
        <v>171</v>
      </c>
      <c r="X88" s="114">
        <v>2248.3000000000002</v>
      </c>
      <c r="Y88" s="114">
        <v>539.79999999999995</v>
      </c>
      <c r="Z88" s="121">
        <f t="shared" si="57"/>
        <v>7.1408431178583878E-2</v>
      </c>
      <c r="AA88" s="121">
        <f t="shared" si="46"/>
        <v>0</v>
      </c>
      <c r="AB88" s="121" t="str">
        <f t="shared" si="47"/>
        <v/>
      </c>
      <c r="AC88" s="121">
        <f t="shared" si="48"/>
        <v>7.9863091842554308E-3</v>
      </c>
      <c r="AD88" s="121">
        <f t="shared" si="49"/>
        <v>8.28892835997635E-3</v>
      </c>
      <c r="AE88" s="121">
        <f t="shared" si="50"/>
        <v>2.8137310073157009E-3</v>
      </c>
      <c r="AF88" s="121">
        <f t="shared" si="51"/>
        <v>-9.5751047277079261E-3</v>
      </c>
      <c r="AG88" s="121">
        <f t="shared" si="52"/>
        <v>2.386634844868769E-3</v>
      </c>
      <c r="AH88" s="121">
        <f t="shared" si="53"/>
        <v>4.6565774155994345E-3</v>
      </c>
      <c r="AI88" s="121">
        <f t="shared" si="54"/>
        <v>5.9347181008902079E-3</v>
      </c>
      <c r="AJ88" s="121">
        <f t="shared" si="55"/>
        <v>5.8513750731418557E-4</v>
      </c>
      <c r="AK88" s="121">
        <f t="shared" si="58"/>
        <v>9.6551104724268005E-3</v>
      </c>
      <c r="AL88" s="121">
        <f t="shared" si="56"/>
        <v>8.0298786181138265E-3</v>
      </c>
    </row>
    <row r="89" spans="12:41" x14ac:dyDescent="0.3">
      <c r="L89" s="115">
        <v>44743</v>
      </c>
      <c r="M89" s="116">
        <v>8366.39</v>
      </c>
      <c r="N89" s="114">
        <v>193.2</v>
      </c>
      <c r="O89" s="114"/>
      <c r="P89" s="114">
        <v>179.6</v>
      </c>
      <c r="Q89" s="114">
        <v>171.3</v>
      </c>
      <c r="R89" s="114">
        <v>178.8</v>
      </c>
      <c r="S89" s="114">
        <v>166.3</v>
      </c>
      <c r="T89" s="114">
        <v>168.6</v>
      </c>
      <c r="U89" s="114">
        <v>174.7</v>
      </c>
      <c r="V89" s="114">
        <v>169.7</v>
      </c>
      <c r="W89" s="114">
        <v>171.8</v>
      </c>
      <c r="X89" s="114">
        <v>2252.5</v>
      </c>
      <c r="Y89" s="114">
        <v>544</v>
      </c>
      <c r="Z89" s="121">
        <f t="shared" si="57"/>
        <v>-8.2587408369930518E-2</v>
      </c>
      <c r="AA89" s="121">
        <f t="shared" si="46"/>
        <v>1.5552099533436129E-3</v>
      </c>
      <c r="AB89" s="121" t="str">
        <f t="shared" si="47"/>
        <v/>
      </c>
      <c r="AC89" s="121">
        <f t="shared" si="48"/>
        <v>1.6411997736276208E-2</v>
      </c>
      <c r="AD89" s="121">
        <f t="shared" si="49"/>
        <v>5.8719906048150319E-3</v>
      </c>
      <c r="AE89" s="121">
        <f t="shared" si="50"/>
        <v>3.3670033670034948E-3</v>
      </c>
      <c r="AF89" s="121">
        <f t="shared" si="51"/>
        <v>4.8338368580061108E-3</v>
      </c>
      <c r="AG89" s="121">
        <f t="shared" si="52"/>
        <v>3.5714285714285375E-3</v>
      </c>
      <c r="AH89" s="121">
        <f t="shared" si="53"/>
        <v>1.2166859791425228E-2</v>
      </c>
      <c r="AI89" s="121">
        <f t="shared" si="54"/>
        <v>1.1799410029497855E-3</v>
      </c>
      <c r="AJ89" s="121">
        <f t="shared" si="55"/>
        <v>4.6783625730994821E-3</v>
      </c>
      <c r="AK89" s="121">
        <f t="shared" si="58"/>
        <v>1.8680781034558635E-3</v>
      </c>
      <c r="AL89" s="121">
        <f t="shared" si="56"/>
        <v>7.7806595035199069E-3</v>
      </c>
    </row>
    <row r="90" spans="12:41" x14ac:dyDescent="0.3">
      <c r="L90" s="115">
        <v>44774</v>
      </c>
      <c r="M90" s="116">
        <v>7634.9</v>
      </c>
      <c r="N90" s="114">
        <v>193.7</v>
      </c>
      <c r="O90" s="114"/>
      <c r="P90" s="114">
        <v>179.1</v>
      </c>
      <c r="Q90" s="114">
        <v>172.3</v>
      </c>
      <c r="R90" s="114">
        <v>179.4</v>
      </c>
      <c r="S90" s="114">
        <v>166.6</v>
      </c>
      <c r="T90" s="114">
        <v>169.3</v>
      </c>
      <c r="U90" s="114">
        <v>175.7</v>
      </c>
      <c r="V90" s="114">
        <v>171.1</v>
      </c>
      <c r="W90" s="114">
        <v>172.6</v>
      </c>
      <c r="X90" s="114">
        <v>2255.7999999999997</v>
      </c>
      <c r="Y90" s="114">
        <v>547.9</v>
      </c>
      <c r="Z90" s="121">
        <f t="shared" si="57"/>
        <v>-8.7431974842195961E-2</v>
      </c>
      <c r="AA90" s="121">
        <f t="shared" si="46"/>
        <v>2.587991718426501E-3</v>
      </c>
      <c r="AB90" s="121" t="str">
        <f t="shared" si="47"/>
        <v/>
      </c>
      <c r="AC90" s="121">
        <f t="shared" si="48"/>
        <v>-2.7839643652561247E-3</v>
      </c>
      <c r="AD90" s="121">
        <f t="shared" si="49"/>
        <v>5.837711617046118E-3</v>
      </c>
      <c r="AE90" s="121">
        <f t="shared" si="50"/>
        <v>3.355704697986545E-3</v>
      </c>
      <c r="AF90" s="121">
        <f t="shared" si="51"/>
        <v>1.8039687312085564E-3</v>
      </c>
      <c r="AG90" s="121">
        <f t="shared" si="52"/>
        <v>4.1518386714117263E-3</v>
      </c>
      <c r="AH90" s="121">
        <f t="shared" si="53"/>
        <v>5.7240984544934172E-3</v>
      </c>
      <c r="AI90" s="121">
        <f t="shared" si="54"/>
        <v>8.2498526812021557E-3</v>
      </c>
      <c r="AJ90" s="121">
        <f t="shared" si="55"/>
        <v>4.6565774155994345E-3</v>
      </c>
      <c r="AK90" s="121">
        <f t="shared" si="58"/>
        <v>1.4650388457268489E-3</v>
      </c>
      <c r="AL90" s="121">
        <f t="shared" si="56"/>
        <v>7.1691176470587816E-3</v>
      </c>
    </row>
    <row r="91" spans="12:41" x14ac:dyDescent="0.3">
      <c r="L91" s="115">
        <v>44805</v>
      </c>
      <c r="M91" s="116">
        <v>7079.45</v>
      </c>
      <c r="N91" s="114">
        <v>194.5</v>
      </c>
      <c r="O91" s="114"/>
      <c r="P91" s="114">
        <v>179.7</v>
      </c>
      <c r="Q91" s="114">
        <v>173.6</v>
      </c>
      <c r="R91" s="114">
        <v>180.2</v>
      </c>
      <c r="S91" s="114">
        <v>166.9</v>
      </c>
      <c r="T91" s="114">
        <v>170</v>
      </c>
      <c r="U91" s="114">
        <v>176.2</v>
      </c>
      <c r="V91" s="114">
        <v>170.8</v>
      </c>
      <c r="W91" s="114">
        <v>173.1</v>
      </c>
      <c r="X91" s="114">
        <v>2267.8000000000002</v>
      </c>
      <c r="Y91" s="114">
        <v>552.5</v>
      </c>
      <c r="Z91" s="121">
        <f t="shared" si="57"/>
        <v>-7.2751444026771778E-2</v>
      </c>
      <c r="AA91" s="121">
        <f t="shared" si="46"/>
        <v>4.1300980898296927E-3</v>
      </c>
      <c r="AB91" s="121" t="str">
        <f t="shared" si="47"/>
        <v/>
      </c>
      <c r="AC91" s="121">
        <f t="shared" si="48"/>
        <v>3.3500837520937707E-3</v>
      </c>
      <c r="AD91" s="121">
        <f t="shared" si="49"/>
        <v>7.5449796865930518E-3</v>
      </c>
      <c r="AE91" s="121">
        <f t="shared" si="50"/>
        <v>4.4593088071347986E-3</v>
      </c>
      <c r="AF91" s="121">
        <f t="shared" si="51"/>
        <v>1.8007202881153144E-3</v>
      </c>
      <c r="AG91" s="121">
        <f t="shared" si="52"/>
        <v>4.1346721795628384E-3</v>
      </c>
      <c r="AH91" s="121">
        <f t="shared" si="53"/>
        <v>2.845759817871372E-3</v>
      </c>
      <c r="AI91" s="121">
        <f t="shared" si="54"/>
        <v>-1.7533606078315779E-3</v>
      </c>
      <c r="AJ91" s="121">
        <f t="shared" si="55"/>
        <v>2.8968713789107765E-3</v>
      </c>
      <c r="AK91" s="121">
        <f t="shared" si="58"/>
        <v>5.3196205337354627E-3</v>
      </c>
      <c r="AL91" s="121">
        <f t="shared" si="56"/>
        <v>8.3956926446432257E-3</v>
      </c>
    </row>
    <row r="92" spans="12:41" x14ac:dyDescent="0.3">
      <c r="L92" s="115">
        <v>44835</v>
      </c>
      <c r="M92" s="116">
        <v>7437.13</v>
      </c>
      <c r="N92" s="114">
        <v>194.9</v>
      </c>
      <c r="O92" s="114"/>
      <c r="P92" s="114">
        <v>180.8</v>
      </c>
      <c r="Q92" s="114">
        <v>174.4</v>
      </c>
      <c r="R92" s="114">
        <v>181.2</v>
      </c>
      <c r="S92" s="114">
        <v>167.4</v>
      </c>
      <c r="T92" s="114">
        <v>170.6</v>
      </c>
      <c r="U92" s="114">
        <v>176.5</v>
      </c>
      <c r="V92" s="114">
        <v>172</v>
      </c>
      <c r="W92" s="114">
        <v>173.9</v>
      </c>
      <c r="X92" s="114">
        <v>2284.5</v>
      </c>
      <c r="Y92" s="114">
        <v>556.4</v>
      </c>
      <c r="Z92" s="121">
        <f t="shared" si="57"/>
        <v>5.0523698874912641E-2</v>
      </c>
      <c r="AA92" s="121">
        <f t="shared" si="46"/>
        <v>2.0565552699229085E-3</v>
      </c>
      <c r="AB92" s="121" t="str">
        <f t="shared" si="47"/>
        <v/>
      </c>
      <c r="AC92" s="121">
        <f t="shared" si="48"/>
        <v>6.1213132999444787E-3</v>
      </c>
      <c r="AD92" s="121">
        <f t="shared" si="49"/>
        <v>4.608294930875642E-3</v>
      </c>
      <c r="AE92" s="121">
        <f t="shared" si="50"/>
        <v>5.5493895671476145E-3</v>
      </c>
      <c r="AF92" s="121">
        <f t="shared" si="51"/>
        <v>2.9958058717795086E-3</v>
      </c>
      <c r="AG92" s="121">
        <f t="shared" si="52"/>
        <v>3.5294117647058491E-3</v>
      </c>
      <c r="AH92" s="121">
        <f t="shared" si="53"/>
        <v>1.7026106696935947E-3</v>
      </c>
      <c r="AI92" s="121">
        <f t="shared" si="54"/>
        <v>7.0257611241217131E-3</v>
      </c>
      <c r="AJ92" s="121">
        <f t="shared" si="55"/>
        <v>4.6216060080878762E-3</v>
      </c>
      <c r="AK92" s="121">
        <f t="shared" si="58"/>
        <v>7.3639650762853063E-3</v>
      </c>
      <c r="AL92" s="121">
        <f t="shared" si="56"/>
        <v>7.0588235294117233E-3</v>
      </c>
    </row>
    <row r="93" spans="12:41" x14ac:dyDescent="0.3">
      <c r="L93" s="115">
        <v>44866</v>
      </c>
      <c r="M93" s="116">
        <v>7150.11</v>
      </c>
      <c r="N93" s="114">
        <v>195.5</v>
      </c>
      <c r="O93" s="114"/>
      <c r="P93" s="114">
        <v>181.9</v>
      </c>
      <c r="Q93" s="114">
        <v>175.5</v>
      </c>
      <c r="R93" s="114">
        <v>182.3</v>
      </c>
      <c r="S93" s="114">
        <v>167.5</v>
      </c>
      <c r="T93" s="114">
        <v>170.8</v>
      </c>
      <c r="U93" s="114">
        <v>176.9</v>
      </c>
      <c r="V93" s="114">
        <v>173.4</v>
      </c>
      <c r="W93" s="114">
        <v>174.6</v>
      </c>
      <c r="X93" s="114">
        <v>2287.6999999999998</v>
      </c>
      <c r="Y93" s="114">
        <v>559.29999999999995</v>
      </c>
      <c r="Z93" s="121">
        <f t="shared" si="57"/>
        <v>-3.8592844282673615E-2</v>
      </c>
      <c r="AA93" s="121">
        <f t="shared" si="46"/>
        <v>3.0785017957926848E-3</v>
      </c>
      <c r="AB93" s="121" t="str">
        <f t="shared" si="47"/>
        <v/>
      </c>
      <c r="AC93" s="121">
        <f>IFERROR((P93-P92)/P92,"")</f>
        <v>6.0840707964601448E-3</v>
      </c>
      <c r="AD93" s="121">
        <f t="shared" si="49"/>
        <v>6.3073394495412518E-3</v>
      </c>
      <c r="AE93" s="121">
        <f t="shared" si="50"/>
        <v>6.070640176600567E-3</v>
      </c>
      <c r="AF93" s="121">
        <f t="shared" si="51"/>
        <v>5.9737156511346663E-4</v>
      </c>
      <c r="AG93" s="121">
        <f t="shared" si="52"/>
        <v>1.1723329425557859E-3</v>
      </c>
      <c r="AH93" s="121">
        <f t="shared" si="53"/>
        <v>2.2662889518413921E-3</v>
      </c>
      <c r="AI93" s="121">
        <f t="shared" si="54"/>
        <v>8.1395348837209631E-3</v>
      </c>
      <c r="AJ93" s="121">
        <f t="shared" si="55"/>
        <v>4.0253018976422576E-3</v>
      </c>
      <c r="AK93" s="121">
        <f t="shared" si="58"/>
        <v>1.4007441453271255E-3</v>
      </c>
      <c r="AL93" s="121">
        <f t="shared" si="56"/>
        <v>5.2120776419841437E-3</v>
      </c>
    </row>
    <row r="94" spans="12:41" x14ac:dyDescent="0.3">
      <c r="L94" s="115">
        <v>44896</v>
      </c>
      <c r="M94" s="116">
        <v>6429.95</v>
      </c>
      <c r="N94" s="114">
        <v>195.9</v>
      </c>
      <c r="O94" s="114"/>
      <c r="P94" s="114">
        <v>182.8</v>
      </c>
      <c r="Q94" s="114">
        <v>176.4</v>
      </c>
      <c r="R94" s="114">
        <v>183.5</v>
      </c>
      <c r="S94" s="114">
        <v>167.8</v>
      </c>
      <c r="T94" s="114">
        <v>171.2</v>
      </c>
      <c r="U94" s="114">
        <v>177.3</v>
      </c>
      <c r="V94" s="114">
        <v>175.7</v>
      </c>
      <c r="W94" s="114">
        <v>175.5</v>
      </c>
      <c r="X94" s="114">
        <v>2277.1</v>
      </c>
      <c r="Y94" s="114">
        <v>561.79999999999995</v>
      </c>
      <c r="Z94" s="121">
        <f t="shared" si="57"/>
        <v>-0.10072012878123551</v>
      </c>
      <c r="AA94" s="121">
        <f t="shared" si="46"/>
        <v>2.0460358056266273E-3</v>
      </c>
      <c r="AB94" s="121" t="str">
        <f t="shared" si="47"/>
        <v/>
      </c>
      <c r="AC94" s="121">
        <f t="shared" ref="AC94:AC99" si="59">IFERROR((P94-P93)/P93,"")</f>
        <v>4.9477735019241654E-3</v>
      </c>
      <c r="AD94" s="121">
        <f t="shared" si="49"/>
        <v>5.1282051282051603E-3</v>
      </c>
      <c r="AE94" s="121">
        <f t="shared" si="50"/>
        <v>6.5825562260010346E-3</v>
      </c>
      <c r="AF94" s="121">
        <f t="shared" si="51"/>
        <v>1.7910447761194709E-3</v>
      </c>
      <c r="AG94" s="121">
        <f t="shared" si="52"/>
        <v>2.3419203747071268E-3</v>
      </c>
      <c r="AH94" s="121">
        <f t="shared" si="53"/>
        <v>2.2611644997173864E-3</v>
      </c>
      <c r="AI94" s="121">
        <f t="shared" si="54"/>
        <v>1.32641291810841E-2</v>
      </c>
      <c r="AJ94" s="121">
        <f t="shared" si="55"/>
        <v>5.1546391752577648E-3</v>
      </c>
      <c r="AK94" s="121">
        <f t="shared" si="58"/>
        <v>-4.6334746688813698E-3</v>
      </c>
      <c r="AL94" s="121">
        <f t="shared" si="56"/>
        <v>4.469873055605221E-3</v>
      </c>
    </row>
    <row r="95" spans="12:41" x14ac:dyDescent="0.3">
      <c r="L95" s="115">
        <v>44927</v>
      </c>
      <c r="M95" s="116">
        <v>6584.69</v>
      </c>
      <c r="N95" s="114">
        <v>196.9</v>
      </c>
      <c r="O95" s="114"/>
      <c r="P95" s="114">
        <v>183.2</v>
      </c>
      <c r="Q95" s="114">
        <v>177.2</v>
      </c>
      <c r="R95" s="114">
        <v>184.7</v>
      </c>
      <c r="S95" s="114">
        <v>168.2</v>
      </c>
      <c r="T95" s="114">
        <v>171.8</v>
      </c>
      <c r="U95" s="114">
        <v>177.8</v>
      </c>
      <c r="V95" s="114">
        <v>178.4</v>
      </c>
      <c r="W95" s="114">
        <v>176.5</v>
      </c>
      <c r="X95" s="114">
        <v>2283.2000000000003</v>
      </c>
      <c r="Y95" s="114">
        <v>563.9</v>
      </c>
      <c r="Z95" s="121">
        <f t="shared" si="57"/>
        <v>2.4065505952612351E-2</v>
      </c>
      <c r="AA95" s="121">
        <f t="shared" si="46"/>
        <v>5.1046452271567124E-3</v>
      </c>
      <c r="AB95" s="121" t="str">
        <f t="shared" si="47"/>
        <v/>
      </c>
      <c r="AC95" s="121">
        <f t="shared" si="59"/>
        <v>2.1881838074397004E-3</v>
      </c>
      <c r="AD95" s="121">
        <f t="shared" si="49"/>
        <v>4.5351473922901524E-3</v>
      </c>
      <c r="AE95" s="121">
        <f t="shared" si="50"/>
        <v>6.539509536784679E-3</v>
      </c>
      <c r="AF95" s="121">
        <f t="shared" si="51"/>
        <v>2.3837902264599357E-3</v>
      </c>
      <c r="AG95" s="121">
        <f t="shared" si="52"/>
        <v>3.5046728971963948E-3</v>
      </c>
      <c r="AH95" s="121">
        <f t="shared" si="53"/>
        <v>2.8200789622109417E-3</v>
      </c>
      <c r="AI95" s="121">
        <f t="shared" si="54"/>
        <v>1.5367103016505505E-2</v>
      </c>
      <c r="AJ95" s="121">
        <f t="shared" si="55"/>
        <v>5.6980056980056983E-3</v>
      </c>
      <c r="AK95" s="121">
        <f t="shared" si="58"/>
        <v>2.678845900487622E-3</v>
      </c>
      <c r="AL95" s="121">
        <f t="shared" si="56"/>
        <v>3.7379850480598487E-3</v>
      </c>
    </row>
    <row r="96" spans="12:41" x14ac:dyDescent="0.3">
      <c r="L96" s="115">
        <v>44958</v>
      </c>
      <c r="M96" s="116">
        <v>6628.99</v>
      </c>
      <c r="N96" s="114">
        <v>198.3</v>
      </c>
      <c r="O96" s="114"/>
      <c r="P96" s="114">
        <v>181.6</v>
      </c>
      <c r="Q96" s="114">
        <v>178.6</v>
      </c>
      <c r="R96" s="114">
        <v>186.6</v>
      </c>
      <c r="S96" s="114">
        <v>169</v>
      </c>
      <c r="T96" s="114">
        <v>172.8</v>
      </c>
      <c r="U96" s="114">
        <v>178.5</v>
      </c>
      <c r="V96" s="114">
        <v>180.7</v>
      </c>
      <c r="W96" s="114">
        <v>177.9</v>
      </c>
      <c r="X96" s="114">
        <v>2265.6999999999998</v>
      </c>
      <c r="Y96" s="114">
        <v>566.6</v>
      </c>
      <c r="Z96" s="121">
        <f t="shared" si="57"/>
        <v>6.7277275012187646E-3</v>
      </c>
      <c r="AA96" s="121">
        <f t="shared" si="46"/>
        <v>7.1102082275266917E-3</v>
      </c>
      <c r="AB96" s="121" t="str">
        <f t="shared" si="47"/>
        <v/>
      </c>
      <c r="AC96" s="121">
        <f t="shared" si="59"/>
        <v>-8.7336244541484417E-3</v>
      </c>
      <c r="AD96" s="121">
        <f t="shared" si="49"/>
        <v>7.9006772009029679E-3</v>
      </c>
      <c r="AE96" s="121">
        <f t="shared" si="50"/>
        <v>1.0286951813752061E-2</v>
      </c>
      <c r="AF96" s="121">
        <f t="shared" si="51"/>
        <v>4.756242568371055E-3</v>
      </c>
      <c r="AG96" s="121">
        <f t="shared" si="52"/>
        <v>5.8207217694994174E-3</v>
      </c>
      <c r="AH96" s="121">
        <f t="shared" si="53"/>
        <v>3.9370078740156838E-3</v>
      </c>
      <c r="AI96" s="121">
        <f t="shared" si="54"/>
        <v>1.2892376681614253E-2</v>
      </c>
      <c r="AJ96" s="121">
        <f t="shared" si="55"/>
        <v>7.932011331444791E-3</v>
      </c>
      <c r="AK96" s="121">
        <f t="shared" si="58"/>
        <v>-7.6646811492643886E-3</v>
      </c>
      <c r="AL96" s="121">
        <f t="shared" si="56"/>
        <v>4.7880829934386334E-3</v>
      </c>
    </row>
    <row r="97" spans="12:38" x14ac:dyDescent="0.3">
      <c r="L97" s="115">
        <v>44986</v>
      </c>
      <c r="M97" s="116">
        <v>6292.9</v>
      </c>
      <c r="N97" s="114">
        <v>198.4</v>
      </c>
      <c r="O97" s="114"/>
      <c r="P97" s="114">
        <v>181.4</v>
      </c>
      <c r="Q97" s="114">
        <v>178.6</v>
      </c>
      <c r="R97" s="114">
        <v>186.6</v>
      </c>
      <c r="S97" s="114">
        <v>169</v>
      </c>
      <c r="T97" s="114">
        <v>172.8</v>
      </c>
      <c r="U97" s="114">
        <v>178.5</v>
      </c>
      <c r="V97" s="114">
        <v>180.7</v>
      </c>
      <c r="W97" s="114">
        <v>177.9</v>
      </c>
      <c r="X97" s="114">
        <v>2265.8000000000002</v>
      </c>
      <c r="Y97" s="114">
        <v>566.6</v>
      </c>
      <c r="Z97" s="121">
        <f t="shared" si="57"/>
        <v>-5.0700031226476455E-2</v>
      </c>
      <c r="AA97" s="121">
        <f t="shared" si="46"/>
        <v>5.0428643469487802E-4</v>
      </c>
      <c r="AB97" s="121" t="str">
        <f t="shared" si="47"/>
        <v/>
      </c>
      <c r="AC97" s="121">
        <f t="shared" si="59"/>
        <v>-1.1013215859030211E-3</v>
      </c>
      <c r="AD97" s="121">
        <f t="shared" si="49"/>
        <v>0</v>
      </c>
      <c r="AE97" s="121">
        <f t="shared" si="50"/>
        <v>0</v>
      </c>
      <c r="AF97" s="121">
        <f t="shared" si="51"/>
        <v>0</v>
      </c>
      <c r="AG97" s="121">
        <f t="shared" si="52"/>
        <v>0</v>
      </c>
      <c r="AH97" s="121">
        <f t="shared" si="53"/>
        <v>0</v>
      </c>
      <c r="AI97" s="121">
        <f t="shared" si="54"/>
        <v>0</v>
      </c>
      <c r="AJ97" s="121">
        <f t="shared" si="55"/>
        <v>0</v>
      </c>
      <c r="AK97" s="121">
        <f t="shared" si="58"/>
        <v>4.4136469965292762E-5</v>
      </c>
      <c r="AL97" s="121">
        <f t="shared" si="56"/>
        <v>0</v>
      </c>
    </row>
    <row r="98" spans="12:38" x14ac:dyDescent="0.3">
      <c r="L98" s="115">
        <v>45017</v>
      </c>
      <c r="M98" s="116">
        <v>6763.43</v>
      </c>
      <c r="N98" s="114">
        <v>199.5</v>
      </c>
      <c r="O98" s="114"/>
      <c r="P98" s="114">
        <v>181.5</v>
      </c>
      <c r="Q98" s="114">
        <v>179.1</v>
      </c>
      <c r="R98" s="114">
        <v>187.2</v>
      </c>
      <c r="S98" s="114">
        <v>169.4</v>
      </c>
      <c r="T98" s="114">
        <v>173.2</v>
      </c>
      <c r="U98" s="114">
        <v>179.4</v>
      </c>
      <c r="V98" s="114">
        <v>183.8</v>
      </c>
      <c r="W98" s="114">
        <v>178.9</v>
      </c>
      <c r="X98" s="114">
        <v>2274.1999999999998</v>
      </c>
      <c r="Y98" s="114">
        <v>568.20000000000005</v>
      </c>
      <c r="Z98" s="121">
        <f t="shared" si="57"/>
        <v>7.4771567957539559E-2</v>
      </c>
      <c r="AA98" s="121">
        <f t="shared" si="46"/>
        <v>5.5443548387096482E-3</v>
      </c>
      <c r="AB98" s="121" t="str">
        <f t="shared" si="47"/>
        <v/>
      </c>
      <c r="AC98" s="121">
        <f t="shared" si="59"/>
        <v>5.5126791620724541E-4</v>
      </c>
      <c r="AD98" s="121">
        <f t="shared" si="49"/>
        <v>2.7995520716685329E-3</v>
      </c>
      <c r="AE98" s="121">
        <f t="shared" si="50"/>
        <v>3.2154340836012558E-3</v>
      </c>
      <c r="AF98" s="121">
        <f t="shared" si="51"/>
        <v>2.3668639053254772E-3</v>
      </c>
      <c r="AG98" s="121">
        <f t="shared" si="52"/>
        <v>2.3148148148146833E-3</v>
      </c>
      <c r="AH98" s="121">
        <f t="shared" si="53"/>
        <v>5.0420168067227206E-3</v>
      </c>
      <c r="AI98" s="121">
        <f t="shared" si="54"/>
        <v>1.7155506364139584E-2</v>
      </c>
      <c r="AJ98" s="121">
        <f t="shared" si="55"/>
        <v>5.6211354693648111E-3</v>
      </c>
      <c r="AK98" s="121">
        <f t="shared" si="58"/>
        <v>3.7072998499424643E-3</v>
      </c>
      <c r="AL98" s="121">
        <f t="shared" si="56"/>
        <v>2.8238616307801317E-3</v>
      </c>
    </row>
    <row r="99" spans="12:38" x14ac:dyDescent="0.3">
      <c r="L99" s="115">
        <v>45047</v>
      </c>
      <c r="M99" s="116">
        <v>6102.52</v>
      </c>
      <c r="N99" s="114">
        <v>199.9</v>
      </c>
      <c r="O99" s="114"/>
      <c r="P99" s="114">
        <v>182.5</v>
      </c>
      <c r="Q99" s="114">
        <v>179.8</v>
      </c>
      <c r="R99" s="114">
        <v>187.8</v>
      </c>
      <c r="S99" s="114">
        <v>169.7</v>
      </c>
      <c r="T99" s="114">
        <v>173.8</v>
      </c>
      <c r="U99" s="114">
        <v>180.3</v>
      </c>
      <c r="V99" s="114">
        <v>184.9</v>
      </c>
      <c r="W99" s="114">
        <v>179.5</v>
      </c>
      <c r="X99" s="114">
        <v>2290.7000000000007</v>
      </c>
      <c r="Y99" s="114">
        <v>569.90000000000009</v>
      </c>
      <c r="Z99" s="121">
        <f t="shared" si="57"/>
        <v>-9.7718169626949611E-2</v>
      </c>
      <c r="AA99" s="121">
        <f t="shared" si="46"/>
        <v>2.0050125313283494E-3</v>
      </c>
      <c r="AB99" s="121" t="str">
        <f t="shared" si="47"/>
        <v/>
      </c>
      <c r="AC99" s="121">
        <f t="shared" si="59"/>
        <v>5.5096418732782371E-3</v>
      </c>
      <c r="AD99" s="121">
        <f t="shared" si="49"/>
        <v>3.9084310441095315E-3</v>
      </c>
      <c r="AE99" s="121">
        <f t="shared" si="50"/>
        <v>3.2051282051283269E-3</v>
      </c>
      <c r="AF99" s="121">
        <f t="shared" si="51"/>
        <v>1.7709563164107611E-3</v>
      </c>
      <c r="AG99" s="121">
        <f t="shared" si="52"/>
        <v>3.4642032332564826E-3</v>
      </c>
      <c r="AH99" s="121">
        <f t="shared" si="53"/>
        <v>5.0167224080267872E-3</v>
      </c>
      <c r="AI99" s="121">
        <f t="shared" si="54"/>
        <v>5.9847660500543754E-3</v>
      </c>
      <c r="AJ99" s="121">
        <f t="shared" si="55"/>
        <v>3.3538289547232771E-3</v>
      </c>
      <c r="AK99" s="121">
        <f t="shared" si="58"/>
        <v>7.2552985665292899E-3</v>
      </c>
      <c r="AL99" s="121">
        <f t="shared" si="56"/>
        <v>2.9919042590637896E-3</v>
      </c>
    </row>
    <row r="100" spans="12:38" ht="15" thickBot="1" x14ac:dyDescent="0.35">
      <c r="AA100" s="122">
        <f>CORREL($Z71:$Z99,AA71:AA99)</f>
        <v>0.18191233835211731</v>
      </c>
      <c r="AB100" s="122">
        <v>0</v>
      </c>
      <c r="AC100" s="122">
        <f t="shared" ref="AC100" si="60">CORREL($Z71:$Z99,AC71:AC99)</f>
        <v>0.17432650641901179</v>
      </c>
      <c r="AD100" s="122">
        <f t="shared" ref="AD100" si="61">CORREL($Z71:$Z99,AD71:AD99)</f>
        <v>-3.2169723912000542E-2</v>
      </c>
      <c r="AE100" s="122">
        <f t="shared" ref="AE100" si="62">CORREL($Z71:$Z99,AE71:AE99)</f>
        <v>6.5776572807824035E-2</v>
      </c>
      <c r="AF100" s="122">
        <f t="shared" ref="AF100" si="63">CORREL($Z71:$Z99,AF71:AF99)</f>
        <v>9.6819184512375187E-2</v>
      </c>
      <c r="AG100" s="122">
        <f t="shared" ref="AG100" si="64">CORREL($Z71:$Z99,AG71:AG99)</f>
        <v>0.31480473862239544</v>
      </c>
      <c r="AH100" s="122">
        <f t="shared" ref="AH100" si="65">CORREL($Z71:$Z99,AH71:AH99)</f>
        <v>-0.12642029355702353</v>
      </c>
      <c r="AI100" s="122">
        <f t="shared" ref="AI100" si="66">CORREL($Z71:$Z99,AI71:AI99)</f>
        <v>1.3545114942996109E-2</v>
      </c>
      <c r="AJ100" s="122">
        <f t="shared" ref="AJ100" si="67">CORREL($Z71:$Z99,AJ71:AJ99)</f>
        <v>5.474807905811449E-2</v>
      </c>
      <c r="AK100" s="122">
        <f t="shared" ref="AK100" si="68">CORREL($Z71:$Z99,AK71:AK99)</f>
        <v>3.5630086118031264E-2</v>
      </c>
      <c r="AL100" s="122">
        <f t="shared" ref="AL100" si="69">CORREL($Z71:$Z99,AL71:AL99)</f>
        <v>9.3228497453206577E-2</v>
      </c>
    </row>
    <row r="101" spans="12:38" ht="15" thickTop="1" x14ac:dyDescent="0.3"/>
  </sheetData>
  <phoneticPr fontId="4" type="noConversion"/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EB3B2-C150-4795-A153-6D1A4DA2D4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Raw Data</vt:lpstr>
      <vt:lpstr>Objectives</vt:lpstr>
      <vt:lpstr>Notes</vt:lpstr>
      <vt:lpstr>Connections</vt:lpstr>
      <vt:lpstr>Communication_1</vt:lpstr>
      <vt:lpstr>EDA &amp; Analysis_1</vt:lpstr>
      <vt:lpstr>Communication_2</vt:lpstr>
      <vt:lpstr>EDA &amp; Analysis_2</vt:lpstr>
      <vt:lpstr>Communication_3</vt:lpstr>
      <vt:lpstr>EDA &amp; Analysis_3</vt:lpstr>
      <vt:lpstr>Communication_4</vt:lpstr>
      <vt:lpstr>EDA &amp; Analysis_4</vt:lpstr>
      <vt:lpstr>Communication_5</vt:lpstr>
      <vt:lpstr>EDA &amp; Analysis_5</vt:lpstr>
      <vt:lpstr>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Sharief</dc:creator>
  <cp:lastModifiedBy>Muhammad Umar Shaik</cp:lastModifiedBy>
  <dcterms:created xsi:type="dcterms:W3CDTF">2024-09-06T09:55:03Z</dcterms:created>
  <dcterms:modified xsi:type="dcterms:W3CDTF">2025-06-17T07:35:54Z</dcterms:modified>
</cp:coreProperties>
</file>