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10" yWindow="-110" windowWidth="19420" windowHeight="12460" activeTab="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44525"/>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F3" i="3" a="1"/>
  <c r="AF3" i="3" l="1"/>
  <c r="Y2" i="3" a="1"/>
  <c r="Y2" i="3" s="1"/>
  <c r="V2" i="3"/>
  <c r="T25" i="3"/>
  <c r="T41" i="3"/>
  <c r="T24" i="3"/>
  <c r="T26" i="3"/>
  <c r="T23" i="3"/>
  <c r="T40" i="3"/>
  <c r="T33" i="3"/>
  <c r="T32" i="3"/>
  <c r="T42" i="3"/>
  <c r="T34" i="3"/>
  <c r="T39" i="3"/>
  <c r="T31" i="3"/>
  <c r="T38" i="3"/>
  <c r="T30" i="3"/>
  <c r="T45" i="3"/>
  <c r="T37" i="3"/>
  <c r="T29" i="3"/>
  <c r="T44" i="3"/>
  <c r="T36" i="3"/>
  <c r="T28" i="3"/>
  <c r="T22" i="3"/>
  <c r="T43" i="3"/>
  <c r="T35" i="3"/>
  <c r="T27" i="3"/>
  <c r="E6" i="3"/>
  <c r="AH7" i="3" l="1"/>
  <c r="AH6" i="3"/>
  <c r="AH5" i="3"/>
  <c r="AH4" i="3"/>
  <c r="AG7" i="3"/>
  <c r="AG6" i="3"/>
  <c r="AG5" i="3"/>
  <c r="AG4" i="3"/>
  <c r="AF7" i="3"/>
  <c r="AF6" i="3"/>
  <c r="AF5" i="3"/>
  <c r="AF4" i="3"/>
  <c r="Z11" i="3"/>
  <c r="Z10" i="3"/>
  <c r="Z9" i="3"/>
  <c r="Z8" i="3"/>
  <c r="Z7" i="3"/>
  <c r="Z6" i="3"/>
  <c r="Z5" i="3"/>
  <c r="Z4" i="3"/>
  <c r="Z3" i="3"/>
  <c r="Y11" i="3"/>
  <c r="Y10" i="3"/>
  <c r="Y9" i="3"/>
  <c r="Y8" i="3"/>
  <c r="Y7" i="3"/>
  <c r="Y6" i="3"/>
  <c r="Y5" i="3"/>
  <c r="Y4" i="3"/>
  <c r="Y3" i="3"/>
  <c r="W21" i="3"/>
  <c r="W20" i="3"/>
  <c r="W19" i="3"/>
  <c r="W18" i="3"/>
  <c r="W17" i="3"/>
  <c r="W16" i="3"/>
  <c r="W15" i="3"/>
  <c r="W14" i="3"/>
  <c r="W13" i="3"/>
  <c r="W12" i="3"/>
  <c r="W11" i="3"/>
  <c r="W10" i="3"/>
  <c r="W9" i="3"/>
  <c r="W8" i="3"/>
  <c r="W7" i="3"/>
  <c r="W6" i="3"/>
  <c r="W5" i="3"/>
  <c r="W4" i="3"/>
  <c r="W3" i="3"/>
  <c r="V21" i="3"/>
  <c r="T21" i="3" s="1"/>
  <c r="V20" i="3"/>
  <c r="V19" i="3"/>
  <c r="V18" i="3"/>
  <c r="V17" i="3"/>
  <c r="V16" i="3"/>
  <c r="V15" i="3"/>
  <c r="V14" i="3"/>
  <c r="V13" i="3"/>
  <c r="V12" i="3"/>
  <c r="V11" i="3"/>
  <c r="V10" i="3"/>
  <c r="V9" i="3"/>
  <c r="V8" i="3"/>
  <c r="V7" i="3"/>
  <c r="V6" i="3"/>
  <c r="V5" i="3"/>
  <c r="V4" i="3"/>
  <c r="V3" i="3"/>
  <c r="U21" i="3"/>
  <c r="U20" i="3"/>
  <c r="U19" i="3"/>
  <c r="U18" i="3"/>
  <c r="U17" i="3"/>
  <c r="U16" i="3"/>
  <c r="U15" i="3"/>
  <c r="U14" i="3"/>
  <c r="U13" i="3"/>
  <c r="U12" i="3"/>
  <c r="U11" i="3"/>
  <c r="U10" i="3"/>
  <c r="U9" i="3"/>
  <c r="U8" i="3"/>
  <c r="U7" i="3"/>
  <c r="U6" i="3"/>
  <c r="U5" i="3"/>
  <c r="U4" i="3"/>
  <c r="U3" i="3"/>
  <c r="AH1" i="3" l="1"/>
  <c r="T4" i="3"/>
  <c r="T8" i="3"/>
  <c r="T12" i="3"/>
  <c r="T16" i="3"/>
  <c r="T20" i="3"/>
  <c r="T5" i="3"/>
  <c r="T9" i="3"/>
  <c r="T13" i="3"/>
  <c r="T17" i="3"/>
  <c r="T6" i="3"/>
  <c r="T10" i="3"/>
  <c r="T14" i="3"/>
  <c r="T18" i="3"/>
  <c r="T3" i="3"/>
  <c r="T7" i="3"/>
  <c r="T11" i="3"/>
  <c r="T15" i="3"/>
  <c r="T19" i="3"/>
  <c r="AG1" i="3"/>
  <c r="T2" i="3"/>
  <c r="U1" i="3" l="1"/>
  <c r="V1" i="3"/>
  <c r="W1"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<sst xmlns="http://schemas.openxmlformats.org/spreadsheetml/2006/main" count="1850" uniqueCount="142">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</sst>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0" borderId="0" xfId="0" applyNumberFormat="1"/>
    <xf numFmtId="0" fontId="0" fillId="0" borderId="0" xfId="0" applyFill="1"/>
  </cellXfs>
  <cellStyles count="1">
    <cellStyle name="Normal" xfId="0" builtinId="0"/>
  </cellStyles>
  <dxfs count="48">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alignment wrapText="1"/>
    </dxf>
    <dxf>
      <alignment wrapText="1"/>
    </dxf>
    <dxf>
      <alignment wrapText="1"/>
    </dxf>
    <dxf>
      <alignment wrapText="1"/>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scheme val="none"/>
      </font>
      <fill>
        <patternFill>
          <bgColor theme="1" tint="0.14996795556505021"/>
        </patternFill>
      </fill>
      <border diagonalUp="0" diagonalDown="0">
        <left/>
        <right/>
        <top/>
        <bottom/>
        <vertical/>
        <horizontal/>
      </border>
    </dxf>
    <dxf>
      <font>
        <b val="0"/>
        <i val="0"/>
        <sz val="9"/>
        <color rgb="FFFF5050"/>
        <name val="Arial Black"/>
        <scheme val="none"/>
      </font>
      <fill>
        <patternFill>
          <bgColor theme="1" tint="0.14996795556505021"/>
        </patternFill>
      </fill>
      <border diagonalUp="0" diagonalDown="0">
        <left/>
        <right/>
        <top/>
        <bottom/>
        <vertical/>
        <horizontal/>
      </border>
    </dxf>
    <dxf>
      <font>
        <b val="0"/>
        <i val="0"/>
        <sz val="10"/>
        <color theme="0"/>
        <name val="Arial Black"/>
        <scheme val="none"/>
      </font>
      <fill>
        <patternFill>
          <bgColor theme="8"/>
        </patternFill>
      </fill>
      <border diagonalUp="0" diagonalDown="0">
        <left/>
        <right/>
        <top/>
        <bottom/>
        <vertical/>
        <horizontal/>
      </border>
    </dxf>
    <dxf>
      <font>
        <sz val="9"/>
        <color theme="0"/>
        <name val="Arial"/>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tableStyleElement type="wholeTable" dxfId="47"/>
      <tableStyleElement type="headerRow" dxfId="46"/>
    </tableStyle>
    <tableStyle name="SLICER " pivot="0" table="0" count="10">
      <tableStyleElement type="wholeTable" dxfId="45"/>
      <tableStyleElement type="headerRow" dxfId="44"/>
    </tableStyle>
    <tableStyle name="SLICER 2" pivot="0" table="0" count="10">
      <tableStyleElement type="wholeTable" dxfId="43"/>
      <tableStyleElement type="headerRow" dxfId="42"/>
    </tableStyle>
    <tableStyle name="SLICER 3" pivot="0" table="0" count="10">
      <tableStyleElement type="wholeTable" dxfId="41"/>
      <tableStyleElement type="headerRow" dxfId="40"/>
    </tableStyle>
    <tableStyle name="Slicer Style 1" pivot="0" table="0" count="0"/>
    <tableStyle name="Slicer Style 2" pivot="0" table="0" count="1">
      <tableStyleElement type="wholeTable" dxfId="39"/>
    </tableStyle>
    <tableStyle name="Slicer Style 3" pivot="0" table="0" count="1">
      <tableStyleElement type="wholeTable" dxfId="38"/>
    </tableStyle>
    <tableStyle name="Slicer Style 4" pivot="0" table="0" count="1"/>
    <tableStyle name="Slicer Style 5" pivot="0" table="0" count="1">
      <tableStyleElement type="wholeTable" dxfId="37"/>
    </tableStyle>
    <tableStyle name="Slicer Style 6" pivot="0" table="0" count="1">
      <tableStyleElement type="wholeTable" dxfId="36"/>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pivotFmt>
      <c:pivotFmt>
        <c:idx val="1"/>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Analysis!$A$2:$A$16</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Analysis!$B$2:$B$16</c:f>
              <c:numCache>
                <c:formatCode>[$$-409]#,##0.00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xmlns:c16r2="http://schemas.microsoft.com/office/drawing/2015/06/chart">
            <c:ext xmlns:c16="http://schemas.microsoft.com/office/drawing/2014/chart" uri="{C3380CC4-5D6E-409C-BE32-E72D297353CC}">
              <c16:uniqueId val="{00000000-F61C-4162-BF17-D8A3210BD788}"/>
            </c:ext>
          </c:extLst>
        </c:ser>
        <c:dLbls>
          <c:showLegendKey val="0"/>
          <c:showVal val="0"/>
          <c:showCatName val="0"/>
          <c:showSerName val="0"/>
          <c:showPercent val="0"/>
          <c:showBubbleSize val="0"/>
        </c:dLbls>
        <c:axId val="230436864"/>
        <c:axId val="230438400"/>
      </c:areaChart>
      <c:catAx>
        <c:axId val="2304368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0438400"/>
        <c:crosses val="autoZero"/>
        <c:auto val="1"/>
        <c:lblAlgn val="ctr"/>
        <c:lblOffset val="100"/>
        <c:noMultiLvlLbl val="0"/>
      </c:catAx>
      <c:valAx>
        <c:axId val="230438400"/>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0436864"/>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xmlns:c16r2="http://schemas.microsoft.com/office/drawing/2015/06/char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layout/>
              <c:tx>
                <c:rich>
                  <a:bodyPr/>
                  <a:lstStyle/>
                  <a:p>
                    <a:fld id="{45E9B1B2-B127-47CC-BB64-D27507D72AC4}" type="CELLRANGE">
                      <a:rPr lang="en-US"/>
                      <a:pPr/>
                      <a:t>[CELLRANGE]</a:t>
                    </a:fld>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3-DC4E-42E5-8805-E7C6C3C32798}"/>
                </c:ext>
              </c:extLst>
            </c:dLbl>
            <c:dLbl>
              <c:idx val="2"/>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4-DC4E-42E5-8805-E7C6C3C32798}"/>
                </c:ext>
              </c:extLst>
            </c:dLbl>
            <c:dLbl>
              <c:idx val="3"/>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5-DC4E-42E5-8805-E7C6C3C32798}"/>
                </c:ext>
              </c:extLst>
            </c:dLbl>
            <c:dLbl>
              <c:idx val="4"/>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6-DC4E-42E5-8805-E7C6C3C32798}"/>
                </c:ext>
              </c:extLst>
            </c:dLbl>
            <c:dLbl>
              <c:idx val="5"/>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7-DC4E-42E5-8805-E7C6C3C32798}"/>
                </c:ext>
              </c:extLst>
            </c:dLbl>
            <c:dLbl>
              <c:idx val="6"/>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8-DC4E-42E5-8805-E7C6C3C32798}"/>
                </c:ext>
              </c:extLst>
            </c:dLbl>
            <c:dLbl>
              <c:idx val="7"/>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9-DC4E-42E5-8805-E7C6C3C32798}"/>
                </c:ext>
              </c:extLst>
            </c:dLbl>
            <c:dLbl>
              <c:idx val="8"/>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A-DC4E-42E5-8805-E7C6C3C32798}"/>
                </c:ext>
              </c:extLst>
            </c:dLbl>
            <c:dLbl>
              <c:idx val="9"/>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B-DC4E-42E5-8805-E7C6C3C32798}"/>
                </c:ext>
              </c:extLst>
            </c:dLbl>
            <c:dLbl>
              <c:idx val="10"/>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C-DC4E-42E5-8805-E7C6C3C32798}"/>
                </c:ext>
              </c:extLst>
            </c:dLbl>
            <c:dLbl>
              <c:idx val="11"/>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xmlns:c16r2="http://schemas.microsoft.com/office/drawing/2015/06/char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30489088"/>
        <c:axId val="231217792"/>
      </c:barChart>
      <c:catAx>
        <c:axId val="230489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31217792"/>
        <c:crosses val="autoZero"/>
        <c:auto val="1"/>
        <c:lblAlgn val="ctr"/>
        <c:lblOffset val="100"/>
        <c:noMultiLvlLbl val="0"/>
      </c:catAx>
      <c:valAx>
        <c:axId val="231217792"/>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3048908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Product03</c:v>
                </c:pt>
                <c:pt idx="2">
                  <c:v>Product04</c:v>
                </c:pt>
                <c:pt idx="3">
                  <c:v>Product06</c:v>
                </c:pt>
                <c:pt idx="4">
                  <c:v>Product13</c:v>
                </c:pt>
                <c:pt idx="5">
                  <c:v>Product14</c:v>
                </c:pt>
                <c:pt idx="6">
                  <c:v>Product20</c:v>
                </c:pt>
                <c:pt idx="7">
                  <c:v>Product23</c:v>
                </c:pt>
                <c:pt idx="8">
                  <c:v>Product24</c:v>
                </c:pt>
                <c:pt idx="9">
                  <c:v>Product25</c:v>
                </c:pt>
              </c:strCache>
            </c:strRef>
          </c:cat>
          <c:val>
            <c:numRef>
              <c:f>Analysis!$Z$2:$Z$11</c:f>
              <c:numCache>
                <c:formatCode>[$$-409]#,##0</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xmlns:c16r2="http://schemas.microsoft.com/office/drawing/2015/06/char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231250176"/>
        <c:axId val="231294080"/>
      </c:barChart>
      <c:catAx>
        <c:axId val="23125017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1294080"/>
        <c:crosses val="autoZero"/>
        <c:auto val="1"/>
        <c:lblAlgn val="ctr"/>
        <c:lblOffset val="100"/>
        <c:noMultiLvlLbl val="0"/>
      </c:catAx>
      <c:valAx>
        <c:axId val="231294080"/>
        <c:scaling>
          <c:orientation val="minMax"/>
        </c:scaling>
        <c:delete val="1"/>
        <c:axPos val="b"/>
        <c:numFmt formatCode="[$$-409]#,##0" sourceLinked="1"/>
        <c:majorTickMark val="none"/>
        <c:minorTickMark val="none"/>
        <c:tickLblPos val="nextTo"/>
        <c:crossAx val="2312501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c:spPr>
        <c:marker>
          <c:symbol val="none"/>
        </c:marker>
        <c:dLbl>
          <c:idx val="0"/>
          <c:layout/>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xmlns:c16r2="http://schemas.microsoft.com/office/drawing/2015/06/char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xmlns:c16r2="http://schemas.microsoft.com/office/drawing/2015/06/char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xmlns:c16r2="http://schemas.microsoft.com/office/drawing/2015/06/char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Analysis!$AK$2:$AK$4</c:f>
              <c:strCache>
                <c:ptCount val="3"/>
                <c:pt idx="0">
                  <c:v>Direct Sales</c:v>
                </c:pt>
                <c:pt idx="1">
                  <c:v>Online</c:v>
                </c:pt>
                <c:pt idx="2">
                  <c:v>Wholesaler</c:v>
                </c:pt>
              </c:strCache>
            </c:strRef>
          </c:cat>
          <c:val>
            <c:numRef>
              <c:f>Analysis!$AL$2:$AL$4</c:f>
              <c:numCache>
                <c:formatCode>General</c:formatCode>
                <c:ptCount val="3"/>
                <c:pt idx="0">
                  <c:v>7974.0199999999995</c:v>
                </c:pt>
                <c:pt idx="1">
                  <c:v>5161.6399999999994</c:v>
                </c:pt>
                <c:pt idx="2">
                  <c:v>4629.6799999999994</c:v>
                </c:pt>
              </c:numCache>
            </c:numRef>
          </c:val>
          <c:extLst xmlns:c16r2="http://schemas.microsoft.com/office/drawing/2015/06/char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dLbls>
          <c:cat>
            <c:strRef>
              <c:f>Analysis!$AN$2:$AN$3</c:f>
              <c:strCache>
                <c:ptCount val="2"/>
                <c:pt idx="0">
                  <c:v>Cash</c:v>
                </c:pt>
                <c:pt idx="1">
                  <c:v>Online</c:v>
                </c:pt>
              </c:strCache>
            </c:strRef>
          </c:cat>
          <c:val>
            <c:numRef>
              <c:f>Analysis!$AO$2:$AO$3</c:f>
              <c:numCache>
                <c:formatCode>General</c:formatCode>
                <c:ptCount val="2"/>
                <c:pt idx="0">
                  <c:v>8601.26</c:v>
                </c:pt>
                <c:pt idx="1">
                  <c:v>9164.08</c:v>
                </c:pt>
              </c:numCache>
            </c:numRef>
          </c:val>
          <c:extLst xmlns:c16r2="http://schemas.microsoft.com/office/drawing/2015/06/char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Analysis!$A$2:$A$16</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Analysis!$B$2:$B$16</c:f>
              <c:numCache>
                <c:formatCode>[$$-409]#,##0.00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xmlns:c16r2="http://schemas.microsoft.com/office/drawing/2015/06/chart">
            <c:ext xmlns:c16="http://schemas.microsoft.com/office/drawing/2014/chart" uri="{C3380CC4-5D6E-409C-BE32-E72D297353CC}">
              <c16:uniqueId val="{00000000-A7B1-4007-9AC7-E0D1C7B45723}"/>
            </c:ext>
          </c:extLst>
        </c:ser>
        <c:dLbls>
          <c:showLegendKey val="0"/>
          <c:showVal val="0"/>
          <c:showCatName val="0"/>
          <c:showSerName val="0"/>
          <c:showPercent val="0"/>
          <c:showBubbleSize val="0"/>
        </c:dLbls>
        <c:axId val="232312832"/>
        <c:axId val="232314368"/>
      </c:areaChart>
      <c:catAx>
        <c:axId val="2323128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232314368"/>
        <c:crosses val="autoZero"/>
        <c:auto val="1"/>
        <c:lblAlgn val="ctr"/>
        <c:lblOffset val="100"/>
        <c:noMultiLvlLbl val="0"/>
      </c:catAx>
      <c:valAx>
        <c:axId val="232314368"/>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32312832"/>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0855616105171605"/>
          <c:h val="0.144834460393081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xmlns:c16r2="http://schemas.microsoft.com/office/drawing/2015/06/char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layout/>
              <c:tx>
                <c:rich>
                  <a:bodyPr/>
                  <a:lstStyle/>
                  <a:p>
                    <a:fld id="{9CD08E02-E6F7-4423-B5CC-1AADD793BB71}" type="CELLRANGE">
                      <a:rPr lang="en-US"/>
                      <a:pPr/>
                      <a:t>[CELLRANGE]</a:t>
                    </a:fld>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2-9C68-4721-9F92-F284CBB8557C}"/>
                </c:ext>
              </c:extLst>
            </c:dLbl>
            <c:dLbl>
              <c:idx val="2"/>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3-9C68-4721-9F92-F284CBB8557C}"/>
                </c:ext>
              </c:extLst>
            </c:dLbl>
            <c:dLbl>
              <c:idx val="3"/>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4-9C68-4721-9F92-F284CBB8557C}"/>
                </c:ext>
              </c:extLst>
            </c:dLbl>
            <c:dLbl>
              <c:idx val="4"/>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5-9C68-4721-9F92-F284CBB8557C}"/>
                </c:ext>
              </c:extLst>
            </c:dLbl>
            <c:dLbl>
              <c:idx val="5"/>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6-9C68-4721-9F92-F284CBB8557C}"/>
                </c:ext>
              </c:extLst>
            </c:dLbl>
            <c:dLbl>
              <c:idx val="6"/>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7-9C68-4721-9F92-F284CBB8557C}"/>
                </c:ext>
              </c:extLst>
            </c:dLbl>
            <c:dLbl>
              <c:idx val="7"/>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8-9C68-4721-9F92-F284CBB8557C}"/>
                </c:ext>
              </c:extLst>
            </c:dLbl>
            <c:dLbl>
              <c:idx val="8"/>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9-9C68-4721-9F92-F284CBB8557C}"/>
                </c:ext>
              </c:extLst>
            </c:dLbl>
            <c:dLbl>
              <c:idx val="9"/>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A-9C68-4721-9F92-F284CBB8557C}"/>
                </c:ext>
              </c:extLst>
            </c:dLbl>
            <c:dLbl>
              <c:idx val="10"/>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B-9C68-4721-9F92-F284CBB8557C}"/>
                </c:ext>
              </c:extLst>
            </c:dLbl>
            <c:dLbl>
              <c:idx val="11"/>
              <c:layout/>
              <c:tx>
                <c:rich>
                  <a:bodyPr/>
                  <a:lstStyle/>
                  <a:p>
                    <a:endParaRPr lang="en-IN"/>
                  </a:p>
                </c:rich>
              </c:tx>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xForSave val="1"/>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xmlns:c16r2="http://schemas.microsoft.com/office/drawing/2015/06/char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32822272"/>
        <c:axId val="232825984"/>
      </c:barChart>
      <c:catAx>
        <c:axId val="232822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32825984"/>
        <c:crosses val="autoZero"/>
        <c:auto val="1"/>
        <c:lblAlgn val="ctr"/>
        <c:lblOffset val="100"/>
        <c:noMultiLvlLbl val="0"/>
      </c:catAx>
      <c:valAx>
        <c:axId val="232825984"/>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328222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Product03</c:v>
                </c:pt>
                <c:pt idx="2">
                  <c:v>Product04</c:v>
                </c:pt>
                <c:pt idx="3">
                  <c:v>Product06</c:v>
                </c:pt>
                <c:pt idx="4">
                  <c:v>Product13</c:v>
                </c:pt>
                <c:pt idx="5">
                  <c:v>Product14</c:v>
                </c:pt>
                <c:pt idx="6">
                  <c:v>Product20</c:v>
                </c:pt>
                <c:pt idx="7">
                  <c:v>Product23</c:v>
                </c:pt>
                <c:pt idx="8">
                  <c:v>Product24</c:v>
                </c:pt>
                <c:pt idx="9">
                  <c:v>Product25</c:v>
                </c:pt>
              </c:strCache>
            </c:strRef>
          </c:cat>
          <c:val>
            <c:numRef>
              <c:f>Analysis!$Z$2:$Z$11</c:f>
              <c:numCache>
                <c:formatCode>[$$-409]#,##0</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xmlns:c16r2="http://schemas.microsoft.com/office/drawing/2015/06/char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232448000"/>
        <c:axId val="232450688"/>
      </c:barChart>
      <c:catAx>
        <c:axId val="23244800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232450688"/>
        <c:crosses val="autoZero"/>
        <c:auto val="1"/>
        <c:lblAlgn val="ctr"/>
        <c:lblOffset val="100"/>
        <c:noMultiLvlLbl val="0"/>
      </c:catAx>
      <c:valAx>
        <c:axId val="232450688"/>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24480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c:spPr>
        <c:marker>
          <c:symbol val="none"/>
        </c:marker>
        <c:dLbl>
          <c:idx val="0"/>
          <c:layout/>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xmlns:c16r2="http://schemas.microsoft.com/office/drawing/2015/06/char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xmlns:c16r2="http://schemas.microsoft.com/office/drawing/2015/06/char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xmlns:c16r2="http://schemas.microsoft.com/office/drawing/2015/06/chart">
              <c:ext xmlns:c16="http://schemas.microsoft.com/office/drawing/2014/chart" uri="{C3380CC4-5D6E-409C-BE32-E72D297353CC}">
                <c16:uniqueId val="{00000005-AA4D-4D34-B48E-6240D2D8BF4A}"/>
              </c:ext>
            </c:extLst>
          </c:dPt>
          <c:dLbls>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dLbls>
          <c:cat>
            <c:strRef>
              <c:f>Analysis!$AK$2:$AK$4</c:f>
              <c:strCache>
                <c:ptCount val="3"/>
                <c:pt idx="0">
                  <c:v>Direct Sales</c:v>
                </c:pt>
                <c:pt idx="1">
                  <c:v>Online</c:v>
                </c:pt>
                <c:pt idx="2">
                  <c:v>Wholesaler</c:v>
                </c:pt>
              </c:strCache>
            </c:strRef>
          </c:cat>
          <c:val>
            <c:numRef>
              <c:f>Analysis!$AL$2:$AL$4</c:f>
              <c:numCache>
                <c:formatCode>General</c:formatCode>
                <c:ptCount val="3"/>
                <c:pt idx="0">
                  <c:v>7974.0199999999995</c:v>
                </c:pt>
                <c:pt idx="1">
                  <c:v>5161.6399999999994</c:v>
                </c:pt>
                <c:pt idx="2">
                  <c:v>4629.6799999999994</c:v>
                </c:pt>
              </c:numCache>
            </c:numRef>
          </c:val>
          <c:extLst xmlns:c16r2="http://schemas.microsoft.com/office/drawing/2015/06/char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marker>
          <c:symbol val="none"/>
        </c:marker>
        <c:dLbl>
          <c:idx val="0"/>
          <c:layout/>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dLbls>
          <c:cat>
            <c:strRef>
              <c:f>Analysis!$AN$2:$AN$3</c:f>
              <c:strCache>
                <c:ptCount val="2"/>
                <c:pt idx="0">
                  <c:v>Cash</c:v>
                </c:pt>
                <c:pt idx="1">
                  <c:v>Online</c:v>
                </c:pt>
              </c:strCache>
            </c:strRef>
          </c:cat>
          <c:val>
            <c:numRef>
              <c:f>Analysis!$AO$2:$AO$3</c:f>
              <c:numCache>
                <c:formatCode>General</c:formatCode>
                <c:ptCount val="2"/>
                <c:pt idx="0">
                  <c:v>8601.26</c:v>
                </c:pt>
                <c:pt idx="1">
                  <c:v>9164.08</c:v>
                </c:pt>
              </c:numCache>
            </c:numRef>
          </c:val>
          <c:extLst xmlns:c16r2="http://schemas.microsoft.com/office/drawing/2015/06/char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7.png"/><Relationship Id="rId18" Type="http://schemas.openxmlformats.org/officeDocument/2006/relationships/image" Target="../media/image18.svg"/><Relationship Id="rId26" Type="http://schemas.openxmlformats.org/officeDocument/2006/relationships/chart" Target="../charts/chart9.xml"/><Relationship Id="rId3" Type="http://schemas.openxmlformats.org/officeDocument/2006/relationships/image" Target="../media/image2.png"/><Relationship Id="rId21" Type="http://schemas.openxmlformats.org/officeDocument/2006/relationships/image" Target="../media/image11.png"/><Relationship Id="rId7" Type="http://schemas.openxmlformats.org/officeDocument/2006/relationships/image" Target="../media/image4.png"/><Relationship Id="rId12" Type="http://schemas.openxmlformats.org/officeDocument/2006/relationships/image" Target="../media/image12.svg"/><Relationship Id="rId17" Type="http://schemas.openxmlformats.org/officeDocument/2006/relationships/image" Target="../media/image9.png"/><Relationship Id="rId25"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6.png"/><Relationship Id="rId24" Type="http://schemas.openxmlformats.org/officeDocument/2006/relationships/chart" Target="../charts/chart7.xml"/><Relationship Id="rId5" Type="http://schemas.openxmlformats.org/officeDocument/2006/relationships/image" Target="../media/image3.png"/><Relationship Id="rId15" Type="http://schemas.openxmlformats.org/officeDocument/2006/relationships/image" Target="../media/image8.png"/><Relationship Id="rId23"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5.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xmlns=""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807720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xmlns=""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7</xdr:col>
      <xdr:colOff>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xmlns=""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xmlns=""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xmlns=""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355600</xdr:colOff>
          <xdr:row>18</xdr:row>
          <xdr:rowOff>25400</xdr:rowOff>
        </xdr:from>
        <xdr:to>
          <xdr:col>8</xdr:col>
          <xdr:colOff>806450</xdr:colOff>
          <xdr:row>19</xdr:row>
          <xdr:rowOff>50800</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355600</xdr:colOff>
          <xdr:row>18</xdr:row>
          <xdr:rowOff>25400</xdr:rowOff>
        </xdr:from>
        <xdr:to>
          <xdr:col>7</xdr:col>
          <xdr:colOff>806450</xdr:colOff>
          <xdr:row>19</xdr:row>
          <xdr:rowOff>50800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12700</xdr:rowOff>
        </xdr:from>
        <xdr:to>
          <xdr:col>8</xdr:col>
          <xdr:colOff>1289050</xdr:colOff>
          <xdr:row>19</xdr:row>
          <xdr:rowOff>69850</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177800</xdr:rowOff>
        </xdr:from>
        <xdr:to>
          <xdr:col>23</xdr:col>
          <xdr:colOff>603250</xdr:colOff>
          <xdr:row>24</xdr:row>
          <xdr:rowOff>76200</xdr:rowOff>
        </xdr:to>
        <xdr:sp macro="" textlink="">
          <xdr:nvSpPr>
            <xdr:cNvPr id="1030" name="Scroll Bar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xmlns=""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xmlns=""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6</xdr:col>
      <xdr:colOff>0</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xmlns=""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xmlns=""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
            </a:graphicData>
          </a:graphic>
        </xdr:graphicFrame>
      </mc:Choice>
      <mc:Fallback>
        <xdr:sp macro="" textlink="">
          <xdr:nvSpPr>
            <xdr:cNvPr id="3" name="Rectangle 2"/>
            <xdr:cNvSpPr>
              <a:spLocks noTextEdit="1"/>
            </xdr:cNvSpPr>
          </xdr:nvSpPr>
          <xdr:spPr>
            <a:xfrm>
              <a:off x="26014680" y="1828800"/>
              <a:ext cx="662940" cy="1097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xmlns=""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
            </a:graphicData>
          </a:graphic>
        </xdr:graphicFrame>
      </mc:Choice>
      <mc:Fallback>
        <xdr:sp macro="" textlink="">
          <xdr:nvSpPr>
            <xdr:cNvPr id="6" name="Rectangle 5"/>
            <xdr:cNvSpPr>
              <a:spLocks noTextEdit="1"/>
            </xdr:cNvSpPr>
          </xdr:nvSpPr>
          <xdr:spPr>
            <a:xfrm>
              <a:off x="25016460" y="2011680"/>
              <a:ext cx="2941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21</xdr:col>
      <xdr:colOff>60960</xdr:colOff>
      <xdr:row>32</xdr:row>
      <xdr:rowOff>121920</xdr:rowOff>
    </xdr:to>
    <xdr:grpSp>
      <xdr:nvGrpSpPr>
        <xdr:cNvPr id="31" name="Group 30">
          <a:extLst>
            <a:ext uri="{FF2B5EF4-FFF2-40B4-BE49-F238E27FC236}">
              <a16:creationId xmlns:a16="http://schemas.microsoft.com/office/drawing/2014/main" xmlns="" id="{00000000-0008-0000-0100-00001F000000}"/>
            </a:ext>
          </a:extLst>
        </xdr:cNvPr>
        <xdr:cNvGrpSpPr/>
      </xdr:nvGrpSpPr>
      <xdr:grpSpPr>
        <a:xfrm>
          <a:off x="0" y="45720"/>
          <a:ext cx="12862560" cy="5905500"/>
          <a:chOff x="0" y="48347"/>
          <a:chExt cx="12329160" cy="6950126"/>
        </a:xfrm>
      </xdr:grpSpPr>
      <xdr:sp macro="" textlink="">
        <xdr:nvSpPr>
          <xdr:cNvPr id="2" name="Rectangle: Rounded Corners 1">
            <a:extLst>
              <a:ext uri="{FF2B5EF4-FFF2-40B4-BE49-F238E27FC236}">
                <a16:creationId xmlns:a16="http://schemas.microsoft.com/office/drawing/2014/main" xmlns="" id="{00000000-0008-0000-0100-000002000000}"/>
              </a:ext>
            </a:extLst>
          </xdr:cNvPr>
          <xdr:cNvSpPr/>
        </xdr:nvSpPr>
        <xdr:spPr>
          <a:xfrm>
            <a:off x="0" y="48347"/>
            <a:ext cx="12329160" cy="6950126"/>
          </a:xfrm>
          <a:prstGeom prst="roundRect">
            <a:avLst>
              <a:gd name="adj" fmla="val 1495"/>
            </a:avLst>
          </a:prstGeom>
          <a:gradFill flip="none" rotWithShape="1">
            <a:gsLst>
              <a:gs pos="0">
                <a:schemeClr val="accent6">
                  <a:lumMod val="67000"/>
                  <a:alpha val="90000"/>
                </a:schemeClr>
              </a:gs>
              <a:gs pos="48000">
                <a:schemeClr val="accent6">
                  <a:lumMod val="97000"/>
                  <a:lumOff val="3000"/>
                  <a:alpha val="90000"/>
                </a:schemeClr>
              </a:gs>
              <a:gs pos="100000">
                <a:schemeClr val="accent6">
                  <a:alpha val="90000"/>
                  <a:lumMod val="67000"/>
                  <a:lumOff val="33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xmlns="" id="{00000000-0008-0000-01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xmlns="" id="{00000000-0008-0000-0100-000003000000}"/>
              </a:ext>
            </a:extLst>
          </xdr:cNvPr>
          <xdr:cNvSpPr/>
        </xdr:nvSpPr>
        <xdr:spPr>
          <a:xfrm>
            <a:off x="1568048" y="4518032"/>
            <a:ext cx="5580000" cy="2340000"/>
          </a:xfrm>
          <a:prstGeom prst="roundRect">
            <a:avLst>
              <a:gd name="adj" fmla="val 49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xmlns="" id="{00000000-0008-0000-0100-000004000000}"/>
              </a:ext>
            </a:extLst>
          </xdr:cNvPr>
          <xdr:cNvSpPr/>
        </xdr:nvSpPr>
        <xdr:spPr>
          <a:xfrm>
            <a:off x="1677924" y="2050548"/>
            <a:ext cx="3240000" cy="2343806"/>
          </a:xfrm>
          <a:prstGeom prst="roundRect">
            <a:avLst>
              <a:gd name="adj" fmla="val 45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xmlns="" id="{00000000-0008-0000-0100-000005000000}"/>
              </a:ext>
            </a:extLst>
          </xdr:cNvPr>
          <xdr:cNvSpPr/>
        </xdr:nvSpPr>
        <xdr:spPr>
          <a:xfrm>
            <a:off x="9139059"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xmlns="" id="{00000000-0008-0000-0100-000006000000}"/>
              </a:ext>
            </a:extLst>
          </xdr:cNvPr>
          <xdr:cNvSpPr/>
        </xdr:nvSpPr>
        <xdr:spPr>
          <a:xfrm>
            <a:off x="10611288"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xmlns="" id="{00000000-0008-0000-01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xmlns="" id="{00000000-0008-0000-0100-000008000000}"/>
              </a:ext>
            </a:extLst>
          </xdr:cNvPr>
          <xdr:cNvSpPr/>
        </xdr:nvSpPr>
        <xdr:spPr>
          <a:xfrm>
            <a:off x="147484" y="300430"/>
            <a:ext cx="4860000" cy="696954"/>
          </a:xfrm>
          <a:prstGeom prst="roundRect">
            <a:avLst>
              <a:gd name="adj" fmla="val 57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xmlns="" id="{00000000-0008-0000-0100-000009000000}"/>
              </a:ext>
            </a:extLst>
          </xdr:cNvPr>
          <xdr:cNvSpPr/>
        </xdr:nvSpPr>
        <xdr:spPr>
          <a:xfrm>
            <a:off x="5114501" y="270705"/>
            <a:ext cx="690224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xmlns="" id="{00000000-0008-0000-01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xmlns="" id="{00000000-0008-0000-01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xmlns="" id="{00000000-0008-0000-01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xmlns="" id="{00000000-0008-0000-01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xmlns="" id="{00000000-0008-0000-01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xmlns="" id="{00000000-0008-0000-01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xmlns="" id="{00000000-0008-0000-0100-000011000000}"/>
              </a:ext>
            </a:extLst>
          </xdr:cNvPr>
          <xdr:cNvSpPr/>
        </xdr:nvSpPr>
        <xdr:spPr>
          <a:xfrm>
            <a:off x="7327168" y="2043468"/>
            <a:ext cx="1620000" cy="2357966"/>
          </a:xfrm>
          <a:prstGeom prst="roundRect">
            <a:avLst>
              <a:gd name="adj" fmla="val 359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xmlns="" id="{00000000-0008-0000-0100-000012000000}"/>
              </a:ext>
            </a:extLst>
          </xdr:cNvPr>
          <xdr:cNvSpPr/>
        </xdr:nvSpPr>
        <xdr:spPr>
          <a:xfrm>
            <a:off x="7327168" y="4543439"/>
            <a:ext cx="1620000" cy="2340000"/>
          </a:xfrm>
          <a:prstGeom prst="roundRect">
            <a:avLst>
              <a:gd name="adj" fmla="val 54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xmlns="" id="{00000000-0008-0000-0100-000013000000}"/>
              </a:ext>
            </a:extLst>
          </xdr:cNvPr>
          <xdr:cNvSpPr/>
        </xdr:nvSpPr>
        <xdr:spPr>
          <a:xfrm>
            <a:off x="9300396" y="1146683"/>
            <a:ext cx="1080000" cy="1944595"/>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xmlns="" id="{00000000-0008-0000-0100-000014000000}"/>
              </a:ext>
            </a:extLst>
          </xdr:cNvPr>
          <xdr:cNvSpPr/>
        </xdr:nvSpPr>
        <xdr:spPr>
          <a:xfrm>
            <a:off x="10795200" y="1310644"/>
            <a:ext cx="1080000" cy="174462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xmlns="" id="{00000000-0008-0000-0100-000015000000}"/>
              </a:ext>
            </a:extLst>
          </xdr:cNvPr>
          <xdr:cNvSpPr/>
        </xdr:nvSpPr>
        <xdr:spPr>
          <a:xfrm>
            <a:off x="9126288" y="3173948"/>
            <a:ext cx="2889000" cy="3698055"/>
          </a:xfrm>
          <a:prstGeom prst="roundRect">
            <a:avLst>
              <a:gd name="adj" fmla="val 39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xmlns="" id="{00000000-0008-0000-01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xmlns="" id="{00000000-0008-0000-0100-000017000000}"/>
              </a:ext>
            </a:extLst>
          </xdr:cNvPr>
          <xdr:cNvSpPr/>
        </xdr:nvSpPr>
        <xdr:spPr>
          <a:xfrm>
            <a:off x="10935951" y="1359802"/>
            <a:ext cx="747600" cy="147939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00000000-0008-0000-0100-000018000000}"/>
              </a:ext>
            </a:extLst>
          </xdr:cNvPr>
          <xdr:cNvSpPr/>
        </xdr:nvSpPr>
        <xdr:spPr>
          <a:xfrm>
            <a:off x="5007484" y="2043468"/>
            <a:ext cx="2167053" cy="2340000"/>
          </a:xfrm>
          <a:prstGeom prst="roundRect">
            <a:avLst>
              <a:gd name="adj" fmla="val 36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xmlns="" id="{00000000-0008-0000-01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xmlns="" id="{00000000-0008-0000-01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xmlns="" id="{00000000-0008-0000-01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xmlns="" id="{00000000-0008-0000-01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xmlns="" id="{00000000-0008-0000-01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xmlns="" id="{00000000-0008-0000-01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xmlns="" id="{00000000-0008-0000-0100-00003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xmlns=""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xmlns=""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xmlns=""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xmlns=""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xmlns=""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xmlns="" id="{00000000-0008-0000-0100-00003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xmlns=""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xmlns="" id="{00000000-0008-0000-0100-00003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xmlns=""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xmlns="" id="{00000000-0008-0000-0100-000041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xmlns="" r:embed="rId16"/>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xmlns=""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xmlns=""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xmlns="" id="{00000000-0008-0000-0100-000045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xmlns=""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xmlns=""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xmlns=""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xmlns=""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xmlns=""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xmlns=""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xmlns=""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xmlns=""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xmlns=""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xmlns=""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xmlns=""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xmlns=""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xmlns=""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$17,765</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xmlns=""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$2,502</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xmlns=""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16%</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xmlns=""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xmlns=""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xmlns=""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xmlns=""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Product42</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xmlns=""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20</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xmlns=""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xmlns=""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$3,240</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xmlns=""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#N/A</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xmlns=""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#N/A</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xmlns=""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xmlns=""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xmlns=""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xmlns=""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xmlns=""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292100</xdr:colOff>
          <xdr:row>40</xdr:row>
          <xdr:rowOff>69850</xdr:rowOff>
        </xdr:from>
        <xdr:to>
          <xdr:col>14</xdr:col>
          <xdr:colOff>127000</xdr:colOff>
          <xdr:row>41</xdr:row>
          <xdr:rowOff>101600</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241300</xdr:colOff>
          <xdr:row>10</xdr:row>
          <xdr:rowOff>6350</xdr:rowOff>
        </xdr:from>
        <xdr:to>
          <xdr:col>4</xdr:col>
          <xdr:colOff>431800</xdr:colOff>
          <xdr:row>11</xdr:row>
          <xdr:rowOff>76200</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241300</xdr:colOff>
          <xdr:row>10</xdr:row>
          <xdr:rowOff>69850</xdr:rowOff>
        </xdr:from>
        <xdr:to>
          <xdr:col>5</xdr:col>
          <xdr:colOff>419100</xdr:colOff>
          <xdr:row>11</xdr:row>
          <xdr:rowOff>44450</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584200</xdr:colOff>
          <xdr:row>34</xdr:row>
          <xdr:rowOff>63500</xdr:rowOff>
        </xdr:from>
        <xdr:to>
          <xdr:col>10</xdr:col>
          <xdr:colOff>387350</xdr:colOff>
          <xdr:row>35</xdr:row>
          <xdr:rowOff>114300</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10</xdr:row>
          <xdr:rowOff>50800</xdr:rowOff>
        </xdr:from>
        <xdr:to>
          <xdr:col>7</xdr:col>
          <xdr:colOff>120650</xdr:colOff>
          <xdr:row>11</xdr:row>
          <xdr:rowOff>76200</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xmlns=""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
            </a:graphicData>
          </a:graphic>
        </xdr:graphicFrame>
      </mc:Choice>
      <mc:Fallback>
        <xdr:sp macro="" textlink="">
          <xdr:nvSpPr>
            <xdr:cNvPr id="32" name="Rectangle 31"/>
            <xdr:cNvSpPr>
              <a:spLocks noTextEdit="1"/>
            </xdr:cNvSpPr>
          </xdr:nvSpPr>
          <xdr:spPr>
            <a:xfrm>
              <a:off x="9534445" y="3040379"/>
              <a:ext cx="3002185" cy="276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xmlns=""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349250</xdr:colOff>
          <xdr:row>12</xdr:row>
          <xdr:rowOff>0</xdr:rowOff>
        </xdr:from>
        <xdr:to>
          <xdr:col>8</xdr:col>
          <xdr:colOff>577850</xdr:colOff>
          <xdr:row>19</xdr:row>
          <xdr:rowOff>139700</xdr:rowOff>
        </xdr:to>
        <xdr:sp macro="" textlink="">
          <xdr:nvSpPr>
            <xdr:cNvPr id="4108" name="Scroll Bar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xmlns=""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xmlns=""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xmlns=""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xmlns=""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xmlns=""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xmlns=""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havana Joshi" refreshedDate="45027.876306712962" createdVersion="8" refreshedVersion="8" minRefreshableVersion="3" recordCount="52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1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13"/>
  </rowFields>
  <rowItems count="15">
    <i>
      <x/>
    </i>
    <i>
      <x v="1"/>
    </i>
    <i>
      <x v="2"/>
    </i>
    <i>
      <x v="3"/>
    </i>
    <i>
      <x v="8"/>
    </i>
    <i>
      <x v="10"/>
    </i>
    <i>
      <x v="11"/>
    </i>
    <i>
      <x v="17"/>
    </i>
    <i>
      <x v="18"/>
    </i>
    <i>
      <x v="19"/>
    </i>
    <i>
      <x v="20"/>
    </i>
    <i>
      <x v="24"/>
    </i>
    <i>
      <x v="25"/>
    </i>
    <i>
      <x v="26"/>
    </i>
    <i>
      <x v="27"/>
    </i>
  </rowItems>
  <colItems count="1">
    <i/>
  </colItems>
  <dataFields count="1">
    <dataField name="Sum of Total Selling Value" fld="12" baseField="0" baseItem="0" numFmtId="165"/>
  </dataFields>
  <formats count="2">
    <format dxfId="29">
      <pivotArea dataOnly="0" outline="0" axis="axisValues" fieldPosition="0"/>
    </format>
    <format dxfId="2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30">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32">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14"/>
  </rowFields>
  <rowItems count="1">
    <i>
      <x/>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21"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2">
    <field x="6"/>
    <field x="8"/>
  </rowFields>
  <rowItems count="20">
    <i>
      <x/>
    </i>
    <i>
      <x v="2"/>
    </i>
    <i>
      <x v="3"/>
    </i>
    <i>
      <x v="5"/>
    </i>
    <i>
      <x v="12"/>
    </i>
    <i>
      <x v="13"/>
    </i>
    <i>
      <x v="19"/>
    </i>
    <i>
      <x v="22"/>
    </i>
    <i>
      <x v="23"/>
    </i>
    <i>
      <x v="24"/>
    </i>
    <i>
      <x v="28"/>
    </i>
    <i>
      <x v="30"/>
    </i>
    <i>
      <x v="31"/>
    </i>
    <i>
      <x v="33"/>
    </i>
    <i>
      <x v="34"/>
    </i>
    <i>
      <x v="36"/>
    </i>
    <i>
      <x v="37"/>
    </i>
    <i>
      <x v="39"/>
    </i>
    <i>
      <x v="41"/>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s="1"/>
        <i x="1"/>
        <i x="2"/>
        <i x="3"/>
        <i x="4"/>
        <i x="5"/>
        <i x="6"/>
        <i x="7"/>
        <i x="8"/>
        <i x="9"/>
        <i x="10"/>
        <i x="1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YMENT MODE" cache="Slicer_PAYMENT_MODE" caption="PAYMENT MODE" rowHeight="234950"/>
  <slicer name="Year" cache="Slicer_Year" caption="Year" rowHeight="234950"/>
  <slicer name="Month" cache="Slicer_Month" caption="Month" columnCount="12" rowHeight="234950"/>
  <slicer name="SALE TYPE"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AYMENT MODE 2" cache="Slicer_PAYMENT_MODE" caption="PAYMENT MODE" style="SLICER" rowHeight="234950"/>
  <slicer name="Year 1" cache="Slicer_Year" caption="Year" style="SLICER" rowHeight="234950"/>
  <slicer name="Month 1" cache="Slicer_Month" caption="Month" columnCount="12" style="SLICER" rowHeight="234950"/>
  <slicer name="SALE TYPE 1" cache="Slicer_SALE_TYPE" caption="SALE TYPE" style="SLICER" rowHeight="234950"/>
</slicers>
</file>

<file path=xl/tables/table1.xml><?xml version="1.0" encoding="utf-8"?>
<table xmlns="http://schemas.openxmlformats.org/spreadsheetml/2006/main" id="2" name="InputData" displayName="InputData" ref="A1:P528" totalsRowShown="0" headerRowDxfId="27" headerRowBorderDxfId="26">
  <autoFilter ref="A1:P528"/>
  <sortState ref="A2:E527">
    <sortCondition ref="A1:A527"/>
  </sortState>
  <tableColumns count="16">
    <tableColumn id="1" name="DATE" dataDxfId="25"/>
    <tableColumn id="3" name="PRODUCT ID" dataDxfId="24"/>
    <tableColumn id="2" name="QUANTITY" dataDxfId="23"/>
    <tableColumn id="4" name="SALE TYPE" dataDxfId="22"/>
    <tableColumn id="5" name="PAYMENT MODE" dataDxfId="21"/>
    <tableColumn id="6" name="DISCOUNT %" dataDxfId="20"/>
    <tableColumn id="7" name="PRODUCT" dataDxfId="19">
      <calculatedColumnFormula>VLOOKUP(InputData[[#This Row],[PRODUCT ID]],MasterData[],2,0)</calculatedColumnFormula>
    </tableColumn>
    <tableColumn id="8" name="CATEGORY" dataDxfId="18">
      <calculatedColumnFormula>VLOOKUP(InputData[[#This Row],[PRODUCT ID]],MasterData[],3,0)</calculatedColumnFormula>
    </tableColumn>
    <tableColumn id="9" name="UOM" dataDxfId="17">
      <calculatedColumnFormula>VLOOKUP(InputData[[#This Row],[PRODUCT ID]],MasterData[],4,0)</calculatedColumnFormula>
    </tableColumn>
    <tableColumn id="10" name="BUYING PRIZE" dataDxfId="16">
      <calculatedColumnFormula>VLOOKUP(InputData[[#This Row],[PRODUCT ID]],MasterData[],5,0)</calculatedColumnFormula>
    </tableColumn>
    <tableColumn id="11" name="SELLING PRICE" dataDxfId="15">
      <calculatedColumnFormula>VLOOKUP(InputData[[#This Row],[PRODUCT ID]],MasterData[],6,0)</calculatedColumnFormula>
    </tableColumn>
    <tableColumn id="12" name="Total Buying Value" dataDxfId="14">
      <calculatedColumnFormula>InputData[[#This Row],[BUYING PRIZE]]*InputData[[#This Row],[QUANTITY]]</calculatedColumnFormula>
    </tableColumn>
    <tableColumn id="13" name="Total Selling Value" dataDxfId="13">
      <calculatedColumnFormula>InputData[[#This Row],[SELLING PRICE]]*InputData[[#This Row],[QUANTITY]]*(1-InputData[[#This Row],[DISCOUNT %]])</calculatedColumnFormula>
    </tableColumn>
    <tableColumn id="14" name="Day" dataDxfId="12">
      <calculatedColumnFormula>DAY(InputData[[#This Row],[DATE]])</calculatedColumnFormula>
    </tableColumn>
    <tableColumn id="15" name="Month" dataDxfId="11">
      <calculatedColumnFormula>TEXT(InputData[[#This Row],[DATE]],"mmm")</calculatedColumnFormula>
    </tableColumn>
    <tableColumn id="16"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G46" totalsRowShown="0" headerRowDxfId="9" dataDxfId="7" headerRowBorderDxfId="8">
  <autoFilter ref="A1:G46"/>
  <tableColumns count="7">
    <tableColumn id="1" name="PRODUCT ID" dataDxfId="6"/>
    <tableColumn id="2" name="PRODUCT" dataDxfId="5"/>
    <tableColumn id="3" name="CATEGORY" dataDxfId="4"/>
    <tableColumn id="4" name="UOM" dataDxfId="3"/>
    <tableColumn id="5" name="BUYING PRIZE" dataDxfId="2"/>
    <tableColumn id="6" name="SELLING PRICE" dataDxfId="1"/>
    <tableColumn id="8" name="Column1" dataDxfId="0">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AO45"/>
  <sheetViews>
    <sheetView topLeftCell="AG1" workbookViewId="0">
      <selection activeCell="H12" sqref="H12"/>
    </sheetView>
  </sheetViews>
  <sheetFormatPr defaultRowHeight="14.5" x14ac:dyDescent="0.35"/>
  <cols>
    <col min="1" max="1" width="12.54296875" bestFit="1" customWidth="1"/>
    <col min="2" max="2" width="11.6328125" bestFit="1" customWidth="1"/>
    <col min="3" max="3" width="4.90625" customWidth="1"/>
    <col min="4" max="4" width="23.453125" bestFit="1" customWidth="1"/>
    <col min="5" max="5" width="23.08984375" bestFit="1" customWidth="1"/>
    <col min="6" max="6" width="8.54296875" customWidth="1"/>
    <col min="7" max="7" width="12.54296875" bestFit="1" customWidth="1"/>
    <col min="8" max="8" width="23.453125" bestFit="1" customWidth="1"/>
    <col min="9" max="9" width="23.08984375" bestFit="1" customWidth="1"/>
    <col min="10" max="10" width="8.6328125" customWidth="1"/>
    <col min="11" max="11" width="12.453125" customWidth="1"/>
    <col min="12" max="12" width="13.1796875" customWidth="1"/>
    <col min="13" max="13" width="13.08984375" customWidth="1"/>
    <col min="14" max="14" width="11.453125" customWidth="1"/>
    <col min="16" max="16" width="12.54296875" customWidth="1"/>
    <col min="17" max="17" width="23.08984375" bestFit="1" customWidth="1"/>
    <col min="18" max="18" width="16.36328125" bestFit="1" customWidth="1"/>
    <col min="19" max="19" width="9" customWidth="1"/>
    <col min="20" max="20" width="8.08984375" customWidth="1"/>
    <col min="21" max="21" width="11.36328125" customWidth="1"/>
    <col min="24" max="24" width="11.54296875" customWidth="1"/>
    <col min="25" max="25" width="11.6328125" customWidth="1"/>
    <col min="27" max="27" width="11.54296875" customWidth="1"/>
    <col min="28" max="28" width="11.81640625" customWidth="1"/>
    <col min="29" max="29" width="12.54296875" bestFit="1" customWidth="1"/>
    <col min="30" max="30" width="11.6328125" bestFit="1" customWidth="1"/>
    <col min="31" max="31" width="8.36328125" customWidth="1"/>
    <col min="32" max="32" width="10.36328125" customWidth="1"/>
    <col min="33" max="34" width="11.90625" customWidth="1"/>
    <col min="35" max="35" width="11.6328125" customWidth="1"/>
    <col min="36" max="36" width="12.54296875" customWidth="1"/>
    <col min="37" max="37" width="12.54296875" bestFit="1" customWidth="1"/>
    <col min="38" max="38" width="23.08984375" bestFit="1" customWidth="1"/>
    <col min="40" max="40" width="12.54296875" bestFit="1" customWidth="1"/>
    <col min="41" max="41" width="23.08984375" bestFit="1" customWidth="1"/>
  </cols>
  <sheetData>
    <row r="1" spans="1:41" ht="28.75" x14ac:dyDescent="0.3">
      <c r="A1" s="9" t="s">
        <v>119</v>
      </c>
      <c r="B1" s="11" t="s">
        <v>120</v>
      </c>
      <c r="D1" t="s">
        <v>121</v>
      </c>
      <c r="E1" t="s">
        <v>120</v>
      </c>
      <c r="G1" s="9" t="s">
        <v>119</v>
      </c>
      <c r="H1" t="s">
        <v>121</v>
      </c>
      <c r="I1" t="s">
        <v>120</v>
      </c>
      <c r="L1" t="b">
        <v>1</v>
      </c>
      <c r="M1" t="b">
        <v>1</v>
      </c>
      <c r="N1" t="b">
        <v>1</v>
      </c>
      <c r="P1" s="9" t="s">
        <v>119</v>
      </c>
      <c r="Q1" t="s">
        <v>120</v>
      </c>
      <c r="R1" t="s">
        <v>134</v>
      </c>
      <c r="U1" t="str">
        <f ca="1">VLOOKUP(1,T:W,2,0)</f>
        <v>Product42</v>
      </c>
      <c r="V1" s="13">
        <f ca="1">VLOOKUP(1,T:W,3,0)</f>
        <v>3240</v>
      </c>
      <c r="W1">
        <f ca="1">VLOOKUP(1,T:W,4,0)</f>
        <v>20</v>
      </c>
      <c r="Y1">
        <v>1</v>
      </c>
      <c r="Z1">
        <f>COUNT(R:R)-9</f>
        <v>11</v>
      </c>
      <c r="AA1">
        <f>MIN(Y1:Z1)</f>
        <v>1</v>
      </c>
      <c r="AC1" s="9" t="s">
        <v>119</v>
      </c>
      <c r="AD1" s="11" t="s">
        <v>120</v>
      </c>
      <c r="AE1" s="11"/>
      <c r="AG1" t="e">
        <f ca="1">VLOOKUP(1,AF:AH,2,0)</f>
        <v>#N/A</v>
      </c>
      <c r="AH1" s="13" t="e">
        <f ca="1">VLOOKUP(1,AF:AH,3,0)</f>
        <v>#N/A</v>
      </c>
      <c r="AK1" s="9" t="s">
        <v>119</v>
      </c>
      <c r="AL1" s="11" t="s">
        <v>120</v>
      </c>
      <c r="AN1" s="9" t="s">
        <v>119</v>
      </c>
      <c r="AO1" s="11" t="s">
        <v>120</v>
      </c>
    </row>
    <row r="2" spans="1:41" ht="14.4" x14ac:dyDescent="0.3">
      <c r="A2" s="10">
        <v>1</v>
      </c>
      <c r="B2" s="8">
        <v>1412.64</v>
      </c>
      <c r="D2" s="14">
        <v>15263</v>
      </c>
      <c r="E2" s="14">
        <v>17765.34</v>
      </c>
      <c r="G2" s="10" t="s">
        <v>122</v>
      </c>
      <c r="H2" s="14">
        <v>15263</v>
      </c>
      <c r="I2" s="14">
        <v>17765.34</v>
      </c>
      <c r="K2" t="s">
        <v>117</v>
      </c>
      <c r="L2" t="s">
        <v>138</v>
      </c>
      <c r="M2" t="s">
        <v>139</v>
      </c>
      <c r="N2" t="s">
        <v>140</v>
      </c>
      <c r="P2" s="10" t="s">
        <v>7</v>
      </c>
      <c r="Q2" s="14">
        <v>727.16</v>
      </c>
      <c r="R2" s="14">
        <v>7</v>
      </c>
      <c r="T2">
        <f ca="1">RANK(V2,V2:V45)</f>
        <v>10</v>
      </c>
      <c r="U2" t="str" cm="1">
        <f t="array" aca="1" ref="U2:U21" ca="1">OFFSET($P$1,1,0,COUNT($Q:$Q))</f>
        <v>Product01</v>
      </c>
      <c r="V2" s="13" cm="1">
        <f t="array" aca="1" ref="V2:V21" ca="1">OFFSET($P$1,1,1,COUNT($Q:$Q))</f>
        <v>727.16</v>
      </c>
      <c r="W2" cm="1">
        <f t="array" aca="1" ref="W2:W21" ca="1">OFFSET($P$1,1,2,COUNT($Q:$Q))</f>
        <v>7</v>
      </c>
      <c r="Y2" t="str" cm="1">
        <f t="array" aca="1" ref="Y2:Y11" ca="1">OFFSET($P$1,$AA$1,0,10)</f>
        <v>Product01</v>
      </c>
      <c r="Z2" s="13" cm="1">
        <f t="array" aca="1" ref="Z2:Z11" ca="1">OFFSET($P$1,$AA$1,1,10)</f>
        <v>727.16</v>
      </c>
      <c r="AC2" s="10" t="s">
        <v>8</v>
      </c>
      <c r="AD2" s="14">
        <v>4166.84</v>
      </c>
      <c r="AK2" s="10" t="s">
        <v>108</v>
      </c>
      <c r="AL2" s="14">
        <v>7974.0199999999995</v>
      </c>
      <c r="AN2" s="10" t="s">
        <v>107</v>
      </c>
      <c r="AO2" s="14">
        <v>8601.26</v>
      </c>
    </row>
    <row r="3" spans="1:41" ht="14.4" x14ac:dyDescent="0.3">
      <c r="A3" s="10">
        <v>2</v>
      </c>
      <c r="B3" s="8">
        <v>1931.28</v>
      </c>
      <c r="K3" s="10" t="s">
        <v>122</v>
      </c>
      <c r="L3" s="13">
        <f>IF($L$1=TRUE,VLOOKUP(K3,G1:I13,3,0),NA())</f>
        <v>17765.34</v>
      </c>
      <c r="M3" s="13">
        <f>IF($M$1=TRUE,VLOOKUP(K3,G1:I13,3,0)-VLOOKUP(K3,G1:I13,2,0),NA())</f>
        <v>2502.34</v>
      </c>
      <c r="N3" s="12">
        <f>IF($N$1=TRUE,M3/VLOOKUP(K3,G1:I13,2,0),"")</f>
        <v>0.16394810980803251</v>
      </c>
      <c r="P3" s="10" t="s">
        <v>13</v>
      </c>
      <c r="Q3" s="14">
        <v>1375.98</v>
      </c>
      <c r="R3" s="14">
        <v>17</v>
      </c>
      <c r="T3">
        <f t="shared" ref="T3:T45" ca="1" si="0">RANK(V3,V3:V46)</f>
        <v>6</v>
      </c>
      <c r="U3" t="str">
        <f ca="1"/>
        <v>Product03</v>
      </c>
      <c r="V3" s="13">
        <f ca="1"/>
        <v>1375.98</v>
      </c>
      <c r="W3">
        <f ca="1"/>
        <v>17</v>
      </c>
      <c r="Y3" t="str">
        <f ca="1"/>
        <v>Product03</v>
      </c>
      <c r="Z3" s="13">
        <f ca="1"/>
        <v>1375.98</v>
      </c>
      <c r="AC3" s="10" t="s">
        <v>28</v>
      </c>
      <c r="AD3" s="14">
        <v>1319.3600000000001</v>
      </c>
      <c r="AF3" t="e" cm="1">
        <f t="array" aca="1" ref="AF3:AF7" ca="1">RANK(_xlfn.ANCHORARRAY(AH3),_xlfn.ANCHORARRAY(AH3))</f>
        <v>#NAME?</v>
      </c>
      <c r="AG3" t="str" cm="1">
        <f t="array" aca="1" ref="AG3:AG7" ca="1">OFFSET($AC$1,1,0,COUNT($AD:$AD))</f>
        <v>Category01</v>
      </c>
      <c r="AH3" s="13" cm="1">
        <f t="array" aca="1" ref="AH3:AH7" ca="1">OFFSET($AC$1,1,1,COUNT($AD:$AD))</f>
        <v>4166.84</v>
      </c>
      <c r="AK3" s="10" t="s">
        <v>106</v>
      </c>
      <c r="AL3" s="14">
        <v>5161.6399999999994</v>
      </c>
      <c r="AN3" s="10" t="s">
        <v>106</v>
      </c>
      <c r="AO3" s="14">
        <v>9164.08</v>
      </c>
    </row>
    <row r="4" spans="1:41" ht="14.4" x14ac:dyDescent="0.3">
      <c r="A4" s="10">
        <v>3</v>
      </c>
      <c r="B4" s="8">
        <v>244.20000000000002</v>
      </c>
      <c r="D4" t="s">
        <v>135</v>
      </c>
      <c r="E4" s="13">
        <f>GETPIVOTDATA("Sum of Total Selling Value",$D$1)</f>
        <v>17765.34</v>
      </c>
      <c r="K4" s="10" t="s">
        <v>123</v>
      </c>
      <c r="L4" s="13" t="e">
        <f t="shared" ref="L4:L14" si="1">IF($L$1=TRUE,VLOOKUP(K4,G2:I14,3,0),NA())</f>
        <v>#N/A</v>
      </c>
      <c r="M4" s="13" t="e">
        <f t="shared" ref="M4:M14" si="2">IF($M$1=TRUE,VLOOKUP(K4,G2:I14,3,0)-VLOOKUP(K4,G2:I14,2,0),NA())</f>
        <v>#N/A</v>
      </c>
      <c r="N4" s="12" t="e">
        <f t="shared" ref="N4:N14" si="3">IF($N$1=TRUE,M4/VLOOKUP(K4,G2:I14,2,0),"")</f>
        <v>#N/A</v>
      </c>
      <c r="P4" s="10" t="s">
        <v>15</v>
      </c>
      <c r="Q4" s="14">
        <v>1465.2</v>
      </c>
      <c r="R4" s="14">
        <v>30</v>
      </c>
      <c r="T4">
        <f t="shared" ca="1" si="0"/>
        <v>4</v>
      </c>
      <c r="U4" t="str">
        <f ca="1"/>
        <v>Product04</v>
      </c>
      <c r="V4" s="13">
        <f ca="1"/>
        <v>1465.2</v>
      </c>
      <c r="W4">
        <f ca="1"/>
        <v>30</v>
      </c>
      <c r="Y4" t="str">
        <f ca="1"/>
        <v>Product04</v>
      </c>
      <c r="Z4" s="13">
        <f ca="1"/>
        <v>1465.2</v>
      </c>
      <c r="AC4" s="10" t="s">
        <v>49</v>
      </c>
      <c r="AD4" s="14">
        <v>2199.34</v>
      </c>
      <c r="AF4" t="e">
        <f ca="1"/>
        <v>#NAME?</v>
      </c>
      <c r="AG4" t="str">
        <f ca="1"/>
        <v>Category02</v>
      </c>
      <c r="AH4" s="13">
        <f ca="1"/>
        <v>1319.3600000000001</v>
      </c>
      <c r="AK4" s="10" t="s">
        <v>105</v>
      </c>
      <c r="AL4" s="14">
        <v>4629.6799999999994</v>
      </c>
    </row>
    <row r="5" spans="1:41" ht="14.4" x14ac:dyDescent="0.3">
      <c r="A5" s="10">
        <v>4</v>
      </c>
      <c r="B5" s="8">
        <v>80.400000000000006</v>
      </c>
      <c r="D5" t="s">
        <v>136</v>
      </c>
      <c r="E5" s="13">
        <f>GETPIVOTDATA("Sum of Total Selling Value",$D$1)-GETPIVOTDATA("Sum of Total Buying Value",$D$1)</f>
        <v>2502.34</v>
      </c>
      <c r="K5" s="10" t="s">
        <v>124</v>
      </c>
      <c r="L5" s="13" t="e">
        <f t="shared" si="1"/>
        <v>#N/A</v>
      </c>
      <c r="M5" s="13" t="e">
        <f t="shared" si="2"/>
        <v>#N/A</v>
      </c>
      <c r="N5" s="12" t="e">
        <f t="shared" si="3"/>
        <v>#N/A</v>
      </c>
      <c r="P5" s="10" t="s">
        <v>19</v>
      </c>
      <c r="Q5" s="14">
        <v>598.5</v>
      </c>
      <c r="R5" s="14">
        <v>7</v>
      </c>
      <c r="T5">
        <f t="shared" ca="1" si="0"/>
        <v>8</v>
      </c>
      <c r="U5" t="str">
        <f ca="1"/>
        <v>Product06</v>
      </c>
      <c r="V5" s="13">
        <f ca="1"/>
        <v>598.5</v>
      </c>
      <c r="W5">
        <f ca="1"/>
        <v>7</v>
      </c>
      <c r="Y5" t="str">
        <f ca="1"/>
        <v>Product06</v>
      </c>
      <c r="Z5" s="13">
        <f ca="1"/>
        <v>598.5</v>
      </c>
      <c r="AC5" s="10" t="s">
        <v>62</v>
      </c>
      <c r="AD5" s="14">
        <v>2771.56</v>
      </c>
      <c r="AF5" t="e">
        <f ca="1"/>
        <v>#NAME?</v>
      </c>
      <c r="AG5" t="str">
        <f ca="1"/>
        <v>Category03</v>
      </c>
      <c r="AH5" s="13">
        <f ca="1"/>
        <v>2199.34</v>
      </c>
    </row>
    <row r="6" spans="1:41" ht="14.4" x14ac:dyDescent="0.3">
      <c r="A6" s="10">
        <v>9</v>
      </c>
      <c r="B6" s="8">
        <v>785</v>
      </c>
      <c r="D6" t="s">
        <v>137</v>
      </c>
      <c r="E6" s="12">
        <f>E5/GETPIVOTDATA("Sum of Total Buying Value",$D$1)</f>
        <v>0.16394810980803251</v>
      </c>
      <c r="K6" s="10" t="s">
        <v>125</v>
      </c>
      <c r="L6" s="13" t="e">
        <f t="shared" si="1"/>
        <v>#N/A</v>
      </c>
      <c r="M6" s="13" t="e">
        <f t="shared" si="2"/>
        <v>#N/A</v>
      </c>
      <c r="N6" s="12" t="e">
        <f t="shared" si="3"/>
        <v>#N/A</v>
      </c>
      <c r="P6" s="10" t="s">
        <v>34</v>
      </c>
      <c r="Q6" s="14">
        <v>732.48</v>
      </c>
      <c r="R6" s="14">
        <v>6</v>
      </c>
      <c r="T6">
        <f t="shared" ca="1" si="0"/>
        <v>7</v>
      </c>
      <c r="U6" t="str">
        <f ca="1"/>
        <v>Product13</v>
      </c>
      <c r="V6" s="13">
        <f ca="1"/>
        <v>732.48</v>
      </c>
      <c r="W6">
        <f ca="1"/>
        <v>6</v>
      </c>
      <c r="Y6" t="str">
        <f ca="1"/>
        <v>Product13</v>
      </c>
      <c r="Z6" s="13">
        <f ca="1"/>
        <v>732.48</v>
      </c>
      <c r="AC6" s="10" t="s">
        <v>85</v>
      </c>
      <c r="AD6" s="14">
        <v>7308.24</v>
      </c>
      <c r="AF6" t="e">
        <f ca="1"/>
        <v>#NAME?</v>
      </c>
      <c r="AG6" t="str">
        <f ca="1"/>
        <v>Category04</v>
      </c>
      <c r="AH6" s="13">
        <f ca="1"/>
        <v>2771.56</v>
      </c>
    </row>
    <row r="7" spans="1:41" ht="14.4" x14ac:dyDescent="0.3">
      <c r="A7" s="10">
        <v>11</v>
      </c>
      <c r="B7" s="8">
        <v>1492.16</v>
      </c>
      <c r="K7" s="10" t="s">
        <v>126</v>
      </c>
      <c r="L7" s="13" t="e">
        <f t="shared" si="1"/>
        <v>#N/A</v>
      </c>
      <c r="M7" s="13" t="e">
        <f t="shared" si="2"/>
        <v>#N/A</v>
      </c>
      <c r="N7" s="12" t="e">
        <f t="shared" si="3"/>
        <v>#N/A</v>
      </c>
      <c r="P7" s="10" t="s">
        <v>36</v>
      </c>
      <c r="Q7" s="14">
        <v>586.88</v>
      </c>
      <c r="R7" s="14">
        <v>4</v>
      </c>
      <c r="T7">
        <f t="shared" ca="1" si="0"/>
        <v>7</v>
      </c>
      <c r="U7" t="str">
        <f ca="1"/>
        <v>Product14</v>
      </c>
      <c r="V7" s="13">
        <f ca="1"/>
        <v>586.88</v>
      </c>
      <c r="W7">
        <f ca="1"/>
        <v>4</v>
      </c>
      <c r="Y7" t="str">
        <f ca="1"/>
        <v>Product14</v>
      </c>
      <c r="Z7" s="13">
        <f ca="1"/>
        <v>586.88</v>
      </c>
      <c r="AF7" t="e">
        <f ca="1"/>
        <v>#NAME?</v>
      </c>
      <c r="AG7" t="str">
        <f ca="1"/>
        <v>Category05</v>
      </c>
      <c r="AH7" s="13">
        <f ca="1"/>
        <v>7308.24</v>
      </c>
    </row>
    <row r="8" spans="1:41" ht="14.4" x14ac:dyDescent="0.3">
      <c r="A8" s="10">
        <v>12</v>
      </c>
      <c r="B8" s="8">
        <v>1620</v>
      </c>
      <c r="K8" s="10" t="s">
        <v>127</v>
      </c>
      <c r="L8" s="13" t="e">
        <f t="shared" si="1"/>
        <v>#N/A</v>
      </c>
      <c r="M8" s="13" t="e">
        <f t="shared" si="2"/>
        <v>#N/A</v>
      </c>
      <c r="N8" s="12" t="e">
        <f t="shared" si="3"/>
        <v>#N/A</v>
      </c>
      <c r="P8" s="10" t="s">
        <v>48</v>
      </c>
      <c r="Q8" s="14">
        <v>305</v>
      </c>
      <c r="R8" s="14">
        <v>4</v>
      </c>
      <c r="T8">
        <f t="shared" ca="1" si="0"/>
        <v>10</v>
      </c>
      <c r="U8" t="str">
        <f ca="1"/>
        <v>Product20</v>
      </c>
      <c r="V8" s="13">
        <f ca="1"/>
        <v>305</v>
      </c>
      <c r="W8">
        <f ca="1"/>
        <v>4</v>
      </c>
      <c r="Y8" t="str">
        <f ca="1"/>
        <v>Product20</v>
      </c>
      <c r="Z8" s="13">
        <f ca="1"/>
        <v>305</v>
      </c>
    </row>
    <row r="9" spans="1:41" ht="14.4" x14ac:dyDescent="0.3">
      <c r="A9" s="10">
        <v>18</v>
      </c>
      <c r="B9" s="8">
        <v>1515.42</v>
      </c>
      <c r="K9" s="10" t="s">
        <v>128</v>
      </c>
      <c r="L9" s="13" t="e">
        <f t="shared" si="1"/>
        <v>#N/A</v>
      </c>
      <c r="M9" s="13" t="e">
        <f t="shared" si="2"/>
        <v>#N/A</v>
      </c>
      <c r="N9" s="12" t="e">
        <f t="shared" si="3"/>
        <v>#N/A</v>
      </c>
      <c r="P9" s="10" t="s">
        <v>55</v>
      </c>
      <c r="Q9" s="14">
        <v>448.38</v>
      </c>
      <c r="R9" s="14">
        <v>3</v>
      </c>
      <c r="T9">
        <f t="shared" ca="1" si="0"/>
        <v>8</v>
      </c>
      <c r="U9" t="str">
        <f ca="1"/>
        <v>Product23</v>
      </c>
      <c r="V9" s="13">
        <f ca="1"/>
        <v>448.38</v>
      </c>
      <c r="W9">
        <f ca="1"/>
        <v>3</v>
      </c>
      <c r="Y9" t="str">
        <f ca="1"/>
        <v>Product23</v>
      </c>
      <c r="Z9" s="13">
        <f ca="1"/>
        <v>448.38</v>
      </c>
    </row>
    <row r="10" spans="1:41" ht="14.4" x14ac:dyDescent="0.3">
      <c r="A10" s="10">
        <v>19</v>
      </c>
      <c r="B10" s="8">
        <v>40.200000000000003</v>
      </c>
      <c r="K10" s="10" t="s">
        <v>129</v>
      </c>
      <c r="L10" s="13" t="e">
        <f t="shared" si="1"/>
        <v>#N/A</v>
      </c>
      <c r="M10" s="13" t="e">
        <f t="shared" si="2"/>
        <v>#N/A</v>
      </c>
      <c r="N10" s="12" t="e">
        <f t="shared" si="3"/>
        <v>#N/A</v>
      </c>
      <c r="P10" s="10" t="s">
        <v>57</v>
      </c>
      <c r="Q10" s="14">
        <v>1412.64</v>
      </c>
      <c r="R10" s="14">
        <v>9</v>
      </c>
      <c r="T10">
        <f t="shared" ca="1" si="0"/>
        <v>4</v>
      </c>
      <c r="U10" t="str">
        <f ca="1"/>
        <v>Product24</v>
      </c>
      <c r="V10" s="13">
        <f ca="1"/>
        <v>1412.64</v>
      </c>
      <c r="W10">
        <f ca="1"/>
        <v>9</v>
      </c>
      <c r="Y10" t="str">
        <f ca="1"/>
        <v>Product24</v>
      </c>
      <c r="Z10" s="13">
        <f ca="1"/>
        <v>1412.64</v>
      </c>
    </row>
    <row r="11" spans="1:41" ht="14.4" x14ac:dyDescent="0.3">
      <c r="A11" s="10">
        <v>20</v>
      </c>
      <c r="B11" s="8">
        <v>538.20000000000005</v>
      </c>
      <c r="K11" s="10" t="s">
        <v>130</v>
      </c>
      <c r="L11" s="13" t="e">
        <f t="shared" si="1"/>
        <v>#N/A</v>
      </c>
      <c r="M11" s="13" t="e">
        <f t="shared" si="2"/>
        <v>#N/A</v>
      </c>
      <c r="N11" s="12" t="e">
        <f t="shared" si="3"/>
        <v>#N/A</v>
      </c>
      <c r="P11" s="10" t="s">
        <v>59</v>
      </c>
      <c r="Q11" s="14">
        <v>33.32</v>
      </c>
      <c r="R11" s="14">
        <v>4</v>
      </c>
      <c r="T11">
        <f t="shared" ca="1" si="0"/>
        <v>11</v>
      </c>
      <c r="U11" t="str">
        <f ca="1"/>
        <v>Product25</v>
      </c>
      <c r="V11" s="13">
        <f ca="1"/>
        <v>33.32</v>
      </c>
      <c r="W11">
        <f ca="1"/>
        <v>4</v>
      </c>
      <c r="Y11" t="str">
        <f ca="1"/>
        <v>Product25</v>
      </c>
      <c r="Z11" s="13">
        <f ca="1"/>
        <v>33.32</v>
      </c>
    </row>
    <row r="12" spans="1:41" ht="14.4" x14ac:dyDescent="0.3">
      <c r="A12" s="10">
        <v>21</v>
      </c>
      <c r="B12" s="8">
        <v>2433.06</v>
      </c>
      <c r="K12" s="10" t="s">
        <v>131</v>
      </c>
      <c r="L12" s="13" t="e">
        <f t="shared" si="1"/>
        <v>#N/A</v>
      </c>
      <c r="M12" s="13" t="e">
        <f t="shared" si="2"/>
        <v>#N/A</v>
      </c>
      <c r="N12" s="12" t="e">
        <f t="shared" si="3"/>
        <v>#N/A</v>
      </c>
      <c r="P12" s="10" t="s">
        <v>68</v>
      </c>
      <c r="Q12" s="14">
        <v>106.22</v>
      </c>
      <c r="R12" s="14">
        <v>2</v>
      </c>
      <c r="T12">
        <f t="shared" ca="1" si="0"/>
        <v>10</v>
      </c>
      <c r="U12" t="str">
        <f ca="1"/>
        <v>Product29</v>
      </c>
      <c r="V12" s="13">
        <f ca="1"/>
        <v>106.22</v>
      </c>
      <c r="W12">
        <f ca="1"/>
        <v>2</v>
      </c>
    </row>
    <row r="13" spans="1:41" ht="14.4" x14ac:dyDescent="0.3">
      <c r="A13" s="10">
        <v>25</v>
      </c>
      <c r="B13" s="8">
        <v>1854.94</v>
      </c>
      <c r="K13" s="10" t="s">
        <v>132</v>
      </c>
      <c r="L13" s="13" t="e">
        <f t="shared" si="1"/>
        <v>#N/A</v>
      </c>
      <c r="M13" s="13" t="e">
        <f t="shared" si="2"/>
        <v>#N/A</v>
      </c>
      <c r="N13" s="12" t="e">
        <f t="shared" si="3"/>
        <v>#N/A</v>
      </c>
      <c r="P13" s="10" t="s">
        <v>72</v>
      </c>
      <c r="Q13" s="14">
        <v>1562.4</v>
      </c>
      <c r="R13" s="14">
        <v>15</v>
      </c>
      <c r="T13">
        <f t="shared" ca="1" si="0"/>
        <v>3</v>
      </c>
      <c r="U13" t="str">
        <f ca="1"/>
        <v>Product31</v>
      </c>
      <c r="V13" s="13">
        <f ca="1"/>
        <v>1562.4</v>
      </c>
      <c r="W13">
        <f ca="1"/>
        <v>15</v>
      </c>
    </row>
    <row r="14" spans="1:41" ht="14.4" x14ac:dyDescent="0.3">
      <c r="A14" s="10">
        <v>26</v>
      </c>
      <c r="B14" s="8">
        <v>2064.38</v>
      </c>
      <c r="K14" s="10" t="s">
        <v>133</v>
      </c>
      <c r="L14" s="13" t="e">
        <f t="shared" si="1"/>
        <v>#N/A</v>
      </c>
      <c r="M14" s="13" t="e">
        <f t="shared" si="2"/>
        <v>#N/A</v>
      </c>
      <c r="N14" s="12" t="e">
        <f t="shared" si="3"/>
        <v>#N/A</v>
      </c>
      <c r="P14" s="10" t="s">
        <v>74</v>
      </c>
      <c r="Q14" s="14">
        <v>352.44</v>
      </c>
      <c r="R14" s="14">
        <v>3</v>
      </c>
      <c r="T14">
        <f t="shared" ca="1" si="0"/>
        <v>6</v>
      </c>
      <c r="U14" t="str">
        <f ca="1"/>
        <v>Product32</v>
      </c>
      <c r="V14" s="13">
        <f ca="1"/>
        <v>352.44</v>
      </c>
      <c r="W14">
        <f ca="1"/>
        <v>3</v>
      </c>
    </row>
    <row r="15" spans="1:41" ht="14.4" x14ac:dyDescent="0.3">
      <c r="A15" s="10">
        <v>27</v>
      </c>
      <c r="B15" s="8">
        <v>1158.8399999999999</v>
      </c>
      <c r="P15" s="10" t="s">
        <v>78</v>
      </c>
      <c r="Q15" s="14">
        <v>583</v>
      </c>
      <c r="R15" s="14">
        <v>10</v>
      </c>
      <c r="T15">
        <f t="shared" ca="1" si="0"/>
        <v>5</v>
      </c>
      <c r="U15" t="str">
        <f ca="1"/>
        <v>Product34</v>
      </c>
      <c r="V15" s="13">
        <f ca="1"/>
        <v>583</v>
      </c>
      <c r="W15">
        <f ca="1"/>
        <v>10</v>
      </c>
    </row>
    <row r="16" spans="1:41" ht="14.4" x14ac:dyDescent="0.3">
      <c r="A16" s="10">
        <v>28</v>
      </c>
      <c r="B16" s="8">
        <v>594.62</v>
      </c>
      <c r="P16" s="10" t="s">
        <v>80</v>
      </c>
      <c r="Q16" s="14">
        <v>167.5</v>
      </c>
      <c r="R16" s="14">
        <v>25</v>
      </c>
      <c r="T16">
        <f t="shared" ca="1" si="0"/>
        <v>6</v>
      </c>
      <c r="U16" t="str">
        <f ca="1"/>
        <v>Product35</v>
      </c>
      <c r="V16" s="13">
        <f ca="1"/>
        <v>167.5</v>
      </c>
      <c r="W16">
        <f ca="1"/>
        <v>25</v>
      </c>
    </row>
    <row r="17" spans="16:23" ht="14.4" x14ac:dyDescent="0.3">
      <c r="P17" s="10" t="s">
        <v>84</v>
      </c>
      <c r="Q17" s="14">
        <v>257.28000000000003</v>
      </c>
      <c r="R17" s="14">
        <v>3</v>
      </c>
      <c r="T17">
        <f t="shared" ca="1" si="0"/>
        <v>5</v>
      </c>
      <c r="U17" t="str">
        <f ca="1"/>
        <v>Product37</v>
      </c>
      <c r="V17" s="13">
        <f ca="1"/>
        <v>257.28000000000003</v>
      </c>
      <c r="W17">
        <f ca="1"/>
        <v>3</v>
      </c>
    </row>
    <row r="18" spans="16:23" ht="14.4" x14ac:dyDescent="0.3">
      <c r="P18" s="10" t="s">
        <v>87</v>
      </c>
      <c r="Q18" s="14">
        <v>1198.8</v>
      </c>
      <c r="R18" s="14">
        <v>15</v>
      </c>
      <c r="T18">
        <f t="shared" ca="1" si="0"/>
        <v>3</v>
      </c>
      <c r="U18" t="str">
        <f ca="1"/>
        <v>Product38</v>
      </c>
      <c r="V18" s="13">
        <f ca="1"/>
        <v>1198.8</v>
      </c>
      <c r="W18">
        <f ca="1"/>
        <v>15</v>
      </c>
    </row>
    <row r="19" spans="16:23" ht="14.4" x14ac:dyDescent="0.3">
      <c r="P19" s="10" t="s">
        <v>91</v>
      </c>
      <c r="Q19" s="14">
        <v>806.4</v>
      </c>
      <c r="R19" s="14">
        <v>7</v>
      </c>
      <c r="T19">
        <f t="shared" ca="1" si="0"/>
        <v>3</v>
      </c>
      <c r="U19" t="str">
        <f ca="1"/>
        <v>Product40</v>
      </c>
      <c r="V19" s="13">
        <f ca="1"/>
        <v>806.4</v>
      </c>
      <c r="W19">
        <f ca="1"/>
        <v>7</v>
      </c>
    </row>
    <row r="20" spans="16:23" ht="14.4" x14ac:dyDescent="0.3">
      <c r="P20" s="10" t="s">
        <v>95</v>
      </c>
      <c r="Q20" s="14">
        <v>3240</v>
      </c>
      <c r="R20" s="14">
        <v>20</v>
      </c>
      <c r="T20">
        <f t="shared" ca="1" si="0"/>
        <v>1</v>
      </c>
      <c r="U20" t="str">
        <f ca="1"/>
        <v>Product42</v>
      </c>
      <c r="V20" s="13">
        <f ca="1"/>
        <v>3240</v>
      </c>
      <c r="W20">
        <f ca="1"/>
        <v>20</v>
      </c>
    </row>
    <row r="21" spans="16:23" ht="14.4" x14ac:dyDescent="0.3">
      <c r="P21" s="10" t="s">
        <v>99</v>
      </c>
      <c r="Q21" s="14">
        <v>1805.76</v>
      </c>
      <c r="R21" s="14">
        <v>22</v>
      </c>
      <c r="T21">
        <f t="shared" ca="1" si="0"/>
        <v>1</v>
      </c>
      <c r="U21" t="str">
        <f ca="1"/>
        <v>Product44</v>
      </c>
      <c r="V21" s="13">
        <f ca="1"/>
        <v>1805.76</v>
      </c>
      <c r="W21">
        <f ca="1"/>
        <v>22</v>
      </c>
    </row>
    <row r="22" spans="16:23" ht="14.4" x14ac:dyDescent="0.3">
      <c r="T22" t="e">
        <f t="shared" si="0"/>
        <v>#N/A</v>
      </c>
      <c r="V22" s="13"/>
    </row>
    <row r="23" spans="16:23" ht="14.4" x14ac:dyDescent="0.3">
      <c r="T23" t="e">
        <f t="shared" si="0"/>
        <v>#N/A</v>
      </c>
      <c r="V23" s="13"/>
    </row>
    <row r="24" spans="16:23" ht="14.4" x14ac:dyDescent="0.3">
      <c r="T24" t="e">
        <f t="shared" si="0"/>
        <v>#N/A</v>
      </c>
      <c r="V24" s="13"/>
    </row>
    <row r="25" spans="16:23" ht="14.4" x14ac:dyDescent="0.3">
      <c r="T25" t="e">
        <f t="shared" si="0"/>
        <v>#N/A</v>
      </c>
      <c r="V25" s="13"/>
    </row>
    <row r="26" spans="16:23" ht="14.4" x14ac:dyDescent="0.3">
      <c r="T26" t="e">
        <f t="shared" si="0"/>
        <v>#N/A</v>
      </c>
      <c r="V26" s="13"/>
    </row>
    <row r="27" spans="16:23" ht="14.4" x14ac:dyDescent="0.3">
      <c r="T27" t="e">
        <f t="shared" si="0"/>
        <v>#N/A</v>
      </c>
      <c r="V27" s="13"/>
    </row>
    <row r="28" spans="16:23" ht="14.4" x14ac:dyDescent="0.3">
      <c r="T28" t="e">
        <f t="shared" si="0"/>
        <v>#N/A</v>
      </c>
      <c r="V28" s="13"/>
    </row>
    <row r="29" spans="16:23" ht="14.4" x14ac:dyDescent="0.3">
      <c r="T29" t="e">
        <f t="shared" si="0"/>
        <v>#N/A</v>
      </c>
      <c r="V29" s="13"/>
    </row>
    <row r="30" spans="16:23" ht="14.4" x14ac:dyDescent="0.3">
      <c r="T30" t="e">
        <f t="shared" si="0"/>
        <v>#N/A</v>
      </c>
      <c r="V30" s="13"/>
    </row>
    <row r="31" spans="16:23" ht="14.4" x14ac:dyDescent="0.3">
      <c r="T31" t="e">
        <f t="shared" si="0"/>
        <v>#N/A</v>
      </c>
      <c r="V31" s="13"/>
    </row>
    <row r="32" spans="16:23" ht="14.4" x14ac:dyDescent="0.3">
      <c r="T32" t="e">
        <f t="shared" si="0"/>
        <v>#N/A</v>
      </c>
      <c r="V32" s="13"/>
    </row>
    <row r="33" spans="20:22" ht="14.4" x14ac:dyDescent="0.3">
      <c r="T33" t="e">
        <f t="shared" si="0"/>
        <v>#N/A</v>
      </c>
      <c r="V33" s="13"/>
    </row>
    <row r="34" spans="20:22" ht="14.4" x14ac:dyDescent="0.3">
      <c r="T34" t="e">
        <f t="shared" si="0"/>
        <v>#N/A</v>
      </c>
      <c r="V34" s="13"/>
    </row>
    <row r="35" spans="20:22" ht="14.4" x14ac:dyDescent="0.3">
      <c r="T35" t="e">
        <f t="shared" si="0"/>
        <v>#N/A</v>
      </c>
      <c r="V35" s="13"/>
    </row>
    <row r="36" spans="20:22" ht="14.4" x14ac:dyDescent="0.3">
      <c r="T36" t="e">
        <f t="shared" si="0"/>
        <v>#N/A</v>
      </c>
      <c r="V36" s="13"/>
    </row>
    <row r="37" spans="20:22" ht="14.4" x14ac:dyDescent="0.3">
      <c r="T37" t="e">
        <f t="shared" si="0"/>
        <v>#N/A</v>
      </c>
      <c r="V37" s="13"/>
    </row>
    <row r="38" spans="20:22" ht="14.4" x14ac:dyDescent="0.3">
      <c r="T38" t="e">
        <f t="shared" si="0"/>
        <v>#N/A</v>
      </c>
      <c r="V38" s="13"/>
    </row>
    <row r="39" spans="20:22" ht="14.4" x14ac:dyDescent="0.3">
      <c r="T39" t="e">
        <f t="shared" si="0"/>
        <v>#N/A</v>
      </c>
      <c r="V39" s="13"/>
    </row>
    <row r="40" spans="20:22" ht="14.4" x14ac:dyDescent="0.3">
      <c r="T40" t="e">
        <f t="shared" si="0"/>
        <v>#N/A</v>
      </c>
      <c r="V40" s="13"/>
    </row>
    <row r="41" spans="20:22" x14ac:dyDescent="0.35">
      <c r="T41" t="e">
        <f t="shared" si="0"/>
        <v>#N/A</v>
      </c>
      <c r="V41" s="13"/>
    </row>
    <row r="42" spans="20:22" x14ac:dyDescent="0.35">
      <c r="T42" t="e">
        <f t="shared" si="0"/>
        <v>#N/A</v>
      </c>
      <c r="V42" s="13"/>
    </row>
    <row r="43" spans="20:22" x14ac:dyDescent="0.35">
      <c r="T43" t="e">
        <f t="shared" si="0"/>
        <v>#N/A</v>
      </c>
      <c r="V43" s="13"/>
    </row>
    <row r="44" spans="20:22" x14ac:dyDescent="0.35">
      <c r="T44" t="e">
        <f t="shared" si="0"/>
        <v>#N/A</v>
      </c>
      <c r="V44" s="13"/>
    </row>
    <row r="45" spans="20:22" x14ac:dyDescent="0.35">
      <c r="T45" t="e">
        <f t="shared" si="0"/>
        <v>#N/A</v>
      </c>
      <c r="V45" s="13"/>
    </row>
  </sheetData>
  <pageMargins left="0.7" right="0.7" top="0.75" bottom="0.75" header="0.3" footer="0.3"/>
  <pageSetup orientation="portrait" r:id="rId8"/>
  <drawing r:id="rId9"/>
  <legacyDrawing r:id="rId10"/>
  <oleObjects>
    <mc:AlternateContent xmlns:mc="http://schemas.openxmlformats.org/markup-compatibility/2006">
      <mc:Choice Requires="x14">
        <oleObject shapeId="1027">
          <objectPr defaultSize="0" autoFill="0" autoLine="0" autoPict="0" dde="1">
            <anchor moveWithCells="1">
              <from>
                <xdr:col>8</xdr:col>
                <xdr:colOff>355600</xdr:colOff>
                <xdr:row>18</xdr:row>
                <xdr:rowOff>25400</xdr:rowOff>
              </from>
              <to>
                <xdr:col>8</xdr:col>
                <xdr:colOff>806450</xdr:colOff>
                <xdr:row>19</xdr:row>
                <xdr:rowOff>50800</xdr:rowOff>
              </to>
            </anchor>
          </objectPr>
        </oleObject>
      </mc:Choice>
    </mc:AlternateContent>
    <mc:AlternateContent xmlns:mc="http://schemas.openxmlformats.org/markup-compatibility/2006">
      <mc:Choice Requires="x14">
        <oleObject shapeId="1028">
          <objectPr defaultSize="0" autoFill="0" autoLine="0" autoPict="0" dde="1">
            <anchor moveWithCells="1">
              <from>
                <xdr:col>7</xdr:col>
                <xdr:colOff>355600</xdr:colOff>
                <xdr:row>18</xdr:row>
                <xdr:rowOff>25400</xdr:rowOff>
              </from>
              <to>
                <xdr:col>7</xdr:col>
                <xdr:colOff>806450</xdr:colOff>
                <xdr:row>19</xdr:row>
                <xdr:rowOff>50800</xdr:rowOff>
              </to>
            </anchor>
          </objectPr>
        </oleObject>
      </mc:Choice>
    </mc:AlternateContent>
    <mc:AlternateContent xmlns:mc="http://schemas.openxmlformats.org/markup-compatibility/2006">
      <mc:Choice Requires="x14">
        <oleObject shapeId="1029">
          <objectPr defaultSize="0" autoFill="0" autoLine="0" autoPict="0" dde="1">
            <anchor moveWithCells="1">
              <from>
                <xdr:col>8</xdr:col>
                <xdr:colOff>876300</xdr:colOff>
                <xdr:row>18</xdr:row>
                <xdr:rowOff>12700</xdr:rowOff>
              </from>
              <to>
                <xdr:col>8</xdr:col>
                <xdr:colOff>1289050</xdr:colOff>
                <xdr:row>19</xdr:row>
                <xdr:rowOff>69850</xdr:rowOff>
              </to>
            </anchor>
          </objectPr>
        </oleObject>
      </mc:Choice>
    </mc:AlternateContent>
  </oleObjects>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355600</xdr:colOff>
                    <xdr:row>18</xdr:row>
                    <xdr:rowOff>25400</xdr:rowOff>
                  </from>
                  <to>
                    <xdr:col>8</xdr:col>
                    <xdr:colOff>806450</xdr:colOff>
                    <xdr:row>19</xdr:row>
                    <xdr:rowOff>50800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355600</xdr:colOff>
                    <xdr:row>18</xdr:row>
                    <xdr:rowOff>25400</xdr:rowOff>
                  </from>
                  <to>
                    <xdr:col>7</xdr:col>
                    <xdr:colOff>806450</xdr:colOff>
                    <xdr:row>19</xdr:row>
                    <xdr:rowOff>50800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12700</xdr:rowOff>
                  </from>
                  <to>
                    <xdr:col>8</xdr:col>
                    <xdr:colOff>1289050</xdr:colOff>
                    <xdr:row>19</xdr:row>
                    <xdr:rowOff>69850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177800</xdr:rowOff>
                  </from>
                  <to>
                    <xdr:col>23</xdr:col>
                    <xdr:colOff>603250</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5050"/>
  </sheetPr>
  <dimension ref="A1:A6"/>
  <sheetViews>
    <sheetView tabSelected="1" workbookViewId="0">
      <selection activeCell="V14" sqref="V14"/>
    </sheetView>
  </sheetViews>
  <sheetFormatPr defaultRowHeight="14.5" x14ac:dyDescent="0.35"/>
  <sheetData>
    <row r="1" ht="7.75" customHeight="1" x14ac:dyDescent="0.3"/>
    <row r="2" ht="16.25" customHeight="1" x14ac:dyDescent="0.3"/>
    <row r="5" ht="16.75" customHeight="1" x14ac:dyDescent="0.3"/>
    <row r="6" ht="13.25" customHeight="1"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shapeId="4098">
          <objectPr defaultSize="0" autoFill="0" autoLine="0" autoPict="0" dde="1">
            <anchor moveWithCells="1">
              <from>
                <xdr:col>13</xdr:col>
                <xdr:colOff>292100</xdr:colOff>
                <xdr:row>40</xdr:row>
                <xdr:rowOff>69850</xdr:rowOff>
              </from>
              <to>
                <xdr:col>14</xdr:col>
                <xdr:colOff>127000</xdr:colOff>
                <xdr:row>41</xdr:row>
                <xdr:rowOff>101600</xdr:rowOff>
              </to>
            </anchor>
          </objectPr>
        </oleObject>
      </mc:Choice>
    </mc:AlternateContent>
    <mc:AlternateContent xmlns:mc="http://schemas.openxmlformats.org/markup-compatibility/2006">
      <mc:Choice Requires="x14">
        <oleObject shapeId="4100">
          <objectPr defaultSize="0" autoFill="0" autoLine="0" autoPict="0">
            <anchor moveWithCells="1">
              <from>
                <xdr:col>4</xdr:col>
                <xdr:colOff>241300</xdr:colOff>
                <xdr:row>10</xdr:row>
                <xdr:rowOff>6350</xdr:rowOff>
              </from>
              <to>
                <xdr:col>4</xdr:col>
                <xdr:colOff>431800</xdr:colOff>
                <xdr:row>11</xdr:row>
                <xdr:rowOff>76200</xdr:rowOff>
              </to>
            </anchor>
          </objectPr>
        </oleObject>
      </mc:Choice>
    </mc:AlternateContent>
    <mc:AlternateContent xmlns:mc="http://schemas.openxmlformats.org/markup-compatibility/2006">
      <mc:Choice Requires="x14">
        <oleObject shapeId="4102">
          <objectPr defaultSize="0" autoFill="0" autoLine="0" autoPict="0">
            <anchor moveWithCells="1">
              <from>
                <xdr:col>5</xdr:col>
                <xdr:colOff>241300</xdr:colOff>
                <xdr:row>10</xdr:row>
                <xdr:rowOff>69850</xdr:rowOff>
              </from>
              <to>
                <xdr:col>5</xdr:col>
                <xdr:colOff>419100</xdr:colOff>
                <xdr:row>11</xdr:row>
                <xdr:rowOff>44450</xdr:rowOff>
              </to>
            </anchor>
          </objectPr>
        </oleObject>
      </mc:Choice>
    </mc:AlternateContent>
    <mc:AlternateContent xmlns:mc="http://schemas.openxmlformats.org/markup-compatibility/2006">
      <mc:Choice Requires="x14">
        <oleObject shapeId="4104">
          <objectPr defaultSize="0" autoFill="0" autoLine="0" autoPict="0">
            <anchor moveWithCells="1">
              <from>
                <xdr:col>9</xdr:col>
                <xdr:colOff>584200</xdr:colOff>
                <xdr:row>34</xdr:row>
                <xdr:rowOff>63500</xdr:rowOff>
              </from>
              <to>
                <xdr:col>10</xdr:col>
                <xdr:colOff>387350</xdr:colOff>
                <xdr:row>35</xdr:row>
                <xdr:rowOff>114300</xdr:rowOff>
              </to>
            </anchor>
          </objectPr>
        </oleObject>
      </mc:Choice>
    </mc:AlternateContent>
    <mc:AlternateContent xmlns:mc="http://schemas.openxmlformats.org/markup-compatibility/2006">
      <mc:Choice Requires="x14">
        <oleObject shapeId="4106">
          <objectPr defaultSize="0" autoFill="0" autoLine="0" autoPict="0">
            <anchor moveWithCells="1">
              <from>
                <xdr:col>6</xdr:col>
                <xdr:colOff>412750</xdr:colOff>
                <xdr:row>10</xdr:row>
                <xdr:rowOff>50800</xdr:rowOff>
              </from>
              <to>
                <xdr:col>7</xdr:col>
                <xdr:colOff>120650</xdr:colOff>
                <xdr:row>11</xdr:row>
                <xdr:rowOff>76200</xdr:rowOff>
              </to>
            </anchor>
          </objectPr>
        </oleObject>
      </mc:Choice>
    </mc:AlternateContent>
  </oleObjects>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292100</xdr:colOff>
                    <xdr:row>40</xdr:row>
                    <xdr:rowOff>69850</xdr:rowOff>
                  </from>
                  <to>
                    <xdr:col>14</xdr:col>
                    <xdr:colOff>127000</xdr:colOff>
                    <xdr:row>41</xdr:row>
                    <xdr:rowOff>101600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241300</xdr:colOff>
                    <xdr:row>10</xdr:row>
                    <xdr:rowOff>6350</xdr:rowOff>
                  </from>
                  <to>
                    <xdr:col>4</xdr:col>
                    <xdr:colOff>431800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241300</xdr:colOff>
                    <xdr:row>10</xdr:row>
                    <xdr:rowOff>69850</xdr:rowOff>
                  </from>
                  <to>
                    <xdr:col>5</xdr:col>
                    <xdr:colOff>419100</xdr:colOff>
                    <xdr:row>11</xdr:row>
                    <xdr:rowOff>44450</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584200</xdr:colOff>
                    <xdr:row>34</xdr:row>
                    <xdr:rowOff>63500</xdr:rowOff>
                  </from>
                  <to>
                    <xdr:col>10</xdr:col>
                    <xdr:colOff>387350</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412750</xdr:colOff>
                    <xdr:row>10</xdr:row>
                    <xdr:rowOff>50800</xdr:rowOff>
                  </from>
                  <to>
                    <xdr:col>7</xdr:col>
                    <xdr:colOff>120650</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349250</xdr:colOff>
                    <xdr:row>12</xdr:row>
                    <xdr:rowOff>0</xdr:rowOff>
                  </from>
                  <to>
                    <xdr:col>8</xdr:col>
                    <xdr:colOff>577850</xdr:colOff>
                    <xdr:row>19</xdr:row>
                    <xdr:rowOff>139700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528"/>
  <sheetViews>
    <sheetView topLeftCell="F1" workbookViewId="0">
      <selection activeCell="F1" sqref="A1:XFD1048576"/>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453125" customWidth="1"/>
    <col min="7" max="7" width="14" customWidth="1"/>
    <col min="8" max="8" width="14.453125" bestFit="1" customWidth="1"/>
    <col min="9" max="9" width="9.90625" bestFit="1" customWidth="1"/>
    <col min="10" max="10" width="17.1796875" bestFit="1" customWidth="1"/>
    <col min="11" max="11" width="17.81640625" bestFit="1" customWidth="1"/>
    <col min="12" max="12" width="24.1796875" bestFit="1" customWidth="1"/>
    <col min="13" max="13" width="24.5429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ht="14.4"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ht="14.4"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ht="14.4"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ht="14.4"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ht="14.4"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ht="14.4"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ht="14.4"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ht="14.4"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ht="14.4"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ht="14.4"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ht="14.4"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ht="14.4"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ht="14.4"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ht="14.4"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ht="14.4"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ht="14.4"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ht="14.4"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ht="14.4"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ht="14.4"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ht="14.4"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ht="14.4"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ht="14.4"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ht="14.4"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ht="14.4"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ht="14.4"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ht="14.4"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ht="14.4"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ht="14.4"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ht="14.4"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ht="14.4"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ht="14.4"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ht="14.4"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ht="14.4"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ht="14.4"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ht="14.4"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ht="14.4"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ht="14.4"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ht="14.4"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ht="14.4"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ht="14.4"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46"/>
  <sheetViews>
    <sheetView workbookViewId="0">
      <selection activeCell="G2" sqref="G2"/>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7" ht="15" thickBot="1" x14ac:dyDescent="0.35">
      <c r="A1" s="1" t="s">
        <v>0</v>
      </c>
      <c r="B1" s="1" t="s">
        <v>1</v>
      </c>
      <c r="C1" s="1" t="s">
        <v>2</v>
      </c>
      <c r="D1" s="1" t="s">
        <v>3</v>
      </c>
      <c r="E1" s="1" t="s">
        <v>4</v>
      </c>
      <c r="F1" s="1" t="s">
        <v>5</v>
      </c>
      <c r="G1" s="1" t="s">
        <v>141</v>
      </c>
    </row>
    <row r="2" spans="1:7" ht="14.4" x14ac:dyDescent="0.3">
      <c r="A2" t="s">
        <v>6</v>
      </c>
      <c r="B2" t="s">
        <v>7</v>
      </c>
      <c r="C2" t="s">
        <v>8</v>
      </c>
      <c r="D2" t="s">
        <v>9</v>
      </c>
      <c r="E2">
        <v>98</v>
      </c>
      <c r="F2">
        <v>103.88</v>
      </c>
      <c r="G2" s="15" t="str">
        <f t="shared" ref="G2:G46" si="0">IF(E1&lt;50,"Bad",IF(E1&lt;=100,"Good","Very good"))</f>
        <v>Very good</v>
      </c>
    </row>
    <row r="3" spans="1:7" ht="14.4" x14ac:dyDescent="0.3">
      <c r="A3" t="s">
        <v>10</v>
      </c>
      <c r="B3" t="s">
        <v>11</v>
      </c>
      <c r="C3" t="s">
        <v>8</v>
      </c>
      <c r="D3" t="s">
        <v>9</v>
      </c>
      <c r="E3">
        <v>105</v>
      </c>
      <c r="F3">
        <v>142.80000000000001</v>
      </c>
      <c r="G3" s="15" t="str">
        <f t="shared" si="0"/>
        <v>Good</v>
      </c>
    </row>
    <row r="4" spans="1:7" ht="14.4" x14ac:dyDescent="0.3">
      <c r="A4" t="s">
        <v>12</v>
      </c>
      <c r="B4" t="s">
        <v>13</v>
      </c>
      <c r="C4" t="s">
        <v>8</v>
      </c>
      <c r="D4" t="s">
        <v>9</v>
      </c>
      <c r="E4">
        <v>71</v>
      </c>
      <c r="F4">
        <v>80.94</v>
      </c>
      <c r="G4" s="15" t="str">
        <f t="shared" si="0"/>
        <v>Very good</v>
      </c>
    </row>
    <row r="5" spans="1:7" ht="14.4" x14ac:dyDescent="0.3">
      <c r="A5" t="s">
        <v>14</v>
      </c>
      <c r="B5" t="s">
        <v>15</v>
      </c>
      <c r="C5" t="s">
        <v>8</v>
      </c>
      <c r="D5" t="s">
        <v>109</v>
      </c>
      <c r="E5">
        <v>44</v>
      </c>
      <c r="F5">
        <v>48.84</v>
      </c>
      <c r="G5" s="15" t="str">
        <f t="shared" si="0"/>
        <v>Good</v>
      </c>
    </row>
    <row r="6" spans="1:7" ht="14.4" x14ac:dyDescent="0.3">
      <c r="A6" t="s">
        <v>16</v>
      </c>
      <c r="B6" t="s">
        <v>17</v>
      </c>
      <c r="C6" t="s">
        <v>8</v>
      </c>
      <c r="D6" t="s">
        <v>110</v>
      </c>
      <c r="E6">
        <v>133</v>
      </c>
      <c r="F6">
        <v>155.61000000000001</v>
      </c>
      <c r="G6" s="15" t="str">
        <f t="shared" si="0"/>
        <v>Bad</v>
      </c>
    </row>
    <row r="7" spans="1:7" ht="14.4" x14ac:dyDescent="0.3">
      <c r="A7" t="s">
        <v>18</v>
      </c>
      <c r="B7" t="s">
        <v>19</v>
      </c>
      <c r="C7" t="s">
        <v>8</v>
      </c>
      <c r="D7" t="s">
        <v>9</v>
      </c>
      <c r="E7">
        <v>75</v>
      </c>
      <c r="F7">
        <v>85.5</v>
      </c>
      <c r="G7" s="15" t="str">
        <f t="shared" si="0"/>
        <v>Very good</v>
      </c>
    </row>
    <row r="8" spans="1:7" ht="14.4" x14ac:dyDescent="0.3">
      <c r="A8" t="s">
        <v>20</v>
      </c>
      <c r="B8" t="s">
        <v>21</v>
      </c>
      <c r="C8" t="s">
        <v>8</v>
      </c>
      <c r="D8" t="s">
        <v>109</v>
      </c>
      <c r="E8">
        <v>43</v>
      </c>
      <c r="F8">
        <v>47.730000000000004</v>
      </c>
      <c r="G8" s="15" t="str">
        <f t="shared" si="0"/>
        <v>Good</v>
      </c>
    </row>
    <row r="9" spans="1:7" ht="14.4" x14ac:dyDescent="0.3">
      <c r="A9" t="s">
        <v>22</v>
      </c>
      <c r="B9" t="s">
        <v>23</v>
      </c>
      <c r="C9" t="s">
        <v>8</v>
      </c>
      <c r="D9" t="s">
        <v>9</v>
      </c>
      <c r="E9">
        <v>83</v>
      </c>
      <c r="F9">
        <v>94.62</v>
      </c>
      <c r="G9" s="15" t="str">
        <f t="shared" si="0"/>
        <v>Bad</v>
      </c>
    </row>
    <row r="10" spans="1:7" ht="14.4" x14ac:dyDescent="0.3">
      <c r="A10" t="s">
        <v>24</v>
      </c>
      <c r="B10" t="s">
        <v>25</v>
      </c>
      <c r="C10" t="s">
        <v>8</v>
      </c>
      <c r="D10" t="s">
        <v>111</v>
      </c>
      <c r="E10">
        <v>6</v>
      </c>
      <c r="F10">
        <v>7.8599999999999994</v>
      </c>
      <c r="G10" s="15" t="str">
        <f t="shared" si="0"/>
        <v>Good</v>
      </c>
    </row>
    <row r="11" spans="1:7" ht="14.4" x14ac:dyDescent="0.3">
      <c r="A11" t="s">
        <v>26</v>
      </c>
      <c r="B11" t="s">
        <v>27</v>
      </c>
      <c r="C11" t="s">
        <v>28</v>
      </c>
      <c r="D11" t="s">
        <v>110</v>
      </c>
      <c r="E11">
        <v>148</v>
      </c>
      <c r="F11">
        <v>164.28</v>
      </c>
      <c r="G11" s="15" t="str">
        <f t="shared" si="0"/>
        <v>Bad</v>
      </c>
    </row>
    <row r="12" spans="1:7" ht="14.4" x14ac:dyDescent="0.3">
      <c r="A12" t="s">
        <v>29</v>
      </c>
      <c r="B12" t="s">
        <v>30</v>
      </c>
      <c r="C12" t="s">
        <v>28</v>
      </c>
      <c r="D12" t="s">
        <v>109</v>
      </c>
      <c r="E12">
        <v>44</v>
      </c>
      <c r="F12">
        <v>48.4</v>
      </c>
      <c r="G12" s="15" t="str">
        <f t="shared" si="0"/>
        <v>Very good</v>
      </c>
    </row>
    <row r="13" spans="1:7" ht="14.4" x14ac:dyDescent="0.3">
      <c r="A13" t="s">
        <v>31</v>
      </c>
      <c r="B13" t="s">
        <v>32</v>
      </c>
      <c r="C13" t="s">
        <v>28</v>
      </c>
      <c r="D13" t="s">
        <v>9</v>
      </c>
      <c r="E13">
        <v>73</v>
      </c>
      <c r="F13">
        <v>94.17</v>
      </c>
      <c r="G13" s="15" t="str">
        <f t="shared" si="0"/>
        <v>Bad</v>
      </c>
    </row>
    <row r="14" spans="1:7" ht="14.4" x14ac:dyDescent="0.3">
      <c r="A14" t="s">
        <v>33</v>
      </c>
      <c r="B14" t="s">
        <v>34</v>
      </c>
      <c r="C14" t="s">
        <v>28</v>
      </c>
      <c r="D14" t="s">
        <v>9</v>
      </c>
      <c r="E14">
        <v>112</v>
      </c>
      <c r="F14">
        <v>122.08</v>
      </c>
      <c r="G14" s="15" t="str">
        <f t="shared" si="0"/>
        <v>Good</v>
      </c>
    </row>
    <row r="15" spans="1:7" ht="14.4" x14ac:dyDescent="0.3">
      <c r="A15" t="s">
        <v>35</v>
      </c>
      <c r="B15" t="s">
        <v>36</v>
      </c>
      <c r="C15" t="s">
        <v>28</v>
      </c>
      <c r="D15" t="s">
        <v>9</v>
      </c>
      <c r="E15">
        <v>112</v>
      </c>
      <c r="F15">
        <v>146.72</v>
      </c>
      <c r="G15" s="15" t="str">
        <f t="shared" si="0"/>
        <v>Very good</v>
      </c>
    </row>
    <row r="16" spans="1:7" ht="14.4" x14ac:dyDescent="0.3">
      <c r="A16" t="s">
        <v>37</v>
      </c>
      <c r="B16" t="s">
        <v>38</v>
      </c>
      <c r="C16" t="s">
        <v>28</v>
      </c>
      <c r="D16" t="s">
        <v>111</v>
      </c>
      <c r="E16">
        <v>12</v>
      </c>
      <c r="F16">
        <v>15.719999999999999</v>
      </c>
      <c r="G16" s="15" t="str">
        <f t="shared" si="0"/>
        <v>Very good</v>
      </c>
    </row>
    <row r="17" spans="1:7" ht="14.4" x14ac:dyDescent="0.3">
      <c r="A17" t="s">
        <v>39</v>
      </c>
      <c r="B17" t="s">
        <v>40</v>
      </c>
      <c r="C17" t="s">
        <v>28</v>
      </c>
      <c r="D17" t="s">
        <v>111</v>
      </c>
      <c r="E17">
        <v>13</v>
      </c>
      <c r="F17">
        <v>16.64</v>
      </c>
      <c r="G17" s="15" t="str">
        <f t="shared" si="0"/>
        <v>Bad</v>
      </c>
    </row>
    <row r="18" spans="1:7" ht="14.4" x14ac:dyDescent="0.3">
      <c r="A18" t="s">
        <v>41</v>
      </c>
      <c r="B18" t="s">
        <v>42</v>
      </c>
      <c r="C18" t="s">
        <v>28</v>
      </c>
      <c r="D18" t="s">
        <v>110</v>
      </c>
      <c r="E18">
        <v>134</v>
      </c>
      <c r="F18">
        <v>156.78</v>
      </c>
      <c r="G18" s="15" t="str">
        <f t="shared" si="0"/>
        <v>Bad</v>
      </c>
    </row>
    <row r="19" spans="1:7" ht="14.4" x14ac:dyDescent="0.3">
      <c r="A19" t="s">
        <v>43</v>
      </c>
      <c r="B19" t="s">
        <v>44</v>
      </c>
      <c r="C19" t="s">
        <v>28</v>
      </c>
      <c r="D19" t="s">
        <v>111</v>
      </c>
      <c r="E19">
        <v>37</v>
      </c>
      <c r="F19">
        <v>49.21</v>
      </c>
      <c r="G19" s="15" t="str">
        <f t="shared" si="0"/>
        <v>Very good</v>
      </c>
    </row>
    <row r="20" spans="1:7" ht="14.4" x14ac:dyDescent="0.3">
      <c r="A20" t="s">
        <v>45</v>
      </c>
      <c r="B20" t="s">
        <v>46</v>
      </c>
      <c r="C20" t="s">
        <v>28</v>
      </c>
      <c r="D20" t="s">
        <v>110</v>
      </c>
      <c r="E20">
        <v>150</v>
      </c>
      <c r="F20">
        <v>210</v>
      </c>
      <c r="G20" s="15" t="str">
        <f t="shared" si="0"/>
        <v>Bad</v>
      </c>
    </row>
    <row r="21" spans="1:7" ht="14.4" x14ac:dyDescent="0.3">
      <c r="A21" t="s">
        <v>47</v>
      </c>
      <c r="B21" t="s">
        <v>48</v>
      </c>
      <c r="C21" t="s">
        <v>49</v>
      </c>
      <c r="D21" t="s">
        <v>109</v>
      </c>
      <c r="E21">
        <v>61</v>
      </c>
      <c r="F21">
        <v>76.25</v>
      </c>
      <c r="G21" s="15" t="str">
        <f t="shared" si="0"/>
        <v>Very good</v>
      </c>
    </row>
    <row r="22" spans="1:7" ht="14.4" x14ac:dyDescent="0.3">
      <c r="A22" t="s">
        <v>50</v>
      </c>
      <c r="B22" t="s">
        <v>51</v>
      </c>
      <c r="C22" t="s">
        <v>49</v>
      </c>
      <c r="D22" t="s">
        <v>110</v>
      </c>
      <c r="E22">
        <v>126</v>
      </c>
      <c r="F22">
        <v>162.54</v>
      </c>
      <c r="G22" s="15" t="str">
        <f t="shared" si="0"/>
        <v>Good</v>
      </c>
    </row>
    <row r="23" spans="1:7" ht="14.4" x14ac:dyDescent="0.3">
      <c r="A23" t="s">
        <v>52</v>
      </c>
      <c r="B23" t="s">
        <v>53</v>
      </c>
      <c r="C23" t="s">
        <v>49</v>
      </c>
      <c r="D23" t="s">
        <v>110</v>
      </c>
      <c r="E23">
        <v>121</v>
      </c>
      <c r="F23">
        <v>141.57</v>
      </c>
      <c r="G23" s="15" t="str">
        <f t="shared" si="0"/>
        <v>Very good</v>
      </c>
    </row>
    <row r="24" spans="1:7" ht="14.4" x14ac:dyDescent="0.3">
      <c r="A24" t="s">
        <v>54</v>
      </c>
      <c r="B24" t="s">
        <v>55</v>
      </c>
      <c r="C24" t="s">
        <v>49</v>
      </c>
      <c r="D24" t="s">
        <v>110</v>
      </c>
      <c r="E24">
        <v>141</v>
      </c>
      <c r="F24">
        <v>149.46</v>
      </c>
      <c r="G24" s="15" t="str">
        <f t="shared" si="0"/>
        <v>Very good</v>
      </c>
    </row>
    <row r="25" spans="1:7" ht="14.4" x14ac:dyDescent="0.3">
      <c r="A25" t="s">
        <v>56</v>
      </c>
      <c r="B25" t="s">
        <v>57</v>
      </c>
      <c r="C25" t="s">
        <v>49</v>
      </c>
      <c r="D25" t="s">
        <v>110</v>
      </c>
      <c r="E25">
        <v>144</v>
      </c>
      <c r="F25">
        <v>156.96</v>
      </c>
      <c r="G25" s="15" t="str">
        <f t="shared" si="0"/>
        <v>Very good</v>
      </c>
    </row>
    <row r="26" spans="1:7" ht="14.4" x14ac:dyDescent="0.3">
      <c r="A26" t="s">
        <v>58</v>
      </c>
      <c r="B26" t="s">
        <v>59</v>
      </c>
      <c r="C26" t="s">
        <v>49</v>
      </c>
      <c r="D26" t="s">
        <v>111</v>
      </c>
      <c r="E26">
        <v>7</v>
      </c>
      <c r="F26">
        <v>8.33</v>
      </c>
      <c r="G26" s="15" t="str">
        <f t="shared" si="0"/>
        <v>Very good</v>
      </c>
    </row>
    <row r="27" spans="1:7" ht="14.4" x14ac:dyDescent="0.3">
      <c r="A27" t="s">
        <v>60</v>
      </c>
      <c r="B27" t="s">
        <v>61</v>
      </c>
      <c r="C27" t="s">
        <v>62</v>
      </c>
      <c r="D27" t="s">
        <v>111</v>
      </c>
      <c r="E27">
        <v>18</v>
      </c>
      <c r="F27">
        <v>24.66</v>
      </c>
      <c r="G27" s="15" t="str">
        <f t="shared" si="0"/>
        <v>Bad</v>
      </c>
    </row>
    <row r="28" spans="1:7" ht="14.4" x14ac:dyDescent="0.3">
      <c r="A28" t="s">
        <v>63</v>
      </c>
      <c r="B28" t="s">
        <v>64</v>
      </c>
      <c r="C28" t="s">
        <v>62</v>
      </c>
      <c r="D28" t="s">
        <v>109</v>
      </c>
      <c r="E28">
        <v>48</v>
      </c>
      <c r="F28">
        <v>57.120000000000005</v>
      </c>
      <c r="G28" s="15" t="str">
        <f t="shared" si="0"/>
        <v>Bad</v>
      </c>
    </row>
    <row r="29" spans="1:7" ht="14.4" x14ac:dyDescent="0.3">
      <c r="A29" t="s">
        <v>65</v>
      </c>
      <c r="B29" t="s">
        <v>66</v>
      </c>
      <c r="C29" t="s">
        <v>62</v>
      </c>
      <c r="D29" t="s">
        <v>111</v>
      </c>
      <c r="E29">
        <v>37</v>
      </c>
      <c r="F29">
        <v>41.81</v>
      </c>
      <c r="G29" s="15" t="str">
        <f t="shared" si="0"/>
        <v>Bad</v>
      </c>
    </row>
    <row r="30" spans="1:7" ht="14.4" x14ac:dyDescent="0.3">
      <c r="A30" t="s">
        <v>67</v>
      </c>
      <c r="B30" t="s">
        <v>68</v>
      </c>
      <c r="C30" t="s">
        <v>62</v>
      </c>
      <c r="D30" t="s">
        <v>109</v>
      </c>
      <c r="E30">
        <v>47</v>
      </c>
      <c r="F30">
        <v>53.11</v>
      </c>
      <c r="G30" s="15" t="str">
        <f t="shared" si="0"/>
        <v>Bad</v>
      </c>
    </row>
    <row r="31" spans="1:7" ht="14.4" x14ac:dyDescent="0.3">
      <c r="A31" t="s">
        <v>69</v>
      </c>
      <c r="B31" t="s">
        <v>70</v>
      </c>
      <c r="C31" t="s">
        <v>62</v>
      </c>
      <c r="D31" t="s">
        <v>110</v>
      </c>
      <c r="E31">
        <v>148</v>
      </c>
      <c r="F31">
        <v>201.28</v>
      </c>
      <c r="G31" s="15" t="str">
        <f t="shared" si="0"/>
        <v>Bad</v>
      </c>
    </row>
    <row r="32" spans="1:7" ht="14.4" x14ac:dyDescent="0.3">
      <c r="A32" t="s">
        <v>71</v>
      </c>
      <c r="B32" t="s">
        <v>72</v>
      </c>
      <c r="C32" t="s">
        <v>62</v>
      </c>
      <c r="D32" t="s">
        <v>9</v>
      </c>
      <c r="E32">
        <v>93</v>
      </c>
      <c r="F32">
        <v>104.16</v>
      </c>
      <c r="G32" s="15" t="str">
        <f t="shared" si="0"/>
        <v>Very good</v>
      </c>
    </row>
    <row r="33" spans="1:7" ht="14.4" x14ac:dyDescent="0.3">
      <c r="A33" t="s">
        <v>73</v>
      </c>
      <c r="B33" t="s">
        <v>74</v>
      </c>
      <c r="C33" t="s">
        <v>62</v>
      </c>
      <c r="D33" t="s">
        <v>9</v>
      </c>
      <c r="E33">
        <v>89</v>
      </c>
      <c r="F33">
        <v>117.48</v>
      </c>
      <c r="G33" s="15" t="str">
        <f t="shared" si="0"/>
        <v>Good</v>
      </c>
    </row>
    <row r="34" spans="1:7" ht="14.4" x14ac:dyDescent="0.3">
      <c r="A34" t="s">
        <v>75</v>
      </c>
      <c r="B34" t="s">
        <v>76</v>
      </c>
      <c r="C34" t="s">
        <v>62</v>
      </c>
      <c r="D34" t="s">
        <v>9</v>
      </c>
      <c r="E34">
        <v>95</v>
      </c>
      <c r="F34">
        <v>119.7</v>
      </c>
      <c r="G34" s="15" t="str">
        <f t="shared" si="0"/>
        <v>Good</v>
      </c>
    </row>
    <row r="35" spans="1:7" ht="14.4" x14ac:dyDescent="0.3">
      <c r="A35" t="s">
        <v>77</v>
      </c>
      <c r="B35" t="s">
        <v>78</v>
      </c>
      <c r="C35" t="s">
        <v>62</v>
      </c>
      <c r="D35" t="s">
        <v>109</v>
      </c>
      <c r="E35">
        <v>55</v>
      </c>
      <c r="F35">
        <v>58.3</v>
      </c>
      <c r="G35" s="15" t="str">
        <f t="shared" si="0"/>
        <v>Good</v>
      </c>
    </row>
    <row r="36" spans="1:7" ht="14.4" x14ac:dyDescent="0.3">
      <c r="A36" t="s">
        <v>79</v>
      </c>
      <c r="B36" t="s">
        <v>80</v>
      </c>
      <c r="C36" t="s">
        <v>62</v>
      </c>
      <c r="D36" t="s">
        <v>111</v>
      </c>
      <c r="E36">
        <v>5</v>
      </c>
      <c r="F36">
        <v>6.7</v>
      </c>
      <c r="G36" s="15" t="str">
        <f t="shared" si="0"/>
        <v>Good</v>
      </c>
    </row>
    <row r="37" spans="1:7" ht="14.4" x14ac:dyDescent="0.3">
      <c r="A37" t="s">
        <v>81</v>
      </c>
      <c r="B37" t="s">
        <v>82</v>
      </c>
      <c r="C37" t="s">
        <v>62</v>
      </c>
      <c r="D37" t="s">
        <v>9</v>
      </c>
      <c r="E37">
        <v>90</v>
      </c>
      <c r="F37">
        <v>96.3</v>
      </c>
      <c r="G37" s="15" t="str">
        <f t="shared" si="0"/>
        <v>Bad</v>
      </c>
    </row>
    <row r="38" spans="1:7" ht="14.4" x14ac:dyDescent="0.3">
      <c r="A38" t="s">
        <v>83</v>
      </c>
      <c r="B38" t="s">
        <v>84</v>
      </c>
      <c r="C38" t="s">
        <v>85</v>
      </c>
      <c r="D38" t="s">
        <v>9</v>
      </c>
      <c r="E38">
        <v>67</v>
      </c>
      <c r="F38">
        <v>85.76</v>
      </c>
      <c r="G38" s="15" t="str">
        <f t="shared" si="0"/>
        <v>Good</v>
      </c>
    </row>
    <row r="39" spans="1:7" ht="14.4" x14ac:dyDescent="0.3">
      <c r="A39" t="s">
        <v>86</v>
      </c>
      <c r="B39" t="s">
        <v>87</v>
      </c>
      <c r="C39" t="s">
        <v>85</v>
      </c>
      <c r="D39" t="s">
        <v>9</v>
      </c>
      <c r="E39">
        <v>72</v>
      </c>
      <c r="F39">
        <v>79.92</v>
      </c>
      <c r="G39" s="15" t="str">
        <f t="shared" si="0"/>
        <v>Good</v>
      </c>
    </row>
    <row r="40" spans="1:7" ht="14.4" x14ac:dyDescent="0.3">
      <c r="A40" t="s">
        <v>88</v>
      </c>
      <c r="B40" t="s">
        <v>89</v>
      </c>
      <c r="C40" t="s">
        <v>85</v>
      </c>
      <c r="D40" t="s">
        <v>111</v>
      </c>
      <c r="E40">
        <v>37</v>
      </c>
      <c r="F40">
        <v>42.55</v>
      </c>
      <c r="G40" s="15" t="str">
        <f t="shared" si="0"/>
        <v>Good</v>
      </c>
    </row>
    <row r="41" spans="1:7" ht="14.4" x14ac:dyDescent="0.3">
      <c r="A41" t="s">
        <v>90</v>
      </c>
      <c r="B41" t="s">
        <v>91</v>
      </c>
      <c r="C41" t="s">
        <v>85</v>
      </c>
      <c r="D41" t="s">
        <v>9</v>
      </c>
      <c r="E41">
        <v>90</v>
      </c>
      <c r="F41">
        <v>115.2</v>
      </c>
      <c r="G41" s="15" t="str">
        <f t="shared" si="0"/>
        <v>Bad</v>
      </c>
    </row>
    <row r="42" spans="1:7" x14ac:dyDescent="0.35">
      <c r="A42" t="s">
        <v>92</v>
      </c>
      <c r="B42" t="s">
        <v>93</v>
      </c>
      <c r="C42" t="s">
        <v>85</v>
      </c>
      <c r="D42" t="s">
        <v>110</v>
      </c>
      <c r="E42">
        <v>138</v>
      </c>
      <c r="F42">
        <v>173.88</v>
      </c>
      <c r="G42" s="15" t="str">
        <f t="shared" si="0"/>
        <v>Good</v>
      </c>
    </row>
    <row r="43" spans="1:7" x14ac:dyDescent="0.35">
      <c r="A43" t="s">
        <v>94</v>
      </c>
      <c r="B43" t="s">
        <v>95</v>
      </c>
      <c r="C43" t="s">
        <v>85</v>
      </c>
      <c r="D43" t="s">
        <v>110</v>
      </c>
      <c r="E43">
        <v>120</v>
      </c>
      <c r="F43">
        <v>162</v>
      </c>
      <c r="G43" s="15" t="str">
        <f t="shared" si="0"/>
        <v>Very good</v>
      </c>
    </row>
    <row r="44" spans="1:7" x14ac:dyDescent="0.35">
      <c r="A44" t="s">
        <v>96</v>
      </c>
      <c r="B44" t="s">
        <v>97</v>
      </c>
      <c r="C44" t="s">
        <v>85</v>
      </c>
      <c r="D44" t="s">
        <v>9</v>
      </c>
      <c r="E44">
        <v>67</v>
      </c>
      <c r="F44">
        <v>83.08</v>
      </c>
      <c r="G44" s="15" t="str">
        <f t="shared" si="0"/>
        <v>Very good</v>
      </c>
    </row>
    <row r="45" spans="1:7" x14ac:dyDescent="0.35">
      <c r="A45" t="s">
        <v>98</v>
      </c>
      <c r="B45" t="s">
        <v>99</v>
      </c>
      <c r="C45" t="s">
        <v>85</v>
      </c>
      <c r="D45" t="s">
        <v>9</v>
      </c>
      <c r="E45">
        <v>76</v>
      </c>
      <c r="F45">
        <v>82.08</v>
      </c>
      <c r="G45" s="15" t="str">
        <f t="shared" si="0"/>
        <v>Good</v>
      </c>
    </row>
    <row r="46" spans="1:7" x14ac:dyDescent="0.35">
      <c r="A46" t="s">
        <v>112</v>
      </c>
      <c r="B46" t="s">
        <v>113</v>
      </c>
      <c r="C46" t="s">
        <v>85</v>
      </c>
      <c r="D46" t="s">
        <v>9</v>
      </c>
      <c r="E46">
        <v>50</v>
      </c>
      <c r="F46">
        <v>62</v>
      </c>
      <c r="G46" s="15" t="str">
        <f t="shared" si="0"/>
        <v>Good</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CHARVI SHARMA</dc:creator>
  <cp:lastModifiedBy>dell</cp:lastModifiedBy>
  <dcterms:created xsi:type="dcterms:W3CDTF">2021-11-03T11:40:02Z</dcterms:created>
  <dcterms:modified xsi:type="dcterms:W3CDTF">2025-09-30T18:13:23Z</dcterms:modified>
</cp:coreProperties>
</file>