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ote for Fire Package"/>
    <sheet r:id="rId2" sheetId="2" name="Sookshma"/>
    <sheet r:id="rId3" sheetId="3" name="Laghu 2"/>
    <sheet r:id="rId4" sheetId="4" name="Claims-SFSP"/>
    <sheet r:id="rId5" sheetId="5" name="Stocks"/>
    <sheet r:id="rId6" sheetId="6" name="MBD-Annexure"/>
  </sheets>
  <definedNames>
    <definedName name="_xlnm._FilterDatabase" localSheetId="5">'MBD-Annexure'!$A$4:$E$55</definedName>
  </definedNames>
  <calcPr fullCalcOnLoad="1"/>
</workbook>
</file>

<file path=xl/sharedStrings.xml><?xml version="1.0" encoding="utf-8"?>
<sst xmlns="http://schemas.openxmlformats.org/spreadsheetml/2006/main" count="529" uniqueCount="282">
  <si>
    <t>MACHINERY</t>
  </si>
  <si>
    <t xml:space="preserve">Sr. No. </t>
  </si>
  <si>
    <t>Description of Critical Machinery</t>
  </si>
  <si>
    <t>Location</t>
  </si>
  <si>
    <t>Quantity</t>
  </si>
  <si>
    <t>Sum Insured (Present day new replacement value</t>
  </si>
  <si>
    <t>A-31 Khaine</t>
  </si>
  <si>
    <t>a-77</t>
  </si>
  <si>
    <t>Ahd</t>
  </si>
  <si>
    <t>vadodara</t>
  </si>
  <si>
    <t>Shimadzu HPLC System</t>
  </si>
  <si>
    <t>A-31 &amp; W-206 Khairne, MIDC TTC Industrial Area, Navi Mumbai 400709</t>
  </si>
  <si>
    <t>A-77 Khairne, MIDC TTC Industrial Area, Navi Mumbai 400709</t>
  </si>
  <si>
    <t>Shimadzu Nexera HPLC System</t>
  </si>
  <si>
    <t>Accutest House, S.N. 1618  Opp The Grand Bhagwati Hotel,Sarkhej- Thaltej Highway, Bodakdev Ahemdabad</t>
  </si>
  <si>
    <t>Water Acquity UPLC Sysm</t>
  </si>
  <si>
    <t>Nitrogen Generator</t>
  </si>
  <si>
    <t>ICP OES</t>
  </si>
  <si>
    <t>ICAP MS</t>
  </si>
  <si>
    <t>Aglient HPLC System</t>
  </si>
  <si>
    <t>LC/MS -Thermo</t>
  </si>
  <si>
    <t>LC/MS -Waters</t>
  </si>
  <si>
    <t>API 3000</t>
  </si>
  <si>
    <t>API 4000</t>
  </si>
  <si>
    <t>API 4500</t>
  </si>
  <si>
    <t>API 5500</t>
  </si>
  <si>
    <t>API 6500</t>
  </si>
  <si>
    <t>XEVO TQ-S MS &amp; ACQUITY UPLC-1 CLASS</t>
  </si>
  <si>
    <t>Waters Xevo TQS</t>
  </si>
  <si>
    <t>Water Xevo TQXS</t>
  </si>
  <si>
    <t>Liquid Handling System-Quadra 4</t>
  </si>
  <si>
    <t>Deep Freezers (-20)</t>
  </si>
  <si>
    <t>Deep Freezers (-70)</t>
  </si>
  <si>
    <t>101 to 113 1st &amp; 201 to 204,  Synergy Square Complex,Krishna Industrial Estate,B.I.D.C., Gorwa,Vadodara – 390016.</t>
  </si>
  <si>
    <t>101 to 113 1st &amp; 201 to 204,  Synergy Square Complex,Krishna Industrial Estate,B.I.D.C., Gorwa,Vadodara – 390016</t>
  </si>
  <si>
    <t xml:space="preserve">Analytical Balances- Sartorious </t>
  </si>
  <si>
    <t>Millipore water system</t>
  </si>
  <si>
    <t>Total</t>
  </si>
  <si>
    <t>CLAIMS DETAILS</t>
  </si>
  <si>
    <t>UNDER EXPIRING POLICY</t>
  </si>
  <si>
    <t>UNDER PREVIOUS YEAR 2 POLICY</t>
  </si>
  <si>
    <t>Nos of Claims Lodged</t>
  </si>
  <si>
    <t>NIL</t>
  </si>
  <si>
    <t>Nos of Claims paid</t>
  </si>
  <si>
    <t>Nos of Claims outstanding</t>
  </si>
  <si>
    <t>Claims Lodged (In INR)</t>
  </si>
  <si>
    <t>Claims Paid (In INR)</t>
  </si>
  <si>
    <t>Claims Outstanding (In INR)</t>
  </si>
  <si>
    <t>Nature of claims</t>
  </si>
  <si>
    <t>Name of the insured</t>
  </si>
  <si>
    <t>ACCUTEST RESEARCH LABORATORIES(I) PVT.LTD.</t>
  </si>
  <si>
    <t>Particulars</t>
  </si>
  <si>
    <t>Sum Insured(INR)</t>
  </si>
  <si>
    <t>Rate (%o)</t>
  </si>
  <si>
    <t xml:space="preserve">INSURER </t>
  </si>
  <si>
    <t>Stock of Consumables &amp; Machinery Spares</t>
  </si>
  <si>
    <t>IIB</t>
  </si>
  <si>
    <t xml:space="preserve"> </t>
  </si>
  <si>
    <t>EQ</t>
  </si>
  <si>
    <t>Total Sum Insured</t>
  </si>
  <si>
    <t>STFI</t>
  </si>
  <si>
    <t>Terr.</t>
  </si>
  <si>
    <t>Total Rates</t>
  </si>
  <si>
    <t>Premium with Floater Loading</t>
  </si>
  <si>
    <t xml:space="preserve">GST </t>
  </si>
  <si>
    <t>Premium Payable</t>
  </si>
  <si>
    <t>Burglary</t>
  </si>
  <si>
    <t>First Loss @ 50%</t>
  </si>
  <si>
    <t>Stock of Consumables</t>
  </si>
  <si>
    <t>Stock of Machinery Spares</t>
  </si>
  <si>
    <t>Total value of  Stock</t>
  </si>
  <si>
    <t>A-31 &amp; W-206,Khairne MIDC TTC Industrial Area, Navi Mumbai</t>
  </si>
  <si>
    <t>A-77,Khairne MIDC TTC Industrial Area, Navi Mumbai</t>
  </si>
  <si>
    <t xml:space="preserve">501,301,401 to 412 The Grandh Monarch, Near Seem Hall &amp; APM Supermarket, 100ft , Anand Sagar  Road,Satelite Ahmedabad </t>
  </si>
  <si>
    <t>Accutest Research Laboratories (I) Pvt. Ltd.  101 to 113 1st &amp; 201 to 204, Synergy Square Complex,Krishna Industrial Estate,B.I.D.C., Gorwa,Vadodara – 390016.</t>
  </si>
  <si>
    <t>Floater Cover</t>
  </si>
  <si>
    <t>Burglary Excess: 5% of the claims amount subject to Minimum of Rs 5000 for each and every claims</t>
  </si>
  <si>
    <t>Theft Excess: 10% of the claims amount subject to Minimum of Rs 10000 for each and every claims</t>
  </si>
  <si>
    <t>Theft covered subject to FIR &amp; FR to be submitted as mandatory documents at the time of claim</t>
  </si>
  <si>
    <t>Warranted 24hr security guard at the premises</t>
  </si>
  <si>
    <t>All other terms are as per policy wordings</t>
  </si>
  <si>
    <t>Subject to nil claims till date.</t>
  </si>
  <si>
    <t>Locationwise details required</t>
  </si>
  <si>
    <t>Occupancy</t>
  </si>
  <si>
    <t>Under Expiring Policy</t>
  </si>
  <si>
    <t>Under previous year&amp;apos;s policy</t>
  </si>
  <si>
    <t>Nos</t>
  </si>
  <si>
    <t>Amount</t>
  </si>
  <si>
    <t>Corporate Office 1</t>
  </si>
  <si>
    <t>A-31 &amp; W-206, KHAIRNE , TTC INDUSTRIAL AREA, NAVI MUMBAI -400709</t>
  </si>
  <si>
    <t>HO-Clinical &amp; Analytical Lab</t>
  </si>
  <si>
    <t>Branch Office 2</t>
  </si>
  <si>
    <t>A-77, Khairne , TTC INDUSTRIAL AREA , NAVI MUMBAI</t>
  </si>
  <si>
    <t>Analytical Lab</t>
  </si>
  <si>
    <t>Branch Office 3-AHD - UNIT 1</t>
  </si>
  <si>
    <t>401 to 412 The Grandh Monarch, Near Seem Hall &amp; APM Supermarket, 100ft , Anand Sagar  Road,Satelite Ahmedabad</t>
  </si>
  <si>
    <t>Clinical &amp; Analytical Lab</t>
  </si>
  <si>
    <t>Branch Office 4 - AHD - UNIT 2</t>
  </si>
  <si>
    <t>Branch Office 5</t>
  </si>
  <si>
    <t>Unit 1, Flat 2A, Unit 5 &amp; 2, 2nd Floor, CTS No. 263/4 Plot No. 528/4, Parvat S.N. 132A  Pune,</t>
  </si>
  <si>
    <t>No activity- under silent risk</t>
  </si>
  <si>
    <t>Branch Office 6</t>
  </si>
  <si>
    <t>Shop No 3, Kadambari Apt , Plot no 22 , Sanpada Navi Mumbai</t>
  </si>
  <si>
    <t>Archieveing unit (Data Storage)</t>
  </si>
  <si>
    <t>Branch Office 7</t>
  </si>
  <si>
    <t>Shop No 7 &amp; 8, Kadambari Apt , Plot no 22 , Sanpada Navi Mumbai</t>
  </si>
  <si>
    <t>Branch Office 8</t>
  </si>
  <si>
    <t>Shop No 3A &amp; 7A, Kadambari Apt , Plot no 22 , Sanpada Navi Mumbai</t>
  </si>
  <si>
    <t>Branch Office 9</t>
  </si>
  <si>
    <t>Shop No 1, Kadambari Apt , Plot no 22 , Sanpada Navi Mumbai</t>
  </si>
  <si>
    <t>Branch Office 10</t>
  </si>
  <si>
    <t>101 to 113 1st &amp; 201 to 204,&amp;#10; Synergy Square Complex,Krishna Industrial Estate,B.I.D.C., Gorwa,Vadodara – 390016.&amp;#10;</t>
  </si>
  <si>
    <t>A-91, KHAIRNE , TTC INDUSTRIAL AREA, NAVI MUMBAI -400709</t>
  </si>
  <si>
    <t>ANALAYTICAL LAB</t>
  </si>
  <si>
    <t>FIRE</t>
  </si>
  <si>
    <t>Sookshma &amp; Laghu</t>
  </si>
  <si>
    <t>Occupancy               ( Office / Factory OR Plant / TP Godown / STP / Residance / Own Stores / Contract location / Ports / others-specify)</t>
  </si>
  <si>
    <t>Owned / hired / rented / leased / occupied</t>
  </si>
  <si>
    <t>Exclusively being used by you OR shared by any other third party</t>
  </si>
  <si>
    <t>Security Arrangements</t>
  </si>
  <si>
    <t>Fire Fighting facilities available at the location</t>
  </si>
  <si>
    <t>Total Value</t>
  </si>
  <si>
    <t>Building</t>
  </si>
  <si>
    <t>Stocks</t>
  </si>
  <si>
    <t>Critical Machinery (LC/MS/MS, Shimadzu HPLC System , ICP OES, Liquid handling system)</t>
  </si>
  <si>
    <t>Misc Machinery(  Centrifuge,  Balance, Water Purifier, Oven , pipetetes,ECG, Air compressor etc)</t>
  </si>
  <si>
    <t xml:space="preserve">Furniture, Fixtures, Fittings, </t>
  </si>
  <si>
    <t>Office EQUIPMENT  ( Photo copying machine / EPABX / Vending machine / Water Cooler etc)</t>
  </si>
  <si>
    <t>Computer, Server, Printer etc</t>
  </si>
  <si>
    <t>Electrical Installations(Air condition, UPS, Fittings etc including Office Equipments</t>
  </si>
  <si>
    <t>Terrorism</t>
  </si>
  <si>
    <t>Premium</t>
  </si>
  <si>
    <t>Burglary Sum Insured</t>
  </si>
  <si>
    <t>Burglary @ 50%</t>
  </si>
  <si>
    <t>Accutest House, S.N. 1618  Opp The Grand Bhagwati Hotel,Sarkhej- Thaltej Highway, Bodakdev Ahemdabad - 380054</t>
  </si>
  <si>
    <t>Leased</t>
  </si>
  <si>
    <t>Used by us</t>
  </si>
  <si>
    <t>24 Hour Security &amp; CCTV in clinical area</t>
  </si>
  <si>
    <t>yes</t>
  </si>
  <si>
    <t>Burglary Total</t>
  </si>
  <si>
    <t>Burglary Total @ 50%</t>
  </si>
  <si>
    <t>Net Premium</t>
  </si>
  <si>
    <t>Add: GST</t>
  </si>
  <si>
    <t>Kotak Bharat Laghu Udyam Suraksha Policy</t>
  </si>
  <si>
    <t>Total Premium</t>
  </si>
  <si>
    <t>All other terms are as per Kotak Bharat Laghu Udyam Suraksha Policy</t>
  </si>
  <si>
    <t>Quote is subject to Nil claims till date</t>
  </si>
  <si>
    <t>Sookshma</t>
  </si>
  <si>
    <t>Unit 1, Flat 2A, Unit 5 &amp; 2, 2nd Floor, CTS No. 263/4 Plot No. 528/4, Parvat S.N. 132A  Pune, 411044</t>
  </si>
  <si>
    <t>Silent Risk</t>
  </si>
  <si>
    <t>Owned</t>
  </si>
  <si>
    <t xml:space="preserve">24 Hour Security </t>
  </si>
  <si>
    <t>Shop No 3, Kadambari Apt , Plot no 22 , Sanpada Navi Mumbai 400705</t>
  </si>
  <si>
    <t>Shop No 7 &amp; 8, Kadambari Apt , Plot no 22 , Sanpada Navi Mumbai 400705</t>
  </si>
  <si>
    <t>Shop No 3A &amp; 7A, Kadambari Apt , Plot no 22 , Sanpada Navi Mumbai 400705</t>
  </si>
  <si>
    <t>Shop No 1, Kadambari Apt , Plot no 22 , Sanpada Navi Mumbai 400705</t>
  </si>
  <si>
    <t>Kotak Bharat Sookshma Udyam Suraksha Policy</t>
  </si>
  <si>
    <t>All other terms are as per Kotak Bharat Sookshma Udyam Suraksha Policy</t>
  </si>
  <si>
    <t>LANDMARK INSURANCE BROKERS PRIVATE LIMITED</t>
  </si>
  <si>
    <t>Package Policy</t>
  </si>
  <si>
    <t>BASIC INFORMATION</t>
  </si>
  <si>
    <t>Comm. Address:</t>
  </si>
  <si>
    <t>A-77, KHAIRNE MIDC, TTC INDUSTRIAL AREA, KHAIRNE, NAVI MUMBAI, 400709, THANE ,MAHARASHTRA, 400710</t>
  </si>
  <si>
    <t>Risk Location</t>
  </si>
  <si>
    <t xml:space="preserve">Occupancy </t>
  </si>
  <si>
    <t>Office and Analytical Lab</t>
  </si>
  <si>
    <t>Expiring Insurer</t>
  </si>
  <si>
    <t xml:space="preserve">THE NEW INDIA ASSURANCE CO LTD </t>
  </si>
  <si>
    <t>Co-insurance</t>
  </si>
  <si>
    <t xml:space="preserve">1.THE NEW INDIA ASSURANCE CO LTD,  2.KOTAK MAHINDRA GENERAL INSURANCE CO LTD </t>
  </si>
  <si>
    <t>Policy period</t>
  </si>
  <si>
    <r>
      <t/>
    </r>
    <r>
      <rPr>
        <sz val="10"/>
        <color theme="1"/>
        <rFont val="Calibri"/>
        <family val="2"/>
        <scheme val="minor"/>
      </rPr>
      <t>31</t>
    </r>
    <r>
      <rPr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August 2023 to 30-aug-2024</t>
    </r>
  </si>
  <si>
    <t>Claim</t>
  </si>
  <si>
    <t>Nil for past 3 yrs</t>
  </si>
  <si>
    <t>FEA</t>
  </si>
  <si>
    <t>Portable Extinguisher, Sprinkler and Fire alarm</t>
  </si>
  <si>
    <t>Security Systems</t>
  </si>
  <si>
    <t>CCTV Installed, 2 Security guards present in the premises 24x 7</t>
  </si>
  <si>
    <t>Additional Information</t>
  </si>
  <si>
    <t xml:space="preserve">SECTION WISE SUM INSURED </t>
  </si>
  <si>
    <t>Sl.</t>
  </si>
  <si>
    <t>Sections</t>
  </si>
  <si>
    <t>Interest to be Covered</t>
  </si>
  <si>
    <t>2023-24 (Proposed)</t>
  </si>
  <si>
    <t>Standard Fire and Special Perils</t>
  </si>
  <si>
    <t xml:space="preserve">Building  </t>
  </si>
  <si>
    <t>Total Sum Insured – Fire</t>
  </si>
  <si>
    <t>Earthquake</t>
  </si>
  <si>
    <t>Add on Covers</t>
  </si>
  <si>
    <t>SI</t>
  </si>
  <si>
    <t>IL Remark</t>
  </si>
  <si>
    <t>Escalation @ 5% of BMA SI</t>
  </si>
  <si>
    <t>Omission to Insured @ 5% of BMA SI</t>
  </si>
  <si>
    <t>Involuntary Betterment</t>
  </si>
  <si>
    <t>Expediting Cost</t>
  </si>
  <si>
    <t>Obsolete Parts Clause</t>
  </si>
  <si>
    <t>Rent of Alternate Accomodation – IP Period</t>
  </si>
  <si>
    <t>12 months</t>
  </si>
  <si>
    <t>Rent of Alternate Accomodation – Amount</t>
  </si>
  <si>
    <t xml:space="preserve">Removal of Debris In excess of 1% </t>
  </si>
  <si>
    <t>Architect and Surveyor fee in excess of 3%</t>
  </si>
  <si>
    <t>Loss minimization Expesnses</t>
  </si>
  <si>
    <t>Fire Fighting Expenses</t>
  </si>
  <si>
    <t>Claim Preparation Charges</t>
  </si>
  <si>
    <t>Growing Plants, Crops and Trees, Landscaping</t>
  </si>
  <si>
    <t>Brand/ Trademarks</t>
  </si>
  <si>
    <t xml:space="preserve">Minor Works </t>
  </si>
  <si>
    <t>Immediate Repairs</t>
  </si>
  <si>
    <t>Deliberate Damage</t>
  </si>
  <si>
    <t>Decontamination and Cost of Clean Up Expenses</t>
  </si>
  <si>
    <t>Startup/Shut Down Expenses</t>
  </si>
  <si>
    <t>Dewatering expenses</t>
  </si>
  <si>
    <t>Valuable Papers and Records</t>
  </si>
  <si>
    <t xml:space="preserve">Accidental Damage Cover </t>
  </si>
  <si>
    <t>Professional Fees Clause</t>
  </si>
  <si>
    <t>Protection and Preservation of Property</t>
  </si>
  <si>
    <t>Nominated Adjustor Clause- To be mutually agreed before binding policy</t>
  </si>
  <si>
    <t>Impact Damage</t>
  </si>
  <si>
    <t>Under Insurance Coverage</t>
  </si>
  <si>
    <t>Upto 15%</t>
  </si>
  <si>
    <t xml:space="preserve">Burglary and House Breaking </t>
  </si>
  <si>
    <t>Total sum Insured  - Burglary</t>
  </si>
  <si>
    <t>Money Insurance</t>
  </si>
  <si>
    <t>Cash in Safe / Locker / Cup Board</t>
  </si>
  <si>
    <t>Cash in Till / Counter</t>
  </si>
  <si>
    <t>Cash in Transit – Per Transit</t>
  </si>
  <si>
    <t xml:space="preserve">Annual Turnover </t>
  </si>
  <si>
    <t>Total for Money</t>
  </si>
  <si>
    <t>All Risk</t>
  </si>
  <si>
    <t>Laptop as per Annexure</t>
  </si>
  <si>
    <t>Electronic Equipments</t>
  </si>
  <si>
    <t>Servers as per annexure</t>
  </si>
  <si>
    <t>SECTION WISE ADD-ON COVERAGE AND ADDIONAL CLAUSES</t>
  </si>
  <si>
    <t>All terms and conditions as per IL SFSP wordings</t>
  </si>
  <si>
    <t xml:space="preserve">Standard Fire and Special Perils  Coverage terms and conditions </t>
  </si>
  <si>
    <t>Policies having Sum Inured up to INR 10 Crs. per location – 5% of claim amount subject to a minimum of Rs. 10,000/- &amp;#10;Policies having Sum Insured above INR 10 Crs. per location up to INR 100 Crs. per location 5% of claim amount subject to a minimum of INR 25,000/-&amp;#10;Policies having Sum Insured above INR 100  Crs. and up to INR 1500 Crs. per location- 5% of claim amount subject to a minimum of INR 5 lakhs</t>
  </si>
  <si>
    <t>ARCHITECTS, SURVEYORS AND CONSULTING ENGINEER’S FEES (UPTO 3% OF THE CLAIM AMOUNT)</t>
  </si>
  <si>
    <t>DESIGNATION OF PROPERTY CLAUSE</t>
  </si>
  <si>
    <t>MARKET VALUE BASIS (APPLICABLE FOR STOCK).</t>
  </si>
  <si>
    <t>REINSTATEMENT VALUE CLAUSE (FOR OTHER THAN STOCKS)</t>
  </si>
  <si>
    <t>REMOVAL OF DEBRIS CLAUSE (UPTO 1% OF THE CLAIM AMOUNT)</t>
  </si>
  <si>
    <t>LOCAL AUTHORITIES CLAUSE</t>
  </si>
  <si>
    <t xml:space="preserve">EARTHQUAKE (FIRE AND SHOCK) </t>
  </si>
  <si>
    <t>TERRORISM EXCLUSION</t>
  </si>
  <si>
    <t>STFI COVERED</t>
  </si>
  <si>
    <t>Warranted that there are NIL claims for last three years. In the event of this declaration found to be incorrect, all benefits under the policy shall stand forfeited.</t>
  </si>
  <si>
    <t>Warranted that policy does not cover any kind of Kutcha construction.</t>
  </si>
  <si>
    <t>Definition of Kutcha Construction - Building(s) having walls and/or roofs of wooden planks/thatched leaves and/or grass/hay of any kind/bamboo/plastic cloth/asphalt cloth/canvas/tarpaulin and the like shall be treated as &amp;apos;Kutcha&amp;apos; construction.</t>
  </si>
  <si>
    <t>Warranted that any contents kept in basement are not covered.</t>
  </si>
  <si>
    <t xml:space="preserve">Cyber Risk Exclusion clause NMA 2915  /Sanction Limitation clause /Communiable Disease exclusion clause </t>
  </si>
  <si>
    <t xml:space="preserve">Burglary Coverage terms and conditions </t>
  </si>
  <si>
    <r>
      <t/>
    </r>
    <r>
      <rPr>
        <b/>
        <sz val="10"/>
        <color rgb="FF000000"/>
        <rFont val="Calibri"/>
        <family val="2"/>
        <scheme val="minor"/>
      </rPr>
      <t>Excess:</t>
    </r>
    <r>
      <rPr>
        <sz val="10"/>
        <color rgb="FF000000"/>
        <rFont val="Calibri"/>
        <family val="2"/>
        <scheme val="minor"/>
      </rPr>
      <t xml:space="preserve"> 5% of claim amount subject to minimum of Rs.5,000/- for each and every claim</t>
    </r>
  </si>
  <si>
    <t>First Loss Basis @ 50%</t>
  </si>
  <si>
    <t>Theft and RSMD extension</t>
  </si>
  <si>
    <t>Goods held in trust are covered if the same is included in TSI</t>
  </si>
  <si>
    <t>Subject to condition that Premises are guarded by round the clock</t>
  </si>
  <si>
    <t>Subject to condition that any loss due to mysterious disappearance and unexplained losses are not covered</t>
  </si>
  <si>
    <t>Terms are subject to Nil claims in the last 3 years</t>
  </si>
  <si>
    <t xml:space="preserve">All Risk Coverage terms and conditions </t>
  </si>
  <si>
    <r>
      <t/>
    </r>
    <r>
      <rPr>
        <b/>
        <sz val="10"/>
        <color rgb="FF000000"/>
        <rFont val="Calibri"/>
        <family val="2"/>
        <scheme val="minor"/>
      </rPr>
      <t>Excess:</t>
    </r>
    <r>
      <rPr>
        <sz val="10"/>
        <color rgb="FF000000"/>
        <rFont val="Calibri"/>
        <family val="2"/>
        <scheme val="minor"/>
      </rPr>
      <t xml:space="preserve"> 5% of claim amount subject to a minimum of Rs. 5,000/- for each and every claim</t>
    </r>
  </si>
  <si>
    <t>Electrical and mechanical breakdown extension</t>
  </si>
  <si>
    <t>Serial No. Make Model and year of Mfg to be Provided forming the part of the policy</t>
  </si>
  <si>
    <t>Loss of software/data/Consequential loss of any kinds is not covered</t>
  </si>
  <si>
    <t>Coverage: Worldwide</t>
  </si>
  <si>
    <t xml:space="preserve">EEI Coverage terms and conditions </t>
  </si>
  <si>
    <r>
      <t/>
    </r>
    <r>
      <rPr>
        <b/>
        <sz val="10"/>
        <color rgb="FF000000"/>
        <rFont val="Calibri"/>
        <family val="2"/>
        <scheme val="minor"/>
      </rPr>
      <t xml:space="preserve">Excess: </t>
    </r>
    <r>
      <rPr>
        <sz val="10"/>
        <color rgb="FF000000"/>
        <rFont val="Calibri"/>
        <family val="2"/>
        <scheme val="minor"/>
      </rPr>
      <t>As per tariff</t>
    </r>
  </si>
  <si>
    <t>Proper details of the equipment should be provided (make, model, sno. and year of mfg)</t>
  </si>
  <si>
    <t>Subject to Endorsement for Terrorism exclusion attached herewith</t>
  </si>
  <si>
    <t>Subject to exclusion of Fire &amp; allied perils for the equipments, as the insured has declared that the electronic equipments are already covered under Standard Fire &amp; special perils policy</t>
  </si>
  <si>
    <t>Warranted that safety devices wherever provided on the machineries insured in above schedule of machineries must be in proper operating condition</t>
  </si>
  <si>
    <t xml:space="preserve">Terms are subject to Nil claims for the last 3 Years </t>
  </si>
  <si>
    <t xml:space="preserve">Money Insurance terms and conditions </t>
  </si>
  <si>
    <r>
      <t/>
    </r>
    <r>
      <rPr>
        <b/>
        <sz val="10"/>
        <color rgb="FF000000"/>
        <rFont val="Calibri"/>
        <family val="2"/>
        <scheme val="minor"/>
      </rPr>
      <t>Excess:</t>
    </r>
    <r>
      <rPr>
        <sz val="10"/>
        <color rgb="FF000000"/>
        <rFont val="Calibri"/>
        <family val="2"/>
        <scheme val="minor"/>
      </rPr>
      <t xml:space="preserve"> 5% of the claim amount subject to a minimum of Rs. 5,000/- each and every claim</t>
    </r>
  </si>
  <si>
    <t>Warranted that cash is kept in locker, drawer securely locked at all times</t>
  </si>
  <si>
    <t>Warranted that the cash records are balanced at the end of the day</t>
  </si>
  <si>
    <t>Per Sending Limit – Cash in Transit – 500000</t>
  </si>
  <si>
    <t>Cash should be carried by authorized or designated Employees of the company</t>
  </si>
  <si>
    <t>Warranted that insured should maintain all books of records for satisfactory verification in case of claims arising out of any loss</t>
  </si>
  <si>
    <t>Place of Transit – from Insureds Premises to Bank premises and vice versa within city limits.</t>
  </si>
  <si>
    <t>Warranted that cash is carried between 9.AM to 6. PM only.</t>
  </si>
  <si>
    <t>Warranted that Cheques, Bank Drafts are Not Covered under the policy</t>
  </si>
  <si>
    <t>Terms are subject to Nil Claims for the last 36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</si>
</sst>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_(* #,##0_);_(* \(#,##0\);_(* \-??_);_(@_)"/>
    <numFmt numFmtId="165" formatCode="dd/mm/yyyy"/>
    <numFmt numFmtId="166" formatCode="#,##0.0"/>
  </numFmts>
  <fonts count="16" x14ac:knownFonts="1"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color theme="1"/>
      <name val="Calibri"/>
      <family val="2"/>
    </font>
    <font>
      <b/>
      <sz val="10"/>
      <color rgb="FFff6600"/>
      <name val="Calibri"/>
      <family val="2"/>
    </font>
    <font>
      <b/>
      <sz val="9"/>
      <color theme="1"/>
      <name val="Calibri"/>
      <family val="2"/>
    </font>
    <font>
      <b/>
      <sz val="10"/>
      <color theme="1"/>
      <name val="Arial"/>
      <family val="2"/>
    </font>
    <font>
      <sz val="10"/>
      <color rgb="FFffffff"/>
      <name val="Calibri"/>
      <family val="2"/>
    </font>
    <font>
      <b/>
      <sz val="10"/>
      <color rgb="FFffffff"/>
      <name val="Calibri"/>
      <family val="2"/>
    </font>
    <font>
      <sz val="11"/>
      <color theme="1"/>
      <name val="Calibri"/>
      <family val="2"/>
    </font>
    <font>
      <sz val="9"/>
      <color theme="1"/>
      <name val="Book Antiqua"/>
      <family val="2"/>
    </font>
    <font>
      <b/>
      <sz val="16"/>
      <color rgb="FF800000"/>
      <name val="Calibri"/>
      <family val="2"/>
    </font>
    <font>
      <sz val="10"/>
      <color rgb="FF000000"/>
      <name val="Calibri Light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ffff"/>
      </patternFill>
    </fill>
    <fill>
      <patternFill patternType="solid">
        <fgColor rgb="FFffcc99"/>
      </patternFill>
    </fill>
    <fill>
      <patternFill patternType="solid">
        <fgColor rgb="FF993300"/>
      </patternFill>
    </fill>
    <fill>
      <patternFill patternType="solid">
        <fgColor rgb="FF00ff00"/>
      </patternFill>
    </fill>
    <fill>
      <patternFill patternType="solid">
        <fgColor rgb="FF800000"/>
      </patternFill>
    </fill>
    <fill>
      <patternFill patternType="solid">
        <fgColor rgb="FF999999"/>
      </patternFill>
    </fill>
    <fill>
      <patternFill patternType="solid">
        <fgColor rgb="FFffffcc"/>
      </patternFill>
    </fill>
  </fills>
  <borders count="85">
    <border>
      <left/>
      <right/>
      <top/>
      <bottom/>
      <diagonal/>
    </border>
    <border>
      <left/>
      <right/>
      <top/>
      <bottom/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ffff00"/>
      </left>
      <right style="thin">
        <color rgb="FFffff00"/>
      </right>
      <top style="thin">
        <color rgb="FFc6c6c6"/>
      </top>
      <bottom style="thin">
        <color rgb="FFc6c6c6"/>
      </bottom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3d3d3d"/>
      </left>
      <right style="thin">
        <color rgb="FF3d3d3d"/>
      </right>
      <top style="medium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medium">
        <color rgb="FF3d3d3d"/>
      </top>
      <bottom style="thin">
        <color rgb="FF3d3d3d"/>
      </bottom>
      <diagonal/>
    </border>
    <border>
      <left style="medium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medium">
        <color rgb="FF3d3d3d"/>
      </left>
      <right style="thin">
        <color rgb="FF3d3d3d"/>
      </right>
      <top style="thin">
        <color rgb="FF3d3d3d"/>
      </top>
      <bottom style="medium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medium">
        <color rgb="FF3d3d3d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/>
      <right/>
      <top/>
      <bottom style="medium">
        <color rgb="FF000000"/>
      </bottom>
      <diagonal/>
    </border>
    <border>
      <left style="dotted">
        <color rgb="FFffff99"/>
      </left>
      <right style="dotted">
        <color rgb="FFffff99"/>
      </right>
      <top style="dotted">
        <color rgb="FFffff99"/>
      </top>
      <bottom style="dotted">
        <color rgb="FFffff99"/>
      </bottom>
      <diagonal/>
    </border>
    <border>
      <left style="dotted">
        <color rgb="FF99ccff"/>
      </left>
      <right style="dotted">
        <color rgb="FF99ccff"/>
      </right>
      <top style="dotted">
        <color rgb="FF99ccff"/>
      </top>
      <bottom style="dotted">
        <color rgb="FF99ccff"/>
      </bottom>
      <diagonal/>
    </border>
    <border>
      <left style="thin">
        <color rgb="FFffff99"/>
      </left>
      <right style="thin">
        <color rgb="FFc6c6c6"/>
      </right>
      <top style="thin">
        <color rgb="FFffff99"/>
      </top>
      <bottom style="thin">
        <color rgb="FFffff99"/>
      </bottom>
      <diagonal/>
    </border>
    <border>
      <left style="thin">
        <color rgb="FFc6c6c6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c6c6c6"/>
      </bottom>
      <diagonal/>
    </border>
    <border>
      <left style="thin">
        <color rgb="FFffff99"/>
      </left>
      <right style="thin">
        <color rgb="FFc6c6c6"/>
      </right>
      <top style="thin">
        <color rgb="FFffff99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99ccff"/>
      </left>
      <right style="thin">
        <color rgb="FFc6c6c6"/>
      </right>
      <top style="thin">
        <color rgb="FF99ccff"/>
      </top>
      <bottom style="thin">
        <color rgb="FF99ccff"/>
      </bottom>
      <diagonal/>
    </border>
    <border>
      <left style="thin">
        <color rgb="FFc6c6c6"/>
      </left>
      <right style="thin">
        <color rgb="FFc6c6c6"/>
      </right>
      <top style="thin">
        <color rgb="FF99ccff"/>
      </top>
      <bottom style="thin">
        <color rgb="FF99ccff"/>
      </bottom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c6c6c6"/>
      </bottom>
      <diagonal/>
    </border>
    <border>
      <left style="thin">
        <color rgb="FF3d3d3d"/>
      </left>
      <right style="thin">
        <color rgb="FF000000"/>
      </right>
      <top style="thin">
        <color rgb="FF3d3d3d"/>
      </top>
      <bottom style="thin">
        <color rgb="FF3d3d3d"/>
      </bottom>
      <diagonal/>
    </border>
    <border>
      <left style="thin">
        <color rgb="FF000000"/>
      </left>
      <right style="thin">
        <color rgb="FF000000"/>
      </right>
      <top style="thin">
        <color rgb="FF3d3d3d"/>
      </top>
      <bottom style="thin">
        <color rgb="FF3d3d3d"/>
      </bottom>
      <diagonal/>
    </border>
    <border>
      <left style="thin">
        <color rgb="FF000000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99cc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ffcc99"/>
      </left>
      <right style="dotted">
        <color rgb="FFffcc99"/>
      </right>
      <top style="dotted">
        <color rgb="FFffcc99"/>
      </top>
      <bottom style="dotted">
        <color rgb="FFffcc99"/>
      </bottom>
      <diagonal/>
    </border>
    <border>
      <left style="dotted">
        <color rgb="FF800000"/>
      </left>
      <right style="dotted">
        <color rgb="FF800000"/>
      </right>
      <top style="dotted">
        <color rgb="FF800000"/>
      </top>
      <bottom style="dotted">
        <color rgb="FF800000"/>
      </bottom>
      <diagonal/>
    </border>
    <border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>
      <left style="dotted">
        <color rgb="FFffcc99"/>
      </left>
      <right style="dotted">
        <color rgb="FFffcc99"/>
      </right>
      <top style="dotted">
        <color rgb="FFffcc99"/>
      </top>
      <bottom style="thin">
        <color rgb="FFc6c6c6"/>
      </bottom>
      <diagonal/>
    </border>
    <border>
      <left style="medium">
        <color rgb="FFf7f7f7"/>
      </left>
      <right/>
      <top style="medium">
        <color rgb="FFf7f7f7"/>
      </top>
      <bottom style="medium">
        <color rgb="FFf7f7f7"/>
      </bottom>
      <diagonal/>
    </border>
    <border>
      <left style="medium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  <border>
      <left style="medium">
        <color rgb="FFf7f7f7"/>
      </left>
      <right style="thin">
        <color rgb="FF3d3d3d"/>
      </right>
      <top style="medium">
        <color rgb="FFf7f7f7"/>
      </top>
      <bottom style="thin">
        <color rgb="FF3d3d3d"/>
      </bottom>
      <diagonal/>
    </border>
    <border>
      <left style="thin">
        <color rgb="FF3d3d3d"/>
      </left>
      <right style="medium">
        <color rgb="FFf7f7f7"/>
      </right>
      <top style="medium">
        <color rgb="FFf7f7f7"/>
      </top>
      <bottom style="thin">
        <color rgb="FF3d3d3d"/>
      </bottom>
      <diagonal/>
    </border>
    <border>
      <left style="medium">
        <color rgb="FFf7f7f7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medium">
        <color rgb="FFf7f7f7"/>
      </right>
      <top style="thin">
        <color rgb="FF3d3d3d"/>
      </top>
      <bottom style="thin">
        <color rgb="FF3d3d3d"/>
      </bottom>
      <diagonal/>
    </border>
    <border>
      <left style="medium">
        <color rgb="FFf7f7f7"/>
      </left>
      <right style="thin">
        <color rgb="FF3d3d3d"/>
      </right>
      <top style="thin">
        <color rgb="FF3d3d3d"/>
      </top>
      <bottom style="medium">
        <color rgb="FFf7f7f7"/>
      </bottom>
      <diagonal/>
    </border>
    <border>
      <left style="thin">
        <color rgb="FF3d3d3d"/>
      </left>
      <right style="medium">
        <color rgb="FFf7f7f7"/>
      </right>
      <top style="thin">
        <color rgb="FF3d3d3d"/>
      </top>
      <bottom style="medium">
        <color rgb="FFf7f7f7"/>
      </bottom>
      <diagonal/>
    </border>
    <border>
      <left style="medium">
        <color rgb="FFf7f7f7"/>
      </left>
      <right style="dotted">
        <color rgb="FFffffcc"/>
      </right>
      <top style="medium">
        <color rgb="FFf7f7f7"/>
      </top>
      <bottom style="dotted">
        <color rgb="FFffffcc"/>
      </bottom>
      <diagonal/>
    </border>
    <border>
      <left style="dotted">
        <color rgb="FFffffcc"/>
      </left>
      <right style="thin">
        <color rgb="FFc6c6c6"/>
      </right>
      <top style="medium">
        <color rgb="FFf7f7f7"/>
      </top>
      <bottom style="dotted">
        <color rgb="FFffffcc"/>
      </bottom>
      <diagonal/>
    </border>
    <border>
      <left style="thin">
        <color rgb="FF3d3d3d"/>
      </left>
      <right style="thin">
        <color rgb="FF3d3d3d"/>
      </right>
      <top style="medium">
        <color rgb="FFf7f7f7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medium">
        <color rgb="FFf7f7f7"/>
      </bottom>
      <diagonal/>
    </border>
    <border>
      <left style="thin">
        <color rgb="FF3d3d3d"/>
      </left>
      <right style="thin">
        <color rgb="FF3d3d3d"/>
      </right>
      <top/>
      <bottom/>
      <diagonal/>
    </border>
    <border>
      <left style="dotted">
        <color rgb="FF000000"/>
      </left>
      <right/>
      <top style="medium">
        <color rgb="FFf7f7f7"/>
      </top>
      <bottom style="medium">
        <color rgb="FFf7f7f7"/>
      </bottom>
      <diagonal/>
    </border>
    <border>
      <left/>
      <right style="thin">
        <color rgb="FF3d3d3d"/>
      </right>
      <top style="medium">
        <color rgb="FFf7f7f7"/>
      </top>
      <bottom style="medium">
        <color rgb="FFf7f7f7"/>
      </bottom>
      <diagonal/>
    </border>
    <border>
      <left style="thin">
        <color rgb="FF3d3d3d"/>
      </left>
      <right style="thin">
        <color rgb="FF3d3d3d"/>
      </right>
      <top style="medium">
        <color rgb="FFf7f7f7"/>
      </top>
      <bottom style="medium">
        <color rgb="FFf7f7f7"/>
      </bottom>
      <diagonal/>
    </border>
    <border>
      <left style="thin">
        <color rgb="FF3d3d3d"/>
      </left>
      <right style="medium">
        <color rgb="FFf7f7f7"/>
      </right>
      <top style="medium">
        <color rgb="FFf7f7f7"/>
      </top>
      <bottom style="medium">
        <color rgb="FFf7f7f7"/>
      </bottom>
      <diagonal/>
    </border>
    <border>
      <left/>
      <right style="thin">
        <color rgb="FF3d3d3d"/>
      </right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medium">
        <color rgb="FFf7f7f7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/>
      <top/>
      <bottom/>
      <diagonal/>
    </border>
    <border>
      <left style="medium">
        <color rgb="FFf7f7f7"/>
      </left>
      <right style="dotted">
        <color rgb="FF000000"/>
      </right>
      <top style="medium">
        <color rgb="FFf7f7f7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f7f7f7"/>
      </top>
      <bottom style="dotted">
        <color rgb="FF000000"/>
      </bottom>
      <diagonal/>
    </border>
    <border>
      <left style="dotted">
        <color rgb="FFffffff"/>
      </left>
      <right style="dotted">
        <color rgb="FFffffff"/>
      </right>
      <top style="medium">
        <color rgb="FFf7f7f7"/>
      </top>
      <bottom style="dotted">
        <color rgb="FFffffff"/>
      </bottom>
      <diagonal/>
    </border>
    <border>
      <left style="dotted">
        <color rgb="FF000000"/>
      </left>
      <right/>
      <top style="medium">
        <color rgb="FFf7f7f7"/>
      </top>
      <bottom style="dotted">
        <color rgb="FF000000"/>
      </bottom>
      <diagonal/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ffffcc"/>
      </left>
      <right style="dotted">
        <color rgb="FFffffcc"/>
      </right>
      <top style="dotted">
        <color rgb="FFffffcc"/>
      </top>
      <bottom style="dotted">
        <color rgb="FFffffcc"/>
      </bottom>
      <diagonal/>
    </border>
    <border>
      <left style="dotted">
        <color rgb="FFffffcc"/>
      </left>
      <right style="thin">
        <color rgb="FFc6c6c6"/>
      </right>
      <top style="dotted">
        <color rgb="FFffffcc"/>
      </top>
      <bottom style="dotted">
        <color rgb="FFffffcc"/>
      </bottom>
      <diagonal/>
    </border>
    <border>
      <left style="medium">
        <color rgb="FFf7f7f7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ffcc99"/>
      </left>
      <right style="thin">
        <color rgb="FFc6c6c6"/>
      </right>
      <top style="dotted">
        <color rgb="FFffcc99"/>
      </top>
      <bottom style="dotted">
        <color rgb="FFffcc99"/>
      </bottom>
      <diagonal/>
    </border>
    <border>
      <left style="medium">
        <color rgb="FFf7f7f7"/>
      </left>
      <right style="dotted">
        <color rgb="FF000000"/>
      </right>
      <top style="dotted">
        <color rgb="FF000000"/>
      </top>
      <bottom style="medium">
        <color rgb="FFf7f7f7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f7f7f7"/>
      </bottom>
      <diagonal/>
    </border>
    <border>
      <left style="dotted">
        <color rgb="FF000000"/>
      </left>
      <right/>
      <top style="dotted">
        <color rgb="FF000000"/>
      </top>
      <bottom style="medium">
        <color rgb="FFf7f7f7"/>
      </bottom>
      <diagonal/>
    </border>
    <border>
      <left style="dotted">
        <color rgb="FF800000"/>
      </left>
      <right style="thin">
        <color rgb="FFc6c6c6"/>
      </right>
      <top style="thin">
        <color rgb="FFc6c6c6"/>
      </top>
      <bottom style="dotted">
        <color rgb="FF800000"/>
      </bottom>
      <diagonal/>
    </border>
    <border>
      <left style="medium">
        <color rgb="FFf7f7f7"/>
      </left>
      <right style="medium">
        <color rgb="FFf7f7f7"/>
      </right>
      <top style="thin">
        <color rgb="FFc6c6c6"/>
      </top>
      <bottom style="thin">
        <color rgb="FFc6c6c6"/>
      </bottom>
      <diagonal/>
    </border>
    <border>
      <left style="medium">
        <color rgb="FFf7f7f7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f7f7f7"/>
      </right>
      <top style="thin">
        <color rgb="FFc6c6c6"/>
      </top>
      <bottom style="thin">
        <color rgb="FFc6c6c6"/>
      </bottom>
      <diagonal/>
    </border>
    <border>
      <left style="medium">
        <color rgb="FFf7f7f7"/>
      </left>
      <right/>
      <top/>
      <bottom style="medium">
        <color rgb="FFf7f7f7"/>
      </bottom>
      <diagonal/>
    </border>
    <border>
      <left/>
      <right/>
      <top/>
      <bottom style="medium">
        <color rgb="FFf7f7f7"/>
      </bottom>
      <diagonal/>
    </border>
    <border>
      <left/>
      <right style="medium">
        <color rgb="FFf7f7f7"/>
      </right>
      <top/>
      <bottom style="medium">
        <color rgb="FFf7f7f7"/>
      </bottom>
      <diagonal/>
    </border>
    <border>
      <left style="medium">
        <color rgb="FFf7f7f7"/>
      </left>
      <right style="thin">
        <color rgb="FFc6c6c6"/>
      </right>
      <top style="thin">
        <color rgb="FFc6c6c6"/>
      </top>
      <bottom style="medium">
        <color rgb="FFf7f7f7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f7f7f7"/>
      </bottom>
      <diagonal/>
    </border>
    <border>
      <left style="thin">
        <color rgb="FFc6c6c6"/>
      </left>
      <right style="medium">
        <color rgb="FFf7f7f7"/>
      </right>
      <top style="thin">
        <color rgb="FFc6c6c6"/>
      </top>
      <bottom style="medium">
        <color rgb="FFf7f7f7"/>
      </bottom>
      <diagonal/>
    </border>
  </borders>
  <cellStyleXfs count="1">
    <xf numFmtId="0" fontId="0" fillId="0" borderId="0"/>
  </cellStyleXfs>
  <cellXfs count="267">
    <xf xfId="0" numFmtId="0" borderId="0" fontId="0" fillId="0"/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3" applyNumberFormat="1" borderId="3" applyBorder="1" fontId="3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3" applyNumberFormat="1" borderId="3" applyBorder="1" fontId="4" applyFont="1" fillId="0" applyAlignment="1">
      <alignment horizontal="right"/>
    </xf>
    <xf xfId="0" numFmtId="4" applyNumberFormat="1" borderId="3" applyBorder="1" fontId="4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1" applyNumberFormat="1" borderId="3" applyBorder="1" fontId="4" applyFont="1" fillId="0" applyAlignment="1">
      <alignment horizontal="right"/>
    </xf>
    <xf xfId="0" numFmtId="0" borderId="3" applyBorder="1" fontId="3" applyFont="1" fillId="0" applyAlignment="1">
      <alignment horizontal="left"/>
    </xf>
    <xf xfId="0" numFmtId="3" applyNumberFormat="1" borderId="3" applyBorder="1" fontId="4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4" applyNumberFormat="1" borderId="3" applyBorder="1" fontId="2" applyFont="1" fillId="0" applyAlignment="1">
      <alignment horizontal="right"/>
    </xf>
    <xf xfId="0" numFmtId="1" applyNumberFormat="1" borderId="3" applyBorder="1" fontId="3" applyFont="1" fillId="0" applyAlignment="1">
      <alignment horizontal="center"/>
    </xf>
    <xf xfId="0" numFmtId="1" applyNumberFormat="1" borderId="3" applyBorder="1" fontId="3" applyFont="1" fillId="0" applyAlignment="1">
      <alignment horizontal="right"/>
    </xf>
    <xf xfId="0" numFmtId="3" applyNumberFormat="1" borderId="3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right"/>
    </xf>
    <xf xfId="0" numFmtId="4" applyNumberFormat="1" borderId="3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3" applyNumberFormat="1" borderId="4" applyBorder="1" fontId="3" applyFont="1" fillId="0" applyAlignment="1">
      <alignment horizontal="center"/>
    </xf>
    <xf xfId="0" numFmtId="3" applyNumberFormat="1" borderId="4" applyBorder="1" fontId="3" applyFont="1" fillId="0" applyAlignment="1">
      <alignment horizontal="right"/>
    </xf>
    <xf xfId="0" numFmtId="0" borderId="5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right"/>
    </xf>
    <xf xfId="0" numFmtId="3" applyNumberFormat="1" borderId="6" applyBorder="1" fontId="3" applyFont="1" fillId="4" applyFill="1" applyAlignment="1">
      <alignment horizontal="left"/>
    </xf>
    <xf xfId="0" numFmtId="0" borderId="6" applyBorder="1" fontId="2" applyFont="1" fillId="4" applyFill="1" applyAlignment="1">
      <alignment horizontal="left"/>
    </xf>
    <xf xfId="0" numFmtId="3" applyNumberFormat="1" borderId="6" applyBorder="1" fontId="3" applyFont="1" fillId="4" applyFill="1" applyAlignment="1">
      <alignment horizontal="right"/>
    </xf>
    <xf xfId="0" numFmtId="3" applyNumberFormat="1" borderId="6" applyBorder="1" fontId="2" applyFont="1" fillId="4" applyFill="1" applyAlignment="1">
      <alignment horizontal="left"/>
    </xf>
    <xf xfId="0" numFmtId="0" borderId="6" applyBorder="1" fontId="3" applyFont="1" fillId="4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7" applyBorder="1" fontId="3" applyFont="1" fillId="3" applyFill="1" applyAlignment="1">
      <alignment horizontal="left"/>
    </xf>
    <xf xfId="0" numFmtId="4" applyNumberFormat="1" borderId="0" fontId="0" fillId="0" applyAlignment="1">
      <alignment horizontal="general"/>
    </xf>
    <xf xfId="0" numFmtId="0" borderId="8" applyBorder="1" fontId="5" applyFont="1" fillId="0" applyAlignment="1">
      <alignment horizontal="left"/>
    </xf>
    <xf xfId="0" numFmtId="3" applyNumberFormat="1" borderId="8" applyBorder="1" fontId="3" applyFont="1" fillId="0" applyAlignment="1">
      <alignment horizontal="left"/>
    </xf>
    <xf xfId="0" numFmtId="4" applyNumberFormat="1" borderId="8" applyBorder="1" fontId="3" applyFont="1" fillId="0" applyAlignment="1">
      <alignment horizontal="left"/>
    </xf>
    <xf xfId="0" numFmtId="0" borderId="9" applyBorder="1" fontId="2" applyFont="1" fillId="5" applyFill="1" applyAlignment="1">
      <alignment horizontal="center"/>
    </xf>
    <xf xfId="0" numFmtId="3" applyNumberFormat="1" borderId="10" applyBorder="1" fontId="2" applyFont="1" fillId="5" applyFill="1" applyAlignment="1">
      <alignment horizontal="center"/>
    </xf>
    <xf xfId="0" numFmtId="4" applyNumberFormat="1" borderId="10" applyBorder="1" fontId="2" applyFont="1" fillId="5" applyFill="1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0" borderId="11" applyBorder="1" fontId="3" applyFont="1" fillId="0" applyAlignment="1">
      <alignment horizontal="left"/>
    </xf>
    <xf xfId="0" numFmtId="3" applyNumberFormat="1" borderId="12" applyBorder="1" fontId="3" applyFont="1" fillId="5" applyFill="1" applyAlignment="1">
      <alignment horizontal="left"/>
    </xf>
    <xf xfId="0" numFmtId="4" applyNumberFormat="1" borderId="12" applyBorder="1" fontId="2" applyFont="1" fillId="0" applyAlignment="1">
      <alignment horizontal="left"/>
    </xf>
    <xf xfId="0" numFmtId="3" applyNumberFormat="1" borderId="12" applyBorder="1" fontId="2" applyFont="1" fillId="0" applyAlignment="1">
      <alignment horizontal="left"/>
    </xf>
    <xf xfId="0" numFmtId="0" borderId="12" applyBorder="1" fontId="6" applyFont="1" fillId="0" applyAlignment="1">
      <alignment horizontal="center"/>
    </xf>
    <xf xfId="0" numFmtId="4" applyNumberFormat="1" borderId="12" applyBorder="1" fontId="6" applyFont="1" fillId="0" applyAlignment="1">
      <alignment horizontal="center"/>
    </xf>
    <xf xfId="0" numFmtId="164" applyNumberFormat="1" borderId="12" applyBorder="1" fontId="3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3" applyNumberFormat="1" borderId="12" applyBorder="1" fontId="2" applyFont="1" fillId="0" applyAlignment="1">
      <alignment horizontal="right"/>
    </xf>
    <xf xfId="0" numFmtId="4" applyNumberFormat="1" borderId="12" applyBorder="1" fontId="3" applyFont="1" fillId="0" applyAlignment="1">
      <alignment horizontal="right"/>
    </xf>
    <xf xfId="0" numFmtId="3" applyNumberFormat="1" borderId="12" applyBorder="1" fontId="3" applyFont="1" fillId="0" applyAlignment="1">
      <alignment horizontal="right"/>
    </xf>
    <xf xfId="0" numFmtId="3" applyNumberFormat="1" borderId="12" applyBorder="1" fontId="3" applyFont="1" fillId="0" applyAlignment="1">
      <alignment horizontal="left"/>
    </xf>
    <xf xfId="0" numFmtId="4" applyNumberFormat="1" borderId="12" applyBorder="1" fontId="3" applyFont="1" fillId="0" applyAlignment="1">
      <alignment horizontal="left"/>
    </xf>
    <xf xfId="0" numFmtId="4" applyNumberFormat="1" borderId="12" applyBorder="1" fontId="3" applyFont="1" fillId="5" applyFill="1" applyAlignment="1">
      <alignment horizontal="left"/>
    </xf>
    <xf xfId="0" numFmtId="0" borderId="11" applyBorder="1" fontId="7" applyFont="1" fillId="5" applyFill="1" applyAlignment="1">
      <alignment horizontal="left"/>
    </xf>
    <xf xfId="0" numFmtId="0" borderId="11" applyBorder="1" fontId="2" applyFont="1" fillId="5" applyFill="1" applyAlignment="1">
      <alignment horizontal="left"/>
    </xf>
    <xf xfId="0" numFmtId="3" applyNumberFormat="1" borderId="1" applyBorder="1" fontId="8" applyFont="1" fillId="0" applyAlignment="1">
      <alignment horizontal="right"/>
    </xf>
    <xf xfId="0" numFmtId="4" applyNumberFormat="1" borderId="1" applyBorder="1" fontId="6" applyFont="1" fillId="0" applyAlignment="1">
      <alignment horizontal="left"/>
    </xf>
    <xf xfId="0" numFmtId="0" borderId="11" applyBorder="1" fontId="3" applyFont="1" fillId="5" applyFill="1" applyAlignment="1">
      <alignment horizontal="left"/>
    </xf>
    <xf xfId="0" numFmtId="3" applyNumberFormat="1" borderId="12" applyBorder="1" fontId="8" applyFont="1" fillId="0" applyAlignment="1">
      <alignment horizontal="right"/>
    </xf>
    <xf xfId="0" numFmtId="4" applyNumberFormat="1" borderId="12" applyBorder="1" fontId="6" applyFont="1" fillId="0" applyAlignment="1">
      <alignment horizontal="left"/>
    </xf>
    <xf xfId="0" numFmtId="0" borderId="13" applyBorder="1" fontId="2" applyFont="1" fillId="6" applyFill="1" applyAlignment="1">
      <alignment horizontal="left"/>
    </xf>
    <xf xfId="0" numFmtId="3" applyNumberFormat="1" borderId="14" applyBorder="1" fontId="2" applyFont="1" fillId="6" applyFill="1" applyAlignment="1">
      <alignment horizontal="left"/>
    </xf>
    <xf xfId="0" numFmtId="4" applyNumberFormat="1" borderId="14" applyBorder="1" fontId="2" applyFont="1" fillId="6" applyFill="1" applyAlignment="1">
      <alignment horizontal="left"/>
    </xf>
    <xf xfId="0" numFmtId="3" applyNumberFormat="1" borderId="14" applyBorder="1" fontId="2" applyFont="1" fillId="6" applyFill="1" applyAlignment="1">
      <alignment horizontal="right"/>
    </xf>
    <xf xfId="0" numFmtId="3" applyNumberFormat="1" borderId="12" applyBorder="1" fontId="6" applyFont="1" fillId="0" applyAlignment="1">
      <alignment horizontal="right"/>
    </xf>
    <xf xfId="0" numFmtId="4" applyNumberFormat="1" borderId="12" applyBorder="1" fontId="6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2" applyBorder="1" fontId="9" applyFont="1" fillId="5" applyFill="1" applyAlignment="1">
      <alignment horizontal="left"/>
    </xf>
    <xf xfId="0" numFmtId="3" applyNumberFormat="1" borderId="12" applyBorder="1" fontId="9" applyFont="1" fillId="2" applyFill="1" applyAlignment="1">
      <alignment horizontal="center"/>
    </xf>
    <xf xfId="0" numFmtId="4" applyNumberFormat="1" borderId="7" applyBorder="1" fontId="10" applyFont="1" fillId="7" applyFill="1" applyAlignment="1">
      <alignment horizontal="left"/>
    </xf>
    <xf xfId="0" numFmtId="3" applyNumberFormat="1" borderId="15" applyBorder="1" fontId="11" applyFont="1" fillId="7" applyFill="1" applyAlignment="1">
      <alignment horizontal="center"/>
    </xf>
    <xf xfId="0" numFmtId="0" borderId="12" applyBorder="1" fontId="12" applyFont="1" fillId="0" applyAlignment="1">
      <alignment horizontal="left"/>
    </xf>
    <xf xfId="0" numFmtId="3" applyNumberFormat="1" borderId="12" applyBorder="1" fontId="12" applyFont="1" fillId="8" applyFill="1" applyAlignment="1">
      <alignment horizontal="right"/>
    </xf>
    <xf xfId="0" numFmtId="0" borderId="12" applyBorder="1" fontId="3" applyFont="1" fillId="0" applyAlignment="1">
      <alignment horizontal="left"/>
    </xf>
    <xf xfId="0" numFmtId="3" applyNumberFormat="1" borderId="12" applyBorder="1" fontId="9" applyFont="1" fillId="8" applyFill="1" applyAlignment="1">
      <alignment horizontal="right"/>
    </xf>
    <xf xfId="0" numFmtId="0" borderId="1" applyBorder="1" fontId="5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6" applyBorder="1" fontId="3" applyFont="1" fillId="0" applyAlignment="1">
      <alignment horizontal="center"/>
    </xf>
    <xf xfId="0" numFmtId="3" applyNumberFormat="1" borderId="16" applyBorder="1" fontId="3" applyFont="1" fillId="0" applyAlignment="1">
      <alignment horizontal="center"/>
    </xf>
    <xf xfId="0" numFmtId="4" applyNumberFormat="1" borderId="16" applyBorder="1" fontId="3" applyFont="1" fillId="0" applyAlignment="1">
      <alignment horizontal="center"/>
    </xf>
    <xf xfId="0" numFmtId="0" borderId="17" applyBorder="1" fontId="2" applyFont="1" fillId="2" applyFill="1" applyAlignment="1">
      <alignment horizontal="center"/>
    </xf>
    <xf xfId="0" numFmtId="3" applyNumberFormat="1" borderId="17" applyBorder="1" fontId="2" applyFont="1" fillId="2" applyFill="1" applyAlignment="1">
      <alignment horizontal="center"/>
    </xf>
    <xf xfId="0" numFmtId="4" applyNumberFormat="1" borderId="17" applyBorder="1" fontId="2" applyFont="1" fillId="2" applyFill="1" applyAlignment="1">
      <alignment horizontal="center"/>
    </xf>
    <xf xfId="0" numFmtId="0" borderId="8" applyBorder="1" fontId="2" applyFont="1" fillId="0" applyAlignment="1">
      <alignment horizontal="left"/>
    </xf>
    <xf xfId="0" numFmtId="0" borderId="18" applyBorder="1" fontId="2" applyFont="1" fillId="4" applyFill="1" applyAlignment="1">
      <alignment horizontal="left"/>
    </xf>
    <xf xfId="0" numFmtId="3" applyNumberFormat="1" borderId="18" applyBorder="1" fontId="2" applyFont="1" fillId="4" applyFill="1" applyAlignment="1">
      <alignment horizontal="left"/>
    </xf>
    <xf xfId="0" numFmtId="4" applyNumberFormat="1" borderId="18" applyBorder="1" fontId="2" applyFont="1" fillId="4" applyFill="1" applyAlignment="1">
      <alignment horizontal="left"/>
    </xf>
    <xf xfId="0" numFmtId="3" applyNumberFormat="1" borderId="8" applyBorder="1" fontId="2" applyFont="1" fillId="0" applyAlignment="1">
      <alignment horizontal="right"/>
    </xf>
    <xf xfId="0" numFmtId="3" applyNumberFormat="1" borderId="8" applyBorder="1" fontId="2" applyFont="1" fillId="0" applyAlignment="1">
      <alignment horizontal="left"/>
    </xf>
    <xf xfId="0" numFmtId="4" applyNumberFormat="1" borderId="8" applyBorder="1" fontId="2" applyFont="1" fillId="0" applyAlignment="1">
      <alignment horizontal="left"/>
    </xf>
    <xf xfId="0" numFmtId="3" applyNumberFormat="1" borderId="18" applyBorder="1" fontId="2" applyFont="1" fillId="4" applyFill="1" applyAlignment="1">
      <alignment horizontal="right"/>
    </xf>
    <xf xfId="0" numFmtId="4" applyNumberFormat="1" borderId="8" applyBorder="1" fontId="2" applyFont="1" fillId="0" applyAlignment="1">
      <alignment horizontal="right"/>
    </xf>
    <xf xfId="0" numFmtId="1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0" borderId="19" applyBorder="1" fontId="2" applyFont="1" fillId="2" applyFill="1" applyAlignment="1">
      <alignment horizontal="center"/>
    </xf>
    <xf xfId="0" numFmtId="3" applyNumberFormat="1" borderId="20" applyBorder="1" fontId="2" applyFont="1" fillId="2" applyFill="1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21" applyBorder="1" fontId="2" applyFont="1" fillId="2" applyFill="1" applyAlignment="1">
      <alignment horizontal="center"/>
    </xf>
    <xf xfId="0" numFmtId="0" borderId="22" applyBorder="1" fontId="2" applyFont="1" fillId="2" applyFill="1" applyAlignment="1">
      <alignment horizontal="center"/>
    </xf>
    <xf xfId="0" numFmtId="3" applyNumberFormat="1" borderId="21" applyBorder="1" fontId="2" applyFont="1" fillId="2" applyFill="1" applyAlignment="1">
      <alignment horizontal="center"/>
    </xf>
    <xf xfId="0" numFmtId="0" borderId="23" applyBorder="1" fontId="2" applyFont="1" fillId="0" applyAlignment="1">
      <alignment horizontal="left"/>
    </xf>
    <xf xfId="0" numFmtId="0" borderId="24" applyBorder="1" fontId="2" applyFont="1" fillId="0" applyAlignment="1">
      <alignment horizontal="left"/>
    </xf>
    <xf xfId="0" numFmtId="3" applyNumberFormat="1" borderId="23" applyBorder="1" fontId="2" applyFont="1" fillId="0" applyAlignment="1">
      <alignment horizontal="right"/>
    </xf>
    <xf xfId="0" numFmtId="1" applyNumberFormat="1" borderId="1" applyBorder="1" fontId="2" applyFont="1" fillId="0" applyAlignment="1">
      <alignment horizontal="left"/>
    </xf>
    <xf xfId="0" numFmtId="0" borderId="25" applyBorder="1" fontId="2" applyFont="1" fillId="0" applyAlignment="1">
      <alignment horizontal="left"/>
    </xf>
    <xf xfId="0" numFmtId="3" applyNumberFormat="1" borderId="25" applyBorder="1" fontId="2" applyFont="1" fillId="0" applyAlignment="1">
      <alignment horizontal="right"/>
    </xf>
    <xf xfId="0" numFmtId="1" applyNumberFormat="1" borderId="1" applyBorder="1" fontId="3" applyFont="1" fillId="0" applyAlignment="1">
      <alignment horizontal="left"/>
    </xf>
    <xf xfId="0" numFmtId="0" borderId="26" applyBorder="1" fontId="2" applyFont="1" fillId="4" applyFill="1" applyAlignment="1">
      <alignment horizontal="left"/>
    </xf>
    <xf xfId="0" numFmtId="3" applyNumberFormat="1" borderId="27" applyBorder="1" fontId="2" applyFont="1" fillId="4" applyFill="1" applyAlignment="1">
      <alignment horizontal="right"/>
    </xf>
    <xf xfId="0" numFmtId="4" applyNumberFormat="1" borderId="6" applyBorder="1" fontId="3" applyFont="1" fillId="4" applyFill="1" applyAlignment="1">
      <alignment horizontal="right"/>
    </xf>
    <xf xfId="0" numFmtId="1" applyNumberFormat="1" borderId="1" applyBorder="1" fontId="3" applyFont="1" fillId="0" applyAlignment="1">
      <alignment horizontal="right"/>
    </xf>
    <xf xfId="0" numFmtId="0" borderId="28" applyBorder="1" fontId="2" applyFont="1" fillId="4" applyFill="1" applyAlignment="1">
      <alignment horizontal="left"/>
    </xf>
    <xf xfId="0" numFmtId="3" applyNumberFormat="1" borderId="28" applyBorder="1" fontId="3" applyFont="1" fillId="4" applyFill="1" applyAlignment="1">
      <alignment horizontal="right"/>
    </xf>
    <xf xfId="0" numFmtId="0" borderId="29" applyBorder="1" fontId="2" applyFont="1" fillId="0" applyAlignment="1">
      <alignment horizontal="left"/>
    </xf>
    <xf xfId="0" numFmtId="0" borderId="30" applyBorder="1" fontId="2" applyFont="1" fillId="0" applyAlignment="1">
      <alignment horizontal="left"/>
    </xf>
    <xf xfId="0" numFmtId="3" applyNumberFormat="1" borderId="31" applyBorder="1" fontId="3" applyFont="1" fillId="0" applyAlignment="1">
      <alignment horizontal="right"/>
    </xf>
    <xf xfId="0" numFmtId="165" applyNumberFormat="1" borderId="1" applyBorder="1" fontId="13" applyFont="1" fillId="0" applyAlignment="1">
      <alignment horizontal="left"/>
    </xf>
    <xf xfId="0" numFmtId="0" borderId="1" applyBorder="1" fontId="13" applyFont="1" fillId="0" applyAlignment="1">
      <alignment horizontal="left"/>
    </xf>
    <xf xfId="0" numFmtId="1" applyNumberFormat="1" borderId="0" fontId="0" fillId="0" applyAlignment="1">
      <alignment horizontal="general"/>
    </xf>
    <xf xfId="0" numFmtId="3" applyNumberFormat="1" borderId="32" applyBorder="1" fontId="2" applyFont="1" fillId="4" applyFill="1" applyAlignment="1">
      <alignment horizontal="right"/>
    </xf>
    <xf xfId="0" numFmtId="0" borderId="33" applyBorder="1" fontId="2" applyFont="1" fillId="0" applyAlignment="1">
      <alignment horizontal="left"/>
    </xf>
    <xf xfId="0" numFmtId="0" borderId="34" applyBorder="1" fontId="5" applyFont="1" fillId="0" applyAlignment="1">
      <alignment horizontal="left"/>
    </xf>
    <xf xfId="0" numFmtId="3" applyNumberFormat="1" borderId="12" applyBorder="1" fontId="14" applyFont="1" fillId="5" applyFill="1" applyAlignment="1">
      <alignment horizontal="center" vertical="top"/>
    </xf>
    <xf xfId="0" numFmtId="0" borderId="12" applyBorder="1" fontId="14" applyFont="1" fillId="5" applyFill="1" applyAlignment="1">
      <alignment horizontal="center"/>
    </xf>
    <xf xfId="0" numFmtId="3" applyNumberFormat="1" borderId="12" applyBorder="1" fontId="14" applyFont="1" fillId="5" applyFill="1" applyAlignment="1">
      <alignment horizontal="center"/>
    </xf>
    <xf xfId="0" numFmtId="3" applyNumberFormat="1" borderId="35" applyBorder="1" fontId="5" applyFont="1" fillId="6" applyFill="1" applyAlignment="1">
      <alignment horizontal="center"/>
    </xf>
    <xf xfId="0" numFmtId="0" borderId="35" applyBorder="1" fontId="5" applyFont="1" fillId="6" applyFill="1" applyAlignment="1">
      <alignment horizontal="center"/>
    </xf>
    <xf xfId="0" numFmtId="3" applyNumberFormat="1" borderId="36" applyBorder="1" fontId="11" applyFont="1" fillId="9" applyFill="1" applyAlignment="1">
      <alignment horizontal="center"/>
    </xf>
    <xf xfId="0" numFmtId="0" borderId="36" applyBorder="1" fontId="11" applyFont="1" fillId="9" applyFill="1" applyAlignment="1">
      <alignment horizontal="center"/>
    </xf>
    <xf xfId="0" numFmtId="3" applyNumberFormat="1" borderId="8" applyBorder="1" fontId="4" applyFont="1" fillId="0" applyAlignment="1">
      <alignment horizontal="center" vertical="top"/>
    </xf>
    <xf xfId="0" numFmtId="3" applyNumberFormat="1" borderId="8" applyBorder="1" fontId="4" applyFont="1" fillId="0" applyAlignment="1">
      <alignment horizontal="center"/>
    </xf>
    <xf xfId="0" numFmtId="3" applyNumberFormat="1" borderId="37" applyBorder="1" fontId="4" applyFont="1" fillId="10" applyFill="1" applyAlignment="1">
      <alignment horizontal="center"/>
    </xf>
    <xf xfId="0" numFmtId="0" borderId="37" applyBorder="1" fontId="4" applyFont="1" fillId="10" applyFill="1" applyAlignment="1">
      <alignment horizontal="center"/>
    </xf>
    <xf xfId="0" numFmtId="3" applyNumberFormat="1" borderId="38" applyBorder="1" fontId="5" applyFont="1" fillId="6" applyFill="1" applyAlignment="1">
      <alignment horizontal="center"/>
    </xf>
    <xf xfId="0" numFmtId="0" borderId="38" applyBorder="1" fontId="5" applyFont="1" fillId="6" applyFill="1" applyAlignment="1">
      <alignment horizontal="center"/>
    </xf>
    <xf xfId="0" numFmtId="3" applyNumberFormat="1" borderId="7" applyBorder="1" fontId="5" applyFont="1" fillId="6" applyFill="1" applyAlignment="1">
      <alignment horizontal="center"/>
    </xf>
    <xf xfId="0" numFmtId="4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39" applyBorder="1" fontId="4" applyFont="1" fillId="0" applyAlignment="1">
      <alignment horizontal="center" vertical="top"/>
    </xf>
    <xf xfId="0" numFmtId="0" borderId="40" applyBorder="1" fontId="5" applyFont="1" fillId="0" applyAlignment="1">
      <alignment horizontal="center" vertical="top"/>
    </xf>
    <xf xfId="0" numFmtId="3" applyNumberFormat="1" borderId="41" applyBorder="1" fontId="4" applyFont="1" fillId="0" applyAlignment="1">
      <alignment horizontal="left"/>
    </xf>
    <xf xfId="0" numFmtId="3" applyNumberFormat="1" borderId="42" applyBorder="1" fontId="4" applyFont="1" fillId="0" applyAlignment="1">
      <alignment horizontal="left"/>
    </xf>
    <xf xfId="0" numFmtId="3" applyNumberFormat="1" borderId="39" applyBorder="1" fontId="4" applyFont="1" fillId="0" applyAlignment="1">
      <alignment horizontal="center"/>
    </xf>
    <xf xfId="0" numFmtId="0" borderId="40" applyBorder="1" fontId="5" applyFont="1" fillId="0" applyAlignment="1">
      <alignment horizontal="center"/>
    </xf>
    <xf xfId="0" numFmtId="3" applyNumberFormat="1" borderId="43" applyBorder="1" fontId="4" applyFont="1" fillId="0" applyAlignment="1">
      <alignment horizontal="left"/>
    </xf>
    <xf xfId="0" numFmtId="3" applyNumberFormat="1" borderId="44" applyBorder="1" fontId="4" applyFont="1" fillId="0" applyAlignment="1">
      <alignment horizontal="right"/>
    </xf>
    <xf xfId="0" numFmtId="3" applyNumberFormat="1" borderId="45" applyBorder="1" fontId="4" applyFont="1" fillId="0" applyAlignment="1">
      <alignment horizontal="left"/>
    </xf>
    <xf xfId="0" numFmtId="3" applyNumberFormat="1" borderId="46" applyBorder="1" fontId="4" applyFont="1" fillId="0" applyAlignment="1">
      <alignment horizontal="right"/>
    </xf>
    <xf xfId="0" numFmtId="0" borderId="39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3" applyNumberFormat="1" borderId="47" applyBorder="1" fontId="5" applyFont="1" fillId="11" applyFill="1" applyAlignment="1">
      <alignment horizontal="center"/>
    </xf>
    <xf xfId="0" numFmtId="3" applyNumberFormat="1" borderId="48" applyBorder="1" fontId="2" applyFont="1" fillId="11" applyFill="1" applyAlignment="1">
      <alignment horizontal="center"/>
    </xf>
    <xf xfId="0" numFmtId="4" applyNumberFormat="1" borderId="49" applyBorder="1" fontId="3" applyFont="1" fillId="0" applyAlignment="1">
      <alignment horizontal="right"/>
    </xf>
    <xf xfId="0" numFmtId="3" applyNumberFormat="1" borderId="42" applyBorder="1" fontId="3" applyFont="1" fillId="0" applyAlignment="1">
      <alignment horizontal="right"/>
    </xf>
    <xf xfId="0" numFmtId="3" applyNumberFormat="1" borderId="12" applyBorder="1" fontId="4" applyFont="1" fillId="0" applyAlignment="1">
      <alignment horizontal="center"/>
    </xf>
    <xf xfId="0" numFmtId="4" applyNumberFormat="1" borderId="12" applyBorder="1" fontId="4" applyFont="1" fillId="0" applyAlignment="1">
      <alignment horizontal="right"/>
    </xf>
    <xf xfId="0" numFmtId="3" applyNumberFormat="1" borderId="44" applyBorder="1" fontId="3" applyFont="1" fillId="0" applyAlignment="1">
      <alignment horizontal="right"/>
    </xf>
    <xf xfId="0" numFmtId="3" applyNumberFormat="1" borderId="50" applyBorder="1" fontId="4" applyFont="1" fillId="0" applyAlignment="1">
      <alignment horizontal="center"/>
    </xf>
    <xf xfId="0" numFmtId="4" applyNumberFormat="1" borderId="50" applyBorder="1" fontId="4" applyFont="1" fillId="0" applyAlignment="1">
      <alignment horizontal="right"/>
    </xf>
    <xf xfId="0" numFmtId="3" applyNumberFormat="1" borderId="46" applyBorder="1" fontId="3" applyFont="1" fillId="0" applyAlignment="1">
      <alignment horizontal="right"/>
    </xf>
    <xf xfId="0" numFmtId="3" applyNumberFormat="1" borderId="51" applyBorder="1" fontId="4" applyFont="1" fillId="0" applyAlignment="1">
      <alignment horizontal="left"/>
    </xf>
    <xf xfId="0" numFmtId="3" applyNumberFormat="1" borderId="51" applyBorder="1" fontId="4" applyFont="1" fillId="0" applyAlignment="1">
      <alignment horizontal="center"/>
    </xf>
    <xf xfId="0" numFmtId="4" applyNumberFormat="1" borderId="51" applyBorder="1" fontId="4" applyFont="1" fillId="0" applyAlignment="1">
      <alignment horizontal="right"/>
    </xf>
    <xf xfId="0" numFmtId="1" applyNumberFormat="1" borderId="51" applyBorder="1" fontId="4" applyFont="1" fillId="0" applyAlignment="1">
      <alignment horizontal="left"/>
    </xf>
    <xf xfId="0" numFmtId="3" applyNumberFormat="1" borderId="52" applyBorder="1" fontId="5" applyFont="1" fillId="0" applyAlignment="1">
      <alignment horizontal="center" vertical="top"/>
    </xf>
    <xf xfId="0" numFmtId="3" applyNumberFormat="1" borderId="53" applyBorder="1" fontId="5" applyFont="1" fillId="0" applyAlignment="1">
      <alignment horizontal="center"/>
    </xf>
    <xf xfId="0" numFmtId="3" applyNumberFormat="1" borderId="54" applyBorder="1" fontId="5" applyFont="1" fillId="0" applyAlignment="1">
      <alignment horizontal="center"/>
    </xf>
    <xf xfId="0" numFmtId="4" applyNumberFormat="1" borderId="54" applyBorder="1" fontId="4" applyFont="1" fillId="0" applyAlignment="1">
      <alignment horizontal="right"/>
    </xf>
    <xf xfId="0" numFmtId="3" applyNumberFormat="1" borderId="55" applyBorder="1" fontId="5" applyFont="1" fillId="0" applyAlignment="1">
      <alignment horizontal="center"/>
    </xf>
    <xf xfId="0" numFmtId="3" applyNumberFormat="1" borderId="52" applyBorder="1" fontId="5" applyFont="1" fillId="0" applyAlignment="1">
      <alignment horizontal="center"/>
    </xf>
    <xf xfId="0" numFmtId="3" applyNumberFormat="1" borderId="56" applyBorder="1" fontId="4" applyFont="1" fillId="0" applyAlignment="1">
      <alignment horizontal="left"/>
    </xf>
    <xf xfId="0" numFmtId="3" applyNumberFormat="1" borderId="57" applyBorder="1" fontId="4" applyFont="1" fillId="0" applyAlignment="1">
      <alignment horizontal="center"/>
    </xf>
    <xf xfId="0" numFmtId="4" applyNumberFormat="1" borderId="57" applyBorder="1" fontId="4" applyFont="1" fillId="0" applyAlignment="1">
      <alignment horizontal="left"/>
    </xf>
    <xf xfId="0" numFmtId="3" applyNumberFormat="1" borderId="44" applyBorder="1" fontId="4" applyFont="1" fillId="0" applyAlignment="1">
      <alignment horizontal="left"/>
    </xf>
    <xf xfId="0" numFmtId="3" applyNumberFormat="1" borderId="58" applyBorder="1" fontId="4" applyFont="1" fillId="0" applyAlignment="1">
      <alignment horizontal="left"/>
    </xf>
    <xf xfId="0" numFmtId="4" applyNumberFormat="1" borderId="12" applyBorder="1" fontId="4" applyFont="1" fillId="0" applyAlignment="1">
      <alignment horizontal="left"/>
    </xf>
    <xf xfId="0" numFmtId="4" applyNumberFormat="1" borderId="44" applyBorder="1" fontId="4" applyFont="1" fillId="0" applyAlignment="1">
      <alignment horizontal="right"/>
    </xf>
    <xf xfId="0" numFmtId="3" applyNumberFormat="1" borderId="12" applyBorder="1" fontId="4" applyFont="1" fillId="0" applyAlignment="1">
      <alignment horizontal="right"/>
    </xf>
    <xf xfId="0" numFmtId="3" applyNumberFormat="1" borderId="59" applyBorder="1" fontId="4" applyFont="1" fillId="0" applyAlignment="1">
      <alignment horizontal="left"/>
    </xf>
    <xf xfId="0" numFmtId="3" applyNumberFormat="1" borderId="50" applyBorder="1" fontId="4" applyFont="1" fillId="0" applyAlignment="1">
      <alignment horizontal="right"/>
    </xf>
    <xf xfId="0" numFmtId="3" applyNumberFormat="1" borderId="46" applyBorder="1" fontId="4" applyFont="1" fillId="0" applyAlignment="1">
      <alignment horizontal="left"/>
    </xf>
    <xf xfId="0" numFmtId="3" applyNumberFormat="1" borderId="60" applyBorder="1" fontId="4" applyFont="1" fillId="0" applyAlignment="1">
      <alignment horizontal="center"/>
    </xf>
    <xf xfId="0" numFmtId="0" borderId="61" applyBorder="1" fontId="4" applyFont="1" fillId="0" applyAlignment="1">
      <alignment horizontal="center"/>
    </xf>
    <xf xfId="0" numFmtId="3" applyNumberFormat="1" borderId="51" applyBorder="1" fontId="4" applyFont="1" fillId="0" applyAlignment="1">
      <alignment horizontal="right"/>
    </xf>
    <xf xfId="0" numFmtId="3" applyNumberFormat="1" borderId="62" applyBorder="1" fontId="5" applyFont="1" fillId="0" applyAlignment="1">
      <alignment horizontal="center" vertical="top"/>
    </xf>
    <xf xfId="0" numFmtId="0" borderId="63" applyBorder="1" fontId="5" applyFont="1" fillId="0" applyAlignment="1">
      <alignment horizontal="left" vertical="top"/>
    </xf>
    <xf xfId="0" numFmtId="3" applyNumberFormat="1" borderId="64" applyBorder="1" fontId="4" applyFont="1" fillId="5" applyFill="1" applyAlignment="1">
      <alignment horizontal="left"/>
    </xf>
    <xf xfId="0" numFmtId="3" applyNumberFormat="1" borderId="65" applyBorder="1" fontId="3" applyFont="1" fillId="0" applyAlignment="1">
      <alignment horizontal="center"/>
    </xf>
    <xf xfId="0" numFmtId="3" applyNumberFormat="1" borderId="49" applyBorder="1" fontId="3" applyFont="1" fillId="0" applyAlignment="1">
      <alignment horizontal="right"/>
    </xf>
    <xf xfId="0" numFmtId="3" applyNumberFormat="1" borderId="62" applyBorder="1" fontId="5" applyFont="1" fillId="0" applyAlignment="1">
      <alignment horizontal="center"/>
    </xf>
    <xf xfId="0" numFmtId="0" borderId="63" applyBorder="1" fontId="5" applyFont="1" fillId="0" applyAlignment="1">
      <alignment horizontal="left"/>
    </xf>
    <xf xfId="0" numFmtId="3" applyNumberFormat="1" borderId="66" applyBorder="1" fontId="4" applyFont="1" fillId="5" applyFill="1" applyAlignment="1">
      <alignment horizontal="left"/>
    </xf>
    <xf xfId="0" numFmtId="3" applyNumberFormat="1" borderId="67" applyBorder="1" fontId="3" applyFont="1" fillId="0" applyAlignment="1">
      <alignment horizontal="center"/>
    </xf>
    <xf xfId="0" numFmtId="3" applyNumberFormat="1" borderId="68" applyBorder="1" fontId="2" applyFont="1" fillId="11" applyFill="1" applyAlignment="1">
      <alignment horizontal="center"/>
    </xf>
    <xf xfId="0" numFmtId="3" applyNumberFormat="1" borderId="69" applyBorder="1" fontId="2" applyFont="1" fillId="11" applyFill="1" applyAlignment="1">
      <alignment horizontal="center"/>
    </xf>
    <xf xfId="0" numFmtId="1" applyNumberFormat="1" borderId="44" applyBorder="1" fontId="4" applyFont="1" fillId="0" applyAlignment="1">
      <alignment horizontal="right"/>
    </xf>
    <xf xfId="0" numFmtId="3" applyNumberFormat="1" borderId="70" applyBorder="1" fontId="5" applyFont="1" fillId="0" applyAlignment="1">
      <alignment horizontal="center"/>
    </xf>
    <xf xfId="0" numFmtId="0" borderId="8" applyBorder="1" fontId="4" applyFont="1" fillId="0" applyAlignment="1">
      <alignment horizontal="left"/>
    </xf>
    <xf xfId="0" numFmtId="3" applyNumberFormat="1" borderId="70" applyBorder="1" fontId="5" applyFont="1" fillId="0" applyAlignment="1">
      <alignment horizontal="center" vertical="top"/>
    </xf>
    <xf xfId="0" numFmtId="0" borderId="8" applyBorder="1" fontId="5" applyFont="1" fillId="0" applyAlignment="1">
      <alignment horizontal="left" vertical="top"/>
    </xf>
    <xf xfId="0" numFmtId="3" applyNumberFormat="1" borderId="8" applyBorder="1" fontId="4" applyFont="1" fillId="0" applyAlignment="1">
      <alignment horizontal="left"/>
    </xf>
    <xf xfId="0" numFmtId="3" applyNumberFormat="1" borderId="67" applyBorder="1" fontId="4" applyFont="1" fillId="0" applyAlignment="1">
      <alignment horizontal="center"/>
    </xf>
    <xf xfId="0" numFmtId="3" applyNumberFormat="1" borderId="35" applyBorder="1" fontId="5" applyFont="1" fillId="6" applyFill="1" applyAlignment="1">
      <alignment horizontal="left"/>
    </xf>
    <xf xfId="0" numFmtId="3" applyNumberFormat="1" borderId="71" applyBorder="1" fontId="5" applyFont="1" fillId="6" applyFill="1" applyAlignment="1">
      <alignment horizontal="center"/>
    </xf>
    <xf xfId="0" numFmtId="3" applyNumberFormat="1" borderId="68" applyBorder="1" fontId="5" applyFont="1" fillId="11" applyFill="1" applyAlignment="1">
      <alignment horizontal="left"/>
    </xf>
    <xf xfId="0" numFmtId="3" applyNumberFormat="1" borderId="69" applyBorder="1" fontId="5" applyFont="1" fillId="11" applyFill="1" applyAlignment="1">
      <alignment horizontal="center"/>
    </xf>
    <xf xfId="0" numFmtId="166" applyNumberFormat="1" borderId="12" applyBorder="1" fontId="3" applyFont="1" fillId="0" applyAlignment="1">
      <alignment horizontal="right"/>
    </xf>
    <xf xfId="0" numFmtId="3" applyNumberFormat="1" borderId="72" applyBorder="1" fontId="5" applyFont="1" fillId="0" applyAlignment="1">
      <alignment horizontal="center"/>
    </xf>
    <xf xfId="0" numFmtId="0" borderId="73" applyBorder="1" fontId="5" applyFont="1" fillId="0" applyAlignment="1">
      <alignment horizontal="left"/>
    </xf>
    <xf xfId="0" numFmtId="3" applyNumberFormat="1" borderId="73" applyBorder="1" fontId="4" applyFont="1" fillId="0" applyAlignment="1">
      <alignment horizontal="left"/>
    </xf>
    <xf xfId="0" numFmtId="3" applyNumberFormat="1" borderId="74" applyBorder="1" fontId="4" applyFont="1" fillId="0" applyAlignment="1">
      <alignment horizontal="center"/>
    </xf>
    <xf xfId="0" numFmtId="3" applyNumberFormat="1" borderId="75" applyBorder="1" fontId="11" applyFont="1" fillId="9" applyFill="1" applyAlignment="1">
      <alignment horizontal="center"/>
    </xf>
    <xf xfId="0" numFmtId="0" borderId="75" applyBorder="1" fontId="11" applyFont="1" fillId="9" applyFill="1" applyAlignment="1">
      <alignment horizontal="center"/>
    </xf>
    <xf xfId="0" numFmtId="3" applyNumberFormat="1" borderId="57" applyBorder="1" fontId="3" applyFont="1" fillId="0" applyAlignment="1">
      <alignment horizontal="right"/>
    </xf>
    <xf xfId="0" numFmtId="3" applyNumberFormat="1" borderId="57" applyBorder="1" fontId="4" applyFont="1" fillId="0" applyAlignment="1">
      <alignment horizontal="left"/>
    </xf>
    <xf xfId="0" numFmtId="3" applyNumberFormat="1" borderId="41" applyBorder="1" fontId="4" applyFont="1" fillId="0" applyAlignment="1">
      <alignment horizontal="center"/>
    </xf>
    <xf xfId="0" numFmtId="4" applyNumberFormat="1" borderId="49" applyBorder="1" fontId="4" applyFont="1" fillId="0" applyAlignment="1">
      <alignment horizontal="left"/>
    </xf>
    <xf xfId="0" numFmtId="3" applyNumberFormat="1" borderId="43" applyBorder="1" fontId="4" applyFont="1" fillId="0" applyAlignment="1">
      <alignment horizontal="center"/>
    </xf>
    <xf xfId="0" numFmtId="3" applyNumberFormat="1" borderId="45" applyBorder="1" fontId="4" applyFont="1" fillId="0" applyAlignment="1">
      <alignment horizontal="center"/>
    </xf>
    <xf xfId="0" numFmtId="4" applyNumberFormat="1" borderId="50" applyBorder="1" fontId="4" applyFont="1" fillId="0" applyAlignment="1">
      <alignment horizontal="left"/>
    </xf>
    <xf xfId="0" numFmtId="1" applyNumberFormat="1" borderId="1" applyBorder="1" fontId="4" applyFont="1" fillId="0" applyAlignment="1">
      <alignment horizontal="left"/>
    </xf>
    <xf xfId="0" numFmtId="3" applyNumberFormat="1" borderId="40" applyBorder="1" fontId="5" applyFont="1" fillId="0" applyAlignment="1">
      <alignment horizontal="center"/>
    </xf>
    <xf xfId="0" numFmtId="4" applyNumberFormat="1" borderId="40" applyBorder="1" fontId="5" applyFont="1" fillId="0" applyAlignment="1">
      <alignment horizontal="center"/>
    </xf>
    <xf xfId="0" numFmtId="3" applyNumberFormat="1" borderId="40" applyBorder="1" fontId="11" applyFont="1" fillId="7" applyFill="1" applyAlignment="1">
      <alignment horizontal="left"/>
    </xf>
    <xf xfId="0" numFmtId="0" borderId="40" applyBorder="1" fontId="11" applyFont="1" fillId="7" applyFill="1" applyAlignment="1">
      <alignment horizontal="left"/>
    </xf>
    <xf xfId="0" numFmtId="4" applyNumberFormat="1" borderId="40" applyBorder="1" fontId="11" applyFont="1" fillId="7" applyFill="1" applyAlignment="1">
      <alignment horizontal="left"/>
    </xf>
    <xf xfId="0" numFmtId="3" applyNumberFormat="1" borderId="76" applyBorder="1" fontId="4" applyFont="1" fillId="5" applyFill="1" applyAlignment="1">
      <alignment horizontal="left"/>
    </xf>
    <xf xfId="0" numFmtId="0" borderId="76" applyBorder="1" fontId="4" applyFont="1" fillId="5" applyFill="1" applyAlignment="1">
      <alignment horizontal="left"/>
    </xf>
    <xf xfId="0" numFmtId="4" applyNumberFormat="1" borderId="76" applyBorder="1" fontId="4" applyFont="1" fillId="5" applyFill="1" applyAlignment="1">
      <alignment horizontal="left"/>
    </xf>
    <xf xfId="0" numFmtId="3" applyNumberFormat="1" borderId="77" applyBorder="1" fontId="4" applyFont="1" fillId="5" applyFill="1" applyAlignment="1">
      <alignment horizontal="left"/>
    </xf>
    <xf xfId="0" numFmtId="0" borderId="7" applyBorder="1" fontId="5" applyFont="1" fillId="5" applyFill="1" applyAlignment="1">
      <alignment horizontal="left"/>
    </xf>
    <xf xfId="0" numFmtId="3" applyNumberFormat="1" borderId="7" applyBorder="1" fontId="5" applyFont="1" fillId="5" applyFill="1" applyAlignment="1">
      <alignment horizontal="left"/>
    </xf>
    <xf xfId="0" numFmtId="4" applyNumberFormat="1" borderId="78" applyBorder="1" fontId="5" applyFont="1" fillId="5" applyFill="1" applyAlignment="1">
      <alignment horizontal="left"/>
    </xf>
    <xf xfId="0" numFmtId="3" applyNumberFormat="1" borderId="79" applyBorder="1" fontId="15" applyFont="1" fillId="0" applyAlignment="1">
      <alignment horizontal="left"/>
    </xf>
    <xf xfId="0" numFmtId="0" borderId="80" applyBorder="1" fontId="15" applyFont="1" fillId="0" applyAlignment="1">
      <alignment horizontal="left"/>
    </xf>
    <xf xfId="0" numFmtId="3" applyNumberFormat="1" borderId="80" applyBorder="1" fontId="15" applyFont="1" fillId="0" applyAlignment="1">
      <alignment horizontal="left"/>
    </xf>
    <xf xfId="0" numFmtId="4" applyNumberFormat="1" borderId="81" applyBorder="1" fontId="15" applyFont="1" fillId="0" applyAlignment="1">
      <alignment horizontal="left"/>
    </xf>
    <xf xfId="0" numFmtId="3" applyNumberFormat="1" borderId="77" applyBorder="1" fontId="5" applyFont="1" fillId="5" applyFill="1" applyAlignment="1">
      <alignment horizontal="left"/>
    </xf>
    <xf xfId="0" numFmtId="0" borderId="7" applyBorder="1" fontId="4" applyFont="1" fillId="5" applyFill="1" applyAlignment="1">
      <alignment horizontal="left"/>
    </xf>
    <xf xfId="0" numFmtId="3" applyNumberFormat="1" borderId="7" applyBorder="1" fontId="4" applyFont="1" fillId="5" applyFill="1" applyAlignment="1">
      <alignment horizontal="left"/>
    </xf>
    <xf xfId="0" numFmtId="4" applyNumberFormat="1" borderId="78" applyBorder="1" fontId="4" applyFont="1" fillId="5" applyFill="1" applyAlignment="1">
      <alignment horizontal="left"/>
    </xf>
    <xf xfId="0" numFmtId="3" applyNumberFormat="1" borderId="82" applyBorder="1" fontId="4" applyFont="1" fillId="5" applyFill="1" applyAlignment="1">
      <alignment horizontal="left"/>
    </xf>
    <xf xfId="0" numFmtId="0" borderId="83" applyBorder="1" fontId="4" applyFont="1" fillId="5" applyFill="1" applyAlignment="1">
      <alignment horizontal="left"/>
    </xf>
    <xf xfId="0" numFmtId="3" applyNumberFormat="1" borderId="83" applyBorder="1" fontId="4" applyFont="1" fillId="5" applyFill="1" applyAlignment="1">
      <alignment horizontal="left"/>
    </xf>
    <xf xfId="0" numFmtId="4" applyNumberFormat="1" borderId="84" applyBorder="1" fontId="4" applyFont="1" fillId="5" applyFill="1" applyAlignment="1">
      <alignment horizontal="left"/>
    </xf>
    <xf xfId="0" numFmtId="0" borderId="83" applyBorder="1" fontId="5" applyFont="1" fillId="5" applyFill="1" applyAlignment="1">
      <alignment horizontal="left"/>
    </xf>
    <xf xfId="0" numFmtId="3" applyNumberFormat="1" borderId="83" applyBorder="1" fontId="5" applyFont="1" fillId="5" applyFill="1" applyAlignment="1">
      <alignment horizontal="left"/>
    </xf>
    <xf xfId="0" numFmtId="4" applyNumberFormat="1" borderId="84" applyBorder="1" fontId="5" applyFont="1" fillId="5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4"/>
  <sheetViews>
    <sheetView workbookViewId="0" tabSelected="1"/>
  </sheetViews>
  <sheetFormatPr defaultRowHeight="15" x14ac:dyDescent="0.25"/>
  <cols>
    <col min="1" max="1" style="39" width="11.147857142857141" customWidth="1" bestFit="1"/>
    <col min="2" max="2" style="40" width="33.005" customWidth="1" bestFit="1"/>
    <col min="3" max="3" style="39" width="40.57642857142857" customWidth="1" bestFit="1"/>
    <col min="4" max="4" style="39" width="31.576428571428572" customWidth="1" bestFit="1"/>
    <col min="5" max="5" style="89" width="12.862142857142858" customWidth="1" bestFit="1"/>
    <col min="6" max="6" style="39" width="17.719285714285714" customWidth="1" bestFit="1"/>
  </cols>
  <sheetData>
    <row x14ac:dyDescent="0.25" r="1" customHeight="1" ht="17.25">
      <c r="A1" s="141" t="s">
        <v>158</v>
      </c>
      <c r="B1" s="142"/>
      <c r="C1" s="143"/>
      <c r="D1" s="143"/>
      <c r="E1" s="42"/>
      <c r="F1" s="1"/>
    </row>
    <row x14ac:dyDescent="0.25" r="2" customHeight="1" ht="17.25">
      <c r="A2" s="143"/>
      <c r="B2" s="142"/>
      <c r="C2" s="143"/>
      <c r="D2" s="143"/>
      <c r="E2" s="42"/>
      <c r="F2" s="1"/>
    </row>
    <row x14ac:dyDescent="0.25" r="3" customHeight="1" ht="18">
      <c r="A3" s="144" t="s">
        <v>159</v>
      </c>
      <c r="B3" s="145"/>
      <c r="C3" s="144"/>
      <c r="D3" s="144"/>
      <c r="E3" s="42"/>
      <c r="F3" s="1"/>
    </row>
    <row x14ac:dyDescent="0.25" r="4" customHeight="1" ht="18">
      <c r="A4" s="146" t="s">
        <v>160</v>
      </c>
      <c r="B4" s="147"/>
      <c r="C4" s="146"/>
      <c r="D4" s="146"/>
      <c r="E4" s="42"/>
      <c r="F4" s="1"/>
    </row>
    <row x14ac:dyDescent="0.25" r="5" customHeight="1" ht="18">
      <c r="A5" s="148"/>
      <c r="B5" s="43" t="s">
        <v>49</v>
      </c>
      <c r="C5" s="44" t="s">
        <v>50</v>
      </c>
      <c r="D5" s="44"/>
      <c r="E5" s="42"/>
      <c r="F5" s="1"/>
    </row>
    <row x14ac:dyDescent="0.25" r="6" customHeight="1" ht="18">
      <c r="A6" s="149"/>
      <c r="B6" s="43" t="s">
        <v>161</v>
      </c>
      <c r="C6" s="44" t="s">
        <v>162</v>
      </c>
      <c r="D6" s="44"/>
      <c r="E6" s="42"/>
      <c r="F6" s="1"/>
    </row>
    <row x14ac:dyDescent="0.25" r="7" customHeight="1" ht="18">
      <c r="A7" s="149"/>
      <c r="B7" s="43" t="s">
        <v>163</v>
      </c>
      <c r="C7" s="44" t="s">
        <v>162</v>
      </c>
      <c r="D7" s="44"/>
      <c r="E7" s="42"/>
      <c r="F7" s="1"/>
    </row>
    <row x14ac:dyDescent="0.25" r="8" customHeight="1" ht="18">
      <c r="A8" s="149"/>
      <c r="B8" s="43" t="s">
        <v>164</v>
      </c>
      <c r="C8" s="44" t="s">
        <v>165</v>
      </c>
      <c r="D8" s="44"/>
      <c r="E8" s="42"/>
      <c r="F8" s="1"/>
    </row>
    <row x14ac:dyDescent="0.25" r="9" customHeight="1" ht="18">
      <c r="A9" s="149"/>
      <c r="B9" s="43" t="s">
        <v>166</v>
      </c>
      <c r="C9" s="44" t="s">
        <v>167</v>
      </c>
      <c r="D9" s="44"/>
      <c r="E9" s="42"/>
      <c r="F9" s="1"/>
    </row>
    <row x14ac:dyDescent="0.25" r="10" customHeight="1" ht="18">
      <c r="A10" s="149"/>
      <c r="B10" s="43" t="s">
        <v>168</v>
      </c>
      <c r="C10" s="44" t="s">
        <v>169</v>
      </c>
      <c r="D10" s="44"/>
      <c r="E10" s="42"/>
      <c r="F10" s="1"/>
    </row>
    <row x14ac:dyDescent="0.25" r="11" customHeight="1" ht="18">
      <c r="A11" s="149"/>
      <c r="B11" s="43" t="s">
        <v>170</v>
      </c>
      <c r="C11" s="44" t="s">
        <v>171</v>
      </c>
      <c r="D11" s="44"/>
      <c r="E11" s="42"/>
      <c r="F11" s="1"/>
    </row>
    <row x14ac:dyDescent="0.25" r="12" customHeight="1" ht="18">
      <c r="A12" s="149"/>
      <c r="B12" s="43" t="s">
        <v>172</v>
      </c>
      <c r="C12" s="44" t="s">
        <v>173</v>
      </c>
      <c r="D12" s="44"/>
      <c r="E12" s="42"/>
      <c r="F12" s="1"/>
    </row>
    <row x14ac:dyDescent="0.25" r="13" customHeight="1" ht="18">
      <c r="A13" s="149"/>
      <c r="B13" s="43" t="s">
        <v>174</v>
      </c>
      <c r="C13" s="44" t="s">
        <v>175</v>
      </c>
      <c r="D13" s="44"/>
      <c r="E13" s="42"/>
      <c r="F13" s="1"/>
    </row>
    <row x14ac:dyDescent="0.25" r="14" customHeight="1" ht="18">
      <c r="A14" s="149"/>
      <c r="B14" s="43" t="s">
        <v>176</v>
      </c>
      <c r="C14" s="44" t="s">
        <v>177</v>
      </c>
      <c r="D14" s="44"/>
      <c r="E14" s="42"/>
      <c r="F14" s="1"/>
    </row>
    <row x14ac:dyDescent="0.25" r="15" customHeight="1" ht="18">
      <c r="A15" s="149"/>
      <c r="B15" s="43" t="s">
        <v>178</v>
      </c>
      <c r="C15" s="44"/>
      <c r="D15" s="44"/>
      <c r="E15" s="42"/>
      <c r="F15" s="1"/>
    </row>
    <row x14ac:dyDescent="0.25" r="16" customHeight="1" ht="18">
      <c r="A16" s="150"/>
      <c r="B16" s="151"/>
      <c r="C16" s="150"/>
      <c r="D16" s="150"/>
      <c r="E16" s="42"/>
      <c r="F16" s="1"/>
    </row>
    <row x14ac:dyDescent="0.25" r="17" customHeight="1" ht="18">
      <c r="A17" s="146" t="s">
        <v>179</v>
      </c>
      <c r="B17" s="147"/>
      <c r="C17" s="146"/>
      <c r="D17" s="146"/>
      <c r="E17" s="42"/>
      <c r="F17" s="1"/>
    </row>
    <row x14ac:dyDescent="0.25" r="18" customHeight="1" ht="18.75">
      <c r="A18" s="152" t="s">
        <v>180</v>
      </c>
      <c r="B18" s="153" t="s">
        <v>181</v>
      </c>
      <c r="C18" s="152" t="s">
        <v>182</v>
      </c>
      <c r="D18" s="154" t="s">
        <v>183</v>
      </c>
      <c r="E18" s="155"/>
      <c r="F18" s="156"/>
    </row>
    <row x14ac:dyDescent="0.25" r="19" customHeight="1" ht="18">
      <c r="A19" s="157">
        <v>1</v>
      </c>
      <c r="B19" s="158" t="s">
        <v>184</v>
      </c>
      <c r="C19" s="159"/>
      <c r="D19" s="160"/>
      <c r="E19" s="155"/>
      <c r="F19" s="156"/>
    </row>
    <row x14ac:dyDescent="0.25" r="20" customHeight="1" ht="18">
      <c r="A20" s="161"/>
      <c r="B20" s="162"/>
      <c r="C20" s="163" t="s">
        <v>185</v>
      </c>
      <c r="D20" s="164">
        <v>0</v>
      </c>
      <c r="E20" s="155"/>
      <c r="F20" s="156"/>
    </row>
    <row x14ac:dyDescent="0.25" r="21" customHeight="1" ht="18">
      <c r="A21" s="161"/>
      <c r="B21" s="162"/>
      <c r="C21" s="163" t="s">
        <v>124</v>
      </c>
      <c r="D21" s="164">
        <v>635698458</v>
      </c>
      <c r="E21" s="155"/>
      <c r="F21" s="156"/>
    </row>
    <row x14ac:dyDescent="0.25" r="22" customHeight="1" ht="18">
      <c r="A22" s="161"/>
      <c r="B22" s="162"/>
      <c r="C22" s="163" t="s">
        <v>125</v>
      </c>
      <c r="D22" s="164">
        <v>14000000</v>
      </c>
      <c r="E22" s="155"/>
      <c r="F22" s="156"/>
    </row>
    <row x14ac:dyDescent="0.25" r="23" customHeight="1" ht="18">
      <c r="A23" s="161"/>
      <c r="B23" s="162"/>
      <c r="C23" s="163" t="s">
        <v>126</v>
      </c>
      <c r="D23" s="164">
        <v>50000000</v>
      </c>
      <c r="E23" s="155"/>
      <c r="F23" s="156"/>
    </row>
    <row x14ac:dyDescent="0.25" r="24" customHeight="1" ht="18">
      <c r="A24" s="161"/>
      <c r="B24" s="162"/>
      <c r="C24" s="163" t="s">
        <v>127</v>
      </c>
      <c r="D24" s="164">
        <v>2250000</v>
      </c>
      <c r="E24" s="155"/>
      <c r="F24" s="156"/>
    </row>
    <row x14ac:dyDescent="0.25" r="25" customHeight="1" ht="18">
      <c r="A25" s="161"/>
      <c r="B25" s="162"/>
      <c r="C25" s="163" t="s">
        <v>128</v>
      </c>
      <c r="D25" s="164">
        <v>7500000</v>
      </c>
      <c r="E25" s="155"/>
      <c r="F25" s="156"/>
    </row>
    <row x14ac:dyDescent="0.25" r="26" customHeight="1" ht="18.75">
      <c r="A26" s="161"/>
      <c r="B26" s="162"/>
      <c r="C26" s="165" t="s">
        <v>129</v>
      </c>
      <c r="D26" s="166">
        <v>27600000</v>
      </c>
      <c r="E26" s="155"/>
      <c r="F26" s="156"/>
    </row>
    <row x14ac:dyDescent="0.25" r="27" customHeight="1" ht="18.75">
      <c r="A27" s="157"/>
      <c r="B27" s="167"/>
      <c r="C27" s="168"/>
      <c r="D27" s="168"/>
      <c r="E27" s="155"/>
      <c r="F27" s="156"/>
    </row>
    <row x14ac:dyDescent="0.25" r="28" customHeight="1" ht="18">
      <c r="A28" s="161"/>
      <c r="B28" s="167"/>
      <c r="C28" s="169" t="s">
        <v>186</v>
      </c>
      <c r="D28" s="170">
        <f>SUM(D21:D26)</f>
      </c>
      <c r="E28" s="171">
        <f>0.54*0.95*0.9</f>
      </c>
      <c r="F28" s="172">
        <f>D28*E28/1000</f>
      </c>
    </row>
    <row x14ac:dyDescent="0.25" r="29" customHeight="1" ht="18">
      <c r="A29" s="161"/>
      <c r="B29" s="167"/>
      <c r="C29" s="163" t="s">
        <v>187</v>
      </c>
      <c r="D29" s="173">
        <f>D28</f>
      </c>
      <c r="E29" s="174">
        <f>0.1*0.9</f>
      </c>
      <c r="F29" s="175">
        <f>D29*E29/1000</f>
      </c>
    </row>
    <row x14ac:dyDescent="0.25" r="30" customHeight="1" ht="18.75">
      <c r="A30" s="161"/>
      <c r="B30" s="167"/>
      <c r="C30" s="165" t="s">
        <v>60</v>
      </c>
      <c r="D30" s="176">
        <f>D29</f>
      </c>
      <c r="E30" s="177">
        <f>0.31*0.9</f>
      </c>
      <c r="F30" s="178">
        <f>D30*E30/1000</f>
      </c>
    </row>
    <row x14ac:dyDescent="0.25" r="31" customHeight="1" ht="18.75">
      <c r="A31" s="161"/>
      <c r="B31" s="167"/>
      <c r="C31" s="179"/>
      <c r="D31" s="180"/>
      <c r="E31" s="181">
        <f>SUM(E28:E30)</f>
      </c>
      <c r="F31" s="182"/>
    </row>
    <row x14ac:dyDescent="0.25" r="32" customHeight="1" ht="18.75">
      <c r="A32" s="183">
        <v>1</v>
      </c>
      <c r="B32" s="158" t="s">
        <v>184</v>
      </c>
      <c r="C32" s="184" t="s">
        <v>188</v>
      </c>
      <c r="D32" s="185" t="s">
        <v>189</v>
      </c>
      <c r="E32" s="186"/>
      <c r="F32" s="187" t="s">
        <v>190</v>
      </c>
    </row>
    <row x14ac:dyDescent="0.25" r="33" customHeight="1" ht="18.75">
      <c r="A33" s="188"/>
      <c r="B33" s="162"/>
      <c r="C33" s="189" t="s">
        <v>191</v>
      </c>
      <c r="D33" s="190">
        <f>(D30-D20)*5%</f>
      </c>
      <c r="E33" s="191"/>
      <c r="F33" s="192"/>
    </row>
    <row x14ac:dyDescent="0.25" r="34" customHeight="1" ht="18">
      <c r="A34" s="188"/>
      <c r="B34" s="162"/>
      <c r="C34" s="193" t="s">
        <v>192</v>
      </c>
      <c r="D34" s="190">
        <f>(D30-D20)*5%</f>
      </c>
      <c r="E34" s="194"/>
      <c r="F34" s="192"/>
    </row>
    <row x14ac:dyDescent="0.25" r="35" customHeight="1" ht="18">
      <c r="A35" s="188"/>
      <c r="B35" s="162"/>
      <c r="C35" s="193" t="s">
        <v>193</v>
      </c>
      <c r="D35" s="173">
        <v>1000000</v>
      </c>
      <c r="E35" s="194"/>
      <c r="F35" s="192"/>
    </row>
    <row x14ac:dyDescent="0.25" r="36" customHeight="1" ht="18">
      <c r="A36" s="188"/>
      <c r="B36" s="162"/>
      <c r="C36" s="193" t="s">
        <v>194</v>
      </c>
      <c r="D36" s="173">
        <v>1000000</v>
      </c>
      <c r="E36" s="194"/>
      <c r="F36" s="192"/>
    </row>
    <row x14ac:dyDescent="0.25" r="37" customHeight="1" ht="18">
      <c r="A37" s="188"/>
      <c r="B37" s="162"/>
      <c r="C37" s="193" t="s">
        <v>195</v>
      </c>
      <c r="D37" s="173">
        <v>5000000</v>
      </c>
      <c r="E37" s="194"/>
      <c r="F37" s="192"/>
    </row>
    <row x14ac:dyDescent="0.25" r="38" customHeight="1" ht="17.25">
      <c r="A38" s="188"/>
      <c r="B38" s="162"/>
      <c r="C38" s="193" t="s">
        <v>196</v>
      </c>
      <c r="D38" s="173" t="s">
        <v>197</v>
      </c>
      <c r="E38" s="194"/>
      <c r="F38" s="192"/>
    </row>
    <row x14ac:dyDescent="0.25" r="39" customHeight="1" ht="17.25">
      <c r="A39" s="188"/>
      <c r="B39" s="162"/>
      <c r="C39" s="193" t="s">
        <v>198</v>
      </c>
      <c r="D39" s="173">
        <v>120000000</v>
      </c>
      <c r="E39" s="174"/>
      <c r="F39" s="195"/>
    </row>
    <row x14ac:dyDescent="0.25" r="40" customHeight="1" ht="17.25">
      <c r="A40" s="188"/>
      <c r="B40" s="162"/>
      <c r="C40" s="193" t="s">
        <v>199</v>
      </c>
      <c r="D40" s="173">
        <v>30000000</v>
      </c>
      <c r="E40" s="194"/>
      <c r="F40" s="192"/>
    </row>
    <row x14ac:dyDescent="0.25" r="41" customHeight="1" ht="17.25">
      <c r="A41" s="188"/>
      <c r="B41" s="162"/>
      <c r="C41" s="193" t="s">
        <v>200</v>
      </c>
      <c r="D41" s="173">
        <v>30000000</v>
      </c>
      <c r="E41" s="194"/>
      <c r="F41" s="192"/>
    </row>
    <row x14ac:dyDescent="0.25" r="42" customHeight="1" ht="17.25">
      <c r="A42" s="188"/>
      <c r="B42" s="162"/>
      <c r="C42" s="193" t="s">
        <v>201</v>
      </c>
      <c r="D42" s="173">
        <v>20000000</v>
      </c>
      <c r="E42" s="194"/>
      <c r="F42" s="192"/>
    </row>
    <row x14ac:dyDescent="0.25" r="43" customHeight="1" ht="17.25">
      <c r="A43" s="188"/>
      <c r="B43" s="162"/>
      <c r="C43" s="193" t="s">
        <v>202</v>
      </c>
      <c r="D43" s="173">
        <v>50000000</v>
      </c>
      <c r="E43" s="194"/>
      <c r="F43" s="192"/>
    </row>
    <row x14ac:dyDescent="0.25" r="44" customHeight="1" ht="17.25">
      <c r="A44" s="188"/>
      <c r="B44" s="162"/>
      <c r="C44" s="193" t="s">
        <v>203</v>
      </c>
      <c r="D44" s="173">
        <v>5000000</v>
      </c>
      <c r="E44" s="196"/>
      <c r="F44" s="192"/>
    </row>
    <row x14ac:dyDescent="0.25" r="45" customHeight="1" ht="17.25">
      <c r="A45" s="188"/>
      <c r="B45" s="162"/>
      <c r="C45" s="193" t="s">
        <v>204</v>
      </c>
      <c r="D45" s="173">
        <v>5000000</v>
      </c>
      <c r="E45" s="196"/>
      <c r="F45" s="192"/>
    </row>
    <row x14ac:dyDescent="0.25" r="46" customHeight="1" ht="17.25">
      <c r="A46" s="188"/>
      <c r="B46" s="162"/>
      <c r="C46" s="193" t="s">
        <v>205</v>
      </c>
      <c r="D46" s="173">
        <v>5000000</v>
      </c>
      <c r="E46" s="196"/>
      <c r="F46" s="192"/>
    </row>
    <row x14ac:dyDescent="0.25" r="47" customHeight="1" ht="17.25">
      <c r="A47" s="188"/>
      <c r="B47" s="162"/>
      <c r="C47" s="193" t="s">
        <v>206</v>
      </c>
      <c r="D47" s="173">
        <v>5000000</v>
      </c>
      <c r="E47" s="196"/>
      <c r="F47" s="192"/>
    </row>
    <row x14ac:dyDescent="0.25" r="48" customHeight="1" ht="17.25">
      <c r="A48" s="188"/>
      <c r="B48" s="162"/>
      <c r="C48" s="193" t="s">
        <v>207</v>
      </c>
      <c r="D48" s="173">
        <v>5000000</v>
      </c>
      <c r="E48" s="196"/>
      <c r="F48" s="192"/>
    </row>
    <row x14ac:dyDescent="0.25" r="49" customHeight="1" ht="17.25">
      <c r="A49" s="188"/>
      <c r="B49" s="162"/>
      <c r="C49" s="193" t="s">
        <v>208</v>
      </c>
      <c r="D49" s="173">
        <v>5000000</v>
      </c>
      <c r="E49" s="196"/>
      <c r="F49" s="192"/>
    </row>
    <row x14ac:dyDescent="0.25" r="50" customHeight="1" ht="17.25">
      <c r="A50" s="188"/>
      <c r="B50" s="162"/>
      <c r="C50" s="193" t="s">
        <v>209</v>
      </c>
      <c r="D50" s="173">
        <v>5000000</v>
      </c>
      <c r="E50" s="196"/>
      <c r="F50" s="192"/>
    </row>
    <row x14ac:dyDescent="0.25" r="51" customHeight="1" ht="17.25">
      <c r="A51" s="188"/>
      <c r="B51" s="162"/>
      <c r="C51" s="193" t="s">
        <v>210</v>
      </c>
      <c r="D51" s="173">
        <v>5000000</v>
      </c>
      <c r="E51" s="194"/>
      <c r="F51" s="192"/>
    </row>
    <row x14ac:dyDescent="0.25" r="52" customHeight="1" ht="17.25">
      <c r="A52" s="188"/>
      <c r="B52" s="162"/>
      <c r="C52" s="193" t="s">
        <v>211</v>
      </c>
      <c r="D52" s="173">
        <v>5000000</v>
      </c>
      <c r="E52" s="196"/>
      <c r="F52" s="192"/>
    </row>
    <row x14ac:dyDescent="0.25" r="53" customHeight="1" ht="17.25">
      <c r="A53" s="188"/>
      <c r="B53" s="162"/>
      <c r="C53" s="193" t="s">
        <v>212</v>
      </c>
      <c r="D53" s="173">
        <v>5000000</v>
      </c>
      <c r="E53" s="196"/>
      <c r="F53" s="192"/>
    </row>
    <row x14ac:dyDescent="0.25" r="54" customHeight="1" ht="17.25">
      <c r="A54" s="188"/>
      <c r="B54" s="162"/>
      <c r="C54" s="193" t="s">
        <v>213</v>
      </c>
      <c r="D54" s="173">
        <v>5000000</v>
      </c>
      <c r="E54" s="196"/>
      <c r="F54" s="192"/>
    </row>
    <row x14ac:dyDescent="0.25" r="55" customHeight="1" ht="17.25">
      <c r="A55" s="188"/>
      <c r="B55" s="162"/>
      <c r="C55" s="193" t="s">
        <v>214</v>
      </c>
      <c r="D55" s="173">
        <v>5000000</v>
      </c>
      <c r="E55" s="196"/>
      <c r="F55" s="192"/>
    </row>
    <row x14ac:dyDescent="0.25" r="56" customHeight="1" ht="17.25">
      <c r="A56" s="188"/>
      <c r="B56" s="162"/>
      <c r="C56" s="193" t="s">
        <v>215</v>
      </c>
      <c r="D56" s="173">
        <v>5000000</v>
      </c>
      <c r="E56" s="196"/>
      <c r="F56" s="192"/>
    </row>
    <row x14ac:dyDescent="0.25" r="57" customHeight="1" ht="17.25">
      <c r="A57" s="188"/>
      <c r="B57" s="162"/>
      <c r="C57" s="193" t="s">
        <v>216</v>
      </c>
      <c r="D57" s="173"/>
      <c r="E57" s="196"/>
      <c r="F57" s="192"/>
    </row>
    <row x14ac:dyDescent="0.25" r="58" customHeight="1" ht="17.25">
      <c r="A58" s="188"/>
      <c r="B58" s="162"/>
      <c r="C58" s="193" t="s">
        <v>217</v>
      </c>
      <c r="D58" s="173">
        <v>30000000</v>
      </c>
      <c r="E58" s="196"/>
      <c r="F58" s="192"/>
    </row>
    <row x14ac:dyDescent="0.25" r="59" customHeight="1" ht="17.25">
      <c r="A59" s="188"/>
      <c r="B59" s="162"/>
      <c r="C59" s="197" t="s">
        <v>218</v>
      </c>
      <c r="D59" s="176" t="s">
        <v>219</v>
      </c>
      <c r="E59" s="198"/>
      <c r="F59" s="199"/>
    </row>
    <row x14ac:dyDescent="0.25" r="60" customHeight="1" ht="17.25">
      <c r="A60" s="200"/>
      <c r="B60" s="201"/>
      <c r="C60" s="156"/>
      <c r="D60" s="168"/>
      <c r="E60" s="202"/>
      <c r="F60" s="179"/>
    </row>
    <row x14ac:dyDescent="0.25" r="61" customHeight="1" ht="17.25">
      <c r="A61" s="203">
        <v>2</v>
      </c>
      <c r="B61" s="204" t="s">
        <v>220</v>
      </c>
      <c r="C61" s="205"/>
      <c r="D61" s="206"/>
      <c r="E61" s="207"/>
      <c r="F61" s="160"/>
    </row>
    <row x14ac:dyDescent="0.25" r="62" customHeight="1" ht="17.25">
      <c r="A62" s="208"/>
      <c r="B62" s="209"/>
      <c r="C62" s="210">
        <f>C21</f>
      </c>
      <c r="D62" s="211">
        <f>D21</f>
      </c>
      <c r="E62" s="61"/>
      <c r="F62" s="192"/>
    </row>
    <row x14ac:dyDescent="0.25" r="63" customHeight="1" ht="17.25">
      <c r="A63" s="208"/>
      <c r="B63" s="209"/>
      <c r="C63" s="210" t="s">
        <v>123</v>
      </c>
      <c r="D63" s="211">
        <f>D22</f>
      </c>
      <c r="E63" s="61"/>
      <c r="F63" s="192"/>
    </row>
    <row x14ac:dyDescent="0.25" r="64" customHeight="1" ht="17.25">
      <c r="A64" s="208"/>
      <c r="B64" s="209"/>
      <c r="C64" s="210">
        <f>C23</f>
      </c>
      <c r="D64" s="211">
        <f>D23</f>
      </c>
      <c r="E64" s="61"/>
      <c r="F64" s="192"/>
    </row>
    <row x14ac:dyDescent="0.25" r="65" customHeight="1" ht="17.25">
      <c r="A65" s="208"/>
      <c r="B65" s="209"/>
      <c r="C65" s="210">
        <f>C24</f>
      </c>
      <c r="D65" s="211">
        <f>D24</f>
      </c>
      <c r="E65" s="61"/>
      <c r="F65" s="192"/>
    </row>
    <row x14ac:dyDescent="0.25" r="66" customHeight="1" ht="17.25">
      <c r="A66" s="208"/>
      <c r="B66" s="209"/>
      <c r="C66" s="210">
        <f>C25</f>
      </c>
      <c r="D66" s="211">
        <f>D25</f>
      </c>
      <c r="E66" s="61"/>
      <c r="F66" s="192"/>
    </row>
    <row x14ac:dyDescent="0.25" r="67" customHeight="1" ht="17.25">
      <c r="A67" s="208"/>
      <c r="B67" s="209"/>
      <c r="C67" s="210">
        <f>C26</f>
      </c>
      <c r="D67" s="211">
        <f>D26</f>
      </c>
      <c r="E67" s="61"/>
      <c r="F67" s="192"/>
    </row>
    <row x14ac:dyDescent="0.25" r="68" customHeight="1" ht="17.25">
      <c r="A68" s="208"/>
      <c r="B68" s="209"/>
      <c r="C68" s="210">
        <f>C27</f>
      </c>
      <c r="D68" s="211">
        <f>D27</f>
      </c>
      <c r="E68" s="61"/>
      <c r="F68" s="192"/>
    </row>
    <row x14ac:dyDescent="0.25" r="69" customHeight="1" ht="17.25">
      <c r="A69" s="208"/>
      <c r="B69" s="209"/>
      <c r="C69" s="212" t="s">
        <v>221</v>
      </c>
      <c r="D69" s="213">
        <f>SUM(D61:D68)</f>
      </c>
      <c r="E69" s="194"/>
      <c r="F69" s="214">
        <f>D69*E69/1000</f>
      </c>
    </row>
    <row x14ac:dyDescent="0.25" r="70" customHeight="1" ht="17.25">
      <c r="A70" s="215"/>
      <c r="B70" s="216"/>
      <c r="C70" s="212" t="s">
        <v>67</v>
      </c>
      <c r="D70" s="213">
        <f>D69*50%</f>
      </c>
      <c r="E70" s="174">
        <v>0.01</v>
      </c>
      <c r="F70" s="175">
        <f>D70*E70/1000</f>
      </c>
    </row>
    <row x14ac:dyDescent="0.25" r="71" customHeight="1" ht="17.25">
      <c r="A71" s="217">
        <v>3</v>
      </c>
      <c r="B71" s="218" t="s">
        <v>222</v>
      </c>
      <c r="C71" s="219" t="s">
        <v>223</v>
      </c>
      <c r="D71" s="220">
        <v>3500000</v>
      </c>
      <c r="E71" s="194"/>
      <c r="F71" s="175">
        <f>D71*E71/100</f>
      </c>
    </row>
    <row x14ac:dyDescent="0.25" r="72" customHeight="1" ht="17.25">
      <c r="A72" s="215"/>
      <c r="B72" s="43"/>
      <c r="C72" s="219" t="s">
        <v>224</v>
      </c>
      <c r="D72" s="220">
        <v>0</v>
      </c>
      <c r="E72" s="194"/>
      <c r="F72" s="175"/>
    </row>
    <row x14ac:dyDescent="0.25" r="73" customHeight="1" ht="17.25">
      <c r="A73" s="215"/>
      <c r="B73" s="43"/>
      <c r="C73" s="219" t="s">
        <v>225</v>
      </c>
      <c r="D73" s="220">
        <v>1500000</v>
      </c>
      <c r="E73" s="194"/>
      <c r="F73" s="175"/>
    </row>
    <row x14ac:dyDescent="0.25" r="74" customHeight="1" ht="17.25">
      <c r="A74" s="215"/>
      <c r="B74" s="43"/>
      <c r="C74" s="221" t="s">
        <v>226</v>
      </c>
      <c r="D74" s="222">
        <v>25000000</v>
      </c>
      <c r="E74" s="194"/>
      <c r="F74" s="175">
        <f>D74*E74/1000</f>
      </c>
    </row>
    <row x14ac:dyDescent="0.25" r="75" customHeight="1" ht="17.25">
      <c r="A75" s="215"/>
      <c r="B75" s="43"/>
      <c r="C75" s="223" t="s">
        <v>227</v>
      </c>
      <c r="D75" s="224">
        <f>D73+D71</f>
      </c>
      <c r="E75" s="225">
        <v>0.1</v>
      </c>
      <c r="F75" s="175">
        <f>D75*E75/1000</f>
      </c>
    </row>
    <row x14ac:dyDescent="0.25" r="76" customHeight="1" ht="17.25">
      <c r="A76" s="215">
        <v>4</v>
      </c>
      <c r="B76" s="43" t="s">
        <v>228</v>
      </c>
      <c r="C76" s="219" t="s">
        <v>229</v>
      </c>
      <c r="D76" s="220">
        <v>3342872</v>
      </c>
      <c r="E76" s="174">
        <v>0.1</v>
      </c>
      <c r="F76" s="175">
        <f>D76*E76/1000</f>
      </c>
    </row>
    <row x14ac:dyDescent="0.25" r="77" customHeight="1" ht="17.25">
      <c r="A77" s="226">
        <v>5</v>
      </c>
      <c r="B77" s="227" t="s">
        <v>230</v>
      </c>
      <c r="C77" s="228" t="s">
        <v>231</v>
      </c>
      <c r="D77" s="229">
        <v>32030000</v>
      </c>
      <c r="E77" s="177">
        <v>0.25</v>
      </c>
      <c r="F77" s="178">
        <f>D77*E77/1000</f>
      </c>
    </row>
    <row x14ac:dyDescent="0.25" r="78" customHeight="1" ht="17.25">
      <c r="A78" s="230" t="s">
        <v>232</v>
      </c>
      <c r="B78" s="231"/>
      <c r="C78" s="230"/>
      <c r="D78" s="230"/>
      <c r="E78" s="232"/>
      <c r="F78" s="233"/>
    </row>
    <row x14ac:dyDescent="0.25" r="79" customHeight="1" ht="17.25">
      <c r="A79" s="1"/>
      <c r="B79" s="5"/>
      <c r="C79" s="1"/>
      <c r="D79" s="1"/>
      <c r="E79" s="42"/>
      <c r="F79" s="1"/>
    </row>
    <row x14ac:dyDescent="0.25" r="80" customHeight="1" ht="17.25">
      <c r="A80" s="1"/>
      <c r="B80" s="5"/>
      <c r="C80" s="1"/>
      <c r="D80" s="234" t="s">
        <v>141</v>
      </c>
      <c r="E80" s="235"/>
      <c r="F80" s="172">
        <f>SUM(F18:F78)</f>
      </c>
    </row>
    <row x14ac:dyDescent="0.25" r="81" customHeight="1" ht="17.25">
      <c r="A81" s="1"/>
      <c r="B81" s="5"/>
      <c r="C81" s="1"/>
      <c r="D81" s="236" t="s">
        <v>142</v>
      </c>
      <c r="E81" s="194"/>
      <c r="F81" s="175">
        <f>F80*18%</f>
      </c>
    </row>
    <row x14ac:dyDescent="0.25" r="82" customHeight="1" ht="17.25">
      <c r="A82" s="1"/>
      <c r="B82" s="5"/>
      <c r="C82" s="1"/>
      <c r="D82" s="237" t="s">
        <v>144</v>
      </c>
      <c r="E82" s="238"/>
      <c r="F82" s="178">
        <f>SUM(F80:F81)</f>
      </c>
    </row>
    <row x14ac:dyDescent="0.25" r="83" customHeight="1" ht="17.25">
      <c r="A83" s="1"/>
      <c r="B83" s="5"/>
      <c r="C83" s="1"/>
      <c r="D83" s="168"/>
      <c r="E83" s="155"/>
      <c r="F83" s="239"/>
    </row>
    <row x14ac:dyDescent="0.25" r="84" customHeight="1" ht="17.25">
      <c r="A84" s="240" t="s">
        <v>233</v>
      </c>
      <c r="B84" s="162"/>
      <c r="C84" s="240"/>
      <c r="D84" s="240"/>
      <c r="E84" s="241"/>
      <c r="F84" s="1"/>
    </row>
    <row x14ac:dyDescent="0.25" r="85" customHeight="1" ht="17.25">
      <c r="A85" s="242" t="s">
        <v>234</v>
      </c>
      <c r="B85" s="243"/>
      <c r="C85" s="242"/>
      <c r="D85" s="242"/>
      <c r="E85" s="244"/>
      <c r="F85" s="1"/>
    </row>
    <row x14ac:dyDescent="0.25" r="86" customHeight="1" ht="17.25">
      <c r="A86" s="245" t="s">
        <v>235</v>
      </c>
      <c r="B86" s="246"/>
      <c r="C86" s="245"/>
      <c r="D86" s="245"/>
      <c r="E86" s="247"/>
      <c r="F86" s="239"/>
    </row>
    <row x14ac:dyDescent="0.25" r="87" customHeight="1" ht="17.25">
      <c r="A87" s="248" t="s">
        <v>236</v>
      </c>
      <c r="B87" s="249"/>
      <c r="C87" s="250"/>
      <c r="D87" s="250"/>
      <c r="E87" s="251"/>
      <c r="F87" s="1"/>
    </row>
    <row x14ac:dyDescent="0.25" r="88" customHeight="1" ht="17.25">
      <c r="A88" s="248" t="s">
        <v>237</v>
      </c>
      <c r="B88" s="249"/>
      <c r="C88" s="250"/>
      <c r="D88" s="250"/>
      <c r="E88" s="251"/>
      <c r="F88" s="1"/>
    </row>
    <row x14ac:dyDescent="0.25" r="89" customHeight="1" ht="17.25">
      <c r="A89" s="248" t="s">
        <v>238</v>
      </c>
      <c r="B89" s="249"/>
      <c r="C89" s="250"/>
      <c r="D89" s="250"/>
      <c r="E89" s="251"/>
      <c r="F89" s="1"/>
    </row>
    <row x14ac:dyDescent="0.25" r="90" customHeight="1" ht="17.25">
      <c r="A90" s="248" t="s">
        <v>239</v>
      </c>
      <c r="B90" s="249"/>
      <c r="C90" s="250"/>
      <c r="D90" s="250"/>
      <c r="E90" s="251"/>
      <c r="F90" s="1"/>
    </row>
    <row x14ac:dyDescent="0.25" r="91" customHeight="1" ht="17.25">
      <c r="A91" s="248" t="s">
        <v>240</v>
      </c>
      <c r="B91" s="249"/>
      <c r="C91" s="250"/>
      <c r="D91" s="250"/>
      <c r="E91" s="251"/>
      <c r="F91" s="1"/>
    </row>
    <row x14ac:dyDescent="0.25" r="92" customHeight="1" ht="17.25">
      <c r="A92" s="248" t="s">
        <v>241</v>
      </c>
      <c r="B92" s="249"/>
      <c r="C92" s="250"/>
      <c r="D92" s="250"/>
      <c r="E92" s="251"/>
      <c r="F92" s="1"/>
    </row>
    <row x14ac:dyDescent="0.25" r="93" customHeight="1" ht="17.25">
      <c r="A93" s="248" t="s">
        <v>242</v>
      </c>
      <c r="B93" s="249"/>
      <c r="C93" s="250"/>
      <c r="D93" s="250"/>
      <c r="E93" s="251"/>
      <c r="F93" s="1"/>
    </row>
    <row x14ac:dyDescent="0.25" r="94" customHeight="1" ht="17.25">
      <c r="A94" s="248" t="s">
        <v>243</v>
      </c>
      <c r="B94" s="249"/>
      <c r="C94" s="250"/>
      <c r="D94" s="250"/>
      <c r="E94" s="251"/>
      <c r="F94" s="1"/>
    </row>
    <row x14ac:dyDescent="0.25" r="95" customHeight="1" ht="17.25">
      <c r="A95" s="248" t="s">
        <v>244</v>
      </c>
      <c r="B95" s="249"/>
      <c r="C95" s="250"/>
      <c r="D95" s="250"/>
      <c r="E95" s="251"/>
      <c r="F95" s="1"/>
    </row>
    <row x14ac:dyDescent="0.25" r="96" customHeight="1" ht="17.25">
      <c r="A96" s="248" t="s">
        <v>245</v>
      </c>
      <c r="B96" s="249"/>
      <c r="C96" s="250"/>
      <c r="D96" s="250"/>
      <c r="E96" s="251"/>
      <c r="F96" s="1"/>
    </row>
    <row x14ac:dyDescent="0.25" r="97" customHeight="1" ht="17.25">
      <c r="A97" s="248" t="s">
        <v>246</v>
      </c>
      <c r="B97" s="249"/>
      <c r="C97" s="250"/>
      <c r="D97" s="250"/>
      <c r="E97" s="251"/>
      <c r="F97" s="1"/>
    </row>
    <row x14ac:dyDescent="0.25" r="98" customHeight="1" ht="17.25">
      <c r="A98" s="245" t="s">
        <v>247</v>
      </c>
      <c r="B98" s="246"/>
      <c r="C98" s="245"/>
      <c r="D98" s="245"/>
      <c r="E98" s="247"/>
      <c r="F98" s="1"/>
    </row>
    <row x14ac:dyDescent="0.25" r="99" customHeight="1" ht="17.25">
      <c r="A99" s="248" t="s">
        <v>248</v>
      </c>
      <c r="B99" s="249"/>
      <c r="C99" s="250"/>
      <c r="D99" s="250"/>
      <c r="E99" s="251"/>
      <c r="F99" s="1"/>
    </row>
    <row x14ac:dyDescent="0.25" r="100" customHeight="1" ht="17.25">
      <c r="A100" s="248" t="s">
        <v>249</v>
      </c>
      <c r="B100" s="249"/>
      <c r="C100" s="250"/>
      <c r="D100" s="250"/>
      <c r="E100" s="251"/>
      <c r="F100" s="1"/>
    </row>
    <row x14ac:dyDescent="0.25" r="101" customHeight="1" ht="17.25">
      <c r="A101" s="252"/>
      <c r="B101" s="253"/>
      <c r="C101" s="254"/>
      <c r="D101" s="254"/>
      <c r="E101" s="255"/>
      <c r="F101" s="1"/>
    </row>
    <row x14ac:dyDescent="0.25" r="102" customHeight="1" ht="17.25">
      <c r="A102" s="242" t="s">
        <v>250</v>
      </c>
      <c r="B102" s="243"/>
      <c r="C102" s="242"/>
      <c r="D102" s="242"/>
      <c r="E102" s="244"/>
      <c r="F102" s="1"/>
    </row>
    <row x14ac:dyDescent="0.25" r="103" customHeight="1" ht="17.25">
      <c r="A103" s="256" t="s">
        <v>251</v>
      </c>
      <c r="B103" s="257"/>
      <c r="C103" s="258"/>
      <c r="D103" s="258"/>
      <c r="E103" s="259"/>
      <c r="F103" s="1"/>
    </row>
    <row x14ac:dyDescent="0.25" r="104" customHeight="1" ht="17.25">
      <c r="A104" s="248" t="s">
        <v>252</v>
      </c>
      <c r="B104" s="257"/>
      <c r="C104" s="258"/>
      <c r="D104" s="258"/>
      <c r="E104" s="259"/>
      <c r="F104" s="1"/>
    </row>
    <row x14ac:dyDescent="0.25" r="105" customHeight="1" ht="17.25">
      <c r="A105" s="248" t="s">
        <v>253</v>
      </c>
      <c r="B105" s="257"/>
      <c r="C105" s="258"/>
      <c r="D105" s="258"/>
      <c r="E105" s="259"/>
      <c r="F105" s="1"/>
    </row>
    <row x14ac:dyDescent="0.25" r="106" customHeight="1" ht="17.25">
      <c r="A106" s="248" t="s">
        <v>254</v>
      </c>
      <c r="B106" s="257"/>
      <c r="C106" s="258"/>
      <c r="D106" s="258"/>
      <c r="E106" s="259"/>
      <c r="F106" s="1"/>
    </row>
    <row x14ac:dyDescent="0.25" r="107" customHeight="1" ht="17.25">
      <c r="A107" s="248" t="s">
        <v>255</v>
      </c>
      <c r="B107" s="257"/>
      <c r="C107" s="258"/>
      <c r="D107" s="258"/>
      <c r="E107" s="259"/>
      <c r="F107" s="1"/>
    </row>
    <row x14ac:dyDescent="0.25" r="108" customHeight="1" ht="17.25">
      <c r="A108" s="248" t="s">
        <v>256</v>
      </c>
      <c r="B108" s="257"/>
      <c r="C108" s="258"/>
      <c r="D108" s="258"/>
      <c r="E108" s="259"/>
      <c r="F108" s="1"/>
    </row>
    <row x14ac:dyDescent="0.25" r="109" customHeight="1" ht="17.25">
      <c r="A109" s="248" t="s">
        <v>257</v>
      </c>
      <c r="B109" s="257"/>
      <c r="C109" s="258"/>
      <c r="D109" s="258"/>
      <c r="E109" s="259"/>
      <c r="F109" s="1"/>
    </row>
    <row x14ac:dyDescent="0.25" r="110" customHeight="1" ht="17.25">
      <c r="A110" s="260"/>
      <c r="B110" s="261"/>
      <c r="C110" s="262"/>
      <c r="D110" s="262"/>
      <c r="E110" s="263"/>
      <c r="F110" s="1"/>
    </row>
    <row x14ac:dyDescent="0.25" r="111" customHeight="1" ht="17.25">
      <c r="A111" s="242" t="s">
        <v>258</v>
      </c>
      <c r="B111" s="243"/>
      <c r="C111" s="242"/>
      <c r="D111" s="242"/>
      <c r="E111" s="244"/>
      <c r="F111" s="1"/>
    </row>
    <row x14ac:dyDescent="0.25" r="112" customHeight="1" ht="17.25">
      <c r="A112" s="256" t="s">
        <v>259</v>
      </c>
      <c r="B112" s="249"/>
      <c r="C112" s="250"/>
      <c r="D112" s="250"/>
      <c r="E112" s="251"/>
      <c r="F112" s="1"/>
    </row>
    <row x14ac:dyDescent="0.25" r="113" customHeight="1" ht="17.25">
      <c r="A113" s="248" t="s">
        <v>260</v>
      </c>
      <c r="B113" s="249"/>
      <c r="C113" s="250"/>
      <c r="D113" s="250"/>
      <c r="E113" s="251"/>
      <c r="F113" s="1"/>
    </row>
    <row x14ac:dyDescent="0.25" r="114" customHeight="1" ht="17.25">
      <c r="A114" s="248" t="s">
        <v>261</v>
      </c>
      <c r="B114" s="249"/>
      <c r="C114" s="250"/>
      <c r="D114" s="250"/>
      <c r="E114" s="251"/>
      <c r="F114" s="1"/>
    </row>
    <row x14ac:dyDescent="0.25" r="115" customHeight="1" ht="17.25">
      <c r="A115" s="248" t="s">
        <v>262</v>
      </c>
      <c r="B115" s="249"/>
      <c r="C115" s="250"/>
      <c r="D115" s="250"/>
      <c r="E115" s="251"/>
      <c r="F115" s="1"/>
    </row>
    <row x14ac:dyDescent="0.25" r="116" customHeight="1" ht="17.25">
      <c r="A116" s="248" t="s">
        <v>263</v>
      </c>
      <c r="B116" s="249"/>
      <c r="C116" s="250"/>
      <c r="D116" s="250"/>
      <c r="E116" s="251"/>
      <c r="F116" s="1"/>
    </row>
    <row x14ac:dyDescent="0.25" r="117" customHeight="1" ht="17.25">
      <c r="A117" s="248" t="s">
        <v>257</v>
      </c>
      <c r="B117" s="249"/>
      <c r="C117" s="250"/>
      <c r="D117" s="250"/>
      <c r="E117" s="251"/>
      <c r="F117" s="1"/>
    </row>
    <row x14ac:dyDescent="0.25" r="118" customHeight="1" ht="17.25">
      <c r="A118" s="260"/>
      <c r="B118" s="264"/>
      <c r="C118" s="265"/>
      <c r="D118" s="265"/>
      <c r="E118" s="266"/>
      <c r="F118" s="1"/>
    </row>
    <row x14ac:dyDescent="0.25" r="119" customHeight="1" ht="17.25">
      <c r="A119" s="242" t="s">
        <v>264</v>
      </c>
      <c r="B119" s="243"/>
      <c r="C119" s="242"/>
      <c r="D119" s="242"/>
      <c r="E119" s="244"/>
      <c r="F119" s="1"/>
    </row>
    <row x14ac:dyDescent="0.25" r="120" customHeight="1" ht="17.25">
      <c r="A120" s="256" t="s">
        <v>265</v>
      </c>
      <c r="B120" s="249"/>
      <c r="C120" s="250"/>
      <c r="D120" s="250"/>
      <c r="E120" s="251"/>
      <c r="F120" s="1"/>
    </row>
    <row x14ac:dyDescent="0.25" r="121" customHeight="1" ht="17.25">
      <c r="A121" s="248" t="s">
        <v>266</v>
      </c>
      <c r="B121" s="249"/>
      <c r="C121" s="250"/>
      <c r="D121" s="250"/>
      <c r="E121" s="251"/>
      <c r="F121" s="1"/>
    </row>
    <row x14ac:dyDescent="0.25" r="122" customHeight="1" ht="17.25">
      <c r="A122" s="248" t="s">
        <v>267</v>
      </c>
      <c r="B122" s="249"/>
      <c r="C122" s="250"/>
      <c r="D122" s="250"/>
      <c r="E122" s="251"/>
      <c r="F122" s="1"/>
    </row>
    <row x14ac:dyDescent="0.25" r="123" customHeight="1" ht="17.25">
      <c r="A123" s="245" t="s">
        <v>268</v>
      </c>
      <c r="B123" s="246"/>
      <c r="C123" s="245"/>
      <c r="D123" s="245"/>
      <c r="E123" s="247"/>
      <c r="F123" s="1"/>
    </row>
    <row x14ac:dyDescent="0.25" r="124" customHeight="1" ht="17.25">
      <c r="A124" s="248" t="s">
        <v>269</v>
      </c>
      <c r="B124" s="249"/>
      <c r="C124" s="250"/>
      <c r="D124" s="250"/>
      <c r="E124" s="251"/>
      <c r="F124" s="1"/>
    </row>
    <row x14ac:dyDescent="0.25" r="125" customHeight="1" ht="17.25">
      <c r="A125" s="260" t="s">
        <v>270</v>
      </c>
      <c r="B125" s="261"/>
      <c r="C125" s="262"/>
      <c r="D125" s="262"/>
      <c r="E125" s="263"/>
      <c r="F125" s="1"/>
    </row>
    <row x14ac:dyDescent="0.25" r="126" customHeight="1" ht="17.25">
      <c r="A126" s="242" t="s">
        <v>271</v>
      </c>
      <c r="B126" s="243"/>
      <c r="C126" s="242"/>
      <c r="D126" s="242"/>
      <c r="E126" s="244"/>
      <c r="F126" s="1"/>
    </row>
    <row x14ac:dyDescent="0.25" r="127" customHeight="1" ht="17.25">
      <c r="A127" s="256" t="s">
        <v>272</v>
      </c>
      <c r="B127" s="249"/>
      <c r="C127" s="250"/>
      <c r="D127" s="250"/>
      <c r="E127" s="251"/>
      <c r="F127" s="1"/>
    </row>
    <row x14ac:dyDescent="0.25" r="128" customHeight="1" ht="17.25">
      <c r="A128" s="248" t="s">
        <v>273</v>
      </c>
      <c r="B128" s="249"/>
      <c r="C128" s="250"/>
      <c r="D128" s="250"/>
      <c r="E128" s="251"/>
      <c r="F128" s="1"/>
    </row>
    <row x14ac:dyDescent="0.25" r="129" customHeight="1" ht="17.25">
      <c r="A129" s="248" t="s">
        <v>274</v>
      </c>
      <c r="B129" s="249"/>
      <c r="C129" s="250"/>
      <c r="D129" s="250"/>
      <c r="E129" s="251"/>
      <c r="F129" s="1"/>
    </row>
    <row x14ac:dyDescent="0.25" r="130" customHeight="1" ht="17.25">
      <c r="A130" s="248" t="s">
        <v>275</v>
      </c>
      <c r="B130" s="249"/>
      <c r="C130" s="250"/>
      <c r="D130" s="250"/>
      <c r="E130" s="251"/>
      <c r="F130" s="1"/>
    </row>
    <row x14ac:dyDescent="0.25" r="131" customHeight="1" ht="17.25">
      <c r="A131" s="248" t="s">
        <v>276</v>
      </c>
      <c r="B131" s="249"/>
      <c r="C131" s="250"/>
      <c r="D131" s="250"/>
      <c r="E131" s="251"/>
      <c r="F131" s="1"/>
    </row>
    <row x14ac:dyDescent="0.25" r="132" customHeight="1" ht="17.25">
      <c r="A132" s="248" t="s">
        <v>277</v>
      </c>
      <c r="B132" s="249"/>
      <c r="C132" s="250"/>
      <c r="D132" s="250"/>
      <c r="E132" s="251"/>
      <c r="F132" s="1"/>
    </row>
    <row x14ac:dyDescent="0.25" r="133" customHeight="1" ht="17.25">
      <c r="A133" s="248" t="s">
        <v>278</v>
      </c>
      <c r="B133" s="249"/>
      <c r="C133" s="250"/>
      <c r="D133" s="250"/>
      <c r="E133" s="251"/>
      <c r="F133" s="1"/>
    </row>
    <row x14ac:dyDescent="0.25" r="134" customHeight="1" ht="17.25">
      <c r="A134" s="248" t="s">
        <v>279</v>
      </c>
      <c r="B134" s="249"/>
      <c r="C134" s="250"/>
      <c r="D134" s="250"/>
      <c r="E134" s="251"/>
      <c r="F134" s="1"/>
    </row>
    <row x14ac:dyDescent="0.25" r="135" customHeight="1" ht="17.25">
      <c r="A135" s="248" t="s">
        <v>280</v>
      </c>
      <c r="B135" s="249"/>
      <c r="C135" s="250"/>
      <c r="D135" s="250"/>
      <c r="E135" s="251"/>
      <c r="F135" s="1"/>
    </row>
    <row x14ac:dyDescent="0.25" r="136" customHeight="1" ht="17.25">
      <c r="A136" s="248" t="s">
        <v>281</v>
      </c>
      <c r="B136" s="249"/>
      <c r="C136" s="250"/>
      <c r="D136" s="250"/>
      <c r="E136" s="251"/>
      <c r="F136" s="1"/>
    </row>
    <row x14ac:dyDescent="0.25" r="137" customHeight="1" ht="17.25">
      <c r="A137" s="260"/>
      <c r="B137" s="264"/>
      <c r="C137" s="265"/>
      <c r="D137" s="265"/>
      <c r="E137" s="266"/>
      <c r="F137" s="1"/>
    </row>
    <row x14ac:dyDescent="0.25" r="138" customHeight="1" ht="17.25">
      <c r="A138" s="1"/>
      <c r="B138" s="5"/>
      <c r="C138" s="1"/>
      <c r="D138" s="1"/>
      <c r="E138" s="42"/>
      <c r="F138" s="1"/>
    </row>
    <row x14ac:dyDescent="0.25" r="139" customHeight="1" ht="17.25">
      <c r="A139" s="1"/>
      <c r="B139" s="5"/>
      <c r="C139" s="1"/>
      <c r="D139" s="1"/>
      <c r="E139" s="42"/>
      <c r="F139" s="1"/>
    </row>
    <row x14ac:dyDescent="0.25" r="140" customHeight="1" ht="17.25">
      <c r="A140" s="1"/>
      <c r="B140" s="5"/>
      <c r="C140" s="1"/>
      <c r="D140" s="1"/>
      <c r="E140" s="42"/>
      <c r="F140" s="1"/>
    </row>
    <row x14ac:dyDescent="0.25" r="141" customHeight="1" ht="17.25">
      <c r="A141" s="1"/>
      <c r="B141" s="5"/>
      <c r="C141" s="1"/>
      <c r="D141" s="1"/>
      <c r="E141" s="42"/>
      <c r="F141" s="1"/>
    </row>
    <row x14ac:dyDescent="0.25" r="142" customHeight="1" ht="17.25">
      <c r="A142" s="1"/>
      <c r="B142" s="5"/>
      <c r="C142" s="1"/>
      <c r="D142" s="1"/>
      <c r="E142" s="42"/>
      <c r="F142" s="1"/>
    </row>
    <row x14ac:dyDescent="0.25" r="143" customHeight="1" ht="17.25">
      <c r="A143" s="1"/>
      <c r="B143" s="5"/>
      <c r="C143" s="1"/>
      <c r="D143" s="1"/>
      <c r="E143" s="42"/>
      <c r="F143" s="1"/>
    </row>
    <row x14ac:dyDescent="0.25" r="144" customHeight="1" ht="17.25">
      <c r="A144" s="1"/>
      <c r="B144" s="5"/>
      <c r="C144" s="1"/>
      <c r="D144" s="1"/>
      <c r="E144" s="42"/>
      <c r="F144" s="1"/>
    </row>
    <row x14ac:dyDescent="0.25" r="145" customHeight="1" ht="17.25">
      <c r="A145" s="1"/>
      <c r="B145" s="5"/>
      <c r="C145" s="1"/>
      <c r="D145" s="1"/>
      <c r="E145" s="42"/>
      <c r="F145" s="1"/>
    </row>
    <row x14ac:dyDescent="0.25" r="146" customHeight="1" ht="17.25">
      <c r="A146" s="1"/>
      <c r="B146" s="5"/>
      <c r="C146" s="1"/>
      <c r="D146" s="1"/>
      <c r="E146" s="42"/>
      <c r="F146" s="1"/>
    </row>
    <row x14ac:dyDescent="0.25" r="147" customHeight="1" ht="17.25">
      <c r="A147" s="1"/>
      <c r="B147" s="87"/>
      <c r="C147" s="1"/>
      <c r="D147" s="1"/>
      <c r="E147" s="42"/>
      <c r="F147" s="1"/>
    </row>
    <row x14ac:dyDescent="0.25" r="148" customHeight="1" ht="17.25">
      <c r="A148" s="1"/>
      <c r="B148" s="5"/>
      <c r="C148" s="1"/>
      <c r="D148" s="1"/>
      <c r="E148" s="42"/>
      <c r="F148" s="1"/>
    </row>
    <row x14ac:dyDescent="0.25" r="149" customHeight="1" ht="17.25">
      <c r="A149" s="1"/>
      <c r="B149" s="5"/>
      <c r="C149" s="1"/>
      <c r="D149" s="1"/>
      <c r="E149" s="42"/>
      <c r="F149" s="1"/>
    </row>
    <row x14ac:dyDescent="0.25" r="150" customHeight="1" ht="17.25">
      <c r="A150" s="1"/>
      <c r="B150" s="5"/>
      <c r="C150" s="1"/>
      <c r="D150" s="1"/>
      <c r="E150" s="42"/>
      <c r="F150" s="1"/>
    </row>
    <row x14ac:dyDescent="0.25" r="151" customHeight="1" ht="17.25">
      <c r="A151" s="1"/>
      <c r="B151" s="5"/>
      <c r="C151" s="1"/>
      <c r="D151" s="1"/>
      <c r="E151" s="42"/>
      <c r="F151" s="1"/>
    </row>
    <row x14ac:dyDescent="0.25" r="152" customHeight="1" ht="17.25">
      <c r="A152" s="1"/>
      <c r="B152" s="5"/>
      <c r="C152" s="1"/>
      <c r="D152" s="1"/>
      <c r="E152" s="42"/>
      <c r="F152" s="1"/>
    </row>
    <row x14ac:dyDescent="0.25" r="153" customHeight="1" ht="17.25">
      <c r="A153" s="1"/>
      <c r="B153" s="5"/>
      <c r="C153" s="1"/>
      <c r="D153" s="1"/>
      <c r="E153" s="42"/>
      <c r="F153" s="1"/>
    </row>
    <row x14ac:dyDescent="0.25" r="154" customHeight="1" ht="17.25">
      <c r="A154" s="1"/>
      <c r="B154" s="87"/>
      <c r="C154" s="1"/>
      <c r="D154" s="1"/>
      <c r="E154" s="42"/>
      <c r="F154" s="1"/>
    </row>
  </sheetData>
  <mergeCells count="37">
    <mergeCell ref="A1:D2"/>
    <mergeCell ref="A3:D3"/>
    <mergeCell ref="A4:D4"/>
    <mergeCell ref="A5:A15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A16:D16"/>
    <mergeCell ref="A17:D17"/>
    <mergeCell ref="A19:A26"/>
    <mergeCell ref="B19:B26"/>
    <mergeCell ref="A27:B31"/>
    <mergeCell ref="C27:D27"/>
    <mergeCell ref="A32:A59"/>
    <mergeCell ref="B32:B59"/>
    <mergeCell ref="A61:A69"/>
    <mergeCell ref="B61:B69"/>
    <mergeCell ref="A71:A75"/>
    <mergeCell ref="B71:B75"/>
    <mergeCell ref="A78:D78"/>
    <mergeCell ref="A84:E84"/>
    <mergeCell ref="A85:E85"/>
    <mergeCell ref="A86:E86"/>
    <mergeCell ref="A98:E98"/>
    <mergeCell ref="A102:E102"/>
    <mergeCell ref="A111:E111"/>
    <mergeCell ref="A119:E119"/>
    <mergeCell ref="A123:E123"/>
    <mergeCell ref="A126:E1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35"/>
  <sheetViews>
    <sheetView workbookViewId="0"/>
  </sheetViews>
  <sheetFormatPr defaultRowHeight="15" x14ac:dyDescent="0.25"/>
  <cols>
    <col min="1" max="1" style="40" width="24.576428571428572" customWidth="1" bestFit="1"/>
    <col min="2" max="2" style="40" width="11.576428571428572" customWidth="1" bestFit="1"/>
    <col min="3" max="3" style="40" width="12.719285714285713" customWidth="1" bestFit="1"/>
    <col min="4" max="4" style="40" width="11.576428571428572" customWidth="1" bestFit="1"/>
    <col min="5" max="5" style="40" width="13.719285714285713" customWidth="1" bestFit="1"/>
    <col min="6" max="6" style="40" width="13.719285714285713" customWidth="1" bestFit="1"/>
    <col min="7" max="7" style="39" width="13.719285714285713" customWidth="1" bestFit="1"/>
    <col min="8" max="8" style="39" width="22.576428571428572" customWidth="1" bestFit="1"/>
    <col min="9" max="9" style="39" width="22.576428571428572" customWidth="1" bestFit="1"/>
    <col min="10" max="10" style="39" width="29.862142857142857" customWidth="1" bestFit="1"/>
    <col min="11" max="11" style="39" width="29.862142857142857" customWidth="1" bestFit="1"/>
    <col min="12" max="12" style="39" width="25.14785714285714" customWidth="1" bestFit="1"/>
    <col min="13" max="13" style="39" width="25.14785714285714" customWidth="1" bestFit="1"/>
    <col min="14" max="14" style="39" width="19.576428571428572" customWidth="1" bestFit="1"/>
    <col min="15" max="15" style="39" width="23.433571428571426" customWidth="1" bestFit="1"/>
    <col min="16" max="16" style="39" width="9.147857142857141" customWidth="1" bestFit="1"/>
    <col min="17" max="17" style="89" width="9.147857142857141" customWidth="1" bestFit="1"/>
    <col min="18" max="18" style="89" width="12.005" customWidth="1" bestFit="1"/>
    <col min="19" max="19" style="89" width="9.147857142857141" customWidth="1" bestFit="1"/>
    <col min="20" max="20" style="89" width="9.147857142857141" customWidth="1" bestFit="1"/>
    <col min="21" max="21" style="39" width="16.005" customWidth="1" bestFit="1"/>
    <col min="22" max="22" style="40" width="9.147857142857141" customWidth="1" bestFit="1"/>
    <col min="23" max="23" style="137" width="14.147857142857141" customWidth="1" bestFit="1"/>
    <col min="24" max="24" style="137" width="18.005" customWidth="1" bestFit="1"/>
    <col min="25" max="25" style="39" width="12.43357142857143" customWidth="1" bestFit="1"/>
    <col min="26" max="26" style="40" width="12.43357142857143" customWidth="1" bestFit="1"/>
    <col min="27" max="27" style="40" width="12.43357142857143" customWidth="1" bestFit="1"/>
    <col min="28" max="28" style="40" width="12.43357142857143" customWidth="1" bestFit="1"/>
    <col min="29" max="29" style="39" width="12.43357142857143" customWidth="1" bestFit="1"/>
  </cols>
  <sheetData>
    <row x14ac:dyDescent="0.25" r="1" customHeight="1" ht="17.25">
      <c r="A1" s="5"/>
      <c r="B1" s="5"/>
      <c r="C1" s="5"/>
      <c r="D1" s="5"/>
      <c r="E1" s="5"/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42"/>
      <c r="R1" s="42"/>
      <c r="S1" s="42"/>
      <c r="T1" s="42"/>
      <c r="U1" s="1"/>
      <c r="V1" s="5"/>
      <c r="W1" s="107"/>
      <c r="X1" s="107"/>
      <c r="Y1" s="1"/>
      <c r="Z1" s="5"/>
      <c r="AA1" s="5"/>
      <c r="AB1" s="5"/>
      <c r="AC1" s="1"/>
    </row>
    <row x14ac:dyDescent="0.25" r="2" customHeight="1" ht="17.25">
      <c r="A2" s="5"/>
      <c r="B2" s="5"/>
      <c r="C2" s="5"/>
      <c r="D2" s="5"/>
      <c r="E2" s="5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42"/>
      <c r="R2" s="42"/>
      <c r="S2" s="42"/>
      <c r="T2" s="42"/>
      <c r="U2" s="1"/>
      <c r="V2" s="5"/>
      <c r="W2" s="107"/>
      <c r="X2" s="107"/>
      <c r="Y2" s="1"/>
      <c r="Z2" s="5"/>
      <c r="AA2" s="5"/>
      <c r="AB2" s="5"/>
      <c r="AC2" s="1"/>
    </row>
    <row x14ac:dyDescent="0.25" r="3" customHeight="1" ht="17.25">
      <c r="A3" s="108" t="s">
        <v>82</v>
      </c>
      <c r="B3" s="108"/>
      <c r="C3" s="108"/>
      <c r="D3" s="108"/>
      <c r="E3" s="108"/>
      <c r="F3" s="108"/>
      <c r="G3" s="109"/>
      <c r="H3" s="109"/>
      <c r="I3" s="109"/>
      <c r="J3" s="109"/>
      <c r="K3" s="109"/>
      <c r="L3" s="109"/>
      <c r="M3" s="109"/>
      <c r="N3" s="109"/>
      <c r="O3" s="109"/>
      <c r="P3" s="1"/>
      <c r="Q3" s="42"/>
      <c r="R3" s="42"/>
      <c r="S3" s="42"/>
      <c r="T3" s="42"/>
      <c r="U3" s="1"/>
      <c r="V3" s="5"/>
      <c r="W3" s="107"/>
      <c r="X3" s="107"/>
      <c r="Y3" s="1"/>
      <c r="Z3" s="5"/>
      <c r="AA3" s="5"/>
      <c r="AB3" s="5"/>
      <c r="AC3" s="1"/>
    </row>
    <row x14ac:dyDescent="0.25" r="4" customHeight="1" ht="17.25">
      <c r="A4" s="5"/>
      <c r="B4" s="5"/>
      <c r="C4" s="5"/>
      <c r="D4" s="5"/>
      <c r="E4" s="5"/>
      <c r="F4" s="5"/>
      <c r="G4" s="1"/>
      <c r="H4" s="1"/>
      <c r="I4" s="1"/>
      <c r="J4" s="1"/>
      <c r="K4" s="1"/>
      <c r="L4" s="1"/>
      <c r="M4" s="1"/>
      <c r="N4" s="1"/>
      <c r="O4" s="1"/>
      <c r="P4" s="110" t="s">
        <v>147</v>
      </c>
      <c r="Q4" s="111"/>
      <c r="R4" s="111"/>
      <c r="S4" s="111"/>
      <c r="T4" s="111"/>
      <c r="U4" s="4" t="s">
        <v>147</v>
      </c>
      <c r="V4" s="5"/>
      <c r="W4" s="112" t="s">
        <v>66</v>
      </c>
      <c r="X4" s="112"/>
      <c r="Y4" s="112"/>
      <c r="Z4" s="5"/>
      <c r="AA4" s="5"/>
      <c r="AB4" s="5"/>
      <c r="AC4" s="1"/>
    </row>
    <row x14ac:dyDescent="0.25" r="5" customHeight="1" ht="17.25">
      <c r="A5" s="7" t="s">
        <v>3</v>
      </c>
      <c r="B5" s="7" t="s">
        <v>116</v>
      </c>
      <c r="C5" s="7" t="s">
        <v>117</v>
      </c>
      <c r="D5" s="7" t="s">
        <v>118</v>
      </c>
      <c r="E5" s="7" t="s">
        <v>119</v>
      </c>
      <c r="F5" s="113" t="s">
        <v>120</v>
      </c>
      <c r="G5" s="114" t="s">
        <v>121</v>
      </c>
      <c r="H5" s="6" t="s">
        <v>122</v>
      </c>
      <c r="I5" s="6" t="s">
        <v>123</v>
      </c>
      <c r="J5" s="6" t="s">
        <v>124</v>
      </c>
      <c r="K5" s="6" t="s">
        <v>125</v>
      </c>
      <c r="L5" s="6" t="s">
        <v>126</v>
      </c>
      <c r="M5" s="6" t="s">
        <v>127</v>
      </c>
      <c r="N5" s="6" t="s">
        <v>128</v>
      </c>
      <c r="O5" s="6" t="s">
        <v>129</v>
      </c>
      <c r="P5" s="3" t="s">
        <v>56</v>
      </c>
      <c r="Q5" s="115" t="s">
        <v>60</v>
      </c>
      <c r="R5" s="115" t="s">
        <v>58</v>
      </c>
      <c r="S5" s="115" t="s">
        <v>130</v>
      </c>
      <c r="T5" s="115" t="s">
        <v>37</v>
      </c>
      <c r="U5" s="3" t="s">
        <v>131</v>
      </c>
      <c r="V5" s="5"/>
      <c r="W5" s="112" t="s">
        <v>132</v>
      </c>
      <c r="X5" s="112" t="s">
        <v>133</v>
      </c>
      <c r="Y5" s="3" t="s">
        <v>131</v>
      </c>
      <c r="Z5" s="5"/>
      <c r="AA5" s="5"/>
      <c r="AB5" s="5"/>
      <c r="AC5" s="1"/>
    </row>
    <row x14ac:dyDescent="0.25" r="6" customHeight="1" ht="17.25">
      <c r="A6" s="116"/>
      <c r="B6" s="116"/>
      <c r="C6" s="116"/>
      <c r="D6" s="116"/>
      <c r="E6" s="116"/>
      <c r="F6" s="117"/>
      <c r="G6" s="6"/>
      <c r="H6" s="118"/>
      <c r="I6" s="118"/>
      <c r="J6" s="118"/>
      <c r="K6" s="118"/>
      <c r="L6" s="118"/>
      <c r="M6" s="118"/>
      <c r="N6" s="118"/>
      <c r="O6" s="118"/>
      <c r="P6" s="1"/>
      <c r="Q6" s="42"/>
      <c r="R6" s="42"/>
      <c r="S6" s="42"/>
      <c r="T6" s="42"/>
      <c r="U6" s="1"/>
      <c r="V6" s="5"/>
      <c r="W6" s="112"/>
      <c r="X6" s="107"/>
      <c r="Y6" s="1"/>
      <c r="Z6" s="5"/>
      <c r="AA6" s="5"/>
      <c r="AB6" s="5"/>
      <c r="AC6" s="1"/>
    </row>
    <row x14ac:dyDescent="0.25" r="7" customHeight="1" ht="17.25">
      <c r="A7" s="119"/>
      <c r="B7" s="119"/>
      <c r="C7" s="119"/>
      <c r="D7" s="119"/>
      <c r="E7" s="119"/>
      <c r="F7" s="120"/>
      <c r="G7" s="11"/>
      <c r="H7" s="121"/>
      <c r="I7" s="121"/>
      <c r="J7" s="121"/>
      <c r="K7" s="121"/>
      <c r="L7" s="121"/>
      <c r="M7" s="121"/>
      <c r="N7" s="121"/>
      <c r="O7" s="121"/>
      <c r="P7" s="1"/>
      <c r="Q7" s="42"/>
      <c r="R7" s="42"/>
      <c r="S7" s="42"/>
      <c r="T7" s="42"/>
      <c r="U7" s="1"/>
      <c r="V7" s="5"/>
      <c r="W7" s="122"/>
      <c r="X7" s="107"/>
      <c r="Y7" s="1"/>
      <c r="Z7" s="5"/>
      <c r="AA7" s="5"/>
      <c r="AB7" s="5"/>
      <c r="AC7" s="1"/>
    </row>
    <row x14ac:dyDescent="0.25" r="8" customHeight="1" ht="17.25">
      <c r="A8" s="126" t="s">
        <v>98</v>
      </c>
      <c r="B8" s="127"/>
      <c r="C8" s="35"/>
      <c r="D8" s="35"/>
      <c r="E8" s="35"/>
      <c r="F8" s="35"/>
      <c r="G8" s="36">
        <f>SUM(H8:O8)</f>
      </c>
      <c r="H8" s="36">
        <f>&amp;apos;[1]Insurance 21-22&amp;apos;!$D$153</f>
      </c>
      <c r="I8" s="36"/>
      <c r="J8" s="36"/>
      <c r="K8" s="36">
        <f>&amp;apos;[1]Insurance 21-22&amp;apos;!$D$155</f>
      </c>
      <c r="L8" s="36">
        <f>&amp;apos;[1]Insurance 21-22&amp;apos;!$D$154</f>
      </c>
      <c r="M8" s="36">
        <f>&amp;apos;[1]Insurance 21-22&amp;apos;!$D$157</f>
      </c>
      <c r="N8" s="36">
        <f>&amp;apos;[1]Insurance 21-22&amp;apos;!$D$156</f>
      </c>
      <c r="O8" s="36">
        <f>&amp;apos;[1]Insurance 21-22&amp;apos;!$D$158</f>
      </c>
      <c r="P8" s="16">
        <v>0.3</v>
      </c>
      <c r="Q8" s="16">
        <v>0.25</v>
      </c>
      <c r="R8" s="16">
        <v>0.1</v>
      </c>
      <c r="S8" s="16">
        <v>0.23</v>
      </c>
      <c r="T8" s="16">
        <f>SUM(P8:S8)</f>
      </c>
      <c r="U8" s="17">
        <f>G8*T8/1000</f>
      </c>
      <c r="V8" s="5"/>
      <c r="W8" s="129">
        <f>SUM(I8:O8)</f>
      </c>
      <c r="X8" s="17">
        <f>W8*50%</f>
      </c>
      <c r="Y8" s="129">
        <v>100</v>
      </c>
      <c r="Z8" s="5"/>
      <c r="AA8" s="5"/>
      <c r="AB8" s="5"/>
      <c r="AC8" s="1"/>
    </row>
    <row x14ac:dyDescent="0.25" r="9" customHeight="1" ht="17.25">
      <c r="A9" s="123" t="s">
        <v>148</v>
      </c>
      <c r="B9" s="10" t="s">
        <v>149</v>
      </c>
      <c r="C9" s="10" t="s">
        <v>150</v>
      </c>
      <c r="D9" s="10" t="s">
        <v>136</v>
      </c>
      <c r="E9" s="10" t="s">
        <v>151</v>
      </c>
      <c r="F9" s="10" t="s">
        <v>138</v>
      </c>
      <c r="G9" s="26"/>
      <c r="H9" s="26"/>
      <c r="I9" s="26"/>
      <c r="J9" s="26"/>
      <c r="K9" s="26"/>
      <c r="L9" s="26"/>
      <c r="M9" s="26"/>
      <c r="N9" s="26"/>
      <c r="O9" s="26"/>
      <c r="P9" s="1"/>
      <c r="Q9" s="42"/>
      <c r="R9" s="42"/>
      <c r="S9" s="42"/>
      <c r="T9" s="42"/>
      <c r="U9" s="17"/>
      <c r="V9" s="5"/>
      <c r="W9" s="107"/>
      <c r="X9" s="107"/>
      <c r="Y9" s="1"/>
      <c r="Z9" s="5"/>
      <c r="AA9" s="5"/>
      <c r="AB9" s="5"/>
      <c r="AC9" s="1"/>
    </row>
    <row x14ac:dyDescent="0.25" r="10" customHeight="1" ht="17.25">
      <c r="A10" s="126" t="s">
        <v>101</v>
      </c>
      <c r="B10" s="138"/>
      <c r="C10" s="35"/>
      <c r="D10" s="35"/>
      <c r="E10" s="35"/>
      <c r="F10" s="35"/>
      <c r="G10" s="36">
        <f>SUM(H10:O10)</f>
      </c>
      <c r="H10" s="36">
        <f>&amp;apos;[2]Insurance 19-20&amp;apos;!$H$33</f>
      </c>
      <c r="I10" s="36"/>
      <c r="J10" s="36"/>
      <c r="K10" s="36"/>
      <c r="L10" s="36">
        <f>&amp;apos;[2]Insurance 19-20&amp;apos;!$J$33</f>
      </c>
      <c r="M10" s="36"/>
      <c r="N10" s="36">
        <f>&amp;apos;[2]Insurance 19-20&amp;apos;!$M$33</f>
      </c>
      <c r="O10" s="36">
        <f>&amp;apos;[2]Insurance 19-20&amp;apos;!$L$33</f>
      </c>
      <c r="P10" s="17">
        <f>0.54*(1-100%)</f>
      </c>
      <c r="Q10" s="16">
        <v>0.25</v>
      </c>
      <c r="R10" s="16">
        <v>0.1</v>
      </c>
      <c r="S10" s="16">
        <v>0.23</v>
      </c>
      <c r="T10" s="16">
        <f>SUM(P10:S10)</f>
      </c>
      <c r="U10" s="17">
        <f>G10*T10/1000</f>
      </c>
      <c r="V10" s="5"/>
      <c r="W10" s="129">
        <f>SUM(I10:O10)</f>
      </c>
      <c r="X10" s="17">
        <f>W10*50%</f>
      </c>
      <c r="Y10" s="129">
        <v>100</v>
      </c>
      <c r="Z10" s="5"/>
      <c r="AA10" s="5"/>
      <c r="AB10" s="5"/>
      <c r="AC10" s="1"/>
    </row>
    <row x14ac:dyDescent="0.25" r="11" customHeight="1" ht="17.25">
      <c r="A11" s="139" t="s">
        <v>152</v>
      </c>
      <c r="B11" s="10" t="s">
        <v>103</v>
      </c>
      <c r="C11" s="10" t="s">
        <v>150</v>
      </c>
      <c r="D11" s="10" t="s">
        <v>136</v>
      </c>
      <c r="E11" s="10" t="s">
        <v>151</v>
      </c>
      <c r="F11" s="10" t="s">
        <v>138</v>
      </c>
      <c r="G11" s="26"/>
      <c r="H11" s="26"/>
      <c r="I11" s="26"/>
      <c r="J11" s="26"/>
      <c r="K11" s="26"/>
      <c r="L11" s="26"/>
      <c r="M11" s="26"/>
      <c r="N11" s="26"/>
      <c r="O11" s="26"/>
      <c r="P11" s="1"/>
      <c r="Q11" s="42"/>
      <c r="R11" s="42"/>
      <c r="S11" s="42"/>
      <c r="T11" s="42"/>
      <c r="U11" s="17"/>
      <c r="V11" s="5"/>
      <c r="W11" s="107"/>
      <c r="X11" s="107"/>
      <c r="Y11" s="1"/>
      <c r="Z11" s="5"/>
      <c r="AA11" s="5"/>
      <c r="AB11" s="5"/>
      <c r="AC11" s="1"/>
    </row>
    <row x14ac:dyDescent="0.25" r="12" customHeight="1" ht="17.25">
      <c r="A12" s="126" t="s">
        <v>104</v>
      </c>
      <c r="B12" s="138"/>
      <c r="C12" s="35"/>
      <c r="D12" s="35"/>
      <c r="E12" s="35"/>
      <c r="F12" s="35"/>
      <c r="G12" s="36">
        <f>SUM(H12:O12)</f>
      </c>
      <c r="H12" s="36">
        <f>&amp;apos;[2]Insurance 19-20&amp;apos;!$H$37</f>
      </c>
      <c r="I12" s="36"/>
      <c r="J12" s="36"/>
      <c r="K12" s="36"/>
      <c r="L12" s="36">
        <f>&amp;apos;[2]Insurance 19-20&amp;apos;!$J$37</f>
      </c>
      <c r="M12" s="36"/>
      <c r="N12" s="36"/>
      <c r="O12" s="36"/>
      <c r="P12" s="17">
        <f>0.54*(1-100%)</f>
      </c>
      <c r="Q12" s="16">
        <v>0.25</v>
      </c>
      <c r="R12" s="16">
        <v>0.1</v>
      </c>
      <c r="S12" s="16">
        <v>0.23</v>
      </c>
      <c r="T12" s="16">
        <f>SUM(P12:S12)</f>
      </c>
      <c r="U12" s="17">
        <f>G12*T12/1000</f>
      </c>
      <c r="V12" s="5"/>
      <c r="W12" s="129">
        <f>SUM(I12:O12)</f>
      </c>
      <c r="X12" s="17">
        <f>W12*50%</f>
      </c>
      <c r="Y12" s="129">
        <v>100</v>
      </c>
      <c r="Z12" s="5"/>
      <c r="AA12" s="5"/>
      <c r="AB12" s="5"/>
      <c r="AC12" s="1"/>
    </row>
    <row x14ac:dyDescent="0.25" r="13" customHeight="1" ht="17.25">
      <c r="A13" s="139" t="s">
        <v>153</v>
      </c>
      <c r="B13" s="10" t="s">
        <v>103</v>
      </c>
      <c r="C13" s="10" t="s">
        <v>150</v>
      </c>
      <c r="D13" s="10" t="s">
        <v>136</v>
      </c>
      <c r="E13" s="10" t="s">
        <v>151</v>
      </c>
      <c r="F13" s="10" t="s">
        <v>138</v>
      </c>
      <c r="G13" s="26"/>
      <c r="H13" s="26"/>
      <c r="I13" s="26"/>
      <c r="J13" s="26"/>
      <c r="K13" s="26"/>
      <c r="L13" s="26"/>
      <c r="M13" s="26"/>
      <c r="N13" s="26"/>
      <c r="O13" s="26"/>
      <c r="P13" s="1"/>
      <c r="Q13" s="42"/>
      <c r="R13" s="42"/>
      <c r="S13" s="42"/>
      <c r="T13" s="42"/>
      <c r="U13" s="17"/>
      <c r="V13" s="5"/>
      <c r="W13" s="107"/>
      <c r="X13" s="107"/>
      <c r="Y13" s="1"/>
      <c r="Z13" s="5"/>
      <c r="AA13" s="5"/>
      <c r="AB13" s="5"/>
      <c r="AC13" s="1"/>
    </row>
    <row x14ac:dyDescent="0.25" r="14" customHeight="1" ht="17.25">
      <c r="A14" s="126" t="s">
        <v>106</v>
      </c>
      <c r="B14" s="138"/>
      <c r="C14" s="35"/>
      <c r="D14" s="35"/>
      <c r="E14" s="35"/>
      <c r="F14" s="35"/>
      <c r="G14" s="36">
        <f>SUM(H14:O14)</f>
      </c>
      <c r="H14" s="36">
        <f>&amp;apos;[2]Insurance 19-20&amp;apos;!$H$43</f>
      </c>
      <c r="I14" s="36"/>
      <c r="J14" s="36"/>
      <c r="K14" s="36"/>
      <c r="L14" s="36">
        <f>&amp;apos;[2]Insurance 19-20&amp;apos;!$J$43</f>
      </c>
      <c r="M14" s="36"/>
      <c r="N14" s="36"/>
      <c r="O14" s="36"/>
      <c r="P14" s="17">
        <f>0.54*(1-100%)</f>
      </c>
      <c r="Q14" s="16">
        <v>0.25</v>
      </c>
      <c r="R14" s="16">
        <v>0.1</v>
      </c>
      <c r="S14" s="16">
        <v>0.23</v>
      </c>
      <c r="T14" s="16">
        <f>SUM(P14:S14)</f>
      </c>
      <c r="U14" s="17">
        <f>G14*T14/1000</f>
      </c>
      <c r="V14" s="5"/>
      <c r="W14" s="129">
        <f>SUM(I14:O14)</f>
      </c>
      <c r="X14" s="17">
        <f>W14*50%</f>
      </c>
      <c r="Y14" s="129">
        <v>100</v>
      </c>
      <c r="Z14" s="5"/>
      <c r="AA14" s="5"/>
      <c r="AB14" s="5"/>
      <c r="AC14" s="1"/>
    </row>
    <row x14ac:dyDescent="0.25" r="15" customHeight="1" ht="17.25">
      <c r="A15" s="139" t="s">
        <v>154</v>
      </c>
      <c r="B15" s="10" t="s">
        <v>103</v>
      </c>
      <c r="C15" s="10" t="s">
        <v>150</v>
      </c>
      <c r="D15" s="10" t="s">
        <v>136</v>
      </c>
      <c r="E15" s="10" t="s">
        <v>151</v>
      </c>
      <c r="F15" s="10" t="s">
        <v>138</v>
      </c>
      <c r="G15" s="26"/>
      <c r="H15" s="26"/>
      <c r="I15" s="26"/>
      <c r="J15" s="26"/>
      <c r="K15" s="26"/>
      <c r="L15" s="26"/>
      <c r="M15" s="26"/>
      <c r="N15" s="26"/>
      <c r="O15" s="26"/>
      <c r="P15" s="1"/>
      <c r="Q15" s="42"/>
      <c r="R15" s="42"/>
      <c r="S15" s="42"/>
      <c r="T15" s="42"/>
      <c r="U15" s="17"/>
      <c r="V15" s="5"/>
      <c r="W15" s="107"/>
      <c r="X15" s="107"/>
      <c r="Y15" s="1"/>
      <c r="Z15" s="5"/>
      <c r="AA15" s="5"/>
      <c r="AB15" s="5"/>
      <c r="AC15" s="1"/>
    </row>
    <row x14ac:dyDescent="0.25" r="16" customHeight="1" ht="17.25">
      <c r="A16" s="126" t="s">
        <v>108</v>
      </c>
      <c r="B16" s="138"/>
      <c r="C16" s="35"/>
      <c r="D16" s="35"/>
      <c r="E16" s="35"/>
      <c r="F16" s="35"/>
      <c r="G16" s="36">
        <f>SUM(H16:O16)</f>
      </c>
      <c r="H16" s="36">
        <f>&amp;apos;[2]Insurance 19-20&amp;apos;!$H$47</f>
      </c>
      <c r="I16" s="36"/>
      <c r="J16" s="36"/>
      <c r="K16" s="36"/>
      <c r="L16" s="36">
        <f>&amp;apos;[2]Insurance 19-20&amp;apos;!$J$47</f>
      </c>
      <c r="M16" s="36"/>
      <c r="N16" s="36"/>
      <c r="O16" s="36"/>
      <c r="P16" s="17">
        <f>0.54*(1-100%)</f>
      </c>
      <c r="Q16" s="16">
        <v>0.25</v>
      </c>
      <c r="R16" s="16">
        <v>0.1</v>
      </c>
      <c r="S16" s="16">
        <v>0.23</v>
      </c>
      <c r="T16" s="16">
        <f>SUM(P16:S16)</f>
      </c>
      <c r="U16" s="17">
        <f>G16*T16/1000</f>
      </c>
      <c r="V16" s="5"/>
      <c r="W16" s="129">
        <f>SUM(I16:O16)</f>
      </c>
      <c r="X16" s="17">
        <f>W16*50%</f>
      </c>
      <c r="Y16" s="129">
        <v>100</v>
      </c>
      <c r="Z16" s="5"/>
      <c r="AA16" s="5"/>
      <c r="AB16" s="5"/>
      <c r="AC16" s="1"/>
    </row>
    <row x14ac:dyDescent="0.25" r="17" customHeight="1" ht="17.25">
      <c r="A17" s="139" t="s">
        <v>155</v>
      </c>
      <c r="B17" s="10" t="s">
        <v>103</v>
      </c>
      <c r="C17" s="10" t="s">
        <v>150</v>
      </c>
      <c r="D17" s="10" t="s">
        <v>136</v>
      </c>
      <c r="E17" s="10" t="s">
        <v>151</v>
      </c>
      <c r="F17" s="10" t="s">
        <v>138</v>
      </c>
      <c r="G17" s="26"/>
      <c r="H17" s="26"/>
      <c r="I17" s="26"/>
      <c r="J17" s="26"/>
      <c r="K17" s="26"/>
      <c r="L17" s="26"/>
      <c r="M17" s="26"/>
      <c r="N17" s="26"/>
      <c r="O17" s="26"/>
      <c r="P17" s="1"/>
      <c r="Q17" s="42"/>
      <c r="R17" s="42"/>
      <c r="S17" s="42"/>
      <c r="T17" s="42"/>
      <c r="U17" s="17"/>
      <c r="V17" s="5"/>
      <c r="W17" s="107"/>
      <c r="X17" s="107"/>
      <c r="Y17" s="1"/>
      <c r="Z17" s="5"/>
      <c r="AA17" s="5"/>
      <c r="AB17" s="5"/>
      <c r="AC17" s="1"/>
    </row>
    <row x14ac:dyDescent="0.25" r="18" customHeight="1" ht="17.25">
      <c r="A18" s="140"/>
      <c r="B18" s="11"/>
      <c r="C18" s="10"/>
      <c r="D18" s="10"/>
      <c r="E18" s="10"/>
      <c r="F18" s="10"/>
      <c r="G18" s="26"/>
      <c r="H18" s="26"/>
      <c r="I18" s="26"/>
      <c r="J18" s="26"/>
      <c r="K18" s="26"/>
      <c r="L18" s="26"/>
      <c r="M18" s="26"/>
      <c r="N18" s="26"/>
      <c r="O18" s="26"/>
      <c r="P18" s="1"/>
      <c r="Q18" s="42"/>
      <c r="R18" s="42"/>
      <c r="S18" s="42"/>
      <c r="T18" s="42"/>
      <c r="U18" s="1"/>
      <c r="V18" s="5"/>
      <c r="W18" s="107"/>
      <c r="X18" s="107"/>
      <c r="Y18" s="1"/>
      <c r="Z18" s="5"/>
      <c r="AA18" s="5"/>
      <c r="AB18" s="5"/>
      <c r="AC18" s="1"/>
    </row>
    <row x14ac:dyDescent="0.25" r="19" customHeight="1" ht="17.25">
      <c r="A19" s="130" t="s">
        <v>37</v>
      </c>
      <c r="B19" s="130"/>
      <c r="C19" s="130"/>
      <c r="D19" s="130"/>
      <c r="E19" s="130"/>
      <c r="F19" s="130"/>
      <c r="G19" s="131"/>
      <c r="H19" s="36"/>
      <c r="I19" s="36"/>
      <c r="J19" s="36"/>
      <c r="K19" s="36"/>
      <c r="L19" s="36"/>
      <c r="M19" s="36"/>
      <c r="N19" s="36"/>
      <c r="O19" s="36"/>
      <c r="P19" s="1"/>
      <c r="Q19" s="42"/>
      <c r="R19" s="42"/>
      <c r="S19" s="42"/>
      <c r="T19" s="42"/>
      <c r="U19" s="1"/>
      <c r="V19" s="5"/>
      <c r="W19" s="125" t="s">
        <v>139</v>
      </c>
      <c r="X19" s="125" t="s">
        <v>140</v>
      </c>
      <c r="Y19" s="1"/>
      <c r="Z19" s="5"/>
      <c r="AA19" s="5"/>
      <c r="AB19" s="5"/>
      <c r="AC19" s="1"/>
    </row>
    <row x14ac:dyDescent="0.25" r="20" customHeight="1" ht="17.25">
      <c r="A20" s="132" t="s">
        <v>37</v>
      </c>
      <c r="B20" s="133"/>
      <c r="C20" s="133"/>
      <c r="D20" s="133"/>
      <c r="E20" s="133"/>
      <c r="F20" s="133"/>
      <c r="G20" s="134">
        <f>SUM(G7:G19)</f>
      </c>
      <c r="H20" s="134">
        <f>SUM(H7:H19)</f>
      </c>
      <c r="I20" s="134">
        <f>SUM(I7:I19)</f>
      </c>
      <c r="J20" s="134">
        <f>SUM(J7:J19)</f>
      </c>
      <c r="K20" s="134">
        <f>SUM(K7:K19)</f>
      </c>
      <c r="L20" s="134">
        <f>SUM(L7:L19)</f>
      </c>
      <c r="M20" s="134">
        <f>SUM(M7:M19)</f>
      </c>
      <c r="N20" s="134">
        <f>SUM(N7:N19)</f>
      </c>
      <c r="O20" s="134">
        <f>SUM(O7:O19)</f>
      </c>
      <c r="P20" s="1"/>
      <c r="Q20" s="42"/>
      <c r="R20" s="42"/>
      <c r="S20" s="42"/>
      <c r="T20" s="42"/>
      <c r="U20" s="17">
        <f>SUM(U8:U17)</f>
      </c>
      <c r="V20" s="5"/>
      <c r="W20" s="129">
        <f>SUM(W8:W17)</f>
      </c>
      <c r="X20" s="129">
        <f>SUM(X8:X17)</f>
      </c>
      <c r="Y20" s="17">
        <f>SUM(Y8:Y17)</f>
      </c>
      <c r="Z20" s="5"/>
      <c r="AA20" s="5"/>
      <c r="AB20" s="5"/>
      <c r="AC20" s="1"/>
    </row>
    <row x14ac:dyDescent="0.25" r="21" customHeight="1" ht="17.25">
      <c r="A21" s="5"/>
      <c r="B21" s="5"/>
      <c r="C21" s="5"/>
      <c r="D21" s="5"/>
      <c r="E21" s="5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42"/>
      <c r="R21" s="42"/>
      <c r="S21" s="42"/>
      <c r="T21" s="42"/>
      <c r="U21" s="1"/>
      <c r="V21" s="5"/>
      <c r="W21" s="107"/>
      <c r="X21" s="107"/>
      <c r="Y21" s="1"/>
      <c r="Z21" s="5"/>
      <c r="AA21" s="5"/>
      <c r="AB21" s="5"/>
      <c r="AC21" s="1"/>
    </row>
    <row x14ac:dyDescent="0.25" r="22" customHeight="1" ht="17.25">
      <c r="A22" s="5"/>
      <c r="B22" s="5"/>
      <c r="C22" s="5"/>
      <c r="D22" s="5"/>
      <c r="E22" s="5"/>
      <c r="F22" s="5"/>
      <c r="G22" s="1"/>
      <c r="H22" s="1"/>
      <c r="I22" s="1"/>
      <c r="J22" s="1"/>
      <c r="K22" s="1"/>
      <c r="L22" s="1"/>
      <c r="M22" s="1"/>
      <c r="N22" s="1"/>
      <c r="O22" s="28" t="s">
        <v>141</v>
      </c>
      <c r="P22" s="1"/>
      <c r="Q22" s="42"/>
      <c r="R22" s="42"/>
      <c r="S22" s="42"/>
      <c r="T22" s="42"/>
      <c r="U22" s="17">
        <f>U20</f>
      </c>
      <c r="V22" s="5"/>
      <c r="W22" s="125" t="s">
        <v>141</v>
      </c>
      <c r="X22" s="107"/>
      <c r="Y22" s="17">
        <f>Y20</f>
      </c>
      <c r="Z22" s="5"/>
      <c r="AA22" s="5"/>
      <c r="AB22" s="5"/>
      <c r="AC22" s="1"/>
    </row>
    <row x14ac:dyDescent="0.25" r="23" customHeight="1" ht="17.25">
      <c r="A23" s="5"/>
      <c r="B23" s="5"/>
      <c r="C23" s="5"/>
      <c r="D23" s="5"/>
      <c r="E23" s="5"/>
      <c r="F23" s="5"/>
      <c r="G23" s="1"/>
      <c r="H23" s="1"/>
      <c r="I23" s="1"/>
      <c r="J23" s="1"/>
      <c r="K23" s="1"/>
      <c r="L23" s="1"/>
      <c r="M23" s="1"/>
      <c r="N23" s="1"/>
      <c r="O23" s="28" t="s">
        <v>142</v>
      </c>
      <c r="P23" s="1"/>
      <c r="Q23" s="42"/>
      <c r="R23" s="42"/>
      <c r="S23" s="42"/>
      <c r="T23" s="42"/>
      <c r="U23" s="17">
        <f>U22*18%</f>
      </c>
      <c r="V23" s="5"/>
      <c r="W23" s="125" t="s">
        <v>142</v>
      </c>
      <c r="X23" s="107"/>
      <c r="Y23" s="17">
        <f>Y22*18%</f>
      </c>
      <c r="Z23" s="5"/>
      <c r="AA23" s="5"/>
      <c r="AB23" s="5"/>
      <c r="AC23" s="1"/>
    </row>
    <row x14ac:dyDescent="0.25" r="24" customHeight="1" ht="17.25">
      <c r="A24" s="78" t="s">
        <v>156</v>
      </c>
      <c r="B24" s="49"/>
      <c r="C24" s="49"/>
      <c r="D24" s="5"/>
      <c r="E24" s="5"/>
      <c r="F24" s="5"/>
      <c r="G24" s="1"/>
      <c r="H24" s="1"/>
      <c r="I24" s="1"/>
      <c r="J24" s="1"/>
      <c r="K24" s="1"/>
      <c r="L24" s="1"/>
      <c r="M24" s="1"/>
      <c r="N24" s="1"/>
      <c r="O24" s="28" t="s">
        <v>144</v>
      </c>
      <c r="P24" s="1"/>
      <c r="Q24" s="42"/>
      <c r="R24" s="42"/>
      <c r="S24" s="42"/>
      <c r="T24" s="42"/>
      <c r="U24" s="17">
        <f>SUM(U22:U23)</f>
      </c>
      <c r="V24" s="5"/>
      <c r="W24" s="125" t="s">
        <v>144</v>
      </c>
      <c r="X24" s="107"/>
      <c r="Y24" s="17">
        <f>SUM(Y22:Y23)</f>
      </c>
      <c r="Z24" s="5"/>
      <c r="AA24" s="5"/>
      <c r="AB24" s="5"/>
      <c r="AC24" s="17">
        <f>SUM(AC22:AC23)</f>
      </c>
    </row>
    <row x14ac:dyDescent="0.25" r="25" customHeight="1" ht="17.25">
      <c r="A25" s="49" t="s">
        <v>157</v>
      </c>
      <c r="B25" s="49"/>
      <c r="C25" s="49"/>
      <c r="D25" s="5"/>
      <c r="E25" s="5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42"/>
      <c r="R25" s="42"/>
      <c r="S25" s="42"/>
      <c r="T25" s="42"/>
      <c r="U25" s="1"/>
      <c r="V25" s="5"/>
      <c r="W25" s="107"/>
      <c r="X25" s="107"/>
      <c r="Y25" s="1"/>
      <c r="Z25" s="5"/>
      <c r="AA25" s="5"/>
      <c r="AB25" s="5"/>
      <c r="AC25" s="1"/>
    </row>
    <row x14ac:dyDescent="0.25" r="26" customHeight="1" ht="17.25">
      <c r="A26" s="49" t="s">
        <v>146</v>
      </c>
      <c r="B26" s="49"/>
      <c r="C26" s="49"/>
      <c r="D26" s="5"/>
      <c r="E26" s="5"/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42"/>
      <c r="R26" s="42"/>
      <c r="S26" s="42"/>
      <c r="T26" s="42"/>
      <c r="U26" s="1"/>
      <c r="V26" s="5"/>
      <c r="W26" s="107"/>
      <c r="X26" s="107"/>
      <c r="Y26" s="1"/>
      <c r="Z26" s="5"/>
      <c r="AA26" s="5"/>
      <c r="AB26" s="5"/>
      <c r="AC26" s="1"/>
    </row>
    <row x14ac:dyDescent="0.25" r="27" customHeight="1" ht="17.25">
      <c r="A27" s="5"/>
      <c r="B27" s="5"/>
      <c r="C27" s="5"/>
      <c r="D27" s="5"/>
      <c r="E27" s="5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42"/>
      <c r="R27" s="42"/>
      <c r="S27" s="42"/>
      <c r="T27" s="42"/>
      <c r="U27" s="1"/>
      <c r="V27" s="5"/>
      <c r="W27" s="107"/>
      <c r="X27" s="107"/>
      <c r="Y27" s="1"/>
      <c r="Z27" s="5"/>
      <c r="AA27" s="5"/>
      <c r="AB27" s="5"/>
      <c r="AC27" s="1"/>
    </row>
    <row x14ac:dyDescent="0.25" r="28" customHeight="1" ht="17.25">
      <c r="A28" s="5"/>
      <c r="B28" s="5"/>
      <c r="C28" s="5"/>
      <c r="D28" s="5"/>
      <c r="E28" s="5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42"/>
      <c r="R28" s="42"/>
      <c r="S28" s="42"/>
      <c r="T28" s="42"/>
      <c r="U28" s="1"/>
      <c r="V28" s="5"/>
      <c r="W28" s="107"/>
      <c r="X28" s="107"/>
      <c r="Y28" s="1"/>
      <c r="Z28" s="5"/>
      <c r="AA28" s="5"/>
      <c r="AB28" s="5"/>
      <c r="AC28" s="1"/>
    </row>
    <row x14ac:dyDescent="0.25" r="29" customHeight="1" ht="17.25">
      <c r="A29" s="87" t="s">
        <v>66</v>
      </c>
      <c r="B29" s="5"/>
      <c r="C29" s="5"/>
      <c r="D29" s="5"/>
      <c r="E29" s="5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42"/>
      <c r="R29" s="42"/>
      <c r="S29" s="42"/>
      <c r="T29" s="42"/>
      <c r="U29" s="1"/>
      <c r="V29" s="5"/>
      <c r="W29" s="107"/>
      <c r="X29" s="107"/>
      <c r="Y29" s="1"/>
      <c r="Z29" s="5"/>
      <c r="AA29" s="5"/>
      <c r="AB29" s="5"/>
      <c r="AC29" s="1"/>
    </row>
    <row x14ac:dyDescent="0.25" r="30" customHeight="1" ht="17.25">
      <c r="A30" s="88" t="s">
        <v>67</v>
      </c>
      <c r="B30" s="5"/>
      <c r="C30" s="5"/>
      <c r="D30" s="5"/>
      <c r="E30" s="5"/>
      <c r="F30" s="5"/>
      <c r="G30" s="1"/>
      <c r="H30" s="1"/>
      <c r="I30" s="1"/>
      <c r="J30" s="1"/>
      <c r="K30" s="1"/>
      <c r="L30" s="1"/>
      <c r="M30" s="1"/>
      <c r="N30" s="1"/>
      <c r="O30" s="1"/>
      <c r="P30" s="1"/>
      <c r="Q30" s="42"/>
      <c r="R30" s="42"/>
      <c r="S30" s="42"/>
      <c r="T30" s="42"/>
      <c r="U30" s="1"/>
      <c r="V30" s="5"/>
      <c r="W30" s="107"/>
      <c r="X30" s="107"/>
      <c r="Y30" s="1"/>
      <c r="Z30" s="5"/>
      <c r="AA30" s="5"/>
      <c r="AB30" s="5"/>
      <c r="AC30" s="1"/>
    </row>
    <row x14ac:dyDescent="0.25" r="31" customHeight="1" ht="17.25">
      <c r="A31" s="88" t="s">
        <v>76</v>
      </c>
      <c r="B31" s="5"/>
      <c r="C31" s="5"/>
      <c r="D31" s="5"/>
      <c r="E31" s="5"/>
      <c r="F31" s="5"/>
      <c r="G31" s="1"/>
      <c r="H31" s="1"/>
      <c r="I31" s="1"/>
      <c r="J31" s="1"/>
      <c r="K31" s="1"/>
      <c r="L31" s="1"/>
      <c r="M31" s="1"/>
      <c r="N31" s="1"/>
      <c r="O31" s="1"/>
      <c r="P31" s="1"/>
      <c r="Q31" s="42"/>
      <c r="R31" s="42"/>
      <c r="S31" s="42"/>
      <c r="T31" s="42"/>
      <c r="U31" s="1"/>
      <c r="V31" s="5"/>
      <c r="W31" s="107"/>
      <c r="X31" s="107"/>
      <c r="Y31" s="1"/>
      <c r="Z31" s="5"/>
      <c r="AA31" s="5"/>
      <c r="AB31" s="5"/>
      <c r="AC31" s="1"/>
    </row>
    <row x14ac:dyDescent="0.25" r="32" customHeight="1" ht="17.25">
      <c r="A32" s="88" t="s">
        <v>77</v>
      </c>
      <c r="B32" s="5"/>
      <c r="C32" s="5"/>
      <c r="D32" s="5"/>
      <c r="E32" s="5"/>
      <c r="F32" s="5"/>
      <c r="G32" s="1"/>
      <c r="H32" s="1"/>
      <c r="I32" s="1"/>
      <c r="J32" s="1"/>
      <c r="K32" s="1"/>
      <c r="L32" s="1"/>
      <c r="M32" s="1"/>
      <c r="N32" s="1"/>
      <c r="O32" s="1"/>
      <c r="P32" s="1"/>
      <c r="Q32" s="42"/>
      <c r="R32" s="42"/>
      <c r="S32" s="42"/>
      <c r="T32" s="42"/>
      <c r="U32" s="1"/>
      <c r="V32" s="5"/>
      <c r="W32" s="107"/>
      <c r="X32" s="107"/>
      <c r="Y32" s="1"/>
      <c r="Z32" s="5"/>
      <c r="AA32" s="5"/>
      <c r="AB32" s="5"/>
      <c r="AC32" s="1"/>
    </row>
    <row x14ac:dyDescent="0.25" r="33" customHeight="1" ht="17.25">
      <c r="A33" s="88" t="s">
        <v>78</v>
      </c>
      <c r="B33" s="5"/>
      <c r="C33" s="5"/>
      <c r="D33" s="5"/>
      <c r="E33" s="5"/>
      <c r="F33" s="5"/>
      <c r="G33" s="1"/>
      <c r="H33" s="1"/>
      <c r="I33" s="1"/>
      <c r="J33" s="1"/>
      <c r="K33" s="1"/>
      <c r="L33" s="1"/>
      <c r="M33" s="1"/>
      <c r="N33" s="1"/>
      <c r="O33" s="1"/>
      <c r="P33" s="1"/>
      <c r="Q33" s="42"/>
      <c r="R33" s="42"/>
      <c r="S33" s="42"/>
      <c r="T33" s="42"/>
      <c r="U33" s="1"/>
      <c r="V33" s="5"/>
      <c r="W33" s="107"/>
      <c r="X33" s="107"/>
      <c r="Y33" s="1"/>
      <c r="Z33" s="5"/>
      <c r="AA33" s="5"/>
      <c r="AB33" s="5"/>
      <c r="AC33" s="1"/>
    </row>
    <row x14ac:dyDescent="0.25" r="34" customHeight="1" ht="17.25">
      <c r="A34" s="88" t="s">
        <v>79</v>
      </c>
      <c r="B34" s="5"/>
      <c r="C34" s="5"/>
      <c r="D34" s="5"/>
      <c r="E34" s="5"/>
      <c r="F34" s="5"/>
      <c r="G34" s="1"/>
      <c r="H34" s="1"/>
      <c r="I34" s="1"/>
      <c r="J34" s="1"/>
      <c r="K34" s="1"/>
      <c r="L34" s="1"/>
      <c r="M34" s="1"/>
      <c r="N34" s="1"/>
      <c r="O34" s="1"/>
      <c r="P34" s="1"/>
      <c r="Q34" s="42"/>
      <c r="R34" s="42"/>
      <c r="S34" s="42"/>
      <c r="T34" s="42"/>
      <c r="U34" s="1"/>
      <c r="V34" s="5"/>
      <c r="W34" s="107"/>
      <c r="X34" s="107"/>
      <c r="Y34" s="1"/>
      <c r="Z34" s="5"/>
      <c r="AA34" s="5"/>
      <c r="AB34" s="5"/>
      <c r="AC34" s="1"/>
    </row>
    <row x14ac:dyDescent="0.25" r="35" customHeight="1" ht="17.25">
      <c r="A35" s="88" t="s">
        <v>80</v>
      </c>
      <c r="B35" s="5"/>
      <c r="C35" s="5"/>
      <c r="D35" s="5"/>
      <c r="E35" s="5"/>
      <c r="F35" s="5"/>
      <c r="G35" s="1"/>
      <c r="H35" s="1"/>
      <c r="I35" s="1"/>
      <c r="J35" s="1"/>
      <c r="K35" s="1"/>
      <c r="L35" s="1"/>
      <c r="M35" s="1"/>
      <c r="N35" s="1"/>
      <c r="O35" s="1"/>
      <c r="P35" s="1"/>
      <c r="Q35" s="42"/>
      <c r="R35" s="42"/>
      <c r="S35" s="42"/>
      <c r="T35" s="42"/>
      <c r="U35" s="1"/>
      <c r="V35" s="5"/>
      <c r="W35" s="107"/>
      <c r="X35" s="107"/>
      <c r="Y35" s="1"/>
      <c r="Z35" s="5"/>
      <c r="AA35" s="5"/>
      <c r="AB35" s="5"/>
      <c r="AC35" s="1"/>
    </row>
  </sheetData>
  <mergeCells count="3">
    <mergeCell ref="A3:O3"/>
    <mergeCell ref="P4:T4"/>
    <mergeCell ref="W4:Y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27"/>
  <sheetViews>
    <sheetView workbookViewId="0"/>
  </sheetViews>
  <sheetFormatPr defaultRowHeight="15" x14ac:dyDescent="0.25"/>
  <cols>
    <col min="1" max="1" style="40" width="24.576428571428572" customWidth="1" bestFit="1"/>
    <col min="2" max="2" style="40" width="11.576428571428572" customWidth="1" bestFit="1"/>
    <col min="3" max="3" style="40" width="12.719285714285713" customWidth="1" bestFit="1"/>
    <col min="4" max="4" style="40" width="11.576428571428572" customWidth="1" bestFit="1"/>
    <col min="5" max="5" style="40" width="13.719285714285713" customWidth="1" bestFit="1"/>
    <col min="6" max="6" style="40" width="13.719285714285713" customWidth="1" bestFit="1"/>
    <col min="7" max="7" style="39" width="13.719285714285713" customWidth="1" bestFit="1"/>
    <col min="8" max="8" style="39" width="22.576428571428572" customWidth="1" bestFit="1"/>
    <col min="9" max="9" style="39" width="22.576428571428572" customWidth="1" bestFit="1"/>
    <col min="10" max="10" style="39" width="27.14785714285714" customWidth="1" bestFit="1"/>
    <col min="11" max="11" style="39" width="28.719285714285714" customWidth="1" bestFit="1"/>
    <col min="12" max="12" style="39" width="15.43357142857143" customWidth="1" bestFit="1"/>
    <col min="13" max="13" style="39" width="18.719285714285714" customWidth="1" bestFit="1"/>
    <col min="14" max="14" style="39" width="16.14785714285714" customWidth="1" bestFit="1"/>
    <col min="15" max="15" style="39" width="23.433571428571426" customWidth="1" bestFit="1"/>
    <col min="16" max="16" style="39" width="9.147857142857141" customWidth="1" bestFit="1"/>
    <col min="17" max="17" style="89" width="9.147857142857141" customWidth="1" bestFit="1"/>
    <col min="18" max="18" style="89" width="12.005" customWidth="1" bestFit="1"/>
    <col min="19" max="19" style="89" width="9.147857142857141" customWidth="1" bestFit="1"/>
    <col min="20" max="20" style="89" width="9.147857142857141" customWidth="1" bestFit="1"/>
    <col min="21" max="21" style="39" width="16.005" customWidth="1" bestFit="1"/>
    <col min="22" max="22" style="40" width="9.147857142857141" customWidth="1" bestFit="1"/>
    <col min="23" max="23" style="137" width="17.14785714285714" customWidth="1" bestFit="1"/>
    <col min="24" max="24" style="137" width="18.005" customWidth="1" bestFit="1"/>
    <col min="25" max="25" style="39" width="12.43357142857143" customWidth="1" bestFit="1"/>
    <col min="26" max="26" style="40" width="12.43357142857143" customWidth="1" bestFit="1"/>
    <col min="27" max="27" style="40" width="12.43357142857143" customWidth="1" bestFit="1"/>
    <col min="28" max="28" style="40" width="12.43357142857143" customWidth="1" bestFit="1"/>
  </cols>
  <sheetData>
    <row x14ac:dyDescent="0.25" r="1" customHeight="1" ht="17.25">
      <c r="A1" s="5"/>
      <c r="B1" s="5"/>
      <c r="C1" s="5"/>
      <c r="D1" s="5"/>
      <c r="E1" s="5"/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42"/>
      <c r="R1" s="42"/>
      <c r="S1" s="42"/>
      <c r="T1" s="42"/>
      <c r="U1" s="1"/>
      <c r="V1" s="5"/>
      <c r="W1" s="107"/>
      <c r="X1" s="107"/>
      <c r="Y1" s="1"/>
      <c r="Z1" s="5"/>
      <c r="AA1" s="5"/>
      <c r="AB1" s="5"/>
    </row>
    <row x14ac:dyDescent="0.25" r="2" customHeight="1" ht="17.25">
      <c r="A2" s="5"/>
      <c r="B2" s="5"/>
      <c r="C2" s="5"/>
      <c r="D2" s="5"/>
      <c r="E2" s="5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42"/>
      <c r="R2" s="42"/>
      <c r="S2" s="42"/>
      <c r="T2" s="42"/>
      <c r="U2" s="1"/>
      <c r="V2" s="5"/>
      <c r="W2" s="107"/>
      <c r="X2" s="107"/>
      <c r="Y2" s="1"/>
      <c r="Z2" s="5"/>
      <c r="AA2" s="5"/>
      <c r="AB2" s="5"/>
    </row>
    <row x14ac:dyDescent="0.25" r="3" customHeight="1" ht="17.25">
      <c r="A3" s="108" t="s">
        <v>82</v>
      </c>
      <c r="B3" s="108"/>
      <c r="C3" s="108"/>
      <c r="D3" s="108"/>
      <c r="E3" s="108"/>
      <c r="F3" s="108"/>
      <c r="G3" s="109"/>
      <c r="H3" s="109"/>
      <c r="I3" s="109"/>
      <c r="J3" s="109"/>
      <c r="K3" s="109"/>
      <c r="L3" s="109"/>
      <c r="M3" s="109"/>
      <c r="N3" s="109"/>
      <c r="O3" s="109"/>
      <c r="P3" s="1"/>
      <c r="Q3" s="42"/>
      <c r="R3" s="42"/>
      <c r="S3" s="42"/>
      <c r="T3" s="42"/>
      <c r="U3" s="1"/>
      <c r="V3" s="5"/>
      <c r="W3" s="107"/>
      <c r="X3" s="107"/>
      <c r="Y3" s="1"/>
      <c r="Z3" s="5"/>
      <c r="AA3" s="5"/>
      <c r="AB3" s="5"/>
    </row>
    <row x14ac:dyDescent="0.25" r="4" customHeight="1" ht="17.25">
      <c r="A4" s="5"/>
      <c r="B4" s="5"/>
      <c r="C4" s="5"/>
      <c r="D4" s="5"/>
      <c r="E4" s="5"/>
      <c r="F4" s="5"/>
      <c r="G4" s="1"/>
      <c r="H4" s="1"/>
      <c r="I4" s="1"/>
      <c r="J4" s="1"/>
      <c r="K4" s="1"/>
      <c r="L4" s="1"/>
      <c r="M4" s="1"/>
      <c r="N4" s="1"/>
      <c r="O4" s="1"/>
      <c r="P4" s="110" t="s">
        <v>115</v>
      </c>
      <c r="Q4" s="111"/>
      <c r="R4" s="111"/>
      <c r="S4" s="111"/>
      <c r="T4" s="111"/>
      <c r="U4" s="4" t="s">
        <v>115</v>
      </c>
      <c r="V4" s="5"/>
      <c r="W4" s="112" t="s">
        <v>66</v>
      </c>
      <c r="X4" s="112"/>
      <c r="Y4" s="112"/>
      <c r="Z4" s="5"/>
      <c r="AA4" s="5"/>
      <c r="AB4" s="5"/>
    </row>
    <row x14ac:dyDescent="0.25" r="5" customHeight="1" ht="17.25">
      <c r="A5" s="7" t="s">
        <v>3</v>
      </c>
      <c r="B5" s="7" t="s">
        <v>116</v>
      </c>
      <c r="C5" s="7" t="s">
        <v>117</v>
      </c>
      <c r="D5" s="7" t="s">
        <v>118</v>
      </c>
      <c r="E5" s="7" t="s">
        <v>119</v>
      </c>
      <c r="F5" s="113" t="s">
        <v>120</v>
      </c>
      <c r="G5" s="114" t="s">
        <v>121</v>
      </c>
      <c r="H5" s="6" t="s">
        <v>122</v>
      </c>
      <c r="I5" s="6" t="s">
        <v>123</v>
      </c>
      <c r="J5" s="6" t="s">
        <v>124</v>
      </c>
      <c r="K5" s="6" t="s">
        <v>125</v>
      </c>
      <c r="L5" s="6" t="s">
        <v>126</v>
      </c>
      <c r="M5" s="6" t="s">
        <v>127</v>
      </c>
      <c r="N5" s="6" t="s">
        <v>128</v>
      </c>
      <c r="O5" s="6" t="s">
        <v>129</v>
      </c>
      <c r="P5" s="3" t="s">
        <v>56</v>
      </c>
      <c r="Q5" s="115" t="s">
        <v>60</v>
      </c>
      <c r="R5" s="115" t="s">
        <v>58</v>
      </c>
      <c r="S5" s="115" t="s">
        <v>130</v>
      </c>
      <c r="T5" s="115" t="s">
        <v>37</v>
      </c>
      <c r="U5" s="3" t="s">
        <v>131</v>
      </c>
      <c r="V5" s="5"/>
      <c r="W5" s="112" t="s">
        <v>132</v>
      </c>
      <c r="X5" s="112" t="s">
        <v>133</v>
      </c>
      <c r="Y5" s="3" t="s">
        <v>131</v>
      </c>
      <c r="Z5" s="5"/>
      <c r="AA5" s="5"/>
      <c r="AB5" s="5"/>
    </row>
    <row x14ac:dyDescent="0.25" r="6" customHeight="1" ht="17.25">
      <c r="A6" s="116"/>
      <c r="B6" s="116"/>
      <c r="C6" s="116"/>
      <c r="D6" s="116"/>
      <c r="E6" s="116"/>
      <c r="F6" s="117"/>
      <c r="G6" s="6"/>
      <c r="H6" s="118"/>
      <c r="I6" s="118"/>
      <c r="J6" s="118"/>
      <c r="K6" s="118"/>
      <c r="L6" s="118"/>
      <c r="M6" s="118"/>
      <c r="N6" s="118"/>
      <c r="O6" s="118"/>
      <c r="P6" s="1"/>
      <c r="Q6" s="42"/>
      <c r="R6" s="42"/>
      <c r="S6" s="42"/>
      <c r="T6" s="42"/>
      <c r="U6" s="1"/>
      <c r="V6" s="5"/>
      <c r="W6" s="112"/>
      <c r="X6" s="107"/>
      <c r="Y6" s="1"/>
      <c r="Z6" s="5"/>
      <c r="AA6" s="5"/>
      <c r="AB6" s="5"/>
    </row>
    <row x14ac:dyDescent="0.25" r="7" customHeight="1" ht="17.25">
      <c r="A7" s="119"/>
      <c r="B7" s="119"/>
      <c r="C7" s="119"/>
      <c r="D7" s="119"/>
      <c r="E7" s="119"/>
      <c r="F7" s="120"/>
      <c r="G7" s="11"/>
      <c r="H7" s="121"/>
      <c r="I7" s="121"/>
      <c r="J7" s="121"/>
      <c r="K7" s="121"/>
      <c r="L7" s="121"/>
      <c r="M7" s="121"/>
      <c r="N7" s="121"/>
      <c r="O7" s="121"/>
      <c r="P7" s="1"/>
      <c r="Q7" s="42"/>
      <c r="R7" s="42"/>
      <c r="S7" s="42"/>
      <c r="T7" s="42"/>
      <c r="U7" s="1"/>
      <c r="V7" s="5"/>
      <c r="W7" s="122"/>
      <c r="X7" s="107"/>
      <c r="Y7" s="1"/>
      <c r="Z7" s="5"/>
      <c r="AA7" s="5"/>
      <c r="AB7" s="5"/>
    </row>
    <row x14ac:dyDescent="0.25" r="8" customHeight="1" ht="17.25">
      <c r="A8" s="123"/>
      <c r="B8" s="124"/>
      <c r="C8" s="10"/>
      <c r="D8" s="10"/>
      <c r="E8" s="10"/>
      <c r="F8" s="10"/>
      <c r="G8" s="26"/>
      <c r="H8" s="26"/>
      <c r="I8" s="26"/>
      <c r="J8" s="26"/>
      <c r="K8" s="26"/>
      <c r="L8" s="26"/>
      <c r="M8" s="26"/>
      <c r="N8" s="26"/>
      <c r="O8" s="26"/>
      <c r="P8" s="1"/>
      <c r="Q8" s="42"/>
      <c r="R8" s="42"/>
      <c r="S8" s="42"/>
      <c r="T8" s="42"/>
      <c r="U8" s="17"/>
      <c r="V8" s="5"/>
      <c r="W8" s="125"/>
      <c r="X8" s="107"/>
      <c r="Y8" s="1"/>
      <c r="Z8" s="5"/>
      <c r="AA8" s="5"/>
      <c r="AB8" s="5"/>
    </row>
    <row x14ac:dyDescent="0.25" r="9" customHeight="1" ht="17.25">
      <c r="A9" s="126" t="s">
        <v>97</v>
      </c>
      <c r="B9" s="127"/>
      <c r="C9" s="35"/>
      <c r="D9" s="35"/>
      <c r="E9" s="35"/>
      <c r="F9" s="35"/>
      <c r="G9" s="36">
        <f>SUM(H9:O9)</f>
      </c>
      <c r="H9" s="36"/>
      <c r="I9" s="36"/>
      <c r="J9" s="36">
        <f>&amp;apos;MBD-Annexure&amp;apos;!H55</f>
      </c>
      <c r="K9" s="128">
        <f>&amp;apos;[1]Insurance 21-22&amp;apos;!$D$145</f>
      </c>
      <c r="L9" s="36">
        <f>&amp;apos;[1]Insurance 21-22&amp;apos;!$D$134</f>
      </c>
      <c r="M9" s="36">
        <f>&amp;apos;[1]Insurance 21-22&amp;apos;!$D$146</f>
      </c>
      <c r="N9" s="36">
        <f>&amp;apos;[1]Insurance 21-22&amp;apos;!$D$148</f>
      </c>
      <c r="O9" s="36">
        <f>&amp;apos;[1]Insurance 21-22&amp;apos;!$D$147</f>
      </c>
      <c r="P9" s="17">
        <f>0.54*(1-100%)</f>
      </c>
      <c r="Q9" s="16">
        <v>0.25</v>
      </c>
      <c r="R9" s="16">
        <v>0.1</v>
      </c>
      <c r="S9" s="16">
        <v>0.23</v>
      </c>
      <c r="T9" s="16">
        <f>SUM(P9:S9)</f>
      </c>
      <c r="U9" s="17">
        <f>G9*T9/1000</f>
      </c>
      <c r="V9" s="5"/>
      <c r="W9" s="129">
        <f>SUM(I9:O9)</f>
      </c>
      <c r="X9" s="129">
        <f>W9*50%</f>
      </c>
      <c r="Y9" s="129">
        <f>((X9*0.01)/1000)+(W9*0.001/1000)</f>
      </c>
      <c r="Z9" s="5"/>
      <c r="AA9" s="5"/>
      <c r="AB9" s="5"/>
    </row>
    <row x14ac:dyDescent="0.25" r="10" customHeight="1" ht="17.25">
      <c r="A10" s="123" t="s">
        <v>134</v>
      </c>
      <c r="B10" s="123" t="s">
        <v>96</v>
      </c>
      <c r="C10" s="10" t="s">
        <v>135</v>
      </c>
      <c r="D10" s="10" t="s">
        <v>136</v>
      </c>
      <c r="E10" s="10" t="s">
        <v>137</v>
      </c>
      <c r="F10" s="10" t="s">
        <v>138</v>
      </c>
      <c r="G10" s="26"/>
      <c r="H10" s="26"/>
      <c r="I10" s="26"/>
      <c r="J10" s="26"/>
      <c r="K10" s="26"/>
      <c r="L10" s="26"/>
      <c r="M10" s="26"/>
      <c r="N10" s="26"/>
      <c r="O10" s="26"/>
      <c r="P10" s="1"/>
      <c r="Q10" s="42"/>
      <c r="R10" s="42"/>
      <c r="S10" s="42"/>
      <c r="T10" s="42"/>
      <c r="U10" s="17"/>
      <c r="V10" s="5"/>
      <c r="W10" s="125"/>
      <c r="X10" s="107"/>
      <c r="Y10" s="1"/>
      <c r="Z10" s="5"/>
      <c r="AA10" s="5"/>
      <c r="AB10" s="5"/>
    </row>
    <row x14ac:dyDescent="0.25" r="11" customHeight="1" ht="17.25">
      <c r="A11" s="130" t="s">
        <v>37</v>
      </c>
      <c r="B11" s="130"/>
      <c r="C11" s="130"/>
      <c r="D11" s="130"/>
      <c r="E11" s="130"/>
      <c r="F11" s="130"/>
      <c r="G11" s="131"/>
      <c r="H11" s="36"/>
      <c r="I11" s="36"/>
      <c r="J11" s="36"/>
      <c r="K11" s="36"/>
      <c r="L11" s="36"/>
      <c r="M11" s="36"/>
      <c r="N11" s="36"/>
      <c r="O11" s="36"/>
      <c r="P11" s="1"/>
      <c r="Q11" s="42"/>
      <c r="R11" s="42"/>
      <c r="S11" s="42"/>
      <c r="T11" s="42"/>
      <c r="U11" s="1"/>
      <c r="V11" s="5"/>
      <c r="W11" s="125" t="s">
        <v>139</v>
      </c>
      <c r="X11" s="125" t="s">
        <v>140</v>
      </c>
      <c r="Y11" s="1"/>
      <c r="Z11" s="5"/>
      <c r="AA11" s="5"/>
      <c r="AB11" s="5"/>
    </row>
    <row x14ac:dyDescent="0.25" r="12" customHeight="1" ht="17.25">
      <c r="A12" s="132" t="s">
        <v>37</v>
      </c>
      <c r="B12" s="133"/>
      <c r="C12" s="133"/>
      <c r="D12" s="133"/>
      <c r="E12" s="133"/>
      <c r="F12" s="133"/>
      <c r="G12" s="134">
        <f>G9</f>
      </c>
      <c r="H12" s="134">
        <f>H9</f>
      </c>
      <c r="I12" s="134">
        <f>I9</f>
      </c>
      <c r="J12" s="134">
        <f>J9</f>
      </c>
      <c r="K12" s="134">
        <f>K9</f>
      </c>
      <c r="L12" s="134">
        <f>L9</f>
      </c>
      <c r="M12" s="134">
        <f>M9</f>
      </c>
      <c r="N12" s="134">
        <f>N9</f>
      </c>
      <c r="O12" s="134">
        <f>O9</f>
      </c>
      <c r="P12" s="1"/>
      <c r="Q12" s="42"/>
      <c r="R12" s="42"/>
      <c r="S12" s="42"/>
      <c r="T12" s="42"/>
      <c r="U12" s="17">
        <f>SUM(U8:U10)</f>
      </c>
      <c r="V12" s="5"/>
      <c r="W12" s="129">
        <f>SUM(W8:W10)</f>
      </c>
      <c r="X12" s="129">
        <f>SUM(X8:X10)</f>
      </c>
      <c r="Y12" s="17">
        <f>SUM(Y8:Y10)</f>
      </c>
      <c r="Z12" s="5"/>
      <c r="AA12" s="5"/>
      <c r="AB12" s="5"/>
    </row>
    <row x14ac:dyDescent="0.25" r="13" customHeight="1" ht="17.25">
      <c r="A13" s="5"/>
      <c r="B13" s="5"/>
      <c r="C13" s="5"/>
      <c r="D13" s="5"/>
      <c r="E13" s="5"/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42"/>
      <c r="R13" s="42"/>
      <c r="S13" s="42"/>
      <c r="T13" s="42"/>
      <c r="U13" s="1"/>
      <c r="V13" s="5"/>
      <c r="W13" s="107"/>
      <c r="X13" s="107"/>
      <c r="Y13" s="1"/>
      <c r="Z13" s="5"/>
      <c r="AA13" s="5"/>
      <c r="AB13" s="5"/>
    </row>
    <row x14ac:dyDescent="0.25" r="14" customHeight="1" ht="17.25">
      <c r="A14" s="5"/>
      <c r="B14" s="5"/>
      <c r="C14" s="5"/>
      <c r="D14" s="5"/>
      <c r="E14" s="5"/>
      <c r="F14" s="5"/>
      <c r="G14" s="17">
        <f>G12-H12</f>
      </c>
      <c r="H14" s="17"/>
      <c r="I14" s="17"/>
      <c r="J14" s="17"/>
      <c r="K14" s="17"/>
      <c r="L14" s="17"/>
      <c r="M14" s="17"/>
      <c r="N14" s="17"/>
      <c r="O14" s="28" t="s">
        <v>141</v>
      </c>
      <c r="P14" s="1"/>
      <c r="Q14" s="42"/>
      <c r="R14" s="42"/>
      <c r="S14" s="42"/>
      <c r="T14" s="42"/>
      <c r="U14" s="17">
        <f>U12</f>
      </c>
      <c r="V14" s="5"/>
      <c r="W14" s="125" t="s">
        <v>141</v>
      </c>
      <c r="X14" s="107"/>
      <c r="Y14" s="17">
        <f>Y12</f>
      </c>
      <c r="Z14" s="5"/>
      <c r="AA14" s="135"/>
      <c r="AB14" s="136"/>
    </row>
    <row x14ac:dyDescent="0.25" r="15" customHeight="1" ht="17.25">
      <c r="A15" s="5"/>
      <c r="B15" s="5"/>
      <c r="C15" s="5"/>
      <c r="D15" s="5"/>
      <c r="E15" s="5"/>
      <c r="F15" s="5"/>
      <c r="G15" s="17">
        <f>G12</f>
      </c>
      <c r="H15" s="17"/>
      <c r="I15" s="17"/>
      <c r="J15" s="17"/>
      <c r="K15" s="17"/>
      <c r="L15" s="17"/>
      <c r="M15" s="17"/>
      <c r="N15" s="17"/>
      <c r="O15" s="28" t="s">
        <v>141</v>
      </c>
      <c r="P15" s="1"/>
      <c r="Q15" s="42"/>
      <c r="R15" s="42"/>
      <c r="S15" s="42"/>
      <c r="T15" s="42"/>
      <c r="U15" s="17">
        <f>U14</f>
      </c>
      <c r="V15" s="5"/>
      <c r="W15" s="125" t="s">
        <v>141</v>
      </c>
      <c r="X15" s="107"/>
      <c r="Y15" s="17">
        <f>Y14</f>
      </c>
      <c r="Z15" s="5"/>
      <c r="AA15" s="135"/>
      <c r="AB15" s="136"/>
    </row>
    <row x14ac:dyDescent="0.25" r="16" customHeight="1" ht="17.25">
      <c r="A16" s="5"/>
      <c r="B16" s="5"/>
      <c r="C16" s="5"/>
      <c r="D16" s="5"/>
      <c r="E16" s="5"/>
      <c r="F16" s="5"/>
      <c r="G16" s="17">
        <v>639376798.965</v>
      </c>
      <c r="H16" s="1"/>
      <c r="I16" s="1"/>
      <c r="J16" s="1"/>
      <c r="K16" s="1"/>
      <c r="L16" s="1"/>
      <c r="M16" s="1"/>
      <c r="N16" s="1"/>
      <c r="O16" s="28" t="s">
        <v>142</v>
      </c>
      <c r="P16" s="1"/>
      <c r="Q16" s="42"/>
      <c r="R16" s="42"/>
      <c r="S16" s="42"/>
      <c r="T16" s="42"/>
      <c r="U16" s="17">
        <f>U15*18%</f>
      </c>
      <c r="V16" s="5"/>
      <c r="W16" s="125" t="s">
        <v>142</v>
      </c>
      <c r="X16" s="107"/>
      <c r="Y16" s="17">
        <f>Y15*18%</f>
      </c>
      <c r="Z16" s="5"/>
      <c r="AA16" s="16"/>
      <c r="AB16" s="5"/>
    </row>
    <row x14ac:dyDescent="0.25" r="17" customHeight="1" ht="17.25">
      <c r="A17" s="78" t="s">
        <v>143</v>
      </c>
      <c r="B17" s="49"/>
      <c r="C17" s="49"/>
      <c r="D17" s="5"/>
      <c r="E17" s="5"/>
      <c r="F17" s="5"/>
      <c r="G17" s="17">
        <v>604695102.1175</v>
      </c>
      <c r="H17" s="17"/>
      <c r="I17" s="17"/>
      <c r="J17" s="17"/>
      <c r="K17" s="17"/>
      <c r="L17" s="17"/>
      <c r="M17" s="17"/>
      <c r="N17" s="17"/>
      <c r="O17" s="28" t="s">
        <v>144</v>
      </c>
      <c r="P17" s="1"/>
      <c r="Q17" s="42"/>
      <c r="R17" s="42"/>
      <c r="S17" s="42"/>
      <c r="T17" s="42"/>
      <c r="U17" s="17">
        <f>SUM(U15:U16)</f>
      </c>
      <c r="V17" s="5"/>
      <c r="W17" s="125" t="s">
        <v>144</v>
      </c>
      <c r="X17" s="107"/>
      <c r="Y17" s="17">
        <f>SUM(Y15:Y16)</f>
      </c>
      <c r="Z17" s="5"/>
      <c r="AA17" s="5"/>
      <c r="AB17" s="5"/>
    </row>
    <row x14ac:dyDescent="0.25" r="18" customHeight="1" ht="17.25">
      <c r="A18" s="49" t="s">
        <v>145</v>
      </c>
      <c r="B18" s="49"/>
      <c r="C18" s="49"/>
      <c r="D18" s="5"/>
      <c r="E18" s="5"/>
      <c r="F18" s="5"/>
      <c r="G18" s="17">
        <f>G15+G16+G17</f>
      </c>
      <c r="H18" s="17"/>
      <c r="I18" s="17"/>
      <c r="J18" s="17"/>
      <c r="K18" s="17"/>
      <c r="L18" s="17"/>
      <c r="M18" s="17"/>
      <c r="N18" s="17"/>
      <c r="O18" s="17"/>
      <c r="P18" s="1"/>
      <c r="Q18" s="42"/>
      <c r="R18" s="42"/>
      <c r="S18" s="42"/>
      <c r="T18" s="42"/>
      <c r="U18" s="1"/>
      <c r="V18" s="5"/>
      <c r="W18" s="125"/>
      <c r="X18" s="107"/>
      <c r="Y18" s="1"/>
      <c r="Z18" s="5"/>
      <c r="AA18" s="5"/>
      <c r="AB18" s="5"/>
    </row>
    <row x14ac:dyDescent="0.25" r="19" customHeight="1" ht="17.25">
      <c r="A19" s="49" t="s">
        <v>146</v>
      </c>
      <c r="B19" s="49"/>
      <c r="C19" s="49"/>
      <c r="D19" s="5"/>
      <c r="E19" s="5"/>
      <c r="F19" s="5"/>
      <c r="G19" s="17"/>
      <c r="H19" s="17"/>
      <c r="I19" s="17"/>
      <c r="J19" s="17"/>
      <c r="K19" s="17"/>
      <c r="L19" s="17"/>
      <c r="M19" s="17"/>
      <c r="N19" s="17"/>
      <c r="O19" s="17"/>
      <c r="P19" s="1"/>
      <c r="Q19" s="42"/>
      <c r="R19" s="42"/>
      <c r="S19" s="42"/>
      <c r="T19" s="42"/>
      <c r="U19" s="1"/>
      <c r="V19" s="5"/>
      <c r="W19" s="125"/>
      <c r="X19" s="107"/>
      <c r="Y19" s="1"/>
      <c r="Z19" s="5"/>
      <c r="AA19" s="5"/>
      <c r="AB19" s="5"/>
    </row>
    <row x14ac:dyDescent="0.25" r="20" customHeight="1" ht="17.25">
      <c r="A20" s="5"/>
      <c r="B20" s="5"/>
      <c r="C20" s="5"/>
      <c r="D20" s="5"/>
      <c r="E20" s="5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42"/>
      <c r="R20" s="42"/>
      <c r="S20" s="42"/>
      <c r="T20" s="42"/>
      <c r="U20" s="1"/>
      <c r="V20" s="5"/>
      <c r="W20" s="107"/>
      <c r="X20" s="107"/>
      <c r="Y20" s="1"/>
      <c r="Z20" s="5"/>
      <c r="AA20" s="5"/>
      <c r="AB20" s="5"/>
    </row>
    <row x14ac:dyDescent="0.25" r="21" customHeight="1" ht="17.25">
      <c r="A21" s="87" t="s">
        <v>66</v>
      </c>
      <c r="B21" s="5"/>
      <c r="C21" s="5"/>
      <c r="D21" s="5"/>
      <c r="E21" s="5"/>
      <c r="F21" s="5"/>
      <c r="G21" s="17"/>
      <c r="H21" s="17"/>
      <c r="I21" s="17"/>
      <c r="J21" s="17"/>
      <c r="K21" s="17"/>
      <c r="L21" s="17"/>
      <c r="M21" s="17"/>
      <c r="N21" s="17"/>
      <c r="O21" s="17"/>
      <c r="P21" s="1"/>
      <c r="Q21" s="42"/>
      <c r="R21" s="42"/>
      <c r="S21" s="42"/>
      <c r="T21" s="42"/>
      <c r="U21" s="1"/>
      <c r="V21" s="5"/>
      <c r="W21" s="125"/>
      <c r="X21" s="107"/>
      <c r="Y21" s="1"/>
      <c r="Z21" s="5"/>
      <c r="AA21" s="5"/>
      <c r="AB21" s="5"/>
    </row>
    <row x14ac:dyDescent="0.25" r="22" customHeight="1" ht="17.25">
      <c r="A22" s="88" t="s">
        <v>67</v>
      </c>
      <c r="B22" s="5"/>
      <c r="C22" s="5"/>
      <c r="D22" s="5"/>
      <c r="E22" s="5"/>
      <c r="F22" s="5"/>
      <c r="G22" s="17"/>
      <c r="H22" s="17"/>
      <c r="I22" s="17"/>
      <c r="J22" s="17"/>
      <c r="K22" s="17"/>
      <c r="L22" s="17"/>
      <c r="M22" s="17"/>
      <c r="N22" s="17"/>
      <c r="O22" s="17"/>
      <c r="P22" s="1"/>
      <c r="Q22" s="42"/>
      <c r="R22" s="42"/>
      <c r="S22" s="42"/>
      <c r="T22" s="42"/>
      <c r="U22" s="1"/>
      <c r="V22" s="5"/>
      <c r="W22" s="125"/>
      <c r="X22" s="107"/>
      <c r="Y22" s="1"/>
      <c r="Z22" s="5"/>
      <c r="AA22" s="5"/>
      <c r="AB22" s="5"/>
    </row>
    <row x14ac:dyDescent="0.25" r="23" customHeight="1" ht="17.25">
      <c r="A23" s="88" t="s">
        <v>76</v>
      </c>
      <c r="B23" s="5"/>
      <c r="C23" s="5"/>
      <c r="D23" s="5"/>
      <c r="E23" s="5"/>
      <c r="F23" s="5"/>
      <c r="G23" s="17"/>
      <c r="H23" s="17"/>
      <c r="I23" s="17"/>
      <c r="J23" s="17"/>
      <c r="K23" s="17"/>
      <c r="L23" s="17"/>
      <c r="M23" s="17"/>
      <c r="N23" s="17"/>
      <c r="O23" s="17"/>
      <c r="P23" s="1"/>
      <c r="Q23" s="42"/>
      <c r="R23" s="42"/>
      <c r="S23" s="42"/>
      <c r="T23" s="42"/>
      <c r="U23" s="1"/>
      <c r="V23" s="5"/>
      <c r="W23" s="125"/>
      <c r="X23" s="107"/>
      <c r="Y23" s="1"/>
      <c r="Z23" s="5"/>
      <c r="AA23" s="5"/>
      <c r="AB23" s="5"/>
    </row>
    <row x14ac:dyDescent="0.25" r="24" customHeight="1" ht="17.25">
      <c r="A24" s="88" t="s">
        <v>77</v>
      </c>
      <c r="B24" s="5"/>
      <c r="C24" s="5"/>
      <c r="D24" s="5"/>
      <c r="E24" s="5"/>
      <c r="F24" s="5"/>
      <c r="G24" s="17"/>
      <c r="H24" s="17"/>
      <c r="I24" s="17"/>
      <c r="J24" s="17"/>
      <c r="K24" s="17"/>
      <c r="L24" s="17"/>
      <c r="M24" s="17"/>
      <c r="N24" s="17"/>
      <c r="O24" s="17"/>
      <c r="P24" s="1"/>
      <c r="Q24" s="42"/>
      <c r="R24" s="42"/>
      <c r="S24" s="42"/>
      <c r="T24" s="42"/>
      <c r="U24" s="1"/>
      <c r="V24" s="5"/>
      <c r="W24" s="125"/>
      <c r="X24" s="107"/>
      <c r="Y24" s="1"/>
      <c r="Z24" s="5"/>
      <c r="AA24" s="5"/>
      <c r="AB24" s="5"/>
    </row>
    <row x14ac:dyDescent="0.25" r="25" customHeight="1" ht="17.25">
      <c r="A25" s="88" t="s">
        <v>78</v>
      </c>
      <c r="B25" s="5"/>
      <c r="C25" s="5"/>
      <c r="D25" s="5"/>
      <c r="E25" s="5"/>
      <c r="F25" s="5"/>
      <c r="G25" s="17"/>
      <c r="H25" s="17"/>
      <c r="I25" s="17"/>
      <c r="J25" s="17"/>
      <c r="K25" s="17"/>
      <c r="L25" s="17"/>
      <c r="M25" s="17"/>
      <c r="N25" s="17"/>
      <c r="O25" s="17"/>
      <c r="P25" s="1"/>
      <c r="Q25" s="42"/>
      <c r="R25" s="42"/>
      <c r="S25" s="42"/>
      <c r="T25" s="42"/>
      <c r="U25" s="1"/>
      <c r="V25" s="5"/>
      <c r="W25" s="125"/>
      <c r="X25" s="107"/>
      <c r="Y25" s="1"/>
      <c r="Z25" s="5"/>
      <c r="AA25" s="5"/>
      <c r="AB25" s="5"/>
    </row>
    <row x14ac:dyDescent="0.25" r="26" customHeight="1" ht="17.25">
      <c r="A26" s="88" t="s">
        <v>79</v>
      </c>
      <c r="B26" s="5"/>
      <c r="C26" s="5"/>
      <c r="D26" s="5"/>
      <c r="E26" s="5"/>
      <c r="F26" s="5"/>
      <c r="G26" s="17"/>
      <c r="H26" s="17"/>
      <c r="I26" s="17"/>
      <c r="J26" s="17"/>
      <c r="K26" s="17"/>
      <c r="L26" s="17"/>
      <c r="M26" s="17"/>
      <c r="N26" s="17"/>
      <c r="O26" s="17"/>
      <c r="P26" s="1"/>
      <c r="Q26" s="42"/>
      <c r="R26" s="42"/>
      <c r="S26" s="42"/>
      <c r="T26" s="42"/>
      <c r="U26" s="1"/>
      <c r="V26" s="5"/>
      <c r="W26" s="125"/>
      <c r="X26" s="107"/>
      <c r="Y26" s="1"/>
      <c r="Z26" s="5"/>
      <c r="AA26" s="5"/>
      <c r="AB26" s="5"/>
    </row>
    <row x14ac:dyDescent="0.25" r="27" customHeight="1" ht="17.25">
      <c r="A27" s="88" t="s">
        <v>80</v>
      </c>
      <c r="B27" s="5"/>
      <c r="C27" s="5"/>
      <c r="D27" s="5"/>
      <c r="E27" s="5"/>
      <c r="F27" s="5"/>
      <c r="G27" s="17"/>
      <c r="H27" s="17"/>
      <c r="I27" s="17"/>
      <c r="J27" s="17"/>
      <c r="K27" s="17"/>
      <c r="L27" s="17"/>
      <c r="M27" s="17"/>
      <c r="N27" s="17"/>
      <c r="O27" s="17"/>
      <c r="P27" s="1"/>
      <c r="Q27" s="42"/>
      <c r="R27" s="42"/>
      <c r="S27" s="42"/>
      <c r="T27" s="42"/>
      <c r="U27" s="1"/>
      <c r="V27" s="5"/>
      <c r="W27" s="125"/>
      <c r="X27" s="107"/>
      <c r="Y27" s="1"/>
      <c r="Z27" s="5"/>
      <c r="AA27" s="5"/>
      <c r="AB27" s="5"/>
    </row>
  </sheetData>
  <mergeCells count="3">
    <mergeCell ref="A3:O3"/>
    <mergeCell ref="P4:T4"/>
    <mergeCell ref="W4:Y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9"/>
  <sheetViews>
    <sheetView workbookViewId="0"/>
  </sheetViews>
  <sheetFormatPr defaultRowHeight="15" x14ac:dyDescent="0.25"/>
  <cols>
    <col min="1" max="1" style="40" width="62.29071428571429" customWidth="1" bestFit="1"/>
    <col min="2" max="2" style="40" width="24.862142857142857" customWidth="1" bestFit="1"/>
    <col min="3" max="3" style="40" width="24.862142857142857" customWidth="1" bestFit="1"/>
    <col min="4" max="4" style="40" width="24.862142857142857" customWidth="1" bestFit="1"/>
    <col min="5" max="5" style="40" width="24.862142857142857" customWidth="1" bestFit="1"/>
    <col min="6" max="6" style="39" width="24.862142857142857" customWidth="1" bestFit="1"/>
    <col min="7" max="7" style="89" width="24.862142857142857" customWidth="1" bestFit="1"/>
    <col min="8" max="8" style="39" width="24.862142857142857" customWidth="1" bestFit="1"/>
  </cols>
  <sheetData>
    <row x14ac:dyDescent="0.25" r="1" customHeight="1" ht="17.25">
      <c r="A1" s="2" t="s">
        <v>82</v>
      </c>
      <c r="B1" s="2"/>
      <c r="C1" s="2"/>
      <c r="D1" s="2"/>
      <c r="E1" s="2"/>
      <c r="F1" s="90"/>
      <c r="G1" s="91"/>
      <c r="H1" s="90"/>
    </row>
    <row x14ac:dyDescent="0.25" r="2" customHeight="1" ht="17.25">
      <c r="A2" s="5"/>
      <c r="B2" s="5"/>
      <c r="C2" s="5"/>
      <c r="D2" s="92"/>
      <c r="E2" s="92"/>
      <c r="F2" s="93"/>
      <c r="G2" s="94"/>
      <c r="H2" s="1"/>
    </row>
    <row x14ac:dyDescent="0.25" r="3" customHeight="1" ht="17.25">
      <c r="A3" s="95" t="s">
        <v>3</v>
      </c>
      <c r="B3" s="95" t="s">
        <v>83</v>
      </c>
      <c r="C3" s="95" t="s">
        <v>38</v>
      </c>
      <c r="D3" s="95"/>
      <c r="E3" s="95"/>
      <c r="F3" s="96"/>
      <c r="G3" s="97"/>
      <c r="H3" s="96"/>
    </row>
    <row x14ac:dyDescent="0.25" r="4" customHeight="1" ht="17.25">
      <c r="A4" s="95"/>
      <c r="B4" s="95"/>
      <c r="C4" s="95" t="s">
        <v>84</v>
      </c>
      <c r="D4" s="95"/>
      <c r="E4" s="95"/>
      <c r="F4" s="96" t="s">
        <v>85</v>
      </c>
      <c r="G4" s="97"/>
      <c r="H4" s="96"/>
    </row>
    <row x14ac:dyDescent="0.25" r="5" customHeight="1" ht="17.25">
      <c r="A5" s="98"/>
      <c r="B5" s="98"/>
      <c r="C5" s="95" t="s">
        <v>86</v>
      </c>
      <c r="D5" s="95" t="s">
        <v>87</v>
      </c>
      <c r="E5" s="95" t="s">
        <v>48</v>
      </c>
      <c r="F5" s="96" t="s">
        <v>86</v>
      </c>
      <c r="G5" s="97" t="s">
        <v>87</v>
      </c>
      <c r="H5" s="96" t="s">
        <v>48</v>
      </c>
    </row>
    <row x14ac:dyDescent="0.25" r="6" customHeight="1" ht="17.25">
      <c r="A6" s="99" t="s">
        <v>88</v>
      </c>
      <c r="B6" s="99"/>
      <c r="C6" s="99"/>
      <c r="D6" s="99"/>
      <c r="E6" s="99"/>
      <c r="F6" s="100"/>
      <c r="G6" s="101"/>
      <c r="H6" s="100"/>
    </row>
    <row x14ac:dyDescent="0.25" r="7" customHeight="1" ht="17.25">
      <c r="A7" s="98" t="s">
        <v>89</v>
      </c>
      <c r="B7" s="98" t="s">
        <v>90</v>
      </c>
      <c r="C7" s="98"/>
      <c r="D7" s="98" t="s">
        <v>42</v>
      </c>
      <c r="E7" s="98"/>
      <c r="F7" s="102">
        <v>0</v>
      </c>
      <c r="G7" s="102">
        <v>0</v>
      </c>
      <c r="H7" s="102">
        <v>0</v>
      </c>
    </row>
    <row x14ac:dyDescent="0.25" r="8" customHeight="1" ht="17.25">
      <c r="A8" s="99" t="s">
        <v>91</v>
      </c>
      <c r="B8" s="99"/>
      <c r="C8" s="99"/>
      <c r="D8" s="99"/>
      <c r="E8" s="99"/>
      <c r="F8" s="100"/>
      <c r="G8" s="101"/>
      <c r="H8" s="100"/>
    </row>
    <row x14ac:dyDescent="0.25" r="9" customHeight="1" ht="17.25">
      <c r="A9" s="98" t="s">
        <v>92</v>
      </c>
      <c r="B9" s="98" t="s">
        <v>93</v>
      </c>
      <c r="C9" s="98"/>
      <c r="D9" s="98" t="s">
        <v>42</v>
      </c>
      <c r="E9" s="98"/>
      <c r="F9" s="103"/>
      <c r="G9" s="104" t="s">
        <v>42</v>
      </c>
      <c r="H9" s="103"/>
    </row>
    <row x14ac:dyDescent="0.25" r="10" customHeight="1" ht="17.25">
      <c r="A10" s="99" t="s">
        <v>94</v>
      </c>
      <c r="B10" s="105"/>
      <c r="C10" s="99"/>
      <c r="D10" s="99"/>
      <c r="E10" s="99"/>
      <c r="F10" s="100"/>
      <c r="G10" s="101"/>
      <c r="H10" s="100"/>
    </row>
    <row x14ac:dyDescent="0.25" r="11" customHeight="1" ht="17.25">
      <c r="A11" s="98" t="s">
        <v>95</v>
      </c>
      <c r="B11" s="98" t="s">
        <v>96</v>
      </c>
      <c r="C11" s="98"/>
      <c r="D11" s="98" t="s">
        <v>42</v>
      </c>
      <c r="E11" s="98"/>
      <c r="F11" s="103"/>
      <c r="G11" s="104" t="s">
        <v>42</v>
      </c>
      <c r="H11" s="103"/>
    </row>
    <row x14ac:dyDescent="0.25" r="12" customHeight="1" ht="17.25">
      <c r="A12" s="99" t="s">
        <v>97</v>
      </c>
      <c r="B12" s="105"/>
      <c r="C12" s="99"/>
      <c r="D12" s="99"/>
      <c r="E12" s="99"/>
      <c r="F12" s="100"/>
      <c r="G12" s="101"/>
      <c r="H12" s="100"/>
    </row>
    <row x14ac:dyDescent="0.25" r="13" customHeight="1" ht="17.25">
      <c r="A13" s="98" t="s">
        <v>14</v>
      </c>
      <c r="B13" s="98" t="s">
        <v>96</v>
      </c>
      <c r="C13" s="98"/>
      <c r="D13" s="98" t="s">
        <v>42</v>
      </c>
      <c r="E13" s="98"/>
      <c r="F13" s="103"/>
      <c r="G13" s="104" t="s">
        <v>42</v>
      </c>
      <c r="H13" s="103"/>
    </row>
    <row x14ac:dyDescent="0.25" r="14" customHeight="1" ht="17.25">
      <c r="A14" s="99" t="s">
        <v>98</v>
      </c>
      <c r="B14" s="105"/>
      <c r="C14" s="99"/>
      <c r="D14" s="99"/>
      <c r="E14" s="99"/>
      <c r="F14" s="100"/>
      <c r="G14" s="101"/>
      <c r="H14" s="100"/>
    </row>
    <row x14ac:dyDescent="0.25" r="15" customHeight="1" ht="17.25">
      <c r="A15" s="98" t="s">
        <v>99</v>
      </c>
      <c r="B15" s="98" t="s">
        <v>100</v>
      </c>
      <c r="C15" s="98"/>
      <c r="D15" s="98" t="s">
        <v>42</v>
      </c>
      <c r="E15" s="98"/>
      <c r="F15" s="103"/>
      <c r="G15" s="104" t="s">
        <v>42</v>
      </c>
      <c r="H15" s="103"/>
    </row>
    <row x14ac:dyDescent="0.25" r="16" customHeight="1" ht="17.25">
      <c r="A16" s="99" t="s">
        <v>101</v>
      </c>
      <c r="B16" s="105"/>
      <c r="C16" s="99"/>
      <c r="D16" s="99"/>
      <c r="E16" s="99"/>
      <c r="F16" s="100"/>
      <c r="G16" s="101"/>
      <c r="H16" s="100"/>
    </row>
    <row x14ac:dyDescent="0.25" r="17" customHeight="1" ht="17.25">
      <c r="A17" s="98" t="s">
        <v>102</v>
      </c>
      <c r="B17" s="98" t="s">
        <v>103</v>
      </c>
      <c r="C17" s="98"/>
      <c r="D17" s="98" t="s">
        <v>42</v>
      </c>
      <c r="E17" s="98"/>
      <c r="F17" s="103"/>
      <c r="G17" s="104" t="s">
        <v>42</v>
      </c>
      <c r="H17" s="103"/>
    </row>
    <row x14ac:dyDescent="0.25" r="18" customHeight="1" ht="17.25">
      <c r="A18" s="99" t="s">
        <v>104</v>
      </c>
      <c r="B18" s="105"/>
      <c r="C18" s="99"/>
      <c r="D18" s="99"/>
      <c r="E18" s="99"/>
      <c r="F18" s="100"/>
      <c r="G18" s="101"/>
      <c r="H18" s="100"/>
    </row>
    <row x14ac:dyDescent="0.25" r="19" customHeight="1" ht="17.25">
      <c r="A19" s="98" t="s">
        <v>105</v>
      </c>
      <c r="B19" s="98" t="s">
        <v>103</v>
      </c>
      <c r="C19" s="98"/>
      <c r="D19" s="98" t="s">
        <v>42</v>
      </c>
      <c r="E19" s="98"/>
      <c r="F19" s="103"/>
      <c r="G19" s="104" t="s">
        <v>42</v>
      </c>
      <c r="H19" s="103"/>
    </row>
    <row x14ac:dyDescent="0.25" r="20" customHeight="1" ht="17.25">
      <c r="A20" s="99" t="s">
        <v>106</v>
      </c>
      <c r="B20" s="105"/>
      <c r="C20" s="99"/>
      <c r="D20" s="99"/>
      <c r="E20" s="99"/>
      <c r="F20" s="100"/>
      <c r="G20" s="101"/>
      <c r="H20" s="100"/>
    </row>
    <row x14ac:dyDescent="0.25" r="21" customHeight="1" ht="17.25">
      <c r="A21" s="98" t="s">
        <v>107</v>
      </c>
      <c r="B21" s="98" t="s">
        <v>103</v>
      </c>
      <c r="C21" s="98"/>
      <c r="D21" s="98" t="s">
        <v>42</v>
      </c>
      <c r="E21" s="98"/>
      <c r="F21" s="103"/>
      <c r="G21" s="104" t="s">
        <v>42</v>
      </c>
      <c r="H21" s="103"/>
    </row>
    <row x14ac:dyDescent="0.25" r="22" customHeight="1" ht="17.25">
      <c r="A22" s="99" t="s">
        <v>108</v>
      </c>
      <c r="B22" s="105"/>
      <c r="C22" s="99"/>
      <c r="D22" s="99"/>
      <c r="E22" s="99"/>
      <c r="F22" s="100"/>
      <c r="G22" s="101"/>
      <c r="H22" s="100"/>
    </row>
    <row x14ac:dyDescent="0.25" r="23" customHeight="1" ht="17.25">
      <c r="A23" s="98" t="s">
        <v>109</v>
      </c>
      <c r="B23" s="98" t="s">
        <v>103</v>
      </c>
      <c r="C23" s="98"/>
      <c r="D23" s="98" t="s">
        <v>42</v>
      </c>
      <c r="E23" s="98"/>
      <c r="F23" s="103"/>
      <c r="G23" s="104" t="s">
        <v>42</v>
      </c>
      <c r="H23" s="103"/>
    </row>
    <row x14ac:dyDescent="0.25" r="24" customHeight="1" ht="17.25">
      <c r="A24" s="99" t="s">
        <v>110</v>
      </c>
      <c r="B24" s="105"/>
      <c r="C24" s="99"/>
      <c r="D24" s="99"/>
      <c r="E24" s="99"/>
      <c r="F24" s="100"/>
      <c r="G24" s="101"/>
      <c r="H24" s="100"/>
    </row>
    <row x14ac:dyDescent="0.25" r="25" customHeight="1" ht="17.25">
      <c r="A25" s="43" t="s">
        <v>111</v>
      </c>
      <c r="B25" s="98" t="s">
        <v>96</v>
      </c>
      <c r="C25" s="98"/>
      <c r="D25" s="98" t="s">
        <v>42</v>
      </c>
      <c r="E25" s="98"/>
      <c r="F25" s="103"/>
      <c r="G25" s="104" t="s">
        <v>42</v>
      </c>
      <c r="H25" s="103"/>
    </row>
    <row x14ac:dyDescent="0.25" r="26" customHeight="1" ht="17.25">
      <c r="A26" s="43"/>
      <c r="B26" s="102"/>
      <c r="C26" s="98"/>
      <c r="D26" s="98"/>
      <c r="E26" s="98"/>
      <c r="F26" s="103"/>
      <c r="G26" s="104"/>
      <c r="H26" s="103"/>
    </row>
    <row x14ac:dyDescent="0.25" r="27" customHeight="1" ht="17.25">
      <c r="A27" s="98" t="s">
        <v>112</v>
      </c>
      <c r="B27" s="98" t="s">
        <v>113</v>
      </c>
      <c r="C27" s="98"/>
      <c r="D27" s="98" t="s">
        <v>42</v>
      </c>
      <c r="E27" s="98"/>
      <c r="F27" s="102">
        <v>1</v>
      </c>
      <c r="G27" s="106">
        <v>87966107.5945888</v>
      </c>
      <c r="H27" s="103" t="s">
        <v>114</v>
      </c>
    </row>
    <row x14ac:dyDescent="0.25" r="28" customHeight="1" ht="17.25">
      <c r="A28" s="99" t="s">
        <v>37</v>
      </c>
      <c r="B28" s="99"/>
      <c r="C28" s="99"/>
      <c r="D28" s="99"/>
      <c r="E28" s="99"/>
      <c r="F28" s="100"/>
      <c r="G28" s="101"/>
      <c r="H28" s="100"/>
    </row>
    <row x14ac:dyDescent="0.25" r="29" customHeight="1" ht="17.25">
      <c r="A29" s="98" t="s">
        <v>37</v>
      </c>
      <c r="B29" s="98"/>
      <c r="C29" s="98"/>
      <c r="D29" s="98"/>
      <c r="E29" s="98"/>
      <c r="F29" s="103"/>
      <c r="G29" s="104"/>
      <c r="H29" s="103"/>
    </row>
  </sheetData>
  <mergeCells count="4">
    <mergeCell ref="D2:G2"/>
    <mergeCell ref="C3:H3"/>
    <mergeCell ref="C4:E4"/>
    <mergeCell ref="F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5"/>
  <sheetViews>
    <sheetView workbookViewId="0"/>
  </sheetViews>
  <sheetFormatPr defaultRowHeight="15" x14ac:dyDescent="0.25"/>
  <cols>
    <col min="1" max="1" style="40" width="9.005" customWidth="1" bestFit="1"/>
    <col min="2" max="2" style="40" width="58.57642857142857" customWidth="1" bestFit="1"/>
    <col min="3" max="3" style="39" width="16.862142857142857" customWidth="1" bestFit="1"/>
    <col min="4" max="4" style="89" width="20.005" customWidth="1" bestFit="1"/>
    <col min="5" max="5" style="39" width="18.862142857142857" customWidth="1" bestFit="1"/>
    <col min="6" max="6" style="39" width="11.147857142857141" customWidth="1" bestFit="1"/>
    <col min="7" max="7" style="40" width="12.43357142857143" customWidth="1" bestFit="1"/>
    <col min="8" max="8" style="89" width="12.43357142857143" customWidth="1" bestFit="1"/>
  </cols>
  <sheetData>
    <row x14ac:dyDescent="0.25" r="1" customHeight="1" ht="17.25">
      <c r="A1" s="5"/>
      <c r="B1" s="41"/>
      <c r="C1" s="1"/>
      <c r="D1" s="42"/>
      <c r="E1" s="1"/>
      <c r="F1" s="1"/>
      <c r="G1" s="5"/>
      <c r="H1" s="42"/>
    </row>
    <row x14ac:dyDescent="0.25" r="2" customHeight="1" ht="17.25">
      <c r="A2" s="5"/>
      <c r="B2" s="43" t="s">
        <v>49</v>
      </c>
      <c r="C2" s="44" t="s">
        <v>50</v>
      </c>
      <c r="D2" s="45"/>
      <c r="E2" s="44"/>
      <c r="F2" s="1"/>
      <c r="G2" s="5"/>
      <c r="H2" s="42"/>
    </row>
    <row x14ac:dyDescent="0.25" r="3" customHeight="1" ht="17.25">
      <c r="A3" s="5"/>
      <c r="B3" s="5"/>
      <c r="C3" s="1"/>
      <c r="D3" s="42"/>
      <c r="E3" s="1"/>
      <c r="F3" s="1"/>
      <c r="G3" s="5"/>
      <c r="H3" s="42"/>
    </row>
    <row x14ac:dyDescent="0.25" r="4" customHeight="1" ht="17.25">
      <c r="A4" s="5"/>
      <c r="B4" s="5"/>
      <c r="C4" s="1"/>
      <c r="D4" s="42"/>
      <c r="E4" s="1"/>
      <c r="F4" s="1"/>
      <c r="G4" s="5"/>
      <c r="H4" s="42"/>
    </row>
    <row x14ac:dyDescent="0.25" r="5" customHeight="1" ht="17.25">
      <c r="A5" s="5"/>
      <c r="B5" s="46" t="s">
        <v>51</v>
      </c>
      <c r="C5" s="47" t="s">
        <v>52</v>
      </c>
      <c r="D5" s="48" t="s">
        <v>53</v>
      </c>
      <c r="E5" s="47" t="s">
        <v>54</v>
      </c>
      <c r="F5" s="28"/>
      <c r="G5" s="49"/>
      <c r="H5" s="50"/>
    </row>
    <row x14ac:dyDescent="0.25" r="6" customHeight="1" ht="17.25">
      <c r="A6" s="5"/>
      <c r="B6" s="51" t="s">
        <v>55</v>
      </c>
      <c r="C6" s="52">
        <f>F35</f>
      </c>
      <c r="D6" s="53"/>
      <c r="E6" s="54"/>
      <c r="F6" s="28"/>
      <c r="G6" s="55" t="s">
        <v>56</v>
      </c>
      <c r="H6" s="56">
        <v>0.98</v>
      </c>
    </row>
    <row x14ac:dyDescent="0.25" r="7" customHeight="1" ht="17.25">
      <c r="A7" s="5"/>
      <c r="B7" s="51"/>
      <c r="C7" s="57" t="s">
        <v>57</v>
      </c>
      <c r="D7" s="53"/>
      <c r="E7" s="54"/>
      <c r="F7" s="28"/>
      <c r="G7" s="55" t="s">
        <v>58</v>
      </c>
      <c r="H7" s="56">
        <v>0.1</v>
      </c>
    </row>
    <row x14ac:dyDescent="0.25" r="8" customHeight="1" ht="17.25">
      <c r="A8" s="5"/>
      <c r="B8" s="58" t="s">
        <v>59</v>
      </c>
      <c r="C8" s="59">
        <f>SUM(C6:C7)</f>
      </c>
      <c r="D8" s="60">
        <f>H11</f>
      </c>
      <c r="E8" s="61">
        <f>C8*D8/1000</f>
      </c>
      <c r="F8" s="28"/>
      <c r="G8" s="55" t="s">
        <v>60</v>
      </c>
      <c r="H8" s="56">
        <v>0.35</v>
      </c>
    </row>
    <row x14ac:dyDescent="0.25" r="9" customHeight="1" ht="17.25">
      <c r="A9" s="5"/>
      <c r="B9" s="58"/>
      <c r="C9" s="62"/>
      <c r="D9" s="63"/>
      <c r="E9" s="62"/>
      <c r="F9" s="28"/>
      <c r="G9" s="55" t="s">
        <v>61</v>
      </c>
      <c r="H9" s="56">
        <v>0.23</v>
      </c>
    </row>
    <row x14ac:dyDescent="0.25" r="10" customHeight="1" ht="17.25">
      <c r="A10" s="5"/>
      <c r="B10" s="58"/>
      <c r="C10" s="52"/>
      <c r="D10" s="64"/>
      <c r="E10" s="52"/>
      <c r="F10" s="28"/>
      <c r="G10" s="55"/>
      <c r="H10" s="56"/>
    </row>
    <row x14ac:dyDescent="0.25" r="11" customHeight="1" ht="17.25">
      <c r="A11" s="5"/>
      <c r="B11" s="65"/>
      <c r="C11" s="52"/>
      <c r="D11" s="63"/>
      <c r="E11" s="62"/>
      <c r="F11" s="28"/>
      <c r="G11" s="55" t="s">
        <v>62</v>
      </c>
      <c r="H11" s="56">
        <f>SUM(H6:H10)</f>
      </c>
    </row>
    <row x14ac:dyDescent="0.25" r="12" customHeight="1" ht="17.25">
      <c r="A12" s="5"/>
      <c r="B12" s="66" t="s">
        <v>63</v>
      </c>
      <c r="C12" s="54"/>
      <c r="D12" s="53"/>
      <c r="E12" s="59">
        <f>E8+(E8*10%)</f>
      </c>
      <c r="F12" s="28"/>
      <c r="G12" s="67"/>
      <c r="H12" s="68"/>
    </row>
    <row x14ac:dyDescent="0.25" r="13" customHeight="1" ht="17.25">
      <c r="A13" s="5"/>
      <c r="B13" s="69" t="s">
        <v>64</v>
      </c>
      <c r="C13" s="62"/>
      <c r="D13" s="63"/>
      <c r="E13" s="61">
        <f>E12*18%</f>
      </c>
      <c r="F13" s="28"/>
      <c r="G13" s="70"/>
      <c r="H13" s="71"/>
    </row>
    <row x14ac:dyDescent="0.25" r="14" customHeight="1" ht="17.25">
      <c r="A14" s="5"/>
      <c r="B14" s="72" t="s">
        <v>65</v>
      </c>
      <c r="C14" s="73"/>
      <c r="D14" s="74"/>
      <c r="E14" s="75">
        <f>E12+E13</f>
      </c>
      <c r="F14" s="28"/>
      <c r="G14" s="76"/>
      <c r="H14" s="77"/>
    </row>
    <row x14ac:dyDescent="0.25" r="15" customHeight="1" ht="17.25">
      <c r="A15" s="5"/>
      <c r="B15" s="5"/>
      <c r="C15" s="1"/>
      <c r="D15" s="42"/>
      <c r="E15" s="1"/>
      <c r="F15" s="1"/>
      <c r="G15" s="5"/>
      <c r="H15" s="42"/>
    </row>
    <row x14ac:dyDescent="0.25" r="16" customHeight="1" ht="17.25">
      <c r="A16" s="5"/>
      <c r="B16" s="5"/>
      <c r="C16" s="1"/>
      <c r="D16" s="42"/>
      <c r="E16" s="1"/>
      <c r="F16" s="1"/>
      <c r="G16" s="5"/>
      <c r="H16" s="42"/>
    </row>
    <row x14ac:dyDescent="0.25" r="17" customHeight="1" ht="17.25">
      <c r="A17" s="5"/>
      <c r="B17" s="78" t="s">
        <v>66</v>
      </c>
      <c r="C17" s="1"/>
      <c r="D17" s="42"/>
      <c r="E17" s="1"/>
      <c r="F17" s="1"/>
      <c r="G17" s="5"/>
      <c r="H17" s="42"/>
    </row>
    <row x14ac:dyDescent="0.25" r="18" customHeight="1" ht="17.25">
      <c r="A18" s="5"/>
      <c r="B18" s="46" t="s">
        <v>51</v>
      </c>
      <c r="C18" s="47" t="s">
        <v>52</v>
      </c>
      <c r="D18" s="48" t="s">
        <v>53</v>
      </c>
      <c r="E18" s="47" t="s">
        <v>54</v>
      </c>
      <c r="F18" s="1"/>
      <c r="G18" s="5"/>
      <c r="H18" s="42"/>
    </row>
    <row x14ac:dyDescent="0.25" r="19" customHeight="1" ht="17.25">
      <c r="A19" s="5"/>
      <c r="B19" s="51" t="s">
        <v>55</v>
      </c>
      <c r="C19" s="52">
        <f>C6</f>
      </c>
      <c r="D19" s="53"/>
      <c r="E19" s="54"/>
      <c r="F19" s="1"/>
      <c r="G19" s="5"/>
      <c r="H19" s="42"/>
    </row>
    <row x14ac:dyDescent="0.25" r="20" customHeight="1" ht="17.25">
      <c r="A20" s="5"/>
      <c r="B20" s="51"/>
      <c r="C20" s="57" t="s">
        <v>57</v>
      </c>
      <c r="D20" s="53"/>
      <c r="E20" s="54"/>
      <c r="F20" s="1"/>
      <c r="G20" s="5"/>
      <c r="H20" s="42"/>
    </row>
    <row x14ac:dyDescent="0.25" r="21" customHeight="1" ht="17.25">
      <c r="A21" s="5"/>
      <c r="B21" s="58" t="s">
        <v>59</v>
      </c>
      <c r="C21" s="59">
        <f>SUM(C19:C20)</f>
      </c>
      <c r="D21" s="60"/>
      <c r="E21" s="61">
        <f>C21*D21/1000</f>
      </c>
      <c r="F21" s="1"/>
      <c r="G21" s="5"/>
      <c r="H21" s="42"/>
    </row>
    <row x14ac:dyDescent="0.25" r="22" customHeight="1" ht="17.25">
      <c r="A22" s="5"/>
      <c r="B22" s="58" t="s">
        <v>67</v>
      </c>
      <c r="C22" s="61">
        <f>C21*50%</f>
      </c>
      <c r="D22" s="60">
        <v>0.1</v>
      </c>
      <c r="E22" s="61">
        <f>C22*D22/1000</f>
      </c>
      <c r="F22" s="1"/>
      <c r="G22" s="5"/>
      <c r="H22" s="42"/>
    </row>
    <row x14ac:dyDescent="0.25" r="23" customHeight="1" ht="17.25">
      <c r="A23" s="5"/>
      <c r="B23" s="58"/>
      <c r="C23" s="52"/>
      <c r="D23" s="64"/>
      <c r="E23" s="52"/>
      <c r="F23" s="1"/>
      <c r="G23" s="5"/>
      <c r="H23" s="42"/>
    </row>
    <row x14ac:dyDescent="0.25" r="24" customHeight="1" ht="17.25">
      <c r="A24" s="5"/>
      <c r="B24" s="65"/>
      <c r="C24" s="52"/>
      <c r="D24" s="63"/>
      <c r="E24" s="62"/>
      <c r="F24" s="1"/>
      <c r="G24" s="5"/>
      <c r="H24" s="42"/>
    </row>
    <row x14ac:dyDescent="0.25" r="25" customHeight="1" ht="17.25">
      <c r="A25" s="5"/>
      <c r="B25" s="66" t="s">
        <v>63</v>
      </c>
      <c r="C25" s="54"/>
      <c r="D25" s="53"/>
      <c r="E25" s="59">
        <f>SUM(E21:E24)*110%</f>
      </c>
      <c r="F25" s="1"/>
      <c r="G25" s="5"/>
      <c r="H25" s="42"/>
    </row>
    <row x14ac:dyDescent="0.25" r="26" customHeight="1" ht="17.25">
      <c r="A26" s="5"/>
      <c r="B26" s="69" t="s">
        <v>64</v>
      </c>
      <c r="C26" s="62"/>
      <c r="D26" s="63"/>
      <c r="E26" s="61">
        <f>E25*18%</f>
      </c>
      <c r="F26" s="1"/>
      <c r="G26" s="5"/>
      <c r="H26" s="42"/>
    </row>
    <row x14ac:dyDescent="0.25" r="27" customHeight="1" ht="17.25">
      <c r="A27" s="5"/>
      <c r="B27" s="72" t="s">
        <v>65</v>
      </c>
      <c r="C27" s="73"/>
      <c r="D27" s="74"/>
      <c r="E27" s="75">
        <f>E25+E26</f>
      </c>
      <c r="F27" s="1"/>
      <c r="G27" s="5"/>
      <c r="H27" s="42"/>
    </row>
    <row x14ac:dyDescent="0.25" r="28" customHeight="1" ht="17.25">
      <c r="A28" s="5"/>
      <c r="B28" s="5"/>
      <c r="C28" s="1"/>
      <c r="D28" s="42"/>
      <c r="E28" s="1"/>
      <c r="F28" s="1"/>
      <c r="G28" s="5"/>
      <c r="H28" s="42"/>
    </row>
    <row x14ac:dyDescent="0.25" r="29" customHeight="1" ht="17.25">
      <c r="A29" s="5"/>
      <c r="B29" s="5"/>
      <c r="C29" s="1"/>
      <c r="D29" s="42"/>
      <c r="E29" s="1"/>
      <c r="F29" s="1"/>
      <c r="G29" s="5"/>
      <c r="H29" s="42"/>
    </row>
    <row x14ac:dyDescent="0.25" r="30" customHeight="1" ht="17.25">
      <c r="A30" s="5"/>
      <c r="B30" s="79" t="s">
        <v>3</v>
      </c>
      <c r="C30" s="80" t="s">
        <v>68</v>
      </c>
      <c r="D30" s="81"/>
      <c r="E30" s="80" t="s">
        <v>69</v>
      </c>
      <c r="F30" s="82" t="s">
        <v>70</v>
      </c>
      <c r="G30" s="5"/>
      <c r="H30" s="42"/>
    </row>
    <row x14ac:dyDescent="0.25" r="31" customHeight="1" ht="17.25">
      <c r="A31" s="5"/>
      <c r="B31" s="83" t="s">
        <v>71</v>
      </c>
      <c r="C31" s="84">
        <v>2500000</v>
      </c>
      <c r="D31" s="42"/>
      <c r="E31" s="84">
        <v>2000000</v>
      </c>
      <c r="F31" s="84">
        <v>4500000</v>
      </c>
      <c r="G31" s="5"/>
      <c r="H31" s="42"/>
    </row>
    <row x14ac:dyDescent="0.25" r="32" customHeight="1" ht="17.25">
      <c r="A32" s="5"/>
      <c r="B32" s="83" t="s">
        <v>72</v>
      </c>
      <c r="C32" s="84">
        <v>3000000</v>
      </c>
      <c r="D32" s="42"/>
      <c r="E32" s="84">
        <v>2000000</v>
      </c>
      <c r="F32" s="84">
        <v>5000000</v>
      </c>
      <c r="G32" s="5"/>
      <c r="H32" s="42"/>
    </row>
    <row x14ac:dyDescent="0.25" r="33" customHeight="1" ht="17.25">
      <c r="A33" s="5"/>
      <c r="B33" s="83" t="s">
        <v>73</v>
      </c>
      <c r="C33" s="84">
        <v>1000000</v>
      </c>
      <c r="D33" s="42"/>
      <c r="E33" s="84"/>
      <c r="F33" s="84">
        <v>1000000</v>
      </c>
      <c r="G33" s="5"/>
      <c r="H33" s="42"/>
    </row>
    <row x14ac:dyDescent="0.25" r="34" customHeight="1" ht="17.25">
      <c r="A34" s="5"/>
      <c r="B34" s="85" t="s">
        <v>74</v>
      </c>
      <c r="C34" s="84">
        <v>1000000</v>
      </c>
      <c r="D34" s="42"/>
      <c r="E34" s="84"/>
      <c r="F34" s="84">
        <v>1000000</v>
      </c>
      <c r="G34" s="5"/>
      <c r="H34" s="42"/>
    </row>
    <row x14ac:dyDescent="0.25" r="35" customHeight="1" ht="17.25">
      <c r="A35" s="5"/>
      <c r="B35" s="10" t="s">
        <v>37</v>
      </c>
      <c r="C35" s="86">
        <f>SUM(C31:C34)</f>
      </c>
      <c r="D35" s="42"/>
      <c r="E35" s="86">
        <f>SUM(E31:E34)</f>
      </c>
      <c r="F35" s="86">
        <v>11500000</v>
      </c>
      <c r="G35" s="5"/>
      <c r="H35" s="42"/>
    </row>
    <row x14ac:dyDescent="0.25" r="36" customHeight="1" ht="17.25">
      <c r="A36" s="5"/>
      <c r="B36" s="5"/>
      <c r="C36" s="1"/>
      <c r="D36" s="42"/>
      <c r="E36" s="1"/>
      <c r="F36" s="1"/>
      <c r="G36" s="5"/>
      <c r="H36" s="42"/>
    </row>
    <row x14ac:dyDescent="0.25" r="37" customHeight="1" ht="17.25">
      <c r="A37" s="5"/>
      <c r="B37" s="87" t="s">
        <v>66</v>
      </c>
      <c r="C37" s="1"/>
      <c r="D37" s="42"/>
      <c r="E37" s="1"/>
      <c r="F37" s="1"/>
      <c r="G37" s="5"/>
      <c r="H37" s="42"/>
    </row>
    <row x14ac:dyDescent="0.25" r="38" customHeight="1" ht="17.25">
      <c r="A38" s="5"/>
      <c r="B38" s="88" t="s">
        <v>67</v>
      </c>
      <c r="C38" s="1"/>
      <c r="D38" s="42"/>
      <c r="E38" s="1"/>
      <c r="F38" s="1"/>
      <c r="G38" s="5"/>
      <c r="H38" s="42"/>
    </row>
    <row x14ac:dyDescent="0.25" r="39" customHeight="1" ht="17.25">
      <c r="A39" s="5"/>
      <c r="B39" s="49" t="s">
        <v>75</v>
      </c>
      <c r="C39" s="1"/>
      <c r="D39" s="42"/>
      <c r="E39" s="1"/>
      <c r="F39" s="1"/>
      <c r="G39" s="5"/>
      <c r="H39" s="42"/>
    </row>
    <row x14ac:dyDescent="0.25" r="40" customHeight="1" ht="17.25">
      <c r="A40" s="5"/>
      <c r="B40" s="88" t="s">
        <v>76</v>
      </c>
      <c r="C40" s="1"/>
      <c r="D40" s="42"/>
      <c r="E40" s="1"/>
      <c r="F40" s="1"/>
      <c r="G40" s="5"/>
      <c r="H40" s="42"/>
    </row>
    <row x14ac:dyDescent="0.25" r="41" customHeight="1" ht="17.25">
      <c r="A41" s="5"/>
      <c r="B41" s="88" t="s">
        <v>77</v>
      </c>
      <c r="C41" s="1"/>
      <c r="D41" s="42"/>
      <c r="E41" s="1"/>
      <c r="F41" s="1"/>
      <c r="G41" s="5"/>
      <c r="H41" s="42"/>
    </row>
    <row x14ac:dyDescent="0.25" r="42" customHeight="1" ht="17.25">
      <c r="A42" s="5"/>
      <c r="B42" s="88" t="s">
        <v>78</v>
      </c>
      <c r="C42" s="1"/>
      <c r="D42" s="42"/>
      <c r="E42" s="1"/>
      <c r="F42" s="1"/>
      <c r="G42" s="5"/>
      <c r="H42" s="42"/>
    </row>
    <row x14ac:dyDescent="0.25" r="43" customHeight="1" ht="17.25">
      <c r="A43" s="5"/>
      <c r="B43" s="88" t="s">
        <v>79</v>
      </c>
      <c r="C43" s="1"/>
      <c r="D43" s="42"/>
      <c r="E43" s="1"/>
      <c r="F43" s="1"/>
      <c r="G43" s="5"/>
      <c r="H43" s="42"/>
    </row>
    <row x14ac:dyDescent="0.25" r="44" customHeight="1" ht="17.25">
      <c r="A44" s="5"/>
      <c r="B44" s="88" t="s">
        <v>80</v>
      </c>
      <c r="C44" s="1"/>
      <c r="D44" s="42"/>
      <c r="E44" s="1"/>
      <c r="F44" s="1"/>
      <c r="G44" s="5"/>
      <c r="H44" s="42"/>
    </row>
    <row x14ac:dyDescent="0.25" r="45" customHeight="1" ht="17.25">
      <c r="A45" s="5"/>
      <c r="B45" s="49" t="s">
        <v>81</v>
      </c>
      <c r="C45" s="1"/>
      <c r="D45" s="42"/>
      <c r="E45" s="1"/>
      <c r="F45" s="1"/>
      <c r="G45" s="5"/>
      <c r="H45" s="42"/>
    </row>
  </sheetData>
  <mergeCells count="1">
    <mergeCell ref="C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9"/>
  <sheetViews>
    <sheetView workbookViewId="0"/>
  </sheetViews>
  <sheetFormatPr defaultRowHeight="15" x14ac:dyDescent="0.25"/>
  <cols>
    <col min="1" max="1" style="39" width="5.719285714285714" customWidth="1" bestFit="1"/>
    <col min="2" max="2" style="40" width="62.29071428571429" customWidth="1" bestFit="1"/>
    <col min="3" max="3" style="40" width="55.43357142857143" customWidth="1" bestFit="1"/>
    <col min="4" max="4" style="39" width="39.14785714285715" customWidth="1" bestFit="1"/>
    <col min="5" max="5" style="39" width="42.71928571428572" customWidth="1" bestFit="1"/>
    <col min="6" max="6" style="39" width="25.290714285714284" customWidth="1" bestFit="1"/>
    <col min="7" max="7" style="39" width="27.433571428571426" customWidth="1" bestFit="1"/>
    <col min="8" max="8" style="39" width="27.433571428571426" customWidth="1" bestFit="1"/>
    <col min="9" max="9" style="39" width="23.14785714285714" customWidth="1" bestFit="1"/>
  </cols>
  <sheetData>
    <row x14ac:dyDescent="0.25" r="1" customHeight="1" ht="17.25">
      <c r="A1" s="1"/>
      <c r="B1" s="2" t="s">
        <v>0</v>
      </c>
      <c r="C1" s="2"/>
      <c r="D1" s="3"/>
      <c r="E1" s="4"/>
      <c r="F1" s="1"/>
      <c r="G1" s="1"/>
      <c r="H1" s="1"/>
      <c r="I1" s="1"/>
    </row>
    <row x14ac:dyDescent="0.25" r="2" customHeight="1" ht="17.25">
      <c r="A2" s="1"/>
      <c r="B2" s="5"/>
      <c r="C2" s="5"/>
      <c r="D2" s="1"/>
      <c r="E2" s="1"/>
      <c r="F2" s="1"/>
      <c r="G2" s="1"/>
      <c r="H2" s="1"/>
      <c r="I2" s="1"/>
    </row>
    <row x14ac:dyDescent="0.25" r="3" customHeight="1" ht="17.25">
      <c r="A3" s="6" t="s">
        <v>1</v>
      </c>
      <c r="B3" s="7" t="s">
        <v>2</v>
      </c>
      <c r="C3" s="7" t="s">
        <v>3</v>
      </c>
      <c r="D3" s="6" t="s">
        <v>4</v>
      </c>
      <c r="E3" s="8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x14ac:dyDescent="0.25" r="4" customHeight="1" ht="17.25">
      <c r="A4" s="9"/>
      <c r="B4" s="10"/>
      <c r="C4" s="11"/>
      <c r="D4" s="9"/>
      <c r="E4" s="11"/>
      <c r="F4" s="1"/>
      <c r="G4" s="1"/>
      <c r="H4" s="1"/>
      <c r="I4" s="1"/>
    </row>
    <row x14ac:dyDescent="0.25" r="5" customHeight="1" ht="17.25">
      <c r="A5" s="12">
        <v>1</v>
      </c>
      <c r="B5" s="13" t="s">
        <v>10</v>
      </c>
      <c r="C5" s="13" t="s">
        <v>11</v>
      </c>
      <c r="D5" s="14">
        <f>&amp;apos;[1]LCMS VALUATION&amp;apos;!E10</f>
      </c>
      <c r="E5" s="15">
        <f>&amp;apos;[1]LCMS VALUATION&amp;apos;!F10</f>
      </c>
      <c r="F5" s="16">
        <f>&amp;apos;[3]LCMS VALUATION&amp;apos;!$F$10</f>
      </c>
      <c r="G5" s="1"/>
      <c r="H5" s="1"/>
      <c r="I5" s="1"/>
    </row>
    <row x14ac:dyDescent="0.25" r="6" customHeight="1" ht="17.25">
      <c r="A6" s="12">
        <v>2</v>
      </c>
      <c r="B6" s="13" t="s">
        <v>10</v>
      </c>
      <c r="C6" s="13" t="s">
        <v>12</v>
      </c>
      <c r="D6" s="14">
        <f>&amp;apos;[1]LCMS VALUATION&amp;apos;!G10</f>
      </c>
      <c r="E6" s="15">
        <f>&amp;apos;[1]LCMS VALUATION&amp;apos;!H10</f>
      </c>
      <c r="F6" s="1"/>
      <c r="G6" s="16">
        <f>E6</f>
      </c>
      <c r="H6" s="1"/>
      <c r="I6" s="1"/>
    </row>
    <row x14ac:dyDescent="0.25" r="7" customHeight="1" ht="17.25">
      <c r="A7" s="12">
        <v>3</v>
      </c>
      <c r="B7" s="13" t="s">
        <v>13</v>
      </c>
      <c r="C7" s="13" t="s">
        <v>11</v>
      </c>
      <c r="D7" s="14">
        <f>&amp;apos;[1]LCMS VALUATION&amp;apos;!E16</f>
      </c>
      <c r="E7" s="14">
        <f>&amp;apos;[1]LCMS VALUATION&amp;apos;!F16</f>
      </c>
      <c r="F7" s="17">
        <f>E7</f>
      </c>
      <c r="G7" s="1"/>
      <c r="H7" s="1"/>
      <c r="I7" s="1"/>
    </row>
    <row x14ac:dyDescent="0.25" r="8" customHeight="1" ht="17.25">
      <c r="A8" s="12">
        <v>4</v>
      </c>
      <c r="B8" s="13" t="s">
        <v>13</v>
      </c>
      <c r="C8" s="13" t="s">
        <v>12</v>
      </c>
      <c r="D8" s="18">
        <f>&amp;apos;[1]LCMS VALUATION&amp;apos;!G16</f>
      </c>
      <c r="E8" s="18">
        <f>&amp;apos;[1]LCMS VALUATION&amp;apos;!H16</f>
      </c>
      <c r="F8" s="1"/>
      <c r="G8" s="17">
        <f>E8</f>
      </c>
      <c r="H8" s="1"/>
      <c r="I8" s="1"/>
    </row>
    <row x14ac:dyDescent="0.25" r="9" customHeight="1" ht="17.25">
      <c r="A9" s="12">
        <v>5</v>
      </c>
      <c r="B9" s="13" t="s">
        <v>10</v>
      </c>
      <c r="C9" s="13" t="s">
        <v>14</v>
      </c>
      <c r="D9" s="14">
        <f>&amp;apos;[1]LCMS VALUATION&amp;apos;!I10</f>
      </c>
      <c r="E9" s="14">
        <f>&amp;apos;[1]LCMS VALUATION&amp;apos;!J10</f>
      </c>
      <c r="F9" s="1"/>
      <c r="G9" s="1"/>
      <c r="H9" s="17">
        <f>E9</f>
      </c>
      <c r="I9" s="1"/>
    </row>
    <row x14ac:dyDescent="0.25" r="10" customHeight="1" ht="17.25">
      <c r="A10" s="12">
        <v>6</v>
      </c>
      <c r="B10" s="13" t="s">
        <v>13</v>
      </c>
      <c r="C10" s="13" t="s">
        <v>14</v>
      </c>
      <c r="D10" s="14">
        <f>&amp;apos;[1]LCMS VALUATION&amp;apos;!I16</f>
      </c>
      <c r="E10" s="14">
        <f>&amp;apos;[1]LCMS VALUATION&amp;apos;!J16</f>
      </c>
      <c r="F10" s="1"/>
      <c r="G10" s="1"/>
      <c r="H10" s="17">
        <f>E10</f>
      </c>
      <c r="I10" s="1"/>
    </row>
    <row x14ac:dyDescent="0.25" r="11" customHeight="1" ht="17.25">
      <c r="A11" s="12">
        <v>7</v>
      </c>
      <c r="B11" s="19" t="s">
        <v>15</v>
      </c>
      <c r="C11" s="13" t="s">
        <v>12</v>
      </c>
      <c r="D11" s="20">
        <f>&amp;apos;[2]LCMS VALUATION&amp;apos;!G23</f>
      </c>
      <c r="E11" s="15">
        <f>&amp;apos;[3]LCMS VALUATION&amp;apos;!$H$23</f>
      </c>
      <c r="F11" s="1"/>
      <c r="G11" s="16">
        <f>E11</f>
      </c>
      <c r="H11" s="1"/>
      <c r="I11" s="1"/>
    </row>
    <row x14ac:dyDescent="0.25" r="12" customHeight="1" ht="17.25">
      <c r="A12" s="12">
        <v>8</v>
      </c>
      <c r="B12" s="19" t="s">
        <v>15</v>
      </c>
      <c r="C12" s="13" t="s">
        <v>14</v>
      </c>
      <c r="D12" s="21">
        <f>&amp;apos;[2]LCMS VALUATION&amp;apos;!I23</f>
      </c>
      <c r="E12" s="22">
        <f>&amp;apos;[3]LCMS VALUATION&amp;apos;!$J$23</f>
      </c>
      <c r="F12" s="1"/>
      <c r="G12" s="1"/>
      <c r="H12" s="16">
        <f>E12</f>
      </c>
      <c r="I12" s="1"/>
    </row>
    <row x14ac:dyDescent="0.25" r="13" customHeight="1" ht="17.25">
      <c r="A13" s="12">
        <v>9</v>
      </c>
      <c r="B13" s="19" t="s">
        <v>16</v>
      </c>
      <c r="C13" s="13" t="s">
        <v>11</v>
      </c>
      <c r="D13" s="21">
        <f>&amp;apos;[2]LCMS VALUATION&amp;apos;!E24</f>
      </c>
      <c r="E13" s="11">
        <f>&amp;apos;[3]LCMS VALUATION&amp;apos;!$F$24</f>
      </c>
      <c r="F13" s="17">
        <f>E13</f>
      </c>
      <c r="G13" s="1"/>
      <c r="H13" s="1"/>
      <c r="I13" s="1"/>
    </row>
    <row x14ac:dyDescent="0.25" r="14" customHeight="1" ht="17.25">
      <c r="A14" s="12">
        <v>10</v>
      </c>
      <c r="B14" s="19" t="s">
        <v>16</v>
      </c>
      <c r="C14" s="13" t="s">
        <v>12</v>
      </c>
      <c r="D14" s="21">
        <f>&amp;apos;[2]LCMS VALUATION&amp;apos;!G24</f>
      </c>
      <c r="E14" s="11">
        <f>&amp;apos;[3]LCMS VALUATION&amp;apos;!$H$24</f>
      </c>
      <c r="F14" s="1"/>
      <c r="G14" s="17">
        <f>E14</f>
      </c>
      <c r="H14" s="1"/>
      <c r="I14" s="1"/>
    </row>
    <row x14ac:dyDescent="0.25" r="15" customHeight="1" ht="17.25">
      <c r="A15" s="12">
        <v>11</v>
      </c>
      <c r="B15" s="19" t="s">
        <v>16</v>
      </c>
      <c r="C15" s="13" t="s">
        <v>14</v>
      </c>
      <c r="D15" s="21">
        <f>&amp;apos;[2]LCMS VALUATION&amp;apos;!I24</f>
      </c>
      <c r="E15" s="11">
        <f>&amp;apos;[3]LCMS VALUATION&amp;apos;!$J$24</f>
      </c>
      <c r="F15" s="1"/>
      <c r="G15" s="1"/>
      <c r="H15" s="17">
        <f>E15</f>
      </c>
      <c r="I15" s="1"/>
    </row>
    <row x14ac:dyDescent="0.25" r="16" customHeight="1" ht="17.25">
      <c r="A16" s="12">
        <v>12</v>
      </c>
      <c r="B16" s="19" t="s">
        <v>17</v>
      </c>
      <c r="C16" s="13" t="s">
        <v>12</v>
      </c>
      <c r="D16" s="21">
        <f>&amp;apos;[2]LCMS VALUATION&amp;apos;!G32</f>
      </c>
      <c r="E16" s="11">
        <f>&amp;apos;[3]LCMS VALUATION&amp;apos;!$H$32</f>
      </c>
      <c r="F16" s="1"/>
      <c r="G16" s="17">
        <f>E16</f>
      </c>
      <c r="H16" s="1"/>
      <c r="I16" s="1"/>
    </row>
    <row x14ac:dyDescent="0.25" r="17" customHeight="1" ht="17.25">
      <c r="A17" s="12">
        <v>13</v>
      </c>
      <c r="B17" s="19" t="s">
        <v>18</v>
      </c>
      <c r="C17" s="13" t="s">
        <v>12</v>
      </c>
      <c r="D17" s="21">
        <f>&amp;apos;[2]LCMS VALUATION&amp;apos;!G38</f>
      </c>
      <c r="E17" s="11">
        <f>&amp;apos;[3]LCMS VALUATION&amp;apos;!$H$38</f>
      </c>
      <c r="F17" s="1"/>
      <c r="G17" s="17">
        <f>E17</f>
      </c>
      <c r="H17" s="1"/>
      <c r="I17" s="1"/>
    </row>
    <row x14ac:dyDescent="0.25" r="18" customHeight="1" ht="17.25">
      <c r="A18" s="12">
        <v>14</v>
      </c>
      <c r="B18" s="13" t="s">
        <v>19</v>
      </c>
      <c r="C18" s="13" t="s">
        <v>12</v>
      </c>
      <c r="D18" s="23">
        <f>&amp;apos;[2]LCMS VALUATION&amp;apos;!G44</f>
      </c>
      <c r="E18" s="24">
        <f>&amp;apos;[3]LCMS VALUATION&amp;apos;!$H$44</f>
      </c>
      <c r="F18" s="1"/>
      <c r="G18" s="16">
        <f>E18</f>
      </c>
      <c r="H18" s="1"/>
      <c r="I18" s="1"/>
    </row>
    <row x14ac:dyDescent="0.25" r="19" customHeight="1" ht="17.25">
      <c r="A19" s="12">
        <v>15</v>
      </c>
      <c r="B19" s="13" t="s">
        <v>20</v>
      </c>
      <c r="C19" s="13" t="s">
        <v>11</v>
      </c>
      <c r="D19" s="25">
        <f>&amp;apos;[2]LCMS VALUATION&amp;apos;!E49</f>
      </c>
      <c r="E19" s="26">
        <f>&amp;apos;[3]LCMS VALUATION&amp;apos;!$F$49</f>
      </c>
      <c r="F19" s="17">
        <f>E19</f>
      </c>
      <c r="G19" s="1"/>
      <c r="H19" s="1"/>
      <c r="I19" s="1"/>
    </row>
    <row x14ac:dyDescent="0.25" r="20" customHeight="1" ht="17.25">
      <c r="A20" s="12">
        <v>16</v>
      </c>
      <c r="B20" s="13" t="s">
        <v>20</v>
      </c>
      <c r="C20" s="13" t="s">
        <v>14</v>
      </c>
      <c r="D20" s="25">
        <f>&amp;apos;[2]LCMS VALUATION&amp;apos;!I49</f>
      </c>
      <c r="E20" s="26">
        <f>&amp;apos;[3]LCMS VALUATION&amp;apos;!$J$49</f>
      </c>
      <c r="F20" s="1"/>
      <c r="G20" s="1"/>
      <c r="H20" s="17">
        <f>E20</f>
      </c>
      <c r="I20" s="1"/>
    </row>
    <row x14ac:dyDescent="0.25" r="21" customHeight="1" ht="17.25">
      <c r="A21" s="12">
        <v>17</v>
      </c>
      <c r="B21" s="13" t="s">
        <v>21</v>
      </c>
      <c r="C21" s="13" t="s">
        <v>11</v>
      </c>
      <c r="D21" s="25">
        <f>&amp;apos;[2]LCMS VALUATION&amp;apos;!E55</f>
      </c>
      <c r="E21" s="24">
        <f>&amp;apos;[3]LCMS VALUATION&amp;apos;!$F$55</f>
      </c>
      <c r="F21" s="17">
        <f>E21</f>
      </c>
      <c r="G21" s="1"/>
      <c r="H21" s="1"/>
      <c r="I21" s="1"/>
    </row>
    <row x14ac:dyDescent="0.25" r="22" customHeight="1" ht="17.25">
      <c r="A22" s="12">
        <v>18</v>
      </c>
      <c r="B22" s="13" t="s">
        <v>21</v>
      </c>
      <c r="C22" s="13" t="s">
        <v>14</v>
      </c>
      <c r="D22" s="25">
        <f>&amp;apos;[2]LCMS VALUATION&amp;apos;!I55</f>
      </c>
      <c r="E22" s="26">
        <f>&amp;apos;[3]LCMS VALUATION&amp;apos;!$J$55</f>
      </c>
      <c r="F22" s="1"/>
      <c r="G22" s="1"/>
      <c r="H22" s="17">
        <f>E22</f>
      </c>
      <c r="I22" s="1"/>
    </row>
    <row x14ac:dyDescent="0.25" r="23" customHeight="1" ht="17.25">
      <c r="A23" s="12">
        <v>19</v>
      </c>
      <c r="B23" s="13" t="s">
        <v>22</v>
      </c>
      <c r="C23" s="13" t="s">
        <v>14</v>
      </c>
      <c r="D23" s="25">
        <f>&amp;apos;[3]LCMS VALUATION&amp;apos;!$I$59</f>
      </c>
      <c r="E23" s="26">
        <f>&amp;apos;[3]LCMS VALUATION&amp;apos;!$J$59</f>
      </c>
      <c r="F23" s="1"/>
      <c r="G23" s="1"/>
      <c r="H23" s="17">
        <f>E23</f>
      </c>
      <c r="I23" s="1"/>
    </row>
    <row x14ac:dyDescent="0.25" r="24" customHeight="1" ht="17.25">
      <c r="A24" s="12">
        <v>20</v>
      </c>
      <c r="B24" s="13" t="s">
        <v>23</v>
      </c>
      <c r="C24" s="13" t="s">
        <v>11</v>
      </c>
      <c r="D24" s="25">
        <f>&amp;apos;[2]LCMS VALUATION&amp;apos;!E64</f>
      </c>
      <c r="E24" s="26">
        <f>&amp;apos;[3]LCMS VALUATION&amp;apos;!$F$64</f>
      </c>
      <c r="F24" s="17">
        <f>E24</f>
      </c>
      <c r="G24" s="1"/>
      <c r="H24" s="1"/>
      <c r="I24" s="1"/>
    </row>
    <row x14ac:dyDescent="0.25" r="25" customHeight="1" ht="17.25">
      <c r="A25" s="12">
        <v>21</v>
      </c>
      <c r="B25" s="13" t="s">
        <v>23</v>
      </c>
      <c r="C25" s="13" t="s">
        <v>12</v>
      </c>
      <c r="D25" s="25">
        <f>&amp;apos;[2]LCMS VALUATION&amp;apos;!G64</f>
      </c>
      <c r="E25" s="26">
        <f>&amp;apos;[3]LCMS VALUATION&amp;apos;!$H$64</f>
      </c>
      <c r="F25" s="1"/>
      <c r="G25" s="17">
        <f>E25</f>
      </c>
      <c r="H25" s="1"/>
      <c r="I25" s="1"/>
    </row>
    <row x14ac:dyDescent="0.25" r="26" customHeight="1" ht="17.25">
      <c r="A26" s="12">
        <v>22</v>
      </c>
      <c r="B26" s="13" t="s">
        <v>23</v>
      </c>
      <c r="C26" s="13" t="s">
        <v>14</v>
      </c>
      <c r="D26" s="25">
        <f>&amp;apos;[2]LCMS VALUATION&amp;apos;!I64</f>
      </c>
      <c r="E26" s="26">
        <f>&amp;apos;[3]LCMS VALUATION&amp;apos;!$J$64</f>
      </c>
      <c r="F26" s="1"/>
      <c r="G26" s="1"/>
      <c r="H26" s="17">
        <f>E26</f>
      </c>
      <c r="I26" s="1"/>
    </row>
    <row x14ac:dyDescent="0.25" r="27" customHeight="1" ht="17.25">
      <c r="A27" s="12">
        <v>23</v>
      </c>
      <c r="B27" s="13" t="s">
        <v>24</v>
      </c>
      <c r="C27" s="13" t="s">
        <v>11</v>
      </c>
      <c r="D27" s="25">
        <f>&amp;apos;[2]LCMS VALUATION&amp;apos;!E69</f>
      </c>
      <c r="E27" s="26">
        <f>&amp;apos;[3]LCMS VALUATION&amp;apos;!$F$69</f>
      </c>
      <c r="F27" s="17">
        <f>E27</f>
      </c>
      <c r="G27" s="1"/>
      <c r="H27" s="1"/>
      <c r="I27" s="1"/>
    </row>
    <row x14ac:dyDescent="0.25" r="28" customHeight="1" ht="17.25">
      <c r="A28" s="12">
        <v>24</v>
      </c>
      <c r="B28" s="13" t="s">
        <v>24</v>
      </c>
      <c r="C28" s="13" t="s">
        <v>14</v>
      </c>
      <c r="D28" s="25">
        <f>&amp;apos;[2]LCMS VALUATION&amp;apos;!I69</f>
      </c>
      <c r="E28" s="26">
        <f>&amp;apos;[3]LCMS VALUATION&amp;apos;!$J$69</f>
      </c>
      <c r="F28" s="1"/>
      <c r="G28" s="1"/>
      <c r="H28" s="17">
        <f>E28</f>
      </c>
      <c r="I28" s="1"/>
    </row>
    <row x14ac:dyDescent="0.25" r="29" customHeight="1" ht="17.25">
      <c r="A29" s="12">
        <v>25</v>
      </c>
      <c r="B29" s="13" t="s">
        <v>25</v>
      </c>
      <c r="C29" s="13" t="s">
        <v>11</v>
      </c>
      <c r="D29" s="25">
        <f>&amp;apos;[2]LCMS VALUATION&amp;apos;!E77</f>
      </c>
      <c r="E29" s="26">
        <f>&amp;apos;[3]LCMS VALUATION&amp;apos;!$F$77</f>
      </c>
      <c r="F29" s="17">
        <f>E29</f>
      </c>
      <c r="G29" s="1"/>
      <c r="H29" s="1"/>
      <c r="I29" s="1"/>
    </row>
    <row x14ac:dyDescent="0.25" r="30" customHeight="1" ht="17.25">
      <c r="A30" s="12">
        <v>26</v>
      </c>
      <c r="B30" s="13" t="s">
        <v>25</v>
      </c>
      <c r="C30" s="13" t="s">
        <v>12</v>
      </c>
      <c r="D30" s="25">
        <v>7</v>
      </c>
      <c r="E30" s="24">
        <f>&amp;apos;[1]LCMS VALUATION&amp;apos;!$H$77</f>
      </c>
      <c r="F30" s="1"/>
      <c r="G30" s="17">
        <f>E30</f>
      </c>
      <c r="H30" s="1"/>
      <c r="I30" s="1"/>
    </row>
    <row x14ac:dyDescent="0.25" r="31" customHeight="1" ht="17.25">
      <c r="A31" s="12">
        <v>27</v>
      </c>
      <c r="B31" s="13" t="s">
        <v>25</v>
      </c>
      <c r="C31" s="13" t="s">
        <v>14</v>
      </c>
      <c r="D31" s="25">
        <v>1</v>
      </c>
      <c r="E31" s="26">
        <f>&amp;apos;[1]LCMS VALUATION&amp;apos;!$J$77</f>
      </c>
      <c r="F31" s="1"/>
      <c r="G31" s="1"/>
      <c r="H31" s="17">
        <f>E31</f>
      </c>
      <c r="I31" s="1"/>
    </row>
    <row x14ac:dyDescent="0.25" r="32" customHeight="1" ht="17.25">
      <c r="A32" s="12">
        <v>28</v>
      </c>
      <c r="B32" s="13" t="s">
        <v>26</v>
      </c>
      <c r="C32" s="13" t="s">
        <v>11</v>
      </c>
      <c r="D32" s="25">
        <f>&amp;apos;[2]LCMS VALUATION&amp;apos;!E83</f>
      </c>
      <c r="E32" s="27">
        <f>&amp;apos;[3]LCMS VALUATION&amp;apos;!$F$83</f>
      </c>
      <c r="F32" s="16">
        <f>E32</f>
      </c>
      <c r="G32" s="1"/>
      <c r="H32" s="1"/>
      <c r="I32" s="1"/>
    </row>
    <row x14ac:dyDescent="0.25" r="33" customHeight="1" ht="17.25">
      <c r="A33" s="12">
        <v>29</v>
      </c>
      <c r="B33" s="13" t="s">
        <v>26</v>
      </c>
      <c r="C33" s="13" t="s">
        <v>12</v>
      </c>
      <c r="D33" s="25">
        <f>&amp;apos;[2]LCMS VALUATION&amp;apos;!G83</f>
      </c>
      <c r="E33" s="27">
        <f>&amp;apos;[3]LCMS VALUATION&amp;apos;!$H$83</f>
      </c>
      <c r="F33" s="1"/>
      <c r="G33" s="16">
        <f>E33</f>
      </c>
      <c r="H33" s="1"/>
      <c r="I33" s="1"/>
    </row>
    <row x14ac:dyDescent="0.25" r="34" customHeight="1" ht="17.25">
      <c r="A34" s="12">
        <v>30</v>
      </c>
      <c r="B34" s="13" t="s">
        <v>27</v>
      </c>
      <c r="C34" s="13" t="s">
        <v>12</v>
      </c>
      <c r="D34" s="23">
        <f>&amp;apos;[2]LCMS VALUATION&amp;apos;!G90</f>
      </c>
      <c r="E34" s="24">
        <f>&amp;apos;[3]LCMS VALUATION&amp;apos;!$H$90</f>
      </c>
      <c r="F34" s="1"/>
      <c r="G34" s="17">
        <f>E34</f>
      </c>
      <c r="H34" s="1"/>
      <c r="I34" s="1"/>
    </row>
    <row x14ac:dyDescent="0.25" r="35" customHeight="1" ht="17.25">
      <c r="A35" s="12">
        <v>31</v>
      </c>
      <c r="B35" s="13" t="s">
        <v>27</v>
      </c>
      <c r="C35" s="13" t="s">
        <v>14</v>
      </c>
      <c r="D35" s="25">
        <f>&amp;apos;[2]LCMS VALUATION&amp;apos;!I90</f>
      </c>
      <c r="E35" s="26">
        <f>&amp;apos;[3]LCMS VALUATION&amp;apos;!$J$90</f>
      </c>
      <c r="F35" s="1"/>
      <c r="G35" s="1"/>
      <c r="H35" s="17">
        <f>E35</f>
      </c>
      <c r="I35" s="1"/>
    </row>
    <row x14ac:dyDescent="0.25" r="36" customHeight="1" ht="17.25">
      <c r="A36" s="12">
        <v>32</v>
      </c>
      <c r="B36" s="13" t="s">
        <v>28</v>
      </c>
      <c r="C36" s="13" t="s">
        <v>14</v>
      </c>
      <c r="D36" s="25">
        <f>&amp;apos;[1]LCMS VALUATION&amp;apos;!I96</f>
      </c>
      <c r="E36" s="25">
        <f>&amp;apos;[1]LCMS VALUATION&amp;apos;!J96</f>
      </c>
      <c r="F36" s="1"/>
      <c r="G36" s="1"/>
      <c r="H36" s="17">
        <f>E36</f>
      </c>
      <c r="I36" s="1"/>
    </row>
    <row x14ac:dyDescent="0.25" r="37" customHeight="1" ht="17.25">
      <c r="A37" s="12">
        <v>33</v>
      </c>
      <c r="B37" s="13" t="s">
        <v>28</v>
      </c>
      <c r="C37" s="13" t="s">
        <v>12</v>
      </c>
      <c r="D37" s="25">
        <f>&amp;apos;[1]LCMS VALUATION&amp;apos;!G96</f>
      </c>
      <c r="E37" s="25">
        <f>&amp;apos;[1]LCMS VALUATION&amp;apos;!H96</f>
      </c>
      <c r="F37" s="1"/>
      <c r="G37" s="17">
        <f>E37</f>
      </c>
      <c r="H37" s="1"/>
      <c r="I37" s="1"/>
    </row>
    <row x14ac:dyDescent="0.25" r="38" customHeight="1" ht="17.25">
      <c r="A38" s="12">
        <v>34</v>
      </c>
      <c r="B38" s="13" t="s">
        <v>29</v>
      </c>
      <c r="C38" s="13" t="s">
        <v>12</v>
      </c>
      <c r="D38" s="25">
        <f>&amp;apos;[2]LCMS VALUATION&amp;apos;!G98</f>
      </c>
      <c r="E38" s="26">
        <f>&amp;apos;[3]LCMS VALUATION&amp;apos;!$H$98</f>
      </c>
      <c r="F38" s="1"/>
      <c r="G38" s="17">
        <f>E38</f>
      </c>
      <c r="H38" s="1"/>
      <c r="I38" s="1"/>
    </row>
    <row x14ac:dyDescent="0.25" r="39" customHeight="1" ht="17.25">
      <c r="A39" s="12">
        <v>35</v>
      </c>
      <c r="B39" s="13" t="s">
        <v>30</v>
      </c>
      <c r="C39" s="13" t="s">
        <v>14</v>
      </c>
      <c r="D39" s="25">
        <f>&amp;apos;[2]LCMS VALUATION&amp;apos;!I112</f>
      </c>
      <c r="E39" s="27">
        <f>&amp;apos;[3]LCMS VALUATION&amp;apos;!$H$112</f>
      </c>
      <c r="F39" s="1"/>
      <c r="G39" s="1"/>
      <c r="H39" s="16">
        <f>E39</f>
      </c>
      <c r="I39" s="1"/>
    </row>
    <row x14ac:dyDescent="0.25" r="40" customHeight="1" ht="17.25">
      <c r="A40" s="12">
        <v>36</v>
      </c>
      <c r="B40" s="13" t="s">
        <v>30</v>
      </c>
      <c r="C40" s="13" t="s">
        <v>12</v>
      </c>
      <c r="D40" s="25">
        <f>&amp;apos;[2]LCMS VALUATION&amp;apos;!G112</f>
      </c>
      <c r="E40" s="27">
        <f>&amp;apos;[3]LCMS VALUATION&amp;apos;!$J$112</f>
      </c>
      <c r="F40" s="1"/>
      <c r="G40" s="16">
        <f>E40</f>
      </c>
      <c r="H40" s="1"/>
      <c r="I40" s="1"/>
    </row>
    <row x14ac:dyDescent="0.25" r="41" customHeight="1" ht="17.25">
      <c r="A41" s="12">
        <v>37</v>
      </c>
      <c r="B41" s="13" t="s">
        <v>31</v>
      </c>
      <c r="C41" s="13" t="s">
        <v>14</v>
      </c>
      <c r="D41" s="25">
        <f>&amp;apos;[2]LCMS VALUATION&amp;apos;!I119</f>
      </c>
      <c r="E41" s="26">
        <f>&amp;apos;[3]LCMS VALUATION&amp;apos;!$J$119</f>
      </c>
      <c r="F41" s="1"/>
      <c r="G41" s="1"/>
      <c r="H41" s="17">
        <f>E41</f>
      </c>
      <c r="I41" s="1"/>
    </row>
    <row x14ac:dyDescent="0.25" r="42" customHeight="1" ht="17.25">
      <c r="A42" s="12">
        <v>38</v>
      </c>
      <c r="B42" s="13" t="s">
        <v>32</v>
      </c>
      <c r="C42" s="13" t="s">
        <v>14</v>
      </c>
      <c r="D42" s="25">
        <f>&amp;apos;[2]LCMS VALUATION&amp;apos;!I126</f>
      </c>
      <c r="E42" s="26">
        <f>&amp;apos;[3]LCMS VALUATION&amp;apos;!$J$126</f>
      </c>
      <c r="F42" s="1"/>
      <c r="G42" s="1"/>
      <c r="H42" s="17">
        <f>E42</f>
      </c>
      <c r="I42" s="1"/>
    </row>
    <row x14ac:dyDescent="0.25" r="43" customHeight="1" ht="17.25">
      <c r="A43" s="12">
        <v>39</v>
      </c>
      <c r="B43" s="13" t="s">
        <v>31</v>
      </c>
      <c r="C43" s="13" t="s">
        <v>12</v>
      </c>
      <c r="D43" s="25">
        <f>&amp;apos;[2]LCMS VALUATION&amp;apos;!G119</f>
      </c>
      <c r="E43" s="26">
        <f>&amp;apos;[3]LCMS VALUATION&amp;apos;!$H$119</f>
      </c>
      <c r="F43" s="1"/>
      <c r="G43" s="17">
        <f>E43</f>
      </c>
      <c r="H43" s="1"/>
      <c r="I43" s="1"/>
    </row>
    <row x14ac:dyDescent="0.25" r="44" customHeight="1" ht="17.25">
      <c r="A44" s="12">
        <v>40</v>
      </c>
      <c r="B44" s="13" t="s">
        <v>32</v>
      </c>
      <c r="C44" s="13" t="s">
        <v>12</v>
      </c>
      <c r="D44" s="25">
        <f>&amp;apos;[2]LCMS VALUATION&amp;apos;!G126</f>
      </c>
      <c r="E44" s="26">
        <f>&amp;apos;[3]LCMS VALUATION&amp;apos;!$H$126</f>
      </c>
      <c r="F44" s="1"/>
      <c r="G44" s="17">
        <f>E44</f>
      </c>
      <c r="H44" s="1"/>
      <c r="I44" s="1"/>
    </row>
    <row x14ac:dyDescent="0.25" r="45" customHeight="1" ht="17.25">
      <c r="A45" s="12">
        <v>41</v>
      </c>
      <c r="B45" s="13" t="s">
        <v>32</v>
      </c>
      <c r="C45" s="13" t="s">
        <v>11</v>
      </c>
      <c r="D45" s="25">
        <f>&amp;apos;[2]LCMS VALUATION&amp;apos;!E126</f>
      </c>
      <c r="E45" s="26">
        <f>&amp;apos;[3]LCMS VALUATION&amp;apos;!$F$126</f>
      </c>
      <c r="F45" s="17">
        <f>E45</f>
      </c>
      <c r="G45" s="1"/>
      <c r="H45" s="1"/>
      <c r="I45" s="1"/>
    </row>
    <row x14ac:dyDescent="0.25" r="46" customHeight="1" ht="17.25">
      <c r="A46" s="12">
        <v>42</v>
      </c>
      <c r="B46" s="13" t="s">
        <v>31</v>
      </c>
      <c r="C46" s="13" t="s">
        <v>11</v>
      </c>
      <c r="D46" s="25">
        <f>&amp;apos;[2]LCMS VALUATION&amp;apos;!E119</f>
      </c>
      <c r="E46" s="26">
        <f>&amp;apos;[3]LCMS VALUATION&amp;apos;!$F$119</f>
      </c>
      <c r="F46" s="17">
        <f>E46</f>
      </c>
      <c r="G46" s="1"/>
      <c r="H46" s="1"/>
      <c r="I46" s="1"/>
    </row>
    <row x14ac:dyDescent="0.25" r="47" customHeight="1" ht="17.25">
      <c r="A47" s="12">
        <v>43</v>
      </c>
      <c r="B47" s="13" t="s">
        <v>31</v>
      </c>
      <c r="C47" s="13" t="s">
        <v>33</v>
      </c>
      <c r="D47" s="25">
        <f>&amp;apos;[2]LCMS VALUATION&amp;apos;!K119</f>
      </c>
      <c r="E47" s="26">
        <f>&amp;apos;[3]LCMS VALUATION&amp;apos;!$L$119</f>
      </c>
      <c r="F47" s="1"/>
      <c r="G47" s="1"/>
      <c r="H47" s="1"/>
      <c r="I47" s="17">
        <f>E47</f>
      </c>
    </row>
    <row x14ac:dyDescent="0.25" r="48" customHeight="1" ht="17.25">
      <c r="A48" s="12">
        <v>44</v>
      </c>
      <c r="B48" s="13" t="s">
        <v>32</v>
      </c>
      <c r="C48" s="13" t="s">
        <v>34</v>
      </c>
      <c r="D48" s="25">
        <f>&amp;apos;[2]LCMS VALUATION&amp;apos;!K126</f>
      </c>
      <c r="E48" s="26">
        <f>&amp;apos;[3]LCMS VALUATION&amp;apos;!$L$126</f>
      </c>
      <c r="F48" s="1"/>
      <c r="G48" s="1"/>
      <c r="H48" s="1"/>
      <c r="I48" s="17">
        <f>E48</f>
      </c>
    </row>
    <row x14ac:dyDescent="0.25" r="49" customHeight="1" ht="17.25">
      <c r="A49" s="12">
        <v>45</v>
      </c>
      <c r="B49" s="13" t="s">
        <v>35</v>
      </c>
      <c r="C49" s="13" t="s">
        <v>14</v>
      </c>
      <c r="D49" s="25">
        <f>&amp;apos;[2]LCMS VALUATION&amp;apos;!I128</f>
      </c>
      <c r="E49" s="26">
        <f>&amp;apos;[3]LCMS VALUATION&amp;apos;!$J$128</f>
      </c>
      <c r="F49" s="1"/>
      <c r="G49" s="1"/>
      <c r="H49" s="17">
        <f>E49</f>
      </c>
      <c r="I49" s="1"/>
    </row>
    <row x14ac:dyDescent="0.25" r="50" customHeight="1" ht="17.25">
      <c r="A50" s="12">
        <v>46</v>
      </c>
      <c r="B50" s="13" t="s">
        <v>36</v>
      </c>
      <c r="C50" s="13" t="s">
        <v>14</v>
      </c>
      <c r="D50" s="25">
        <f>&amp;apos;[2]LCMS VALUATION&amp;apos;!I130</f>
      </c>
      <c r="E50" s="26">
        <f>&amp;apos;[3]LCMS VALUATION&amp;apos;!$J$130</f>
      </c>
      <c r="F50" s="1"/>
      <c r="G50" s="1"/>
      <c r="H50" s="17">
        <f>E50</f>
      </c>
      <c r="I50" s="1"/>
    </row>
    <row x14ac:dyDescent="0.25" r="51" customHeight="1" ht="17.25">
      <c r="A51" s="12">
        <v>47</v>
      </c>
      <c r="B51" s="13" t="s">
        <v>35</v>
      </c>
      <c r="C51" s="13" t="s">
        <v>12</v>
      </c>
      <c r="D51" s="25">
        <f>&amp;apos;[2]LCMS VALUATION&amp;apos;!G128</f>
      </c>
      <c r="E51" s="26">
        <f>&amp;apos;[3]LCMS VALUATION&amp;apos;!$H$128</f>
      </c>
      <c r="F51" s="1"/>
      <c r="G51" s="17">
        <f>E51</f>
      </c>
      <c r="H51" s="1"/>
      <c r="I51" s="1"/>
    </row>
    <row x14ac:dyDescent="0.25" r="52" customHeight="1" ht="17.25">
      <c r="A52" s="12">
        <v>48</v>
      </c>
      <c r="B52" s="13" t="s">
        <v>36</v>
      </c>
      <c r="C52" s="13" t="s">
        <v>12</v>
      </c>
      <c r="D52" s="25">
        <f>&amp;apos;[2]LCMS VALUATION&amp;apos;!G130</f>
      </c>
      <c r="E52" s="26">
        <f>&amp;apos;[3]LCMS VALUATION&amp;apos;!$H$130</f>
      </c>
      <c r="F52" s="1"/>
      <c r="G52" s="17">
        <f>E52</f>
      </c>
      <c r="H52" s="1"/>
      <c r="I52" s="1"/>
    </row>
    <row x14ac:dyDescent="0.25" r="53" customHeight="1" ht="17.25">
      <c r="A53" s="12">
        <v>49</v>
      </c>
      <c r="B53" s="13" t="s">
        <v>35</v>
      </c>
      <c r="C53" s="13" t="s">
        <v>11</v>
      </c>
      <c r="D53" s="25">
        <f>&amp;apos;[2]LCMS VALUATION&amp;apos;!E128</f>
      </c>
      <c r="E53" s="26">
        <f>&amp;apos;[3]LCMS VALUATION&amp;apos;!$F$128</f>
      </c>
      <c r="F53" s="17">
        <f>E53</f>
      </c>
      <c r="G53" s="1"/>
      <c r="H53" s="1"/>
      <c r="I53" s="1"/>
    </row>
    <row x14ac:dyDescent="0.25" r="54" customHeight="1" ht="17.25">
      <c r="A54" s="28">
        <v>50</v>
      </c>
      <c r="B54" s="13" t="s">
        <v>36</v>
      </c>
      <c r="C54" s="13" t="s">
        <v>11</v>
      </c>
      <c r="D54" s="29">
        <f>&amp;apos;[2]LCMS VALUATION&amp;apos;!E130</f>
      </c>
      <c r="E54" s="30">
        <f>&amp;apos;[3]LCMS VALUATION&amp;apos;!$F$130</f>
      </c>
      <c r="F54" s="17">
        <f>E54</f>
      </c>
      <c r="G54" s="1"/>
      <c r="H54" s="1"/>
      <c r="I54" s="1"/>
    </row>
    <row x14ac:dyDescent="0.25" r="55" customHeight="1" ht="17.25">
      <c r="A55" s="1"/>
      <c r="B55" s="31"/>
      <c r="C55" s="31"/>
      <c r="D55" s="32" t="s">
        <v>37</v>
      </c>
      <c r="E55" s="33">
        <f>SUM(E5:E54)</f>
      </c>
      <c r="F55" s="33">
        <f>SUM(F5:F54)</f>
      </c>
      <c r="G55" s="33">
        <f>SUM(G5:G54)</f>
      </c>
      <c r="H55" s="33">
        <f>SUM(H5:H54)</f>
      </c>
      <c r="I55" s="33">
        <f>SUM(I5:I54)</f>
      </c>
    </row>
    <row x14ac:dyDescent="0.25" r="56" customHeight="1" ht="17.25">
      <c r="A56" s="34"/>
      <c r="B56" s="35"/>
      <c r="C56" s="35"/>
      <c r="D56" s="34"/>
      <c r="E56" s="36"/>
      <c r="F56" s="1"/>
      <c r="G56" s="1"/>
      <c r="H56" s="1"/>
      <c r="I56" s="1"/>
    </row>
    <row x14ac:dyDescent="0.25" r="57" customHeight="1" ht="17.25">
      <c r="A57" s="36">
        <v>15</v>
      </c>
      <c r="B57" s="35" t="s">
        <v>38</v>
      </c>
      <c r="C57" s="35" t="s">
        <v>39</v>
      </c>
      <c r="D57" s="37" t="s">
        <v>40</v>
      </c>
      <c r="E57" s="36"/>
      <c r="F57" s="1"/>
      <c r="G57" s="1"/>
      <c r="H57" s="1"/>
      <c r="I57" s="1"/>
    </row>
    <row x14ac:dyDescent="0.25" r="58" customHeight="1" ht="17.25">
      <c r="A58" s="34"/>
      <c r="B58" s="35" t="s">
        <v>41</v>
      </c>
      <c r="C58" s="38" t="s">
        <v>42</v>
      </c>
      <c r="D58" s="34" t="s">
        <v>42</v>
      </c>
      <c r="E58" s="36"/>
      <c r="F58" s="1"/>
      <c r="G58" s="1"/>
      <c r="H58" s="1"/>
      <c r="I58" s="1"/>
    </row>
    <row x14ac:dyDescent="0.25" r="59" customHeight="1" ht="17.25">
      <c r="A59" s="34"/>
      <c r="B59" s="35" t="s">
        <v>43</v>
      </c>
      <c r="C59" s="38" t="s">
        <v>42</v>
      </c>
      <c r="D59" s="34" t="s">
        <v>42</v>
      </c>
      <c r="E59" s="36"/>
      <c r="F59" s="1"/>
      <c r="G59" s="1"/>
      <c r="H59" s="1"/>
      <c r="I59" s="1"/>
    </row>
    <row x14ac:dyDescent="0.25" r="60" customHeight="1" ht="17.25">
      <c r="A60" s="34"/>
      <c r="B60" s="35" t="s">
        <v>44</v>
      </c>
      <c r="C60" s="38" t="s">
        <v>42</v>
      </c>
      <c r="D60" s="34" t="s">
        <v>42</v>
      </c>
      <c r="E60" s="36"/>
      <c r="F60" s="1"/>
      <c r="G60" s="1"/>
      <c r="H60" s="1"/>
      <c r="I60" s="1"/>
    </row>
    <row x14ac:dyDescent="0.25" r="61" customHeight="1" ht="17.25">
      <c r="A61" s="34"/>
      <c r="B61" s="35"/>
      <c r="C61" s="35"/>
      <c r="D61" s="37"/>
      <c r="E61" s="36"/>
      <c r="F61" s="1"/>
      <c r="G61" s="1"/>
      <c r="H61" s="1"/>
      <c r="I61" s="1"/>
    </row>
    <row x14ac:dyDescent="0.25" r="62" customHeight="1" ht="17.25">
      <c r="A62" s="34"/>
      <c r="B62" s="35" t="s">
        <v>45</v>
      </c>
      <c r="C62" s="38" t="s">
        <v>42</v>
      </c>
      <c r="D62" s="34" t="s">
        <v>42</v>
      </c>
      <c r="E62" s="36"/>
      <c r="F62" s="1"/>
      <c r="G62" s="1"/>
      <c r="H62" s="1"/>
      <c r="I62" s="1"/>
    </row>
    <row x14ac:dyDescent="0.25" r="63" customHeight="1" ht="17.25">
      <c r="A63" s="34"/>
      <c r="B63" s="35" t="s">
        <v>46</v>
      </c>
      <c r="C63" s="38" t="s">
        <v>42</v>
      </c>
      <c r="D63" s="34" t="s">
        <v>42</v>
      </c>
      <c r="E63" s="36"/>
      <c r="F63" s="1"/>
      <c r="G63" s="1"/>
      <c r="H63" s="1"/>
      <c r="I63" s="1"/>
    </row>
    <row x14ac:dyDescent="0.25" r="64" customHeight="1" ht="17.25">
      <c r="A64" s="34"/>
      <c r="B64" s="35" t="s">
        <v>47</v>
      </c>
      <c r="C64" s="38" t="s">
        <v>42</v>
      </c>
      <c r="D64" s="34" t="s">
        <v>42</v>
      </c>
      <c r="E64" s="36"/>
      <c r="F64" s="1"/>
      <c r="G64" s="1"/>
      <c r="H64" s="1"/>
      <c r="I64" s="1"/>
    </row>
    <row x14ac:dyDescent="0.25" r="65" customHeight="1" ht="17.25">
      <c r="A65" s="34"/>
      <c r="B65" s="35"/>
      <c r="C65" s="35"/>
      <c r="D65" s="34"/>
      <c r="E65" s="36"/>
      <c r="F65" s="1"/>
      <c r="G65" s="1"/>
      <c r="H65" s="1"/>
      <c r="I65" s="1"/>
    </row>
    <row x14ac:dyDescent="0.25" r="66" customHeight="1" ht="17.25">
      <c r="A66" s="34"/>
      <c r="B66" s="35" t="s">
        <v>48</v>
      </c>
      <c r="C66" s="38" t="s">
        <v>42</v>
      </c>
      <c r="D66" s="34"/>
      <c r="E66" s="36"/>
      <c r="F66" s="1"/>
      <c r="G66" s="1"/>
      <c r="H66" s="1"/>
      <c r="I66" s="1"/>
    </row>
    <row x14ac:dyDescent="0.25" r="67" customHeight="1" ht="17.25">
      <c r="A67" s="1"/>
      <c r="B67" s="5"/>
      <c r="C67" s="5"/>
      <c r="D67" s="1"/>
      <c r="E67" s="1"/>
      <c r="F67" s="1"/>
      <c r="G67" s="1"/>
      <c r="H67" s="1"/>
      <c r="I67" s="1"/>
    </row>
    <row x14ac:dyDescent="0.25" r="68" customHeight="1" ht="17.25">
      <c r="A68" s="1"/>
      <c r="B68" s="5"/>
      <c r="C68" s="5"/>
      <c r="D68" s="16"/>
      <c r="E68" s="1"/>
      <c r="F68" s="1"/>
      <c r="G68" s="1"/>
      <c r="H68" s="1"/>
      <c r="I68" s="1"/>
    </row>
    <row x14ac:dyDescent="0.25" r="69" customHeight="1" ht="17.25">
      <c r="A69" s="1"/>
      <c r="B69" s="5"/>
      <c r="C69" s="5"/>
      <c r="D69" s="16"/>
      <c r="E69" s="1"/>
      <c r="F69" s="1"/>
      <c r="G69" s="1"/>
      <c r="H69" s="1"/>
      <c r="I69" s="1"/>
    </row>
    <row x14ac:dyDescent="0.25" r="70" customHeight="1" ht="17.25">
      <c r="A70" s="1"/>
      <c r="B70" s="5"/>
      <c r="C70" s="5"/>
      <c r="D70" s="16"/>
      <c r="E70" s="1"/>
      <c r="F70" s="1"/>
      <c r="G70" s="1"/>
      <c r="H70" s="1"/>
      <c r="I70" s="1"/>
    </row>
    <row x14ac:dyDescent="0.25" r="71" customHeight="1" ht="17.25">
      <c r="A71" s="1"/>
      <c r="B71" s="5"/>
      <c r="C71" s="5"/>
      <c r="D71" s="16"/>
      <c r="E71" s="1"/>
      <c r="F71" s="1"/>
      <c r="G71" s="1"/>
      <c r="H71" s="1"/>
      <c r="I71" s="1"/>
    </row>
    <row x14ac:dyDescent="0.25" r="72" customHeight="1" ht="17.25">
      <c r="A72" s="1"/>
      <c r="B72" s="5"/>
      <c r="C72" s="5"/>
      <c r="D72" s="16"/>
      <c r="E72" s="1"/>
      <c r="F72" s="1"/>
      <c r="G72" s="1"/>
      <c r="H72" s="1"/>
      <c r="I72" s="1"/>
    </row>
    <row x14ac:dyDescent="0.25" r="73" customHeight="1" ht="17.25">
      <c r="A73" s="1"/>
      <c r="B73" s="5"/>
      <c r="C73" s="5"/>
      <c r="D73" s="16"/>
      <c r="E73" s="1"/>
      <c r="F73" s="1"/>
      <c r="G73" s="1"/>
      <c r="H73" s="1"/>
      <c r="I73" s="1"/>
    </row>
    <row x14ac:dyDescent="0.25" r="74" customHeight="1" ht="17.25">
      <c r="A74" s="1"/>
      <c r="B74" s="5"/>
      <c r="C74" s="5"/>
      <c r="D74" s="16"/>
      <c r="E74" s="1"/>
      <c r="F74" s="1"/>
      <c r="G74" s="1"/>
      <c r="H74" s="1"/>
      <c r="I74" s="1"/>
    </row>
    <row x14ac:dyDescent="0.25" r="75" customHeight="1" ht="17.25">
      <c r="A75" s="1"/>
      <c r="B75" s="5"/>
      <c r="C75" s="5"/>
      <c r="D75" s="16"/>
      <c r="E75" s="1"/>
      <c r="F75" s="1"/>
      <c r="G75" s="1"/>
      <c r="H75" s="1"/>
      <c r="I75" s="1"/>
    </row>
    <row x14ac:dyDescent="0.25" r="76" customHeight="1" ht="17.25">
      <c r="A76" s="1"/>
      <c r="B76" s="5"/>
      <c r="C76" s="5"/>
      <c r="D76" s="16"/>
      <c r="E76" s="1"/>
      <c r="F76" s="1"/>
      <c r="G76" s="1"/>
      <c r="H76" s="1"/>
      <c r="I76" s="1"/>
    </row>
    <row x14ac:dyDescent="0.25" r="77" customHeight="1" ht="17.25">
      <c r="A77" s="1"/>
      <c r="B77" s="5"/>
      <c r="C77" s="5"/>
      <c r="D77" s="16"/>
      <c r="E77" s="1"/>
      <c r="F77" s="1"/>
      <c r="G77" s="1"/>
      <c r="H77" s="1"/>
      <c r="I77" s="1"/>
    </row>
    <row x14ac:dyDescent="0.25" r="78" customHeight="1" ht="17.25">
      <c r="A78" s="1"/>
      <c r="B78" s="5"/>
      <c r="C78" s="5"/>
      <c r="D78" s="16"/>
      <c r="E78" s="1"/>
      <c r="F78" s="1"/>
      <c r="G78" s="1"/>
      <c r="H78" s="1"/>
      <c r="I78" s="1"/>
    </row>
    <row x14ac:dyDescent="0.25" r="79" customHeight="1" ht="17.25">
      <c r="A79" s="1"/>
      <c r="B79" s="5"/>
      <c r="C79" s="5"/>
      <c r="D79" s="16"/>
      <c r="E79" s="1"/>
      <c r="F79" s="1"/>
      <c r="G79" s="1"/>
      <c r="H79" s="1"/>
      <c r="I79" s="1"/>
    </row>
    <row x14ac:dyDescent="0.25" r="80" customHeight="1" ht="17.25">
      <c r="A80" s="1"/>
      <c r="B80" s="5"/>
      <c r="C80" s="5"/>
      <c r="D80" s="16"/>
      <c r="E80" s="1"/>
      <c r="F80" s="1"/>
      <c r="G80" s="1"/>
      <c r="H80" s="1"/>
      <c r="I80" s="1"/>
    </row>
    <row x14ac:dyDescent="0.25" r="81" customHeight="1" ht="17.25">
      <c r="A81" s="1"/>
      <c r="B81" s="5"/>
      <c r="C81" s="5"/>
      <c r="D81" s="16"/>
      <c r="E81" s="1"/>
      <c r="F81" s="1"/>
      <c r="G81" s="1"/>
      <c r="H81" s="1"/>
      <c r="I81" s="1"/>
    </row>
    <row x14ac:dyDescent="0.25" r="82" customHeight="1" ht="17.25">
      <c r="A82" s="1"/>
      <c r="B82" s="5"/>
      <c r="C82" s="5"/>
      <c r="D82" s="16"/>
      <c r="E82" s="1"/>
      <c r="F82" s="1"/>
      <c r="G82" s="1"/>
      <c r="H82" s="1"/>
      <c r="I82" s="1"/>
    </row>
    <row x14ac:dyDescent="0.25" r="83" customHeight="1" ht="17.25">
      <c r="A83" s="1"/>
      <c r="B83" s="5"/>
      <c r="C83" s="5"/>
      <c r="D83" s="16"/>
      <c r="E83" s="1"/>
      <c r="F83" s="1"/>
      <c r="G83" s="1"/>
      <c r="H83" s="1"/>
      <c r="I83" s="1"/>
    </row>
    <row x14ac:dyDescent="0.25" r="84" customHeight="1" ht="17.25">
      <c r="A84" s="1"/>
      <c r="B84" s="5"/>
      <c r="C84" s="5"/>
      <c r="D84" s="16"/>
      <c r="E84" s="1"/>
      <c r="F84" s="1"/>
      <c r="G84" s="1"/>
      <c r="H84" s="1"/>
      <c r="I84" s="1"/>
    </row>
    <row x14ac:dyDescent="0.25" r="85" customHeight="1" ht="17.25">
      <c r="A85" s="1"/>
      <c r="B85" s="5"/>
      <c r="C85" s="5"/>
      <c r="D85" s="16"/>
      <c r="E85" s="1"/>
      <c r="F85" s="1"/>
      <c r="G85" s="1"/>
      <c r="H85" s="1"/>
      <c r="I85" s="1"/>
    </row>
    <row x14ac:dyDescent="0.25" r="86" customHeight="1" ht="17.25">
      <c r="A86" s="1"/>
      <c r="B86" s="5"/>
      <c r="C86" s="5"/>
      <c r="D86" s="16"/>
      <c r="E86" s="1"/>
      <c r="F86" s="1"/>
      <c r="G86" s="1"/>
      <c r="H86" s="1"/>
      <c r="I86" s="1"/>
    </row>
    <row x14ac:dyDescent="0.25" r="87" customHeight="1" ht="17.25">
      <c r="A87" s="1"/>
      <c r="B87" s="5"/>
      <c r="C87" s="5"/>
      <c r="D87" s="16"/>
      <c r="E87" s="1"/>
      <c r="F87" s="1"/>
      <c r="G87" s="1"/>
      <c r="H87" s="1"/>
      <c r="I87" s="1"/>
    </row>
    <row x14ac:dyDescent="0.25" r="88" customHeight="1" ht="17.25">
      <c r="A88" s="1"/>
      <c r="B88" s="5"/>
      <c r="C88" s="5"/>
      <c r="D88" s="16"/>
      <c r="E88" s="1"/>
      <c r="F88" s="1"/>
      <c r="G88" s="1"/>
      <c r="H88" s="1"/>
      <c r="I88" s="1"/>
    </row>
    <row x14ac:dyDescent="0.25" r="89" customHeight="1" ht="17.25">
      <c r="A89" s="1"/>
      <c r="B89" s="5"/>
      <c r="C89" s="5"/>
      <c r="D89" s="16"/>
      <c r="E89" s="1"/>
      <c r="F89" s="1"/>
      <c r="G89" s="1"/>
      <c r="H89" s="1"/>
      <c r="I89" s="1"/>
    </row>
    <row x14ac:dyDescent="0.25" r="90" customHeight="1" ht="17.25">
      <c r="A90" s="1"/>
      <c r="B90" s="5"/>
      <c r="C90" s="5"/>
      <c r="D90" s="16"/>
      <c r="E90" s="1"/>
      <c r="F90" s="1"/>
      <c r="G90" s="1"/>
      <c r="H90" s="1"/>
      <c r="I90" s="1"/>
    </row>
    <row x14ac:dyDescent="0.25" r="91" customHeight="1" ht="17.25">
      <c r="A91" s="1"/>
      <c r="B91" s="5"/>
      <c r="C91" s="5"/>
      <c r="D91" s="16"/>
      <c r="E91" s="1"/>
      <c r="F91" s="1"/>
      <c r="G91" s="1"/>
      <c r="H91" s="1"/>
      <c r="I91" s="1"/>
    </row>
    <row x14ac:dyDescent="0.25" r="92" customHeight="1" ht="17.25">
      <c r="A92" s="1"/>
      <c r="B92" s="5"/>
      <c r="C92" s="5"/>
      <c r="D92" s="16"/>
      <c r="E92" s="1"/>
      <c r="F92" s="1"/>
      <c r="G92" s="1"/>
      <c r="H92" s="1"/>
      <c r="I92" s="1"/>
    </row>
    <row x14ac:dyDescent="0.25" r="93" customHeight="1" ht="17.25">
      <c r="A93" s="1"/>
      <c r="B93" s="5"/>
      <c r="C93" s="5"/>
      <c r="D93" s="16"/>
      <c r="E93" s="1"/>
      <c r="F93" s="1"/>
      <c r="G93" s="1"/>
      <c r="H93" s="1"/>
      <c r="I93" s="1"/>
    </row>
    <row x14ac:dyDescent="0.25" r="94" customHeight="1" ht="17.25">
      <c r="A94" s="1"/>
      <c r="B94" s="5"/>
      <c r="C94" s="5"/>
      <c r="D94" s="16"/>
      <c r="E94" s="1"/>
      <c r="F94" s="1"/>
      <c r="G94" s="1"/>
      <c r="H94" s="1"/>
      <c r="I94" s="1"/>
    </row>
    <row x14ac:dyDescent="0.25" r="95" customHeight="1" ht="17.25">
      <c r="A95" s="1"/>
      <c r="B95" s="5"/>
      <c r="C95" s="5"/>
      <c r="D95" s="16"/>
      <c r="E95" s="1"/>
      <c r="F95" s="1"/>
      <c r="G95" s="1"/>
      <c r="H95" s="1"/>
      <c r="I95" s="1"/>
    </row>
    <row x14ac:dyDescent="0.25" r="96" customHeight="1" ht="17.25">
      <c r="A96" s="1"/>
      <c r="B96" s="5"/>
      <c r="C96" s="5"/>
      <c r="D96" s="16"/>
      <c r="E96" s="1"/>
      <c r="F96" s="1"/>
      <c r="G96" s="1"/>
      <c r="H96" s="1"/>
      <c r="I96" s="1"/>
    </row>
    <row x14ac:dyDescent="0.25" r="97" customHeight="1" ht="17.25">
      <c r="A97" s="1"/>
      <c r="B97" s="5"/>
      <c r="C97" s="5"/>
      <c r="D97" s="16"/>
      <c r="E97" s="1"/>
      <c r="F97" s="1"/>
      <c r="G97" s="1"/>
      <c r="H97" s="1"/>
      <c r="I97" s="1"/>
    </row>
    <row x14ac:dyDescent="0.25" r="98" customHeight="1" ht="17.25">
      <c r="A98" s="1"/>
      <c r="B98" s="5"/>
      <c r="C98" s="5"/>
      <c r="D98" s="16"/>
      <c r="E98" s="1"/>
      <c r="F98" s="1"/>
      <c r="G98" s="1"/>
      <c r="H98" s="1"/>
      <c r="I98" s="1"/>
    </row>
    <row x14ac:dyDescent="0.25" r="99" customHeight="1" ht="17.25">
      <c r="A99" s="1"/>
      <c r="B99" s="5"/>
      <c r="C99" s="5"/>
      <c r="D99" s="16"/>
      <c r="E99" s="1"/>
      <c r="F99" s="1"/>
      <c r="G99" s="1"/>
      <c r="H99" s="1"/>
      <c r="I99" s="1"/>
    </row>
    <row x14ac:dyDescent="0.25" r="100" customHeight="1" ht="17.25">
      <c r="A100" s="1"/>
      <c r="B100" s="5"/>
      <c r="C100" s="5"/>
      <c r="D100" s="16"/>
      <c r="E100" s="1"/>
      <c r="F100" s="1"/>
      <c r="G100" s="1"/>
      <c r="H100" s="1"/>
      <c r="I100" s="1"/>
    </row>
    <row x14ac:dyDescent="0.25" r="101" customHeight="1" ht="17.25">
      <c r="A101" s="1"/>
      <c r="B101" s="5"/>
      <c r="C101" s="5"/>
      <c r="D101" s="16"/>
      <c r="E101" s="1"/>
      <c r="F101" s="1"/>
      <c r="G101" s="1"/>
      <c r="H101" s="1"/>
      <c r="I101" s="1"/>
    </row>
    <row x14ac:dyDescent="0.25" r="102" customHeight="1" ht="17.25">
      <c r="A102" s="1"/>
      <c r="B102" s="5"/>
      <c r="C102" s="5"/>
      <c r="D102" s="16"/>
      <c r="E102" s="1"/>
      <c r="F102" s="1"/>
      <c r="G102" s="1"/>
      <c r="H102" s="1"/>
      <c r="I102" s="1"/>
    </row>
    <row x14ac:dyDescent="0.25" r="103" customHeight="1" ht="17.25">
      <c r="A103" s="1"/>
      <c r="B103" s="5"/>
      <c r="C103" s="5"/>
      <c r="D103" s="16"/>
      <c r="E103" s="1"/>
      <c r="F103" s="1"/>
      <c r="G103" s="1"/>
      <c r="H103" s="1"/>
      <c r="I103" s="1"/>
    </row>
    <row x14ac:dyDescent="0.25" r="104" customHeight="1" ht="17.25">
      <c r="A104" s="1"/>
      <c r="B104" s="5"/>
      <c r="C104" s="5"/>
      <c r="D104" s="16"/>
      <c r="E104" s="1"/>
      <c r="F104" s="1"/>
      <c r="G104" s="1"/>
      <c r="H104" s="1"/>
      <c r="I104" s="1"/>
    </row>
    <row x14ac:dyDescent="0.25" r="105" customHeight="1" ht="17.25">
      <c r="A105" s="1"/>
      <c r="B105" s="5"/>
      <c r="C105" s="5"/>
      <c r="D105" s="16"/>
      <c r="E105" s="1"/>
      <c r="F105" s="1"/>
      <c r="G105" s="1"/>
      <c r="H105" s="1"/>
      <c r="I105" s="1"/>
    </row>
    <row x14ac:dyDescent="0.25" r="106" customHeight="1" ht="17.25">
      <c r="A106" s="1"/>
      <c r="B106" s="5"/>
      <c r="C106" s="5"/>
      <c r="D106" s="16"/>
      <c r="E106" s="1"/>
      <c r="F106" s="1"/>
      <c r="G106" s="1"/>
      <c r="H106" s="1"/>
      <c r="I106" s="1"/>
    </row>
    <row x14ac:dyDescent="0.25" r="107" customHeight="1" ht="17.25">
      <c r="A107" s="1"/>
      <c r="B107" s="5"/>
      <c r="C107" s="5"/>
      <c r="D107" s="16"/>
      <c r="E107" s="1"/>
      <c r="F107" s="1"/>
      <c r="G107" s="1"/>
      <c r="H107" s="1"/>
      <c r="I107" s="1"/>
    </row>
    <row x14ac:dyDescent="0.25" r="108" customHeight="1" ht="17.25">
      <c r="A108" s="1"/>
      <c r="B108" s="5"/>
      <c r="C108" s="5"/>
      <c r="D108" s="16"/>
      <c r="E108" s="1"/>
      <c r="F108" s="1"/>
      <c r="G108" s="1"/>
      <c r="H108" s="1"/>
      <c r="I108" s="1"/>
    </row>
    <row x14ac:dyDescent="0.25" r="109" customHeight="1" ht="17.25">
      <c r="A109" s="1"/>
      <c r="B109" s="5"/>
      <c r="C109" s="5"/>
      <c r="D109" s="16"/>
      <c r="E109" s="1"/>
      <c r="F109" s="1"/>
      <c r="G109" s="1"/>
      <c r="H109" s="1"/>
      <c r="I10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Quote for Fire Package</vt:lpstr>
      <vt:lpstr>Sookshma</vt:lpstr>
      <vt:lpstr>Laghu 2</vt:lpstr>
      <vt:lpstr>Claims-SFSP</vt:lpstr>
      <vt:lpstr>Stocks</vt:lpstr>
      <vt:lpstr>MBD-Annexure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2024-11-14T04:25:56.982Z</dcterms:created>
  <dcterms:modified xsi:type="dcterms:W3CDTF">2024-11-14T04:25:56.982Z</dcterms:modified>
</cp:coreProperties>
</file>