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.P\Desktop\"/>
    </mc:Choice>
  </mc:AlternateContent>
  <bookViews>
    <workbookView xWindow="0" yWindow="0" windowWidth="20490" windowHeight="9045" activeTab="5"/>
  </bookViews>
  <sheets>
    <sheet name="Sheet1" sheetId="1" r:id="rId1"/>
    <sheet name="Sheet3" sheetId="3" r:id="rId2"/>
    <sheet name="Sheet4" sheetId="5" r:id="rId3"/>
    <sheet name="Sheet5" sheetId="6" r:id="rId4"/>
    <sheet name="Sheet6" sheetId="7" r:id="rId5"/>
    <sheet name="Sheet7" sheetId="8" r:id="rId6"/>
  </sheets>
  <definedNames>
    <definedName name="_xlnm._FilterDatabase" localSheetId="1" hidden="1">Sheet3!$A$2:$D$16</definedName>
  </definedNames>
  <calcPr calcId="152511"/>
</workbook>
</file>

<file path=xl/calcChain.xml><?xml version="1.0" encoding="utf-8"?>
<calcChain xmlns="http://schemas.openxmlformats.org/spreadsheetml/2006/main">
  <c r="J5" i="8" l="1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4" i="8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2" i="7"/>
  <c r="H40" i="7"/>
  <c r="H41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4" i="8"/>
  <c r="C15" i="8"/>
  <c r="C6" i="8"/>
  <c r="D39" i="6" l="1"/>
  <c r="C39" i="6"/>
  <c r="D38" i="6"/>
  <c r="C38" i="6"/>
  <c r="C37" i="6"/>
  <c r="D37" i="6"/>
  <c r="D36" i="6"/>
  <c r="C3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" i="6"/>
  <c r="C33" i="5"/>
  <c r="D33" i="5"/>
  <c r="E33" i="5"/>
  <c r="B33" i="5"/>
  <c r="F29" i="5"/>
  <c r="F30" i="5"/>
  <c r="F31" i="5"/>
  <c r="F28" i="5"/>
  <c r="F23" i="5"/>
  <c r="F24" i="5"/>
  <c r="F25" i="5"/>
  <c r="F22" i="5"/>
  <c r="F17" i="5"/>
  <c r="F18" i="5"/>
  <c r="F19" i="5"/>
  <c r="F16" i="5"/>
  <c r="F11" i="5"/>
  <c r="F12" i="5"/>
  <c r="F13" i="5"/>
  <c r="F10" i="5"/>
  <c r="F5" i="5"/>
  <c r="F6" i="5"/>
  <c r="F7" i="5"/>
  <c r="F4" i="5"/>
  <c r="E32" i="5"/>
  <c r="D32" i="5"/>
  <c r="C32" i="5"/>
  <c r="B32" i="5"/>
  <c r="E26" i="5"/>
  <c r="D26" i="5"/>
  <c r="C26" i="5"/>
  <c r="B26" i="5"/>
  <c r="E20" i="5"/>
  <c r="D20" i="5"/>
  <c r="C20" i="5"/>
  <c r="B20" i="5"/>
  <c r="E14" i="5"/>
  <c r="D14" i="5"/>
  <c r="C14" i="5"/>
  <c r="B14" i="5"/>
  <c r="E8" i="5"/>
  <c r="D8" i="5"/>
  <c r="C8" i="5"/>
  <c r="B8" i="5"/>
</calcChain>
</file>

<file path=xl/sharedStrings.xml><?xml version="1.0" encoding="utf-8"?>
<sst xmlns="http://schemas.openxmlformats.org/spreadsheetml/2006/main" count="225" uniqueCount="157">
  <si>
    <t>Serial No.</t>
  </si>
  <si>
    <t>Book Name</t>
  </si>
  <si>
    <t>Prisoner of Azkaban</t>
  </si>
  <si>
    <t>Fiction</t>
  </si>
  <si>
    <t>Sanjeev's Kapoor's Chinese cookbook</t>
  </si>
  <si>
    <t>Cookery</t>
  </si>
  <si>
    <t>Lord of the Rings</t>
  </si>
  <si>
    <t>Gone with the Wind</t>
  </si>
  <si>
    <t>Classics</t>
  </si>
  <si>
    <t>Grain of Sand</t>
  </si>
  <si>
    <t>Mill on the Floss</t>
  </si>
  <si>
    <t>Learning Java</t>
  </si>
  <si>
    <t>Excel 2000</t>
  </si>
  <si>
    <t>Woman of Substance</t>
  </si>
  <si>
    <t>Five Have a Wonderful Time</t>
  </si>
  <si>
    <t>Book Category</t>
  </si>
  <si>
    <t>Chocolate Dessert</t>
  </si>
  <si>
    <t>Thai Recipe</t>
  </si>
  <si>
    <t>MIS - A Concise Study</t>
  </si>
  <si>
    <t>Business Applications</t>
  </si>
  <si>
    <t>Computers</t>
  </si>
  <si>
    <t xml:space="preserve">Qty sold </t>
  </si>
  <si>
    <t>Sales Details of January First Week</t>
  </si>
  <si>
    <t>Sales Details</t>
  </si>
  <si>
    <t>Items</t>
  </si>
  <si>
    <t xml:space="preserve">Qtr1 </t>
  </si>
  <si>
    <t>Qtr2</t>
  </si>
  <si>
    <t>Qtr3</t>
  </si>
  <si>
    <t>Qtr4</t>
  </si>
  <si>
    <t>Australian Division</t>
  </si>
  <si>
    <t>Hardware</t>
  </si>
  <si>
    <t>Software</t>
  </si>
  <si>
    <t>Furniture</t>
  </si>
  <si>
    <t>Accessories</t>
  </si>
  <si>
    <t>Total Sales</t>
  </si>
  <si>
    <t>European Division</t>
  </si>
  <si>
    <t>American Division</t>
  </si>
  <si>
    <t>Asian Division</t>
  </si>
  <si>
    <t>African Division</t>
  </si>
  <si>
    <t>First Quarter Sales Details</t>
  </si>
  <si>
    <t>Name</t>
  </si>
  <si>
    <t xml:space="preserve">Jan </t>
  </si>
  <si>
    <t>Feb</t>
  </si>
  <si>
    <t>Mar</t>
  </si>
  <si>
    <t>Hanover</t>
  </si>
  <si>
    <t>Monder</t>
  </si>
  <si>
    <t>Jaen</t>
  </si>
  <si>
    <t>Simmonds</t>
  </si>
  <si>
    <t>Peruzzi</t>
  </si>
  <si>
    <t>Kate</t>
  </si>
  <si>
    <t>Mike</t>
  </si>
  <si>
    <t>Jim</t>
  </si>
  <si>
    <t>Ritz</t>
  </si>
  <si>
    <t>Jack</t>
  </si>
  <si>
    <t>Shelly</t>
  </si>
  <si>
    <t>Andrew</t>
  </si>
  <si>
    <t>Sam</t>
  </si>
  <si>
    <t xml:space="preserve">Clara </t>
  </si>
  <si>
    <t>Samantha</t>
  </si>
  <si>
    <t>Jackie</t>
  </si>
  <si>
    <t>Allen</t>
  </si>
  <si>
    <t>Alice</t>
  </si>
  <si>
    <t>James</t>
  </si>
  <si>
    <t>Smith</t>
  </si>
  <si>
    <t>Davis</t>
  </si>
  <si>
    <t xml:space="preserve">William  </t>
  </si>
  <si>
    <t xml:space="preserve">John  </t>
  </si>
  <si>
    <t xml:space="preserve">Woodrow </t>
  </si>
  <si>
    <t xml:space="preserve">Benjamin </t>
  </si>
  <si>
    <t xml:space="preserve">George </t>
  </si>
  <si>
    <t xml:space="preserve">John </t>
  </si>
  <si>
    <t xml:space="preserve">Grover </t>
  </si>
  <si>
    <t xml:space="preserve">Theodore </t>
  </si>
  <si>
    <t xml:space="preserve">Millard </t>
  </si>
  <si>
    <t>Dorothy</t>
  </si>
  <si>
    <t>Total Sales per item</t>
  </si>
  <si>
    <t>Total SaLes per Quarter</t>
  </si>
  <si>
    <t>Total Sales Representative</t>
  </si>
  <si>
    <t>Average</t>
  </si>
  <si>
    <t>Min</t>
  </si>
  <si>
    <t>Max</t>
  </si>
  <si>
    <t>Count</t>
  </si>
  <si>
    <t>Product ID</t>
  </si>
  <si>
    <t>Product Name</t>
  </si>
  <si>
    <t>Product Category ID</t>
  </si>
  <si>
    <t>Unit Price</t>
  </si>
  <si>
    <t>Quantity Available</t>
  </si>
  <si>
    <t>Reorder Level</t>
  </si>
  <si>
    <t>Reorder Quantity</t>
  </si>
  <si>
    <t>Sony ICF-S10MK2 Pocket AM/FM Radio, Silver</t>
  </si>
  <si>
    <t>Verizon Adamant Phone (Verizon Wireless)</t>
  </si>
  <si>
    <t>Sling Media Slingbox PRO-HD SB300-100</t>
  </si>
  <si>
    <t>Apple iPod touch 16GB White</t>
  </si>
  <si>
    <t>Samsung UN65ES8000 65-Inch 1080p 240Hz 3D Slim LED HDTV (Silver)</t>
  </si>
  <si>
    <t>LG Intuition 4G Android Phone (Verizon Wireless)</t>
  </si>
  <si>
    <t>Panasonic RF-P50 Pocket AM/FM Radio</t>
  </si>
  <si>
    <t>Sony Digital Flash Voice Recorder (ICD-PX312)</t>
  </si>
  <si>
    <t xml:space="preserve">SAMSUNG EcoGreen F4 ST2000DL004 2TB SATA 3.0Gb/s 3.5" </t>
  </si>
  <si>
    <t>Sony SRF59SILVER AM/FM Walkman Stereo</t>
  </si>
  <si>
    <t xml:space="preserve">Kaito KA200 Pocket AM/FM Radio, Black </t>
  </si>
  <si>
    <t xml:space="preserve">Motorola DROID RAZR MAXX 4G Android Phone, Black 32GB </t>
  </si>
  <si>
    <t>Sony NSZ-GS7 Internet Player with Google TV</t>
  </si>
  <si>
    <t xml:space="preserve">Sony ICF38 Portable AM/FM Radio (Black) </t>
  </si>
  <si>
    <t>VIZIO E601-A3 60-inch 1080p 120Hz Razor LED Smart FHDTV</t>
  </si>
  <si>
    <t>Samsung Galaxy S III 4G Android Phone, Blue 16GB (Verizon Wireless)</t>
  </si>
  <si>
    <t>Sony ICF38 Portable AM/FM Radio (Black)</t>
  </si>
  <si>
    <t>Apple iPod classic 160 GB Black</t>
  </si>
  <si>
    <t>LG Xpression Phone (AT&amp;T)</t>
  </si>
  <si>
    <t>VIZIO M650VSE 65-inch Razor LED Smart FHDTV</t>
  </si>
  <si>
    <t>HTC EVO LTE 4G Android Phone (Sprint)</t>
  </si>
  <si>
    <t>Pantech Breeze III Phone (AT&amp;T)</t>
  </si>
  <si>
    <t>Sony BRAVIA KDL42EX440 42-Inch 1080p HDTV (Black)</t>
  </si>
  <si>
    <t>Blackberry Curve 8530 Camera GPS Wifi 3G</t>
  </si>
  <si>
    <t>Roku 2 XS 1080p Streaming Player</t>
  </si>
  <si>
    <t>BlackBerry Bold 9900 Phone (AT&amp;T)</t>
  </si>
  <si>
    <t>BlackBerry Bold 9930 Phone</t>
  </si>
  <si>
    <t>Sony ICF-S10MK2 Pocket AM/FM Radio</t>
  </si>
  <si>
    <t>Sceptre X325BV-FHD 32-Inch 1080p 60HZ LCD HDTV (Black)</t>
  </si>
  <si>
    <t>SanDisk Extreme 32 GB SDHC Class 10 UHS-1 Flash Memory Card 45MB/s</t>
  </si>
  <si>
    <t>Apple iPod touch 8GB White</t>
  </si>
  <si>
    <t>Apple iPod nano 16GB Slate</t>
  </si>
  <si>
    <t>Canon PIXMA MG6220 Wireless Inkjet Photo All-In-One Printer (5292B002)</t>
  </si>
  <si>
    <t>Transcend 32 GB Class 10 SDHC Flash Memory Card</t>
  </si>
  <si>
    <t>Panasonic TC-P60U50 60-Inch 600Hz Plasma HDTV</t>
  </si>
  <si>
    <t>Apple iPod touch 32GB Black</t>
  </si>
  <si>
    <t>SanDisk Ultra 64 GB microSDXC Class 10 UHS-1 Memory Card 30MB/s</t>
  </si>
  <si>
    <t>Epson WorkForce 845 Wireless All-in-One Color Inkjet Printer, Copier, Scanner</t>
  </si>
  <si>
    <t>Monthly Payroll Of Books Treasure, Inc.</t>
  </si>
  <si>
    <t>Employee Id</t>
  </si>
  <si>
    <t>Basic Salary</t>
  </si>
  <si>
    <t>Dearness  Allowance: 50%of basic</t>
  </si>
  <si>
    <t xml:space="preserve">HRA:       35% of basic </t>
  </si>
  <si>
    <t>Conveyance:10% of basic</t>
  </si>
  <si>
    <t xml:space="preserve">Provident Fund:12% of Basic </t>
  </si>
  <si>
    <t>Tax Slab</t>
  </si>
  <si>
    <t>Tax</t>
  </si>
  <si>
    <t>Net Income</t>
  </si>
  <si>
    <t>Debbie Howe</t>
  </si>
  <si>
    <t>Ed Young</t>
  </si>
  <si>
    <t>Richard</t>
  </si>
  <si>
    <t>Jim Lewis</t>
  </si>
  <si>
    <t>Tom Wilkins</t>
  </si>
  <si>
    <t>Steve Irving</t>
  </si>
  <si>
    <t>Diane Frye</t>
  </si>
  <si>
    <t>Larry Williams</t>
  </si>
  <si>
    <t>Pat Greene</t>
  </si>
  <si>
    <t>Eastburn G</t>
  </si>
  <si>
    <t>Edwards S</t>
  </si>
  <si>
    <t>Edwards F</t>
  </si>
  <si>
    <t>Chris Donaldson</t>
  </si>
  <si>
    <t>Ken Burton</t>
  </si>
  <si>
    <t>Fimbel J</t>
  </si>
  <si>
    <t>Fredericks M</t>
  </si>
  <si>
    <t>Johnson J</t>
  </si>
  <si>
    <t>Killough F</t>
  </si>
  <si>
    <t>Difference</t>
  </si>
  <si>
    <t>Item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</si>
</sst>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£&quot;#,##0;[Red]\-&quot;£&quot;#,##0"/>
    <numFmt numFmtId="166" formatCode="000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0" fontId="7" fillId="3" borderId="1" xfId="0" applyFon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0" fontId="8" fillId="4" borderId="1" xfId="0" applyFont="1" applyFill="1" applyBorder="1"/>
    <xf numFmtId="164" fontId="8" fillId="4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44" fontId="0" fillId="0" borderId="1" xfId="0" applyNumberFormat="1" applyBorder="1"/>
    <xf numFmtId="0" fontId="0" fillId="0" borderId="1" xfId="0" applyFill="1" applyBorder="1"/>
    <xf numFmtId="0" fontId="5" fillId="0" borderId="5" xfId="0" applyFont="1" applyFill="1" applyBorder="1"/>
    <xf numFmtId="164" fontId="0" fillId="0" borderId="0" xfId="0" applyNumberFormat="1"/>
    <xf numFmtId="0" fontId="0" fillId="0" borderId="5" xfId="0" applyFill="1" applyBorder="1"/>
    <xf numFmtId="44" fontId="0" fillId="0" borderId="0" xfId="0" applyNumberFormat="1"/>
    <xf numFmtId="0" fontId="0" fillId="0" borderId="5" xfId="0" applyFont="1" applyFill="1" applyBorder="1"/>
    <xf numFmtId="0" fontId="4" fillId="5" borderId="6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 wrapText="1"/>
    </xf>
    <xf numFmtId="164" fontId="4" fillId="5" borderId="6" xfId="0" applyNumberFormat="1" applyFont="1" applyFill="1" applyBorder="1" applyAlignment="1">
      <alignment horizontal="center" vertical="top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top" wrapText="1"/>
    </xf>
    <xf numFmtId="0" fontId="0" fillId="6" borderId="6" xfId="0" applyFont="1" applyFill="1" applyBorder="1" applyAlignment="1">
      <alignment horizontal="left"/>
    </xf>
    <xf numFmtId="0" fontId="0" fillId="6" borderId="6" xfId="0" applyFont="1" applyFill="1" applyBorder="1" applyAlignment="1">
      <alignment wrapText="1"/>
    </xf>
    <xf numFmtId="0" fontId="0" fillId="6" borderId="6" xfId="0" applyFont="1" applyFill="1" applyBorder="1" applyAlignment="1">
      <alignment horizontal="right" wrapText="1"/>
    </xf>
    <xf numFmtId="164" fontId="0" fillId="6" borderId="6" xfId="1" applyNumberFormat="1" applyFont="1" applyFill="1" applyBorder="1" applyAlignment="1">
      <alignment horizontal="right" wrapText="1"/>
    </xf>
    <xf numFmtId="0" fontId="0" fillId="6" borderId="7" xfId="0" applyFont="1" applyFill="1" applyBorder="1" applyAlignment="1">
      <alignment horizontal="right" wrapText="1"/>
    </xf>
    <xf numFmtId="0" fontId="0" fillId="0" borderId="6" xfId="0" applyFont="1" applyBorder="1" applyAlignment="1">
      <alignment horizontal="left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164" fontId="0" fillId="0" borderId="6" xfId="0" applyNumberFormat="1" applyFont="1" applyBorder="1" applyAlignment="1">
      <alignment horizontal="right"/>
    </xf>
    <xf numFmtId="0" fontId="0" fillId="0" borderId="6" xfId="0" applyFont="1" applyBorder="1" applyAlignment="1">
      <alignment horizontal="right" wrapText="1"/>
    </xf>
    <xf numFmtId="0" fontId="0" fillId="0" borderId="7" xfId="0" applyFont="1" applyBorder="1" applyAlignment="1">
      <alignment horizontal="right" wrapText="1"/>
    </xf>
    <xf numFmtId="0" fontId="0" fillId="6" borderId="6" xfId="0" applyFont="1" applyFill="1" applyBorder="1"/>
    <xf numFmtId="0" fontId="0" fillId="6" borderId="6" xfId="0" applyFont="1" applyFill="1" applyBorder="1" applyAlignment="1">
      <alignment horizontal="right"/>
    </xf>
    <xf numFmtId="164" fontId="0" fillId="6" borderId="6" xfId="0" applyNumberFormat="1" applyFont="1" applyFill="1" applyBorder="1" applyAlignment="1">
      <alignment horizontal="right"/>
    </xf>
    <xf numFmtId="0" fontId="0" fillId="0" borderId="6" xfId="0" applyFont="1" applyBorder="1" applyAlignment="1">
      <alignment wrapText="1"/>
    </xf>
    <xf numFmtId="164" fontId="0" fillId="0" borderId="6" xfId="0" applyNumberFormat="1" applyFont="1" applyBorder="1" applyAlignment="1">
      <alignment horizontal="right" wrapText="1"/>
    </xf>
    <xf numFmtId="164" fontId="0" fillId="6" borderId="6" xfId="0" applyNumberFormat="1" applyFont="1" applyFill="1" applyBorder="1" applyAlignment="1">
      <alignment horizontal="right" wrapText="1"/>
    </xf>
    <xf numFmtId="0" fontId="10" fillId="0" borderId="6" xfId="3" applyFont="1" applyBorder="1"/>
    <xf numFmtId="0" fontId="10" fillId="6" borderId="6" xfId="3" applyFont="1" applyFill="1" applyBorder="1" applyAlignment="1">
      <alignment vertical="center" wrapText="1"/>
    </xf>
    <xf numFmtId="0" fontId="0" fillId="6" borderId="8" xfId="0" applyFont="1" applyFill="1" applyBorder="1" applyAlignment="1">
      <alignment horizontal="left"/>
    </xf>
    <xf numFmtId="0" fontId="0" fillId="6" borderId="8" xfId="0" applyFont="1" applyFill="1" applyBorder="1" applyAlignment="1">
      <alignment wrapText="1"/>
    </xf>
    <xf numFmtId="0" fontId="0" fillId="6" borderId="8" xfId="0" applyFont="1" applyFill="1" applyBorder="1" applyAlignment="1">
      <alignment horizontal="right" wrapText="1"/>
    </xf>
    <xf numFmtId="164" fontId="0" fillId="6" borderId="8" xfId="0" applyNumberFormat="1" applyFont="1" applyFill="1" applyBorder="1" applyAlignment="1">
      <alignment horizontal="right" wrapText="1"/>
    </xf>
    <xf numFmtId="0" fontId="0" fillId="6" borderId="1" xfId="0" applyFont="1" applyFill="1" applyBorder="1" applyAlignment="1">
      <alignment horizontal="right" wrapText="1"/>
    </xf>
    <xf numFmtId="165" fontId="11" fillId="0" borderId="1" xfId="0" applyNumberFormat="1" applyFont="1" applyFill="1" applyBorder="1" applyAlignment="1">
      <alignment horizontal="right"/>
    </xf>
    <xf numFmtId="165" fontId="11" fillId="0" borderId="8" xfId="0" applyNumberFormat="1" applyFont="1" applyFill="1" applyBorder="1" applyAlignment="1">
      <alignment horizontal="center"/>
    </xf>
    <xf numFmtId="165" fontId="11" fillId="0" borderId="9" xfId="0" applyNumberFormat="1" applyFont="1" applyFill="1" applyBorder="1" applyAlignment="1">
      <alignment horizontal="center"/>
    </xf>
    <xf numFmtId="165" fontId="11" fillId="0" borderId="10" xfId="0" applyNumberFormat="1" applyFont="1" applyFill="1" applyBorder="1" applyAlignment="1">
      <alignment horizontal="center"/>
    </xf>
    <xf numFmtId="165" fontId="11" fillId="0" borderId="10" xfId="0" applyNumberFormat="1" applyFont="1" applyFill="1" applyBorder="1" applyAlignment="1">
      <alignment horizontal="center"/>
    </xf>
    <xf numFmtId="165" fontId="11" fillId="0" borderId="7" xfId="0" applyNumberFormat="1" applyFont="1" applyFill="1" applyBorder="1" applyAlignment="1">
      <alignment horizontal="right"/>
    </xf>
    <xf numFmtId="165" fontId="11" fillId="0" borderId="11" xfId="0" applyNumberFormat="1" applyFont="1" applyFill="1" applyBorder="1" applyAlignment="1">
      <alignment horizontal="right" vertical="center" wrapText="1"/>
    </xf>
    <xf numFmtId="165" fontId="11" fillId="0" borderId="12" xfId="0" applyNumberFormat="1" applyFont="1" applyFill="1" applyBorder="1" applyAlignment="1">
      <alignment horizontal="right" vertical="center"/>
    </xf>
    <xf numFmtId="165" fontId="11" fillId="0" borderId="12" xfId="0" applyNumberFormat="1" applyFont="1" applyFill="1" applyBorder="1" applyAlignment="1">
      <alignment horizontal="right" vertical="center" wrapText="1"/>
    </xf>
    <xf numFmtId="165" fontId="11" fillId="0" borderId="13" xfId="0" applyNumberFormat="1" applyFont="1" applyFill="1" applyBorder="1" applyAlignment="1">
      <alignment horizontal="right" vertical="center" wrapText="1"/>
    </xf>
    <xf numFmtId="165" fontId="11" fillId="0" borderId="14" xfId="0" applyNumberFormat="1" applyFont="1" applyFill="1" applyBorder="1" applyAlignment="1">
      <alignment horizontal="right" vertical="center" wrapText="1"/>
    </xf>
    <xf numFmtId="166" fontId="12" fillId="0" borderId="4" xfId="0" applyNumberFormat="1" applyFont="1" applyFill="1" applyBorder="1" applyAlignment="1"/>
    <xf numFmtId="44" fontId="12" fillId="0" borderId="4" xfId="0" applyNumberFormat="1" applyFont="1" applyFill="1" applyBorder="1" applyAlignment="1"/>
    <xf numFmtId="164" fontId="12" fillId="0" borderId="4" xfId="0" applyNumberFormat="1" applyFont="1" applyFill="1" applyBorder="1" applyAlignment="1"/>
    <xf numFmtId="164" fontId="0" fillId="0" borderId="4" xfId="0" applyNumberFormat="1" applyFill="1" applyBorder="1" applyAlignment="1"/>
    <xf numFmtId="9" fontId="0" fillId="0" borderId="4" xfId="2" applyFont="1" applyFill="1" applyBorder="1" applyAlignment="1"/>
    <xf numFmtId="166" fontId="12" fillId="0" borderId="1" xfId="0" applyNumberFormat="1" applyFont="1" applyFill="1" applyBorder="1" applyAlignment="1"/>
    <xf numFmtId="43" fontId="12" fillId="0" borderId="1" xfId="0" applyNumberFormat="1" applyFont="1" applyFill="1" applyBorder="1" applyAlignment="1"/>
    <xf numFmtId="164" fontId="12" fillId="0" borderId="1" xfId="0" applyNumberFormat="1" applyFont="1" applyFill="1" applyBorder="1" applyAlignment="1"/>
    <xf numFmtId="0" fontId="4" fillId="5" borderId="5" xfId="0" applyFont="1" applyFill="1" applyBorder="1" applyAlignment="1">
      <alignment horizontal="center" vertical="top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sqref="A1:D16"/>
    </sheetView>
  </sheetViews>
  <sheetFormatPr defaultRowHeight="12.75" x14ac:dyDescent="0.2"/>
  <cols>
    <col min="1" max="1" width="7.28515625" customWidth="1"/>
    <col min="2" max="2" width="33" bestFit="1" customWidth="1"/>
    <col min="3" max="3" width="18.42578125" customWidth="1"/>
    <col min="4" max="4" width="7.85546875" customWidth="1"/>
    <col min="5" max="5" width="11.28515625" customWidth="1"/>
    <col min="6" max="6" width="10.5703125" bestFit="1" customWidth="1"/>
  </cols>
  <sheetData>
    <row r="1" spans="1:5" x14ac:dyDescent="0.2">
      <c r="A1" s="8" t="s">
        <v>22</v>
      </c>
      <c r="B1" s="8"/>
      <c r="C1" s="8"/>
      <c r="D1" s="8"/>
    </row>
    <row r="2" spans="1:5" ht="25.5" x14ac:dyDescent="0.2">
      <c r="A2" s="5" t="s">
        <v>0</v>
      </c>
      <c r="B2" s="6" t="s">
        <v>1</v>
      </c>
      <c r="C2" s="6" t="s">
        <v>15</v>
      </c>
      <c r="D2" s="7" t="s">
        <v>21</v>
      </c>
      <c r="E2" s="1"/>
    </row>
    <row r="3" spans="1:5" x14ac:dyDescent="0.2">
      <c r="A3" s="4">
        <v>1</v>
      </c>
      <c r="B3" s="2" t="s">
        <v>2</v>
      </c>
      <c r="C3" s="2" t="s">
        <v>3</v>
      </c>
      <c r="D3" s="2">
        <v>72</v>
      </c>
      <c r="E3" s="1"/>
    </row>
    <row r="4" spans="1:5" x14ac:dyDescent="0.2">
      <c r="A4" s="4">
        <v>2</v>
      </c>
      <c r="B4" s="2" t="s">
        <v>4</v>
      </c>
      <c r="C4" s="2" t="s">
        <v>5</v>
      </c>
      <c r="D4" s="2">
        <v>45</v>
      </c>
      <c r="E4" s="1"/>
    </row>
    <row r="5" spans="1:5" x14ac:dyDescent="0.2">
      <c r="A5" s="4">
        <v>3</v>
      </c>
      <c r="B5" s="2" t="s">
        <v>6</v>
      </c>
      <c r="C5" s="2" t="s">
        <v>3</v>
      </c>
      <c r="D5" s="2">
        <v>8</v>
      </c>
      <c r="E5" s="1"/>
    </row>
    <row r="6" spans="1:5" x14ac:dyDescent="0.2">
      <c r="A6" s="4">
        <v>4</v>
      </c>
      <c r="B6" s="2" t="s">
        <v>7</v>
      </c>
      <c r="C6" s="2" t="s">
        <v>8</v>
      </c>
      <c r="D6" s="2">
        <v>69</v>
      </c>
      <c r="E6" s="1"/>
    </row>
    <row r="7" spans="1:5" x14ac:dyDescent="0.2">
      <c r="A7" s="4">
        <v>5</v>
      </c>
      <c r="B7" s="2" t="s">
        <v>9</v>
      </c>
      <c r="C7" s="2" t="s">
        <v>3</v>
      </c>
      <c r="D7" s="2">
        <v>16</v>
      </c>
      <c r="E7" s="1"/>
    </row>
    <row r="8" spans="1:5" x14ac:dyDescent="0.2">
      <c r="A8" s="4">
        <v>6</v>
      </c>
      <c r="B8" s="2" t="s">
        <v>10</v>
      </c>
      <c r="C8" s="2" t="s">
        <v>8</v>
      </c>
      <c r="D8" s="2">
        <v>38</v>
      </c>
      <c r="E8" s="1"/>
    </row>
    <row r="9" spans="1:5" x14ac:dyDescent="0.2">
      <c r="A9" s="4">
        <v>7</v>
      </c>
      <c r="B9" s="2" t="s">
        <v>11</v>
      </c>
      <c r="C9" s="2" t="s">
        <v>20</v>
      </c>
      <c r="D9" s="2">
        <v>93</v>
      </c>
      <c r="E9" s="1"/>
    </row>
    <row r="10" spans="1:5" x14ac:dyDescent="0.2">
      <c r="A10" s="4">
        <v>8</v>
      </c>
      <c r="B10" s="2" t="s">
        <v>12</v>
      </c>
      <c r="C10" s="2" t="s">
        <v>20</v>
      </c>
      <c r="D10" s="2">
        <v>82</v>
      </c>
      <c r="E10" s="1"/>
    </row>
    <row r="11" spans="1:5" x14ac:dyDescent="0.2">
      <c r="A11" s="4">
        <v>9</v>
      </c>
      <c r="B11" s="2" t="s">
        <v>16</v>
      </c>
      <c r="C11" s="2" t="s">
        <v>5</v>
      </c>
      <c r="D11" s="2">
        <v>99</v>
      </c>
      <c r="E11" s="1"/>
    </row>
    <row r="12" spans="1:5" x14ac:dyDescent="0.2">
      <c r="A12" s="4">
        <v>10</v>
      </c>
      <c r="B12" s="2" t="s">
        <v>13</v>
      </c>
      <c r="C12" s="2" t="s">
        <v>3</v>
      </c>
      <c r="D12" s="2">
        <v>10</v>
      </c>
      <c r="E12" s="1"/>
    </row>
    <row r="13" spans="1:5" x14ac:dyDescent="0.2">
      <c r="A13" s="4">
        <v>11</v>
      </c>
      <c r="B13" s="2" t="s">
        <v>17</v>
      </c>
      <c r="C13" s="2" t="s">
        <v>5</v>
      </c>
      <c r="D13" s="2">
        <v>25</v>
      </c>
      <c r="E13" s="1"/>
    </row>
    <row r="14" spans="1:5" x14ac:dyDescent="0.2">
      <c r="A14" s="4">
        <v>12</v>
      </c>
      <c r="B14" s="2" t="s">
        <v>18</v>
      </c>
      <c r="C14" s="2" t="s">
        <v>20</v>
      </c>
      <c r="D14" s="2">
        <v>16</v>
      </c>
      <c r="E14" s="1"/>
    </row>
    <row r="15" spans="1:5" x14ac:dyDescent="0.2">
      <c r="A15" s="4">
        <v>13</v>
      </c>
      <c r="B15" s="2" t="s">
        <v>19</v>
      </c>
      <c r="C15" s="3" t="s">
        <v>20</v>
      </c>
      <c r="D15" s="3">
        <v>89</v>
      </c>
      <c r="E15" s="1"/>
    </row>
    <row r="16" spans="1:5" x14ac:dyDescent="0.2">
      <c r="A16" s="4">
        <v>14</v>
      </c>
      <c r="B16" s="2" t="s">
        <v>14</v>
      </c>
      <c r="C16" s="3" t="s">
        <v>3</v>
      </c>
      <c r="D16" s="3">
        <v>27</v>
      </c>
      <c r="E16" s="1"/>
    </row>
    <row r="17" spans="4:4" x14ac:dyDescent="0.2">
      <c r="D17" s="1"/>
    </row>
  </sheetData>
  <mergeCells count="1"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D16"/>
  <sheetViews>
    <sheetView workbookViewId="0">
      <selection activeCell="B2" sqref="B2"/>
    </sheetView>
  </sheetViews>
  <sheetFormatPr defaultRowHeight="12.75" x14ac:dyDescent="0.2"/>
  <cols>
    <col min="2" max="2" width="33.85546875" customWidth="1"/>
    <col min="3" max="3" width="15.140625" customWidth="1"/>
  </cols>
  <sheetData>
    <row r="1" spans="1:4" x14ac:dyDescent="0.2">
      <c r="A1" s="8" t="s">
        <v>22</v>
      </c>
      <c r="B1" s="8"/>
      <c r="C1" s="8"/>
      <c r="D1" s="8"/>
    </row>
    <row r="2" spans="1:4" ht="25.5" x14ac:dyDescent="0.2">
      <c r="A2" s="5" t="s">
        <v>0</v>
      </c>
      <c r="B2" s="6" t="s">
        <v>1</v>
      </c>
      <c r="C2" s="6" t="s">
        <v>15</v>
      </c>
      <c r="D2" s="7" t="s">
        <v>21</v>
      </c>
    </row>
    <row r="3" spans="1:4" hidden="1" x14ac:dyDescent="0.2">
      <c r="A3" s="4">
        <v>7</v>
      </c>
      <c r="B3" s="2" t="s">
        <v>11</v>
      </c>
      <c r="C3" s="2" t="s">
        <v>20</v>
      </c>
      <c r="D3" s="2">
        <v>93</v>
      </c>
    </row>
    <row r="4" spans="1:4" hidden="1" x14ac:dyDescent="0.2">
      <c r="A4" s="4">
        <v>8</v>
      </c>
      <c r="B4" s="2" t="s">
        <v>12</v>
      </c>
      <c r="C4" s="2" t="s">
        <v>20</v>
      </c>
      <c r="D4" s="2">
        <v>82</v>
      </c>
    </row>
    <row r="5" spans="1:4" hidden="1" x14ac:dyDescent="0.2">
      <c r="A5" s="4">
        <v>12</v>
      </c>
      <c r="B5" s="2" t="s">
        <v>18</v>
      </c>
      <c r="C5" s="2" t="s">
        <v>20</v>
      </c>
      <c r="D5" s="2">
        <v>16</v>
      </c>
    </row>
    <row r="6" spans="1:4" hidden="1" x14ac:dyDescent="0.2">
      <c r="A6" s="4">
        <v>13</v>
      </c>
      <c r="B6" s="2" t="s">
        <v>19</v>
      </c>
      <c r="C6" s="3" t="s">
        <v>20</v>
      </c>
      <c r="D6" s="3">
        <v>89</v>
      </c>
    </row>
    <row r="7" spans="1:4" hidden="1" x14ac:dyDescent="0.2">
      <c r="A7" s="4">
        <v>1</v>
      </c>
      <c r="B7" s="2" t="s">
        <v>2</v>
      </c>
      <c r="C7" s="2" t="s">
        <v>3</v>
      </c>
      <c r="D7" s="2">
        <v>72</v>
      </c>
    </row>
    <row r="8" spans="1:4" hidden="1" x14ac:dyDescent="0.2">
      <c r="A8" s="4">
        <v>3</v>
      </c>
      <c r="B8" s="2" t="s">
        <v>6</v>
      </c>
      <c r="C8" s="2" t="s">
        <v>3</v>
      </c>
      <c r="D8" s="2">
        <v>8</v>
      </c>
    </row>
    <row r="9" spans="1:4" hidden="1" x14ac:dyDescent="0.2">
      <c r="A9" s="4">
        <v>5</v>
      </c>
      <c r="B9" s="2" t="s">
        <v>9</v>
      </c>
      <c r="C9" s="2" t="s">
        <v>3</v>
      </c>
      <c r="D9" s="2">
        <v>16</v>
      </c>
    </row>
    <row r="10" spans="1:4" hidden="1" x14ac:dyDescent="0.2">
      <c r="A10" s="4">
        <v>10</v>
      </c>
      <c r="B10" s="2" t="s">
        <v>13</v>
      </c>
      <c r="C10" s="2" t="s">
        <v>3</v>
      </c>
      <c r="D10" s="2">
        <v>10</v>
      </c>
    </row>
    <row r="11" spans="1:4" hidden="1" x14ac:dyDescent="0.2">
      <c r="A11" s="4">
        <v>14</v>
      </c>
      <c r="B11" s="2" t="s">
        <v>14</v>
      </c>
      <c r="C11" s="3" t="s">
        <v>3</v>
      </c>
      <c r="D11" s="3">
        <v>27</v>
      </c>
    </row>
    <row r="12" spans="1:4" hidden="1" x14ac:dyDescent="0.2">
      <c r="A12" s="4">
        <v>2</v>
      </c>
      <c r="B12" s="2" t="s">
        <v>4</v>
      </c>
      <c r="C12" s="2" t="s">
        <v>5</v>
      </c>
      <c r="D12" s="2">
        <v>45</v>
      </c>
    </row>
    <row r="13" spans="1:4" hidden="1" x14ac:dyDescent="0.2">
      <c r="A13" s="4">
        <v>9</v>
      </c>
      <c r="B13" s="2" t="s">
        <v>16</v>
      </c>
      <c r="C13" s="2" t="s">
        <v>5</v>
      </c>
      <c r="D13" s="2">
        <v>99</v>
      </c>
    </row>
    <row r="14" spans="1:4" hidden="1" x14ac:dyDescent="0.2">
      <c r="A14" s="4">
        <v>11</v>
      </c>
      <c r="B14" s="2" t="s">
        <v>17</v>
      </c>
      <c r="C14" s="2" t="s">
        <v>5</v>
      </c>
      <c r="D14" s="2">
        <v>25</v>
      </c>
    </row>
    <row r="15" spans="1:4" hidden="1" x14ac:dyDescent="0.2">
      <c r="A15" s="4">
        <v>4</v>
      </c>
      <c r="B15" s="2" t="s">
        <v>7</v>
      </c>
      <c r="C15" s="2" t="s">
        <v>8</v>
      </c>
      <c r="D15" s="2">
        <v>69</v>
      </c>
    </row>
    <row r="16" spans="1:4" x14ac:dyDescent="0.2">
      <c r="A16" s="4">
        <v>6</v>
      </c>
      <c r="B16" s="2" t="s">
        <v>10</v>
      </c>
      <c r="C16" s="2" t="s">
        <v>8</v>
      </c>
      <c r="D16" s="2">
        <v>38</v>
      </c>
    </row>
  </sheetData>
  <autoFilter ref="A2:D16">
    <filterColumn colId="1">
      <customFilters>
        <customFilter val="*the*"/>
      </customFilters>
    </filterColumn>
    <filterColumn colId="3">
      <customFilters and="1">
        <customFilter operator="greaterThanOrEqual" val="30"/>
        <customFilter operator="lessThanOrEqual" val="60"/>
      </customFilters>
    </filterColumn>
  </autoFilter>
  <sortState ref="A3:D16">
    <sortCondition ref="C3:C16" customList="Computers,Fiction,Cookery,Classics"/>
  </sortState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9" workbookViewId="0">
      <selection activeCell="L32" sqref="L32"/>
    </sheetView>
  </sheetViews>
  <sheetFormatPr defaultRowHeight="12.75" outlineLevelRow="1" x14ac:dyDescent="0.2"/>
  <cols>
    <col min="1" max="1" width="21.140625" customWidth="1"/>
    <col min="4" max="4" width="12.28515625" customWidth="1"/>
    <col min="5" max="5" width="15.28515625" customWidth="1"/>
    <col min="6" max="6" width="18.28515625" customWidth="1"/>
    <col min="7" max="7" width="21.5703125" customWidth="1"/>
  </cols>
  <sheetData>
    <row r="1" spans="1:11" ht="15" x14ac:dyDescent="0.25">
      <c r="A1" s="9" t="s">
        <v>23</v>
      </c>
      <c r="B1" s="9"/>
      <c r="C1" s="9"/>
      <c r="D1" s="9"/>
      <c r="E1" s="9"/>
    </row>
    <row r="2" spans="1:11" ht="15" x14ac:dyDescent="0.25">
      <c r="A2" s="10" t="s">
        <v>24</v>
      </c>
      <c r="B2" s="10" t="s">
        <v>25</v>
      </c>
      <c r="C2" s="10" t="s">
        <v>26</v>
      </c>
      <c r="D2" s="10" t="s">
        <v>27</v>
      </c>
      <c r="E2" s="10" t="s">
        <v>28</v>
      </c>
      <c r="F2" s="20" t="s">
        <v>75</v>
      </c>
    </row>
    <row r="3" spans="1:11" ht="15" x14ac:dyDescent="0.25">
      <c r="A3" s="11" t="s">
        <v>29</v>
      </c>
      <c r="B3" s="11"/>
      <c r="C3" s="11"/>
      <c r="D3" s="11"/>
      <c r="E3" s="11"/>
    </row>
    <row r="4" spans="1:11" outlineLevel="1" x14ac:dyDescent="0.2">
      <c r="A4" s="12" t="s">
        <v>30</v>
      </c>
      <c r="B4" s="13">
        <v>200</v>
      </c>
      <c r="C4" s="13">
        <v>800</v>
      </c>
      <c r="D4" s="13">
        <v>900</v>
      </c>
      <c r="E4" s="13">
        <v>500</v>
      </c>
      <c r="F4" s="21">
        <f>B4+C4+D4+E4</f>
        <v>2400</v>
      </c>
      <c r="G4" s="21"/>
      <c r="I4" s="21"/>
      <c r="K4" s="21"/>
    </row>
    <row r="5" spans="1:11" outlineLevel="1" x14ac:dyDescent="0.2">
      <c r="A5" s="12" t="s">
        <v>31</v>
      </c>
      <c r="B5" s="13">
        <v>400</v>
      </c>
      <c r="C5" s="13">
        <v>100</v>
      </c>
      <c r="D5" s="13">
        <v>800</v>
      </c>
      <c r="E5" s="13">
        <v>100</v>
      </c>
      <c r="F5" s="21">
        <f t="shared" ref="F5:F7" si="0">B5+C5+D5+E5</f>
        <v>1400</v>
      </c>
    </row>
    <row r="6" spans="1:11" outlineLevel="1" x14ac:dyDescent="0.2">
      <c r="A6" s="12" t="s">
        <v>32</v>
      </c>
      <c r="B6" s="13">
        <v>200</v>
      </c>
      <c r="C6" s="13">
        <v>500</v>
      </c>
      <c r="D6" s="13">
        <v>500</v>
      </c>
      <c r="E6" s="13">
        <v>200</v>
      </c>
      <c r="F6" s="21">
        <f t="shared" si="0"/>
        <v>1400</v>
      </c>
    </row>
    <row r="7" spans="1:11" outlineLevel="1" x14ac:dyDescent="0.2">
      <c r="A7" s="12" t="s">
        <v>33</v>
      </c>
      <c r="B7" s="13">
        <v>200</v>
      </c>
      <c r="C7" s="13">
        <v>300</v>
      </c>
      <c r="D7" s="13">
        <v>500</v>
      </c>
      <c r="E7" s="13">
        <v>300</v>
      </c>
      <c r="F7" s="21">
        <f t="shared" si="0"/>
        <v>1300</v>
      </c>
    </row>
    <row r="8" spans="1:11" ht="15" outlineLevel="1" x14ac:dyDescent="0.25">
      <c r="A8" s="14" t="s">
        <v>34</v>
      </c>
      <c r="B8" s="15">
        <f>SUM(B4:B7)</f>
        <v>1000</v>
      </c>
      <c r="C8" s="15">
        <f>SUM(C4:C7)</f>
        <v>1700</v>
      </c>
      <c r="D8" s="15">
        <f>SUM(D4:D7)</f>
        <v>2700</v>
      </c>
      <c r="E8" s="15">
        <f>SUM(E4:E7)</f>
        <v>1100</v>
      </c>
      <c r="F8" s="21"/>
    </row>
    <row r="9" spans="1:11" ht="15" x14ac:dyDescent="0.25">
      <c r="A9" s="11" t="s">
        <v>35</v>
      </c>
      <c r="B9" s="11"/>
      <c r="C9" s="11"/>
      <c r="D9" s="11"/>
      <c r="E9" s="11"/>
    </row>
    <row r="10" spans="1:11" outlineLevel="1" x14ac:dyDescent="0.2">
      <c r="A10" s="12" t="s">
        <v>30</v>
      </c>
      <c r="B10" s="13">
        <v>400</v>
      </c>
      <c r="C10" s="13">
        <v>800</v>
      </c>
      <c r="D10" s="13">
        <v>900</v>
      </c>
      <c r="E10" s="13">
        <v>300</v>
      </c>
      <c r="F10" s="21">
        <f>B10+C10+D10+E10</f>
        <v>2400</v>
      </c>
    </row>
    <row r="11" spans="1:11" outlineLevel="1" x14ac:dyDescent="0.2">
      <c r="A11" s="12" t="s">
        <v>31</v>
      </c>
      <c r="B11" s="13">
        <v>200</v>
      </c>
      <c r="C11" s="13">
        <v>500</v>
      </c>
      <c r="D11" s="13">
        <v>1200</v>
      </c>
      <c r="E11" s="13">
        <v>100</v>
      </c>
      <c r="F11" s="21">
        <f t="shared" ref="F11:F13" si="1">B11+C11+D11+E11</f>
        <v>2000</v>
      </c>
    </row>
    <row r="12" spans="1:11" outlineLevel="1" x14ac:dyDescent="0.2">
      <c r="A12" s="12" t="s">
        <v>32</v>
      </c>
      <c r="B12" s="13">
        <v>300</v>
      </c>
      <c r="C12" s="13">
        <v>400</v>
      </c>
      <c r="D12" s="13">
        <v>1400</v>
      </c>
      <c r="E12" s="13">
        <v>300</v>
      </c>
      <c r="F12" s="21">
        <f t="shared" si="1"/>
        <v>2400</v>
      </c>
    </row>
    <row r="13" spans="1:11" outlineLevel="1" x14ac:dyDescent="0.2">
      <c r="A13" s="12" t="s">
        <v>33</v>
      </c>
      <c r="B13" s="13">
        <v>100</v>
      </c>
      <c r="C13" s="13">
        <v>300</v>
      </c>
      <c r="D13" s="13">
        <v>500</v>
      </c>
      <c r="E13" s="13">
        <v>300</v>
      </c>
      <c r="F13" s="21">
        <f t="shared" si="1"/>
        <v>1200</v>
      </c>
    </row>
    <row r="14" spans="1:11" ht="15" outlineLevel="1" x14ac:dyDescent="0.25">
      <c r="A14" s="14" t="s">
        <v>34</v>
      </c>
      <c r="B14" s="15">
        <f>SUM(B10:B13)</f>
        <v>1000</v>
      </c>
      <c r="C14" s="15">
        <f>SUM(C10:C13)</f>
        <v>2000</v>
      </c>
      <c r="D14" s="15">
        <f>SUM(D10:D13)</f>
        <v>4000</v>
      </c>
      <c r="E14" s="15">
        <f>SUM(E10:E13)</f>
        <v>1000</v>
      </c>
    </row>
    <row r="15" spans="1:11" ht="15" x14ac:dyDescent="0.25">
      <c r="A15" s="11" t="s">
        <v>36</v>
      </c>
      <c r="B15" s="11"/>
      <c r="C15" s="11"/>
      <c r="D15" s="11"/>
      <c r="E15" s="11"/>
    </row>
    <row r="16" spans="1:11" outlineLevel="1" x14ac:dyDescent="0.2">
      <c r="A16" s="12" t="s">
        <v>30</v>
      </c>
      <c r="B16" s="13">
        <v>900</v>
      </c>
      <c r="C16" s="13">
        <v>600</v>
      </c>
      <c r="D16" s="13">
        <v>700</v>
      </c>
      <c r="E16" s="13">
        <v>400</v>
      </c>
      <c r="F16" s="21">
        <f>B16+C16+D16+E16</f>
        <v>2600</v>
      </c>
    </row>
    <row r="17" spans="1:6" outlineLevel="1" x14ac:dyDescent="0.2">
      <c r="A17" s="12" t="s">
        <v>31</v>
      </c>
      <c r="B17" s="13">
        <v>300</v>
      </c>
      <c r="C17" s="13">
        <v>850</v>
      </c>
      <c r="D17" s="13">
        <v>500</v>
      </c>
      <c r="E17" s="13">
        <v>600</v>
      </c>
      <c r="F17" s="21">
        <f t="shared" ref="F17:F19" si="2">B17+C17+D17+E17</f>
        <v>2250</v>
      </c>
    </row>
    <row r="18" spans="1:6" outlineLevel="1" x14ac:dyDescent="0.2">
      <c r="A18" s="12" t="s">
        <v>32</v>
      </c>
      <c r="B18" s="13">
        <v>200</v>
      </c>
      <c r="C18" s="13">
        <v>400</v>
      </c>
      <c r="D18" s="13">
        <v>500</v>
      </c>
      <c r="E18" s="13">
        <v>100</v>
      </c>
      <c r="F18" s="21">
        <f t="shared" si="2"/>
        <v>1200</v>
      </c>
    </row>
    <row r="19" spans="1:6" outlineLevel="1" x14ac:dyDescent="0.2">
      <c r="A19" s="12" t="s">
        <v>33</v>
      </c>
      <c r="B19" s="13">
        <v>300</v>
      </c>
      <c r="C19" s="13">
        <v>300</v>
      </c>
      <c r="D19" s="13">
        <v>100</v>
      </c>
      <c r="E19" s="13">
        <v>200</v>
      </c>
      <c r="F19" s="21">
        <f t="shared" si="2"/>
        <v>900</v>
      </c>
    </row>
    <row r="20" spans="1:6" ht="15" outlineLevel="1" x14ac:dyDescent="0.25">
      <c r="A20" s="14" t="s">
        <v>34</v>
      </c>
      <c r="B20" s="15">
        <f>SUM(B16:B19)</f>
        <v>1700</v>
      </c>
      <c r="C20" s="15">
        <f>SUM(C16:C19)</f>
        <v>2150</v>
      </c>
      <c r="D20" s="15">
        <f>SUM(D16:D19)</f>
        <v>1800</v>
      </c>
      <c r="E20" s="15">
        <f>SUM(E16:E19)</f>
        <v>1300</v>
      </c>
    </row>
    <row r="21" spans="1:6" ht="15" x14ac:dyDescent="0.25">
      <c r="A21" s="11" t="s">
        <v>37</v>
      </c>
      <c r="B21" s="11"/>
      <c r="C21" s="11"/>
      <c r="D21" s="11"/>
      <c r="E21" s="11"/>
    </row>
    <row r="22" spans="1:6" outlineLevel="1" x14ac:dyDescent="0.2">
      <c r="A22" s="12" t="s">
        <v>30</v>
      </c>
      <c r="B22" s="13">
        <v>400</v>
      </c>
      <c r="C22" s="13">
        <v>500</v>
      </c>
      <c r="D22" s="13">
        <v>900</v>
      </c>
      <c r="E22" s="13">
        <v>300</v>
      </c>
      <c r="F22" s="21">
        <f>B22+C22+D22+E22</f>
        <v>2100</v>
      </c>
    </row>
    <row r="23" spans="1:6" outlineLevel="1" x14ac:dyDescent="0.2">
      <c r="A23" s="12" t="s">
        <v>31</v>
      </c>
      <c r="B23" s="13">
        <v>300</v>
      </c>
      <c r="C23" s="13">
        <v>500</v>
      </c>
      <c r="D23" s="13">
        <v>1200</v>
      </c>
      <c r="E23" s="13">
        <v>3000</v>
      </c>
      <c r="F23" s="21">
        <f t="shared" ref="F23:F25" si="3">B23+C23+D23+E23</f>
        <v>5000</v>
      </c>
    </row>
    <row r="24" spans="1:6" outlineLevel="1" x14ac:dyDescent="0.2">
      <c r="A24" s="12" t="s">
        <v>32</v>
      </c>
      <c r="B24" s="13">
        <v>300</v>
      </c>
      <c r="C24" s="13">
        <v>500</v>
      </c>
      <c r="D24" s="13">
        <v>1400</v>
      </c>
      <c r="E24" s="13">
        <v>300</v>
      </c>
      <c r="F24" s="21">
        <f t="shared" si="3"/>
        <v>2500</v>
      </c>
    </row>
    <row r="25" spans="1:6" outlineLevel="1" x14ac:dyDescent="0.2">
      <c r="A25" s="12" t="s">
        <v>33</v>
      </c>
      <c r="B25" s="13">
        <v>100</v>
      </c>
      <c r="C25" s="13">
        <v>300</v>
      </c>
      <c r="D25" s="13">
        <v>500</v>
      </c>
      <c r="E25" s="13">
        <v>4000</v>
      </c>
      <c r="F25" s="21">
        <f t="shared" si="3"/>
        <v>4900</v>
      </c>
    </row>
    <row r="26" spans="1:6" ht="15" outlineLevel="1" x14ac:dyDescent="0.25">
      <c r="A26" s="14" t="s">
        <v>34</v>
      </c>
      <c r="B26" s="15">
        <f>SUM(B22:B25)</f>
        <v>1100</v>
      </c>
      <c r="C26" s="15">
        <f>SUM(C22:C25)</f>
        <v>1800</v>
      </c>
      <c r="D26" s="15">
        <f>SUM(D22:D25)</f>
        <v>4000</v>
      </c>
      <c r="E26" s="15">
        <f>SUM(E22:E25)</f>
        <v>7600</v>
      </c>
      <c r="F26" s="21"/>
    </row>
    <row r="27" spans="1:6" ht="15" x14ac:dyDescent="0.25">
      <c r="A27" s="11" t="s">
        <v>38</v>
      </c>
      <c r="B27" s="11"/>
      <c r="C27" s="11"/>
      <c r="D27" s="11"/>
      <c r="E27" s="11"/>
    </row>
    <row r="28" spans="1:6" outlineLevel="1" x14ac:dyDescent="0.2">
      <c r="A28" s="12" t="s">
        <v>30</v>
      </c>
      <c r="B28" s="13">
        <v>1000</v>
      </c>
      <c r="C28" s="13">
        <v>600</v>
      </c>
      <c r="D28" s="13">
        <v>800</v>
      </c>
      <c r="E28" s="13">
        <v>400</v>
      </c>
      <c r="F28" s="21">
        <f>B28+C28+D28+E28</f>
        <v>2800</v>
      </c>
    </row>
    <row r="29" spans="1:6" outlineLevel="1" x14ac:dyDescent="0.2">
      <c r="A29" s="12" t="s">
        <v>31</v>
      </c>
      <c r="B29" s="13">
        <v>300</v>
      </c>
      <c r="C29" s="13">
        <v>450</v>
      </c>
      <c r="D29" s="13">
        <v>200</v>
      </c>
      <c r="E29" s="13">
        <v>600</v>
      </c>
      <c r="F29" s="21">
        <f t="shared" ref="F29:F31" si="4">B29+C29+D29+E29</f>
        <v>1550</v>
      </c>
    </row>
    <row r="30" spans="1:6" outlineLevel="1" x14ac:dyDescent="0.2">
      <c r="A30" s="12" t="s">
        <v>32</v>
      </c>
      <c r="B30" s="13">
        <v>200</v>
      </c>
      <c r="C30" s="13">
        <v>400</v>
      </c>
      <c r="D30" s="13">
        <v>500</v>
      </c>
      <c r="E30" s="13">
        <v>400</v>
      </c>
      <c r="F30" s="21">
        <f t="shared" si="4"/>
        <v>1500</v>
      </c>
    </row>
    <row r="31" spans="1:6" outlineLevel="1" x14ac:dyDescent="0.2">
      <c r="A31" s="12" t="s">
        <v>33</v>
      </c>
      <c r="B31" s="13">
        <v>300</v>
      </c>
      <c r="C31" s="13">
        <v>300</v>
      </c>
      <c r="D31" s="13">
        <v>100</v>
      </c>
      <c r="E31" s="13">
        <v>200</v>
      </c>
      <c r="F31" s="21">
        <f t="shared" si="4"/>
        <v>900</v>
      </c>
    </row>
    <row r="32" spans="1:6" ht="15" outlineLevel="1" x14ac:dyDescent="0.25">
      <c r="A32" s="14" t="s">
        <v>34</v>
      </c>
      <c r="B32" s="15">
        <f>SUM(B28:B31)</f>
        <v>1800</v>
      </c>
      <c r="C32" s="15">
        <f>SUM(C28:C31)</f>
        <v>1750</v>
      </c>
      <c r="D32" s="15">
        <f>SUM(D28:D31)</f>
        <v>1600</v>
      </c>
      <c r="E32" s="15">
        <f>SUM(E28:E31)</f>
        <v>1600</v>
      </c>
    </row>
    <row r="33" spans="1:5" x14ac:dyDescent="0.2">
      <c r="A33" s="22" t="s">
        <v>76</v>
      </c>
      <c r="B33" s="21">
        <f>B8+B14+B20+B26+B32</f>
        <v>6600</v>
      </c>
      <c r="C33" s="21">
        <f t="shared" ref="C33:E33" si="5">C8+C14+C20+C26+C32</f>
        <v>9400</v>
      </c>
      <c r="D33" s="21">
        <f t="shared" si="5"/>
        <v>14100</v>
      </c>
      <c r="E33" s="21">
        <f t="shared" si="5"/>
        <v>12600</v>
      </c>
    </row>
  </sheetData>
  <mergeCells count="6">
    <mergeCell ref="A1:E1"/>
    <mergeCell ref="A3:E3"/>
    <mergeCell ref="A9:E9"/>
    <mergeCell ref="A15:E15"/>
    <mergeCell ref="A21:E21"/>
    <mergeCell ref="A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9" workbookViewId="0">
      <selection activeCell="D40" sqref="D40"/>
    </sheetView>
  </sheetViews>
  <sheetFormatPr defaultRowHeight="12.75" x14ac:dyDescent="0.2"/>
  <cols>
    <col min="2" max="2" width="15.42578125" customWidth="1"/>
    <col min="3" max="3" width="13.28515625" customWidth="1"/>
    <col min="4" max="4" width="12.85546875" customWidth="1"/>
    <col min="5" max="5" width="23.42578125" customWidth="1"/>
  </cols>
  <sheetData>
    <row r="1" spans="1:5" ht="15" x14ac:dyDescent="0.25">
      <c r="A1" s="16" t="s">
        <v>39</v>
      </c>
      <c r="B1" s="16"/>
      <c r="C1" s="16"/>
      <c r="D1" s="16"/>
    </row>
    <row r="2" spans="1:5" ht="15" x14ac:dyDescent="0.25">
      <c r="A2" s="17" t="s">
        <v>40</v>
      </c>
      <c r="B2" s="10" t="s">
        <v>41</v>
      </c>
      <c r="C2" s="10" t="s">
        <v>42</v>
      </c>
      <c r="D2" s="10" t="s">
        <v>43</v>
      </c>
      <c r="E2" s="20" t="s">
        <v>77</v>
      </c>
    </row>
    <row r="3" spans="1:5" x14ac:dyDescent="0.2">
      <c r="A3" s="12" t="s">
        <v>44</v>
      </c>
      <c r="B3" s="18">
        <v>5000</v>
      </c>
      <c r="C3" s="18">
        <v>4800</v>
      </c>
      <c r="D3" s="18">
        <v>6000</v>
      </c>
      <c r="E3" s="23">
        <f>B3+C3+D3</f>
        <v>15800</v>
      </c>
    </row>
    <row r="4" spans="1:5" x14ac:dyDescent="0.2">
      <c r="A4" s="12" t="s">
        <v>45</v>
      </c>
      <c r="B4" s="18">
        <v>8000</v>
      </c>
      <c r="C4" s="18">
        <v>7000</v>
      </c>
      <c r="D4" s="18">
        <v>5000</v>
      </c>
      <c r="E4" s="23">
        <f t="shared" ref="E4:E36" si="0">B4+C4+D4</f>
        <v>20000</v>
      </c>
    </row>
    <row r="5" spans="1:5" x14ac:dyDescent="0.2">
      <c r="A5" s="12" t="s">
        <v>46</v>
      </c>
      <c r="B5" s="18">
        <v>6754</v>
      </c>
      <c r="C5" s="18">
        <v>9867</v>
      </c>
      <c r="D5" s="18">
        <v>8975</v>
      </c>
      <c r="E5" s="23">
        <f t="shared" si="0"/>
        <v>25596</v>
      </c>
    </row>
    <row r="6" spans="1:5" x14ac:dyDescent="0.2">
      <c r="A6" s="12" t="s">
        <v>47</v>
      </c>
      <c r="B6" s="18">
        <v>6578</v>
      </c>
      <c r="C6" s="18">
        <v>9654</v>
      </c>
      <c r="D6" s="18">
        <v>7564</v>
      </c>
      <c r="E6" s="23">
        <f t="shared" si="0"/>
        <v>23796</v>
      </c>
    </row>
    <row r="7" spans="1:5" x14ac:dyDescent="0.2">
      <c r="A7" s="12" t="s">
        <v>48</v>
      </c>
      <c r="B7" s="18">
        <v>8765</v>
      </c>
      <c r="C7" s="18">
        <v>7896</v>
      </c>
      <c r="D7" s="18">
        <v>9876</v>
      </c>
      <c r="E7" s="23">
        <f t="shared" si="0"/>
        <v>26537</v>
      </c>
    </row>
    <row r="8" spans="1:5" x14ac:dyDescent="0.2">
      <c r="A8" s="19" t="s">
        <v>49</v>
      </c>
      <c r="B8" s="18">
        <v>8907</v>
      </c>
      <c r="C8" s="18">
        <v>5678</v>
      </c>
      <c r="D8" s="18">
        <v>7654</v>
      </c>
      <c r="E8" s="23">
        <f t="shared" si="0"/>
        <v>22239</v>
      </c>
    </row>
    <row r="9" spans="1:5" x14ac:dyDescent="0.2">
      <c r="A9" s="19" t="s">
        <v>50</v>
      </c>
      <c r="B9" s="18">
        <v>9876</v>
      </c>
      <c r="C9" s="18">
        <v>7656</v>
      </c>
      <c r="D9" s="18">
        <v>5674</v>
      </c>
      <c r="E9" s="23">
        <f t="shared" si="0"/>
        <v>23206</v>
      </c>
    </row>
    <row r="10" spans="1:5" x14ac:dyDescent="0.2">
      <c r="A10" s="19" t="s">
        <v>51</v>
      </c>
      <c r="B10" s="18">
        <v>6789</v>
      </c>
      <c r="C10" s="18">
        <v>4567</v>
      </c>
      <c r="D10" s="18">
        <v>8796</v>
      </c>
      <c r="E10" s="23">
        <f t="shared" si="0"/>
        <v>20152</v>
      </c>
    </row>
    <row r="11" spans="1:5" x14ac:dyDescent="0.2">
      <c r="A11" s="19" t="s">
        <v>52</v>
      </c>
      <c r="B11" s="18">
        <v>8481</v>
      </c>
      <c r="C11" s="18">
        <v>9123</v>
      </c>
      <c r="D11" s="18">
        <v>5432</v>
      </c>
      <c r="E11" s="23">
        <f t="shared" si="0"/>
        <v>23036</v>
      </c>
    </row>
    <row r="12" spans="1:5" x14ac:dyDescent="0.2">
      <c r="A12" s="19" t="s">
        <v>53</v>
      </c>
      <c r="B12" s="18">
        <v>8746.1428571428605</v>
      </c>
      <c r="C12" s="18">
        <v>7386.9</v>
      </c>
      <c r="D12" s="18">
        <v>5162.6000000000004</v>
      </c>
      <c r="E12" s="23">
        <f t="shared" si="0"/>
        <v>21295.642857142862</v>
      </c>
    </row>
    <row r="13" spans="1:5" x14ac:dyDescent="0.2">
      <c r="A13" s="19" t="s">
        <v>54</v>
      </c>
      <c r="B13" s="18">
        <v>8907.7857142857101</v>
      </c>
      <c r="C13" s="18">
        <v>7521.2</v>
      </c>
      <c r="D13" s="18">
        <v>4388</v>
      </c>
      <c r="E13" s="23">
        <f t="shared" si="0"/>
        <v>20816.985714285711</v>
      </c>
    </row>
    <row r="14" spans="1:5" x14ac:dyDescent="0.2">
      <c r="A14" s="19" t="s">
        <v>55</v>
      </c>
      <c r="B14" s="18">
        <v>5069.4285714285697</v>
      </c>
      <c r="C14" s="18">
        <v>7655.5</v>
      </c>
      <c r="D14" s="18">
        <v>3613.4</v>
      </c>
      <c r="E14" s="23">
        <f t="shared" si="0"/>
        <v>16338.328571428568</v>
      </c>
    </row>
    <row r="15" spans="1:5" x14ac:dyDescent="0.2">
      <c r="A15" s="19" t="s">
        <v>56</v>
      </c>
      <c r="B15" s="18">
        <v>9231.0714285714294</v>
      </c>
      <c r="C15" s="18">
        <v>7789.8</v>
      </c>
      <c r="D15" s="18">
        <v>2838.8</v>
      </c>
      <c r="E15" s="23">
        <f t="shared" si="0"/>
        <v>19859.67142857143</v>
      </c>
    </row>
    <row r="16" spans="1:5" x14ac:dyDescent="0.2">
      <c r="A16" s="19" t="s">
        <v>55</v>
      </c>
      <c r="B16" s="18">
        <v>9045</v>
      </c>
      <c r="C16" s="18">
        <v>9574</v>
      </c>
      <c r="D16" s="18">
        <v>9437</v>
      </c>
      <c r="E16" s="23">
        <f t="shared" si="0"/>
        <v>28056</v>
      </c>
    </row>
    <row r="17" spans="1:5" x14ac:dyDescent="0.2">
      <c r="A17" s="19" t="s">
        <v>57</v>
      </c>
      <c r="B17" s="18">
        <v>8435</v>
      </c>
      <c r="C17" s="18">
        <v>5489</v>
      </c>
      <c r="D17" s="18">
        <v>7834</v>
      </c>
      <c r="E17" s="23">
        <f t="shared" si="0"/>
        <v>21758</v>
      </c>
    </row>
    <row r="18" spans="1:5" x14ac:dyDescent="0.2">
      <c r="A18" s="19" t="s">
        <v>58</v>
      </c>
      <c r="B18" s="18">
        <v>9564</v>
      </c>
      <c r="C18" s="18">
        <v>9348</v>
      </c>
      <c r="D18" s="18">
        <v>7435</v>
      </c>
      <c r="E18" s="23">
        <f t="shared" si="0"/>
        <v>26347</v>
      </c>
    </row>
    <row r="19" spans="1:5" x14ac:dyDescent="0.2">
      <c r="A19" s="19" t="s">
        <v>59</v>
      </c>
      <c r="B19" s="18">
        <v>4382</v>
      </c>
      <c r="C19" s="18">
        <v>8954</v>
      </c>
      <c r="D19" s="18">
        <v>3489</v>
      </c>
      <c r="E19" s="23">
        <f t="shared" si="0"/>
        <v>16825</v>
      </c>
    </row>
    <row r="20" spans="1:5" x14ac:dyDescent="0.2">
      <c r="A20" s="19" t="s">
        <v>60</v>
      </c>
      <c r="B20" s="18">
        <v>4385</v>
      </c>
      <c r="C20" s="18">
        <v>9374</v>
      </c>
      <c r="D20" s="18">
        <v>52348</v>
      </c>
      <c r="E20" s="23">
        <f t="shared" si="0"/>
        <v>66107</v>
      </c>
    </row>
    <row r="21" spans="1:5" x14ac:dyDescent="0.2">
      <c r="A21" s="19" t="s">
        <v>49</v>
      </c>
      <c r="B21" s="18">
        <v>1284</v>
      </c>
      <c r="C21" s="18">
        <v>4733</v>
      </c>
      <c r="D21" s="18">
        <v>934</v>
      </c>
      <c r="E21" s="23">
        <f t="shared" si="0"/>
        <v>6951</v>
      </c>
    </row>
    <row r="22" spans="1:5" x14ac:dyDescent="0.2">
      <c r="A22" s="19" t="s">
        <v>61</v>
      </c>
      <c r="B22" s="18">
        <v>4390</v>
      </c>
      <c r="C22" s="18">
        <v>4932</v>
      </c>
      <c r="D22" s="18">
        <v>3489</v>
      </c>
      <c r="E22" s="23">
        <f t="shared" si="0"/>
        <v>12811</v>
      </c>
    </row>
    <row r="23" spans="1:5" x14ac:dyDescent="0.2">
      <c r="A23" s="19" t="s">
        <v>62</v>
      </c>
      <c r="B23" s="18">
        <v>4358</v>
      </c>
      <c r="C23" s="18">
        <v>9347</v>
      </c>
      <c r="D23" s="18">
        <v>8348</v>
      </c>
      <c r="E23" s="23">
        <f t="shared" si="0"/>
        <v>22053</v>
      </c>
    </row>
    <row r="24" spans="1:5" x14ac:dyDescent="0.2">
      <c r="A24" s="19" t="s">
        <v>63</v>
      </c>
      <c r="B24" s="18">
        <v>9547</v>
      </c>
      <c r="C24" s="18">
        <v>2374</v>
      </c>
      <c r="D24" s="18">
        <v>3428</v>
      </c>
      <c r="E24" s="23">
        <f t="shared" si="0"/>
        <v>15349</v>
      </c>
    </row>
    <row r="25" spans="1:5" x14ac:dyDescent="0.2">
      <c r="A25" s="19" t="s">
        <v>64</v>
      </c>
      <c r="B25" s="18">
        <v>8954</v>
      </c>
      <c r="C25" s="18">
        <v>9374</v>
      </c>
      <c r="D25" s="18">
        <v>9834</v>
      </c>
      <c r="E25" s="23">
        <f t="shared" si="0"/>
        <v>28162</v>
      </c>
    </row>
    <row r="26" spans="1:5" x14ac:dyDescent="0.2">
      <c r="A26" s="19" t="s">
        <v>65</v>
      </c>
      <c r="B26" s="18">
        <v>8948</v>
      </c>
      <c r="C26" s="18">
        <v>2374</v>
      </c>
      <c r="D26" s="18">
        <v>347</v>
      </c>
      <c r="E26" s="23">
        <f t="shared" si="0"/>
        <v>11669</v>
      </c>
    </row>
    <row r="27" spans="1:5" x14ac:dyDescent="0.2">
      <c r="A27" s="19" t="s">
        <v>66</v>
      </c>
      <c r="B27" s="18">
        <v>8949</v>
      </c>
      <c r="C27" s="18">
        <v>7345</v>
      </c>
      <c r="D27" s="18">
        <v>8435</v>
      </c>
      <c r="E27" s="23">
        <f t="shared" si="0"/>
        <v>24729</v>
      </c>
    </row>
    <row r="28" spans="1:5" x14ac:dyDescent="0.2">
      <c r="A28" s="19" t="s">
        <v>67</v>
      </c>
      <c r="B28" s="18">
        <v>8935</v>
      </c>
      <c r="C28" s="18">
        <v>7834</v>
      </c>
      <c r="D28" s="18">
        <v>8458</v>
      </c>
      <c r="E28" s="23">
        <f t="shared" si="0"/>
        <v>25227</v>
      </c>
    </row>
    <row r="29" spans="1:5" x14ac:dyDescent="0.2">
      <c r="A29" s="19" t="s">
        <v>68</v>
      </c>
      <c r="B29" s="18">
        <v>9374</v>
      </c>
      <c r="C29" s="18">
        <v>3937</v>
      </c>
      <c r="D29" s="18">
        <v>9455</v>
      </c>
      <c r="E29" s="23">
        <f t="shared" si="0"/>
        <v>22766</v>
      </c>
    </row>
    <row r="30" spans="1:5" x14ac:dyDescent="0.2">
      <c r="A30" s="19" t="s">
        <v>69</v>
      </c>
      <c r="B30" s="18">
        <v>3248</v>
      </c>
      <c r="C30" s="18">
        <v>8438</v>
      </c>
      <c r="D30" s="18">
        <v>9459</v>
      </c>
      <c r="E30" s="23">
        <f t="shared" si="0"/>
        <v>21145</v>
      </c>
    </row>
    <row r="31" spans="1:5" x14ac:dyDescent="0.2">
      <c r="A31" s="19" t="s">
        <v>70</v>
      </c>
      <c r="B31" s="18">
        <v>4357</v>
      </c>
      <c r="C31" s="18">
        <v>9374</v>
      </c>
      <c r="D31" s="18">
        <v>9349</v>
      </c>
      <c r="E31" s="23">
        <f t="shared" si="0"/>
        <v>23080</v>
      </c>
    </row>
    <row r="32" spans="1:5" x14ac:dyDescent="0.2">
      <c r="A32" s="19" t="s">
        <v>71</v>
      </c>
      <c r="B32" s="18">
        <v>8458</v>
      </c>
      <c r="C32" s="18">
        <v>8932</v>
      </c>
      <c r="D32" s="18">
        <v>7873</v>
      </c>
      <c r="E32" s="23">
        <f t="shared" si="0"/>
        <v>25263</v>
      </c>
    </row>
    <row r="33" spans="1:5" x14ac:dyDescent="0.2">
      <c r="A33" s="19" t="s">
        <v>72</v>
      </c>
      <c r="B33" s="18">
        <v>4358</v>
      </c>
      <c r="C33" s="18">
        <v>8734</v>
      </c>
      <c r="D33" s="18">
        <v>8342</v>
      </c>
      <c r="E33" s="23">
        <f t="shared" si="0"/>
        <v>21434</v>
      </c>
    </row>
    <row r="34" spans="1:5" x14ac:dyDescent="0.2">
      <c r="A34" s="19" t="s">
        <v>73</v>
      </c>
      <c r="B34" s="18">
        <v>9546</v>
      </c>
      <c r="C34" s="18">
        <v>3240</v>
      </c>
      <c r="D34" s="18">
        <v>3488</v>
      </c>
      <c r="E34" s="23">
        <f t="shared" si="0"/>
        <v>16274</v>
      </c>
    </row>
    <row r="35" spans="1:5" x14ac:dyDescent="0.2">
      <c r="A35" s="19" t="s">
        <v>74</v>
      </c>
      <c r="B35" s="18">
        <v>4858</v>
      </c>
      <c r="C35" s="18">
        <v>3489</v>
      </c>
      <c r="D35" s="18">
        <v>9344</v>
      </c>
      <c r="E35" s="23">
        <f t="shared" si="0"/>
        <v>17691</v>
      </c>
    </row>
    <row r="36" spans="1:5" x14ac:dyDescent="0.2">
      <c r="A36" s="24" t="s">
        <v>78</v>
      </c>
      <c r="C36" s="23">
        <f>AVERAGE(C3:C35)</f>
        <v>7084.5575757575753</v>
      </c>
      <c r="D36" s="23">
        <f>AVERAGE(D3:D35)</f>
        <v>7942.4181818181814</v>
      </c>
      <c r="E36" s="23"/>
    </row>
    <row r="37" spans="1:5" x14ac:dyDescent="0.2">
      <c r="A37" s="24" t="s">
        <v>79</v>
      </c>
      <c r="C37" s="23">
        <f>MIN(C3:C35)</f>
        <v>2374</v>
      </c>
      <c r="D37" s="23">
        <f>MIN(D3:D35)</f>
        <v>347</v>
      </c>
    </row>
    <row r="38" spans="1:5" x14ac:dyDescent="0.2">
      <c r="A38" s="24" t="s">
        <v>80</v>
      </c>
      <c r="C38" s="23">
        <f>MAX(C3:C35)</f>
        <v>9867</v>
      </c>
      <c r="D38" s="23">
        <f>MAX(D3:D35)</f>
        <v>52348</v>
      </c>
    </row>
    <row r="39" spans="1:5" x14ac:dyDescent="0.2">
      <c r="A39" s="24" t="s">
        <v>81</v>
      </c>
      <c r="C39">
        <f>COUNT(C3:C35)</f>
        <v>33</v>
      </c>
      <c r="D39">
        <f>COUNT(D3:D35)</f>
        <v>33</v>
      </c>
    </row>
  </sheetData>
  <mergeCells count="1">
    <mergeCell ref="A1:D1"/>
  </mergeCells>
  <conditionalFormatting sqref="B3:B35">
    <cfRule type="cellIs" dxfId="2" priority="6" operator="lessThanOrEqual">
      <formula>6000</formula>
    </cfRule>
  </conditionalFormatting>
  <conditionalFormatting sqref="A3:A39">
    <cfRule type="expression" dxfId="0" priority="1">
      <formula>E3&gt;=15000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I2" sqref="I2"/>
    </sheetView>
  </sheetViews>
  <sheetFormatPr defaultRowHeight="12.75" x14ac:dyDescent="0.2"/>
  <cols>
    <col min="1" max="1" width="13.7109375" customWidth="1"/>
    <col min="2" max="2" width="44" customWidth="1"/>
    <col min="3" max="3" width="42.28515625" customWidth="1"/>
    <col min="4" max="4" width="15.140625" customWidth="1"/>
    <col min="8" max="8" width="18.28515625" customWidth="1"/>
    <col min="9" max="9" width="12.28515625" customWidth="1"/>
  </cols>
  <sheetData>
    <row r="1" spans="1:10" ht="45" x14ac:dyDescent="0.2">
      <c r="A1" s="25" t="s">
        <v>82</v>
      </c>
      <c r="B1" s="26" t="s">
        <v>83</v>
      </c>
      <c r="C1" s="27" t="s">
        <v>84</v>
      </c>
      <c r="D1" s="28" t="s">
        <v>85</v>
      </c>
      <c r="E1" s="29" t="s">
        <v>86</v>
      </c>
      <c r="F1" s="27" t="s">
        <v>87</v>
      </c>
      <c r="G1" s="30" t="s">
        <v>88</v>
      </c>
      <c r="H1" s="74" t="s">
        <v>155</v>
      </c>
      <c r="I1" s="74" t="s">
        <v>156</v>
      </c>
      <c r="J1" s="74"/>
    </row>
    <row r="2" spans="1:10" x14ac:dyDescent="0.2">
      <c r="A2" s="31">
        <v>10003</v>
      </c>
      <c r="B2" s="42" t="s">
        <v>91</v>
      </c>
      <c r="C2" s="43">
        <v>1</v>
      </c>
      <c r="D2" s="44">
        <v>229</v>
      </c>
      <c r="E2" s="33">
        <v>16</v>
      </c>
      <c r="F2" s="33">
        <v>7</v>
      </c>
      <c r="G2" s="35">
        <v>17</v>
      </c>
      <c r="H2">
        <v>9</v>
      </c>
      <c r="I2" t="str">
        <f>IF(OR(H2&lt;0,H2=0),"Reorder","Item Available")</f>
        <v>Item Available</v>
      </c>
    </row>
    <row r="3" spans="1:10" x14ac:dyDescent="0.2">
      <c r="A3" s="31">
        <v>10013</v>
      </c>
      <c r="B3" s="42" t="s">
        <v>101</v>
      </c>
      <c r="C3" s="43">
        <v>1</v>
      </c>
      <c r="D3" s="47">
        <v>143</v>
      </c>
      <c r="E3" s="33">
        <v>15</v>
      </c>
      <c r="F3" s="33">
        <v>9</v>
      </c>
      <c r="G3" s="35">
        <v>11</v>
      </c>
      <c r="H3">
        <f t="shared" ref="H3:H44" si="0">E3-F3</f>
        <v>6</v>
      </c>
      <c r="I3" t="str">
        <f t="shared" ref="I3:I41" si="1">IF(OR(H3&lt;0,H3=0),"Reorder","Item Available")</f>
        <v>Item Available</v>
      </c>
    </row>
    <row r="4" spans="1:10" x14ac:dyDescent="0.2">
      <c r="A4" s="31">
        <v>10025</v>
      </c>
      <c r="B4" s="32" t="s">
        <v>113</v>
      </c>
      <c r="C4" s="33">
        <v>1</v>
      </c>
      <c r="D4" s="47">
        <v>430</v>
      </c>
      <c r="E4" s="33">
        <v>12</v>
      </c>
      <c r="F4" s="33">
        <v>2</v>
      </c>
      <c r="G4" s="35">
        <v>10</v>
      </c>
      <c r="H4">
        <f t="shared" si="0"/>
        <v>10</v>
      </c>
      <c r="I4" t="str">
        <f t="shared" si="1"/>
        <v>Item Available</v>
      </c>
    </row>
    <row r="5" spans="1:10" x14ac:dyDescent="0.2">
      <c r="A5" s="31">
        <v>10001</v>
      </c>
      <c r="B5" s="32" t="s">
        <v>89</v>
      </c>
      <c r="C5" s="33">
        <v>2</v>
      </c>
      <c r="D5" s="34">
        <v>12.99</v>
      </c>
      <c r="E5" s="33">
        <v>4</v>
      </c>
      <c r="F5" s="33">
        <v>5</v>
      </c>
      <c r="G5" s="35">
        <v>23</v>
      </c>
      <c r="H5">
        <f t="shared" si="0"/>
        <v>-1</v>
      </c>
      <c r="I5" t="str">
        <f t="shared" si="1"/>
        <v>Reorder</v>
      </c>
    </row>
    <row r="6" spans="1:10" x14ac:dyDescent="0.2">
      <c r="A6" s="36">
        <v>10004</v>
      </c>
      <c r="B6" s="45" t="s">
        <v>92</v>
      </c>
      <c r="C6" s="40">
        <v>2</v>
      </c>
      <c r="D6" s="46">
        <v>199</v>
      </c>
      <c r="E6" s="40">
        <v>20</v>
      </c>
      <c r="F6" s="40">
        <v>3</v>
      </c>
      <c r="G6" s="41">
        <v>5</v>
      </c>
      <c r="H6">
        <f t="shared" si="0"/>
        <v>17</v>
      </c>
      <c r="I6" t="str">
        <f t="shared" si="1"/>
        <v>Item Available</v>
      </c>
    </row>
    <row r="7" spans="1:10" x14ac:dyDescent="0.2">
      <c r="A7" s="31">
        <v>10007</v>
      </c>
      <c r="B7" s="32" t="s">
        <v>95</v>
      </c>
      <c r="C7" s="33">
        <v>2</v>
      </c>
      <c r="D7" s="47">
        <v>9</v>
      </c>
      <c r="E7" s="33">
        <v>24</v>
      </c>
      <c r="F7" s="33">
        <v>8</v>
      </c>
      <c r="G7" s="35">
        <v>18</v>
      </c>
      <c r="H7">
        <f t="shared" si="0"/>
        <v>16</v>
      </c>
      <c r="I7" t="str">
        <f t="shared" si="1"/>
        <v>Item Available</v>
      </c>
    </row>
    <row r="8" spans="1:10" x14ac:dyDescent="0.2">
      <c r="A8" s="31">
        <v>10011</v>
      </c>
      <c r="B8" s="32" t="s">
        <v>99</v>
      </c>
      <c r="C8" s="33">
        <v>2</v>
      </c>
      <c r="D8" s="47">
        <v>12</v>
      </c>
      <c r="E8" s="33">
        <v>25</v>
      </c>
      <c r="F8" s="33">
        <v>4</v>
      </c>
      <c r="G8" s="35">
        <v>10</v>
      </c>
      <c r="H8">
        <f t="shared" si="0"/>
        <v>21</v>
      </c>
      <c r="I8" t="str">
        <f t="shared" si="1"/>
        <v>Item Available</v>
      </c>
    </row>
    <row r="9" spans="1:10" x14ac:dyDescent="0.2">
      <c r="A9" s="36">
        <v>10014</v>
      </c>
      <c r="B9" s="45" t="s">
        <v>102</v>
      </c>
      <c r="C9" s="40">
        <v>2</v>
      </c>
      <c r="D9" s="46">
        <v>23</v>
      </c>
      <c r="E9" s="40">
        <v>23</v>
      </c>
      <c r="F9" s="40">
        <v>2</v>
      </c>
      <c r="G9" s="41">
        <v>18</v>
      </c>
      <c r="H9">
        <f t="shared" si="0"/>
        <v>21</v>
      </c>
      <c r="I9" t="str">
        <f t="shared" si="1"/>
        <v>Item Available</v>
      </c>
    </row>
    <row r="10" spans="1:10" x14ac:dyDescent="0.2">
      <c r="A10" s="31">
        <v>10017</v>
      </c>
      <c r="B10" s="32" t="s">
        <v>105</v>
      </c>
      <c r="C10" s="33">
        <v>2</v>
      </c>
      <c r="D10" s="47">
        <v>26</v>
      </c>
      <c r="E10" s="33">
        <v>17</v>
      </c>
      <c r="F10" s="33">
        <v>9</v>
      </c>
      <c r="G10" s="35">
        <v>11</v>
      </c>
      <c r="H10">
        <f t="shared" si="0"/>
        <v>8</v>
      </c>
      <c r="I10" t="str">
        <f t="shared" si="1"/>
        <v>Item Available</v>
      </c>
    </row>
    <row r="11" spans="1:10" x14ac:dyDescent="0.2">
      <c r="A11" s="31">
        <v>10029</v>
      </c>
      <c r="B11" s="32" t="s">
        <v>116</v>
      </c>
      <c r="C11" s="33">
        <v>2</v>
      </c>
      <c r="D11" s="47">
        <v>11</v>
      </c>
      <c r="E11" s="33">
        <v>14</v>
      </c>
      <c r="F11" s="33">
        <v>9</v>
      </c>
      <c r="G11" s="35">
        <v>19</v>
      </c>
      <c r="H11">
        <f t="shared" si="0"/>
        <v>5</v>
      </c>
      <c r="I11" t="str">
        <f t="shared" si="1"/>
        <v>Item Available</v>
      </c>
    </row>
    <row r="12" spans="1:10" x14ac:dyDescent="0.2">
      <c r="A12" s="36">
        <v>10002</v>
      </c>
      <c r="B12" s="37" t="s">
        <v>90</v>
      </c>
      <c r="C12" s="38">
        <v>3</v>
      </c>
      <c r="D12" s="39">
        <v>299</v>
      </c>
      <c r="E12" s="40">
        <v>19</v>
      </c>
      <c r="F12" s="40">
        <v>9</v>
      </c>
      <c r="G12" s="41">
        <v>10</v>
      </c>
      <c r="H12">
        <f t="shared" si="0"/>
        <v>10</v>
      </c>
      <c r="I12" t="str">
        <f t="shared" si="1"/>
        <v>Item Available</v>
      </c>
    </row>
    <row r="13" spans="1:10" x14ac:dyDescent="0.2">
      <c r="A13" s="36">
        <v>10006</v>
      </c>
      <c r="B13" s="37" t="s">
        <v>94</v>
      </c>
      <c r="C13" s="38">
        <v>3</v>
      </c>
      <c r="D13" s="39">
        <v>599</v>
      </c>
      <c r="E13" s="40">
        <v>4</v>
      </c>
      <c r="F13" s="40">
        <v>7</v>
      </c>
      <c r="G13" s="41">
        <v>25</v>
      </c>
      <c r="H13">
        <f t="shared" si="0"/>
        <v>-3</v>
      </c>
      <c r="I13" t="str">
        <f t="shared" si="1"/>
        <v>Reorder</v>
      </c>
    </row>
    <row r="14" spans="1:10" x14ac:dyDescent="0.2">
      <c r="A14" s="36">
        <v>10012</v>
      </c>
      <c r="B14" s="37" t="s">
        <v>100</v>
      </c>
      <c r="C14" s="40">
        <v>3</v>
      </c>
      <c r="D14" s="46">
        <v>49</v>
      </c>
      <c r="E14" s="40">
        <v>7</v>
      </c>
      <c r="F14" s="40">
        <v>10</v>
      </c>
      <c r="G14" s="41">
        <v>16</v>
      </c>
      <c r="H14">
        <f t="shared" si="0"/>
        <v>-3</v>
      </c>
      <c r="I14" t="str">
        <f t="shared" si="1"/>
        <v>Reorder</v>
      </c>
    </row>
    <row r="15" spans="1:10" x14ac:dyDescent="0.2">
      <c r="A15" s="36">
        <v>10016</v>
      </c>
      <c r="B15" s="37" t="s">
        <v>104</v>
      </c>
      <c r="C15" s="38">
        <v>3</v>
      </c>
      <c r="D15" s="46">
        <v>149</v>
      </c>
      <c r="E15" s="40">
        <v>15</v>
      </c>
      <c r="F15" s="40">
        <v>4</v>
      </c>
      <c r="G15" s="41">
        <v>10</v>
      </c>
      <c r="H15">
        <f t="shared" si="0"/>
        <v>11</v>
      </c>
      <c r="I15" t="str">
        <f t="shared" si="1"/>
        <v>Item Available</v>
      </c>
    </row>
    <row r="16" spans="1:10" x14ac:dyDescent="0.2">
      <c r="A16" s="31">
        <v>10019</v>
      </c>
      <c r="B16" s="42" t="s">
        <v>107</v>
      </c>
      <c r="C16" s="33">
        <v>3</v>
      </c>
      <c r="D16" s="47">
        <v>249</v>
      </c>
      <c r="E16" s="33">
        <v>18</v>
      </c>
      <c r="F16" s="33">
        <v>8</v>
      </c>
      <c r="G16" s="35">
        <v>14</v>
      </c>
      <c r="H16">
        <f t="shared" si="0"/>
        <v>10</v>
      </c>
      <c r="I16" t="str">
        <f t="shared" si="1"/>
        <v>Item Available</v>
      </c>
    </row>
    <row r="17" spans="1:9" x14ac:dyDescent="0.2">
      <c r="A17" s="31">
        <v>10021</v>
      </c>
      <c r="B17" s="32" t="s">
        <v>109</v>
      </c>
      <c r="C17" s="33">
        <v>3</v>
      </c>
      <c r="D17" s="47">
        <v>729</v>
      </c>
      <c r="E17" s="33">
        <v>5</v>
      </c>
      <c r="F17" s="33">
        <v>9</v>
      </c>
      <c r="G17" s="35">
        <v>25</v>
      </c>
      <c r="H17">
        <f t="shared" si="0"/>
        <v>-4</v>
      </c>
      <c r="I17" t="str">
        <f t="shared" si="1"/>
        <v>Reorder</v>
      </c>
    </row>
    <row r="18" spans="1:9" x14ac:dyDescent="0.2">
      <c r="A18" s="36">
        <v>10022</v>
      </c>
      <c r="B18" s="45" t="s">
        <v>110</v>
      </c>
      <c r="C18" s="40">
        <v>3</v>
      </c>
      <c r="D18" s="46">
        <v>179</v>
      </c>
      <c r="E18" s="40">
        <v>15</v>
      </c>
      <c r="F18" s="40">
        <v>6</v>
      </c>
      <c r="G18" s="41">
        <v>13</v>
      </c>
      <c r="H18">
        <f t="shared" si="0"/>
        <v>9</v>
      </c>
      <c r="I18" t="str">
        <f t="shared" si="1"/>
        <v>Item Available</v>
      </c>
    </row>
    <row r="19" spans="1:9" x14ac:dyDescent="0.2">
      <c r="A19" s="36">
        <v>10024</v>
      </c>
      <c r="B19" s="45" t="s">
        <v>112</v>
      </c>
      <c r="C19" s="40">
        <v>3</v>
      </c>
      <c r="D19" s="46">
        <v>59</v>
      </c>
      <c r="E19" s="40">
        <v>12</v>
      </c>
      <c r="F19" s="40">
        <v>10</v>
      </c>
      <c r="G19" s="41">
        <v>21</v>
      </c>
      <c r="H19">
        <f t="shared" si="0"/>
        <v>2</v>
      </c>
      <c r="I19" t="str">
        <f t="shared" si="1"/>
        <v>Item Available</v>
      </c>
    </row>
    <row r="20" spans="1:9" x14ac:dyDescent="0.2">
      <c r="A20" s="36">
        <v>10026</v>
      </c>
      <c r="B20" s="45" t="s">
        <v>114</v>
      </c>
      <c r="C20" s="40">
        <v>3</v>
      </c>
      <c r="D20" s="46">
        <v>79</v>
      </c>
      <c r="E20" s="40">
        <v>1</v>
      </c>
      <c r="F20" s="40">
        <v>9</v>
      </c>
      <c r="G20" s="41">
        <v>15</v>
      </c>
      <c r="H20">
        <f t="shared" si="0"/>
        <v>-8</v>
      </c>
      <c r="I20" t="str">
        <f t="shared" si="1"/>
        <v>Reorder</v>
      </c>
    </row>
    <row r="21" spans="1:9" x14ac:dyDescent="0.2">
      <c r="A21" s="36">
        <v>10028</v>
      </c>
      <c r="B21" s="45" t="s">
        <v>115</v>
      </c>
      <c r="C21" s="40">
        <v>3</v>
      </c>
      <c r="D21" s="46">
        <v>79</v>
      </c>
      <c r="E21" s="40">
        <v>20</v>
      </c>
      <c r="F21" s="40">
        <v>7</v>
      </c>
      <c r="G21" s="41">
        <v>14</v>
      </c>
      <c r="H21">
        <f t="shared" si="0"/>
        <v>13</v>
      </c>
      <c r="I21" t="str">
        <f t="shared" si="1"/>
        <v>Item Available</v>
      </c>
    </row>
    <row r="22" spans="1:9" x14ac:dyDescent="0.2">
      <c r="A22" s="36">
        <v>10018</v>
      </c>
      <c r="B22" s="32" t="s">
        <v>106</v>
      </c>
      <c r="C22" s="33">
        <v>4</v>
      </c>
      <c r="D22" s="47">
        <v>249</v>
      </c>
      <c r="E22" s="40">
        <v>25</v>
      </c>
      <c r="F22" s="40">
        <v>8</v>
      </c>
      <c r="G22" s="41">
        <v>4</v>
      </c>
      <c r="H22">
        <f t="shared" si="0"/>
        <v>17</v>
      </c>
      <c r="I22" t="str">
        <f t="shared" si="1"/>
        <v>Item Available</v>
      </c>
    </row>
    <row r="23" spans="1:9" x14ac:dyDescent="0.2">
      <c r="A23" s="36">
        <v>10032</v>
      </c>
      <c r="B23" s="32" t="s">
        <v>119</v>
      </c>
      <c r="C23" s="33">
        <v>4</v>
      </c>
      <c r="D23" s="47">
        <v>195</v>
      </c>
      <c r="E23" s="40">
        <v>12</v>
      </c>
      <c r="F23" s="40">
        <v>8</v>
      </c>
      <c r="G23" s="41">
        <v>15</v>
      </c>
      <c r="H23">
        <f t="shared" si="0"/>
        <v>4</v>
      </c>
      <c r="I23" t="str">
        <f t="shared" si="1"/>
        <v>Item Available</v>
      </c>
    </row>
    <row r="24" spans="1:9" x14ac:dyDescent="0.2">
      <c r="A24" s="36">
        <v>10034</v>
      </c>
      <c r="B24" s="45" t="s">
        <v>120</v>
      </c>
      <c r="C24" s="40">
        <v>4</v>
      </c>
      <c r="D24" s="46">
        <v>149</v>
      </c>
      <c r="E24" s="40">
        <v>19</v>
      </c>
      <c r="F24" s="40">
        <v>10</v>
      </c>
      <c r="G24" s="41">
        <v>21</v>
      </c>
      <c r="H24">
        <f t="shared" si="0"/>
        <v>9</v>
      </c>
      <c r="I24" t="str">
        <f t="shared" si="1"/>
        <v>Item Available</v>
      </c>
    </row>
    <row r="25" spans="1:9" ht="15" x14ac:dyDescent="0.25">
      <c r="A25" s="36">
        <v>10038</v>
      </c>
      <c r="B25" s="48" t="s">
        <v>124</v>
      </c>
      <c r="C25" s="40">
        <v>4</v>
      </c>
      <c r="D25" s="46">
        <v>299</v>
      </c>
      <c r="E25" s="40">
        <v>13</v>
      </c>
      <c r="F25" s="40">
        <v>2</v>
      </c>
      <c r="G25" s="41">
        <v>12</v>
      </c>
      <c r="H25">
        <f t="shared" si="0"/>
        <v>11</v>
      </c>
      <c r="I25" t="str">
        <f t="shared" si="1"/>
        <v>Item Available</v>
      </c>
    </row>
    <row r="26" spans="1:9" ht="15" x14ac:dyDescent="0.25">
      <c r="A26" s="36">
        <v>10008</v>
      </c>
      <c r="B26" s="48" t="s">
        <v>96</v>
      </c>
      <c r="C26" s="40">
        <v>5</v>
      </c>
      <c r="D26" s="46">
        <v>59</v>
      </c>
      <c r="E26" s="40">
        <v>12</v>
      </c>
      <c r="F26" s="40">
        <v>3</v>
      </c>
      <c r="G26" s="41">
        <v>10</v>
      </c>
      <c r="H26">
        <f t="shared" si="0"/>
        <v>9</v>
      </c>
      <c r="I26" t="str">
        <f t="shared" si="1"/>
        <v>Item Available</v>
      </c>
    </row>
    <row r="27" spans="1:9" ht="25.5" x14ac:dyDescent="0.2">
      <c r="A27" s="31">
        <v>10009</v>
      </c>
      <c r="B27" s="32" t="s">
        <v>97</v>
      </c>
      <c r="C27" s="33">
        <v>6</v>
      </c>
      <c r="D27" s="47">
        <v>99</v>
      </c>
      <c r="E27" s="33">
        <v>13</v>
      </c>
      <c r="F27" s="33">
        <v>5</v>
      </c>
      <c r="G27" s="35">
        <v>16</v>
      </c>
      <c r="H27">
        <f t="shared" si="0"/>
        <v>8</v>
      </c>
      <c r="I27" t="str">
        <f t="shared" si="1"/>
        <v>Item Available</v>
      </c>
    </row>
    <row r="28" spans="1:9" x14ac:dyDescent="0.2">
      <c r="A28" s="36">
        <v>10010</v>
      </c>
      <c r="B28" s="45" t="s">
        <v>98</v>
      </c>
      <c r="C28" s="40">
        <v>7</v>
      </c>
      <c r="D28" s="46">
        <v>14</v>
      </c>
      <c r="E28" s="40">
        <v>9</v>
      </c>
      <c r="F28" s="40">
        <v>10</v>
      </c>
      <c r="G28" s="41">
        <v>17</v>
      </c>
      <c r="H28">
        <f t="shared" si="0"/>
        <v>-1</v>
      </c>
      <c r="I28" t="str">
        <f t="shared" si="1"/>
        <v>Reorder</v>
      </c>
    </row>
    <row r="29" spans="1:9" ht="25.5" x14ac:dyDescent="0.2">
      <c r="A29" s="31">
        <v>10005</v>
      </c>
      <c r="B29" s="32" t="s">
        <v>93</v>
      </c>
      <c r="C29" s="33">
        <v>8</v>
      </c>
      <c r="D29" s="47">
        <v>3497</v>
      </c>
      <c r="E29" s="33">
        <v>22</v>
      </c>
      <c r="F29" s="33">
        <v>2</v>
      </c>
      <c r="G29" s="35">
        <v>12</v>
      </c>
      <c r="H29">
        <f t="shared" si="0"/>
        <v>20</v>
      </c>
      <c r="I29" t="str">
        <f t="shared" si="1"/>
        <v>Item Available</v>
      </c>
    </row>
    <row r="30" spans="1:9" ht="25.5" x14ac:dyDescent="0.2">
      <c r="A30" s="31">
        <v>10015</v>
      </c>
      <c r="B30" s="32" t="s">
        <v>103</v>
      </c>
      <c r="C30" s="33">
        <v>8</v>
      </c>
      <c r="D30" s="47">
        <v>999</v>
      </c>
      <c r="E30" s="33">
        <v>8</v>
      </c>
      <c r="F30" s="33">
        <v>9</v>
      </c>
      <c r="G30" s="35">
        <v>17</v>
      </c>
      <c r="H30">
        <f t="shared" si="0"/>
        <v>-1</v>
      </c>
      <c r="I30" t="str">
        <f t="shared" si="1"/>
        <v>Reorder</v>
      </c>
    </row>
    <row r="31" spans="1:9" x14ac:dyDescent="0.2">
      <c r="A31" s="36">
        <v>10020</v>
      </c>
      <c r="B31" s="45" t="s">
        <v>108</v>
      </c>
      <c r="C31" s="40">
        <v>8</v>
      </c>
      <c r="D31" s="46">
        <v>1499</v>
      </c>
      <c r="E31" s="40">
        <v>24</v>
      </c>
      <c r="F31" s="40">
        <v>4</v>
      </c>
      <c r="G31" s="41">
        <v>15</v>
      </c>
      <c r="H31">
        <f t="shared" si="0"/>
        <v>20</v>
      </c>
      <c r="I31" t="str">
        <f t="shared" si="1"/>
        <v>Item Available</v>
      </c>
    </row>
    <row r="32" spans="1:9" ht="25.5" x14ac:dyDescent="0.2">
      <c r="A32" s="31">
        <v>10023</v>
      </c>
      <c r="B32" s="32" t="s">
        <v>111</v>
      </c>
      <c r="C32" s="33">
        <v>8</v>
      </c>
      <c r="D32" s="47">
        <v>578</v>
      </c>
      <c r="E32" s="33">
        <v>11</v>
      </c>
      <c r="F32" s="33">
        <v>2</v>
      </c>
      <c r="G32" s="35">
        <v>14</v>
      </c>
      <c r="H32">
        <f t="shared" si="0"/>
        <v>9</v>
      </c>
      <c r="I32" t="str">
        <f t="shared" si="1"/>
        <v>Item Available</v>
      </c>
    </row>
    <row r="33" spans="1:9" ht="25.5" x14ac:dyDescent="0.2">
      <c r="A33" s="36">
        <v>10030</v>
      </c>
      <c r="B33" s="32" t="s">
        <v>117</v>
      </c>
      <c r="C33" s="33">
        <v>8</v>
      </c>
      <c r="D33" s="47">
        <v>224</v>
      </c>
      <c r="E33" s="40">
        <v>15</v>
      </c>
      <c r="F33" s="40">
        <v>2</v>
      </c>
      <c r="G33" s="41">
        <v>11</v>
      </c>
      <c r="H33">
        <f t="shared" si="0"/>
        <v>13</v>
      </c>
      <c r="I33" t="str">
        <f t="shared" si="1"/>
        <v>Item Available</v>
      </c>
    </row>
    <row r="34" spans="1:9" ht="25.5" x14ac:dyDescent="0.2">
      <c r="A34" s="31">
        <v>10037</v>
      </c>
      <c r="B34" s="32" t="s">
        <v>123</v>
      </c>
      <c r="C34" s="33">
        <v>8</v>
      </c>
      <c r="D34" s="47">
        <v>938</v>
      </c>
      <c r="E34" s="33">
        <v>8</v>
      </c>
      <c r="F34" s="33">
        <v>3</v>
      </c>
      <c r="G34" s="35">
        <v>16</v>
      </c>
      <c r="H34">
        <f t="shared" si="0"/>
        <v>5</v>
      </c>
      <c r="I34" t="str">
        <f t="shared" si="1"/>
        <v>Item Available</v>
      </c>
    </row>
    <row r="35" spans="1:9" ht="25.5" x14ac:dyDescent="0.2">
      <c r="A35" s="31">
        <v>10031</v>
      </c>
      <c r="B35" s="32" t="s">
        <v>118</v>
      </c>
      <c r="C35" s="33">
        <v>9</v>
      </c>
      <c r="D35" s="47">
        <v>39</v>
      </c>
      <c r="E35" s="33">
        <v>3</v>
      </c>
      <c r="F35" s="33">
        <v>3</v>
      </c>
      <c r="G35" s="35">
        <v>18</v>
      </c>
      <c r="H35">
        <f t="shared" si="0"/>
        <v>0</v>
      </c>
      <c r="I35" t="str">
        <f t="shared" si="1"/>
        <v>Reorder</v>
      </c>
    </row>
    <row r="36" spans="1:9" ht="25.5" x14ac:dyDescent="0.2">
      <c r="A36" s="36">
        <v>10036</v>
      </c>
      <c r="B36" s="45" t="s">
        <v>122</v>
      </c>
      <c r="C36" s="40">
        <v>9</v>
      </c>
      <c r="D36" s="46">
        <v>22</v>
      </c>
      <c r="E36" s="40">
        <v>22</v>
      </c>
      <c r="F36" s="40">
        <v>9</v>
      </c>
      <c r="G36" s="41">
        <v>24</v>
      </c>
      <c r="H36">
        <f t="shared" si="0"/>
        <v>13</v>
      </c>
      <c r="I36" t="str">
        <f t="shared" si="1"/>
        <v>Item Available</v>
      </c>
    </row>
    <row r="37" spans="1:9" ht="25.5" x14ac:dyDescent="0.2">
      <c r="A37" s="31">
        <v>10039</v>
      </c>
      <c r="B37" s="32" t="s">
        <v>125</v>
      </c>
      <c r="C37" s="33">
        <v>9</v>
      </c>
      <c r="D37" s="47">
        <v>60</v>
      </c>
      <c r="E37" s="33">
        <v>15</v>
      </c>
      <c r="F37" s="33">
        <v>6</v>
      </c>
      <c r="G37" s="35">
        <v>12</v>
      </c>
      <c r="H37">
        <f t="shared" si="0"/>
        <v>9</v>
      </c>
      <c r="I37" t="str">
        <f t="shared" si="1"/>
        <v>Item Available</v>
      </c>
    </row>
    <row r="38" spans="1:9" ht="30" x14ac:dyDescent="0.2">
      <c r="A38" s="31">
        <v>10035</v>
      </c>
      <c r="B38" s="49" t="s">
        <v>121</v>
      </c>
      <c r="C38" s="33">
        <v>10</v>
      </c>
      <c r="D38" s="47">
        <v>89</v>
      </c>
      <c r="E38" s="33">
        <v>13</v>
      </c>
      <c r="F38" s="33">
        <v>9</v>
      </c>
      <c r="G38" s="35">
        <v>24</v>
      </c>
      <c r="H38">
        <f t="shared" si="0"/>
        <v>4</v>
      </c>
      <c r="I38" t="str">
        <f t="shared" si="1"/>
        <v>Item Available</v>
      </c>
    </row>
    <row r="39" spans="1:9" ht="25.5" x14ac:dyDescent="0.2">
      <c r="A39" s="36">
        <v>10040</v>
      </c>
      <c r="B39" s="45" t="s">
        <v>126</v>
      </c>
      <c r="C39" s="40">
        <v>10</v>
      </c>
      <c r="D39" s="46">
        <v>112</v>
      </c>
      <c r="E39" s="40">
        <v>20</v>
      </c>
      <c r="F39" s="40">
        <v>4</v>
      </c>
      <c r="G39" s="41">
        <v>19</v>
      </c>
      <c r="H39">
        <f t="shared" si="0"/>
        <v>16</v>
      </c>
      <c r="I39" t="str">
        <f t="shared" si="1"/>
        <v>Item Available</v>
      </c>
    </row>
    <row r="40" spans="1:9" x14ac:dyDescent="0.2">
      <c r="A40" s="31">
        <v>10027</v>
      </c>
      <c r="B40" s="42"/>
      <c r="C40" s="43"/>
      <c r="D40" s="44"/>
      <c r="E40" s="33">
        <v>22</v>
      </c>
      <c r="F40" s="33">
        <v>8</v>
      </c>
      <c r="G40" s="35">
        <v>23</v>
      </c>
      <c r="H40">
        <f>E40-F40</f>
        <v>14</v>
      </c>
      <c r="I40" t="str">
        <f t="shared" si="1"/>
        <v>Item Available</v>
      </c>
    </row>
    <row r="41" spans="1:9" x14ac:dyDescent="0.2">
      <c r="A41" s="50">
        <v>10033</v>
      </c>
      <c r="B41" s="51"/>
      <c r="C41" s="52"/>
      <c r="D41" s="53">
        <v>4394</v>
      </c>
      <c r="E41" s="52">
        <v>20</v>
      </c>
      <c r="F41" s="52">
        <v>3</v>
      </c>
      <c r="G41" s="54">
        <v>12</v>
      </c>
      <c r="H41">
        <f t="shared" si="0"/>
        <v>17</v>
      </c>
      <c r="I41" t="str">
        <f t="shared" si="1"/>
        <v>Item Available</v>
      </c>
    </row>
  </sheetData>
  <sortState ref="A2:G41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4" sqref="J4:J23"/>
    </sheetView>
  </sheetViews>
  <sheetFormatPr defaultRowHeight="12.75" x14ac:dyDescent="0.2"/>
  <cols>
    <col min="7" max="7" width="13.7109375" customWidth="1"/>
  </cols>
  <sheetData>
    <row r="1" spans="1:10" ht="15" x14ac:dyDescent="0.3">
      <c r="A1" s="55"/>
      <c r="B1" s="56" t="s">
        <v>127</v>
      </c>
      <c r="C1" s="57"/>
      <c r="D1" s="57"/>
      <c r="E1" s="57"/>
      <c r="F1" s="57"/>
      <c r="G1" s="58"/>
      <c r="H1" s="59"/>
      <c r="I1" s="59"/>
      <c r="J1" s="55"/>
    </row>
    <row r="2" spans="1:10" ht="15.75" thickBot="1" x14ac:dyDescent="0.35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ht="75.75" thickBot="1" x14ac:dyDescent="0.25">
      <c r="A3" s="61" t="s">
        <v>128</v>
      </c>
      <c r="B3" s="62" t="s">
        <v>40</v>
      </c>
      <c r="C3" s="63" t="s">
        <v>129</v>
      </c>
      <c r="D3" s="63" t="s">
        <v>130</v>
      </c>
      <c r="E3" s="63" t="s">
        <v>131</v>
      </c>
      <c r="F3" s="63" t="s">
        <v>132</v>
      </c>
      <c r="G3" s="63" t="s">
        <v>133</v>
      </c>
      <c r="H3" s="64" t="s">
        <v>134</v>
      </c>
      <c r="I3" s="64" t="s">
        <v>135</v>
      </c>
      <c r="J3" s="65" t="s">
        <v>136</v>
      </c>
    </row>
    <row r="4" spans="1:10" ht="15" x14ac:dyDescent="0.3">
      <c r="A4" s="66">
        <v>1</v>
      </c>
      <c r="B4" s="67" t="s">
        <v>137</v>
      </c>
      <c r="C4" s="68">
        <v>4900</v>
      </c>
      <c r="D4" s="69">
        <f>C4/2</f>
        <v>2450</v>
      </c>
      <c r="E4" s="69">
        <f>0.35*C4</f>
        <v>1715</v>
      </c>
      <c r="F4" s="69">
        <f>0.1*C4</f>
        <v>490</v>
      </c>
      <c r="G4" s="69">
        <f>0.12*C4</f>
        <v>588</v>
      </c>
      <c r="H4" s="70" t="str">
        <f>IF(AND(C4&gt;0,C4&lt;2000),"0",IF(AND(C4&gt;2001,C4&lt;3500),"5",IF(AND(C4&gt;3501,C4&lt;5000),"10"," ")))</f>
        <v>10</v>
      </c>
      <c r="I4" s="69">
        <f>(H4*C4)/100</f>
        <v>490</v>
      </c>
      <c r="J4" s="69">
        <f>(C4+D4+E4)-(F4+G4+I4)</f>
        <v>7497</v>
      </c>
    </row>
    <row r="5" spans="1:10" ht="15" x14ac:dyDescent="0.3">
      <c r="A5" s="71">
        <v>2</v>
      </c>
      <c r="B5" s="72" t="s">
        <v>138</v>
      </c>
      <c r="C5" s="73">
        <v>3626</v>
      </c>
      <c r="D5" s="69">
        <f t="shared" ref="D5:D23" si="0">C5/2</f>
        <v>1813</v>
      </c>
      <c r="E5" s="69">
        <f t="shared" ref="E5:E23" si="1">0.35*C5</f>
        <v>1269.0999999999999</v>
      </c>
      <c r="F5" s="69">
        <f t="shared" ref="F5:F24" si="2">0.1*C5</f>
        <v>362.6</v>
      </c>
      <c r="G5" s="69">
        <f t="shared" ref="G5:G23" si="3">0.12*C5</f>
        <v>435.12</v>
      </c>
      <c r="H5" s="70" t="str">
        <f t="shared" ref="H5:H23" si="4">IF(AND(C5&gt;0,C5&lt;2000),"0",IF(AND(C5&gt;2001,C5&lt;3500),"5",IF(AND(C5&gt;3501,C5&lt;5000),"10"," ")))</f>
        <v>10</v>
      </c>
      <c r="I5" s="69">
        <f t="shared" ref="I5:I23" si="5">(H5*C5)/100</f>
        <v>362.6</v>
      </c>
      <c r="J5" s="69">
        <f t="shared" ref="J5:J23" si="6">(C5+D5+E5)-(F5+G5+I5)</f>
        <v>5547.7800000000007</v>
      </c>
    </row>
    <row r="6" spans="1:10" ht="15" x14ac:dyDescent="0.3">
      <c r="A6" s="71">
        <v>3</v>
      </c>
      <c r="B6" s="72" t="s">
        <v>139</v>
      </c>
      <c r="C6" s="73">
        <f>ABS(-2540)</f>
        <v>2540</v>
      </c>
      <c r="D6" s="69">
        <f t="shared" si="0"/>
        <v>1270</v>
      </c>
      <c r="E6" s="69">
        <f t="shared" si="1"/>
        <v>889</v>
      </c>
      <c r="F6" s="69">
        <f t="shared" si="2"/>
        <v>254</v>
      </c>
      <c r="G6" s="69">
        <f t="shared" si="3"/>
        <v>304.8</v>
      </c>
      <c r="H6" s="70" t="str">
        <f t="shared" si="4"/>
        <v>5</v>
      </c>
      <c r="I6" s="69">
        <f t="shared" si="5"/>
        <v>127</v>
      </c>
      <c r="J6" s="69">
        <f t="shared" si="6"/>
        <v>4013.2</v>
      </c>
    </row>
    <row r="7" spans="1:10" ht="15" x14ac:dyDescent="0.3">
      <c r="A7" s="71">
        <v>4</v>
      </c>
      <c r="B7" s="72" t="s">
        <v>140</v>
      </c>
      <c r="C7" s="73">
        <v>2842</v>
      </c>
      <c r="D7" s="69">
        <f t="shared" si="0"/>
        <v>1421</v>
      </c>
      <c r="E7" s="69">
        <f t="shared" si="1"/>
        <v>994.69999999999993</v>
      </c>
      <c r="F7" s="69">
        <f t="shared" si="2"/>
        <v>284.2</v>
      </c>
      <c r="G7" s="69">
        <f t="shared" si="3"/>
        <v>341.03999999999996</v>
      </c>
      <c r="H7" s="70" t="str">
        <f t="shared" si="4"/>
        <v>5</v>
      </c>
      <c r="I7" s="69">
        <f t="shared" si="5"/>
        <v>142.1</v>
      </c>
      <c r="J7" s="69">
        <f t="shared" si="6"/>
        <v>4490.3599999999997</v>
      </c>
    </row>
    <row r="8" spans="1:10" ht="15" x14ac:dyDescent="0.3">
      <c r="A8" s="71">
        <v>5</v>
      </c>
      <c r="B8" s="72" t="s">
        <v>141</v>
      </c>
      <c r="C8" s="73">
        <v>3234</v>
      </c>
      <c r="D8" s="69">
        <f t="shared" si="0"/>
        <v>1617</v>
      </c>
      <c r="E8" s="69">
        <f t="shared" si="1"/>
        <v>1131.8999999999999</v>
      </c>
      <c r="F8" s="69">
        <f t="shared" si="2"/>
        <v>323.40000000000003</v>
      </c>
      <c r="G8" s="69">
        <f t="shared" si="3"/>
        <v>388.08</v>
      </c>
      <c r="H8" s="70" t="str">
        <f t="shared" si="4"/>
        <v>5</v>
      </c>
      <c r="I8" s="69">
        <f t="shared" si="5"/>
        <v>161.69999999999999</v>
      </c>
      <c r="J8" s="69">
        <f t="shared" si="6"/>
        <v>5109.7199999999993</v>
      </c>
    </row>
    <row r="9" spans="1:10" ht="15" x14ac:dyDescent="0.3">
      <c r="A9" s="71">
        <v>6</v>
      </c>
      <c r="B9" s="72" t="s">
        <v>142</v>
      </c>
      <c r="C9" s="73">
        <v>3528</v>
      </c>
      <c r="D9" s="69">
        <f t="shared" si="0"/>
        <v>1764</v>
      </c>
      <c r="E9" s="69">
        <f t="shared" si="1"/>
        <v>1234.8</v>
      </c>
      <c r="F9" s="69">
        <f t="shared" si="2"/>
        <v>352.8</v>
      </c>
      <c r="G9" s="69">
        <f t="shared" si="3"/>
        <v>423.35999999999996</v>
      </c>
      <c r="H9" s="70" t="str">
        <f t="shared" si="4"/>
        <v>10</v>
      </c>
      <c r="I9" s="69">
        <f t="shared" si="5"/>
        <v>352.8</v>
      </c>
      <c r="J9" s="69">
        <f t="shared" si="6"/>
        <v>5397.84</v>
      </c>
    </row>
    <row r="10" spans="1:10" ht="15" x14ac:dyDescent="0.3">
      <c r="A10" s="71">
        <v>7</v>
      </c>
      <c r="B10" s="72" t="s">
        <v>143</v>
      </c>
      <c r="C10" s="73">
        <v>3430</v>
      </c>
      <c r="D10" s="69">
        <f t="shared" si="0"/>
        <v>1715</v>
      </c>
      <c r="E10" s="69">
        <f t="shared" si="1"/>
        <v>1200.5</v>
      </c>
      <c r="F10" s="69">
        <f t="shared" si="2"/>
        <v>343</v>
      </c>
      <c r="G10" s="69">
        <f t="shared" si="3"/>
        <v>411.59999999999997</v>
      </c>
      <c r="H10" s="70" t="str">
        <f t="shared" si="4"/>
        <v>5</v>
      </c>
      <c r="I10" s="69">
        <f t="shared" si="5"/>
        <v>171.5</v>
      </c>
      <c r="J10" s="69">
        <f t="shared" si="6"/>
        <v>5419.4</v>
      </c>
    </row>
    <row r="11" spans="1:10" ht="15" x14ac:dyDescent="0.3">
      <c r="A11" s="71">
        <v>8</v>
      </c>
      <c r="B11" s="72" t="s">
        <v>144</v>
      </c>
      <c r="C11" s="73">
        <v>2842</v>
      </c>
      <c r="D11" s="69">
        <f t="shared" si="0"/>
        <v>1421</v>
      </c>
      <c r="E11" s="69">
        <f t="shared" si="1"/>
        <v>994.69999999999993</v>
      </c>
      <c r="F11" s="69">
        <f t="shared" si="2"/>
        <v>284.2</v>
      </c>
      <c r="G11" s="69">
        <f t="shared" si="3"/>
        <v>341.03999999999996</v>
      </c>
      <c r="H11" s="70" t="str">
        <f t="shared" si="4"/>
        <v>5</v>
      </c>
      <c r="I11" s="69">
        <f t="shared" si="5"/>
        <v>142.1</v>
      </c>
      <c r="J11" s="69">
        <f t="shared" si="6"/>
        <v>4490.3599999999997</v>
      </c>
    </row>
    <row r="12" spans="1:10" ht="15" x14ac:dyDescent="0.3">
      <c r="A12" s="71">
        <v>9</v>
      </c>
      <c r="B12" s="72" t="s">
        <v>142</v>
      </c>
      <c r="C12" s="73">
        <v>3753.4</v>
      </c>
      <c r="D12" s="69">
        <f t="shared" si="0"/>
        <v>1876.7</v>
      </c>
      <c r="E12" s="69">
        <f t="shared" si="1"/>
        <v>1313.69</v>
      </c>
      <c r="F12" s="69">
        <f t="shared" si="2"/>
        <v>375.34000000000003</v>
      </c>
      <c r="G12" s="69">
        <f t="shared" si="3"/>
        <v>450.40800000000002</v>
      </c>
      <c r="H12" s="70" t="str">
        <f t="shared" si="4"/>
        <v>10</v>
      </c>
      <c r="I12" s="69">
        <f t="shared" si="5"/>
        <v>375.34</v>
      </c>
      <c r="J12" s="69">
        <f t="shared" si="6"/>
        <v>5742.7020000000011</v>
      </c>
    </row>
    <row r="13" spans="1:10" ht="15" x14ac:dyDescent="0.3">
      <c r="A13" s="71">
        <v>10</v>
      </c>
      <c r="B13" s="72" t="s">
        <v>143</v>
      </c>
      <c r="C13" s="73">
        <v>2675.4</v>
      </c>
      <c r="D13" s="69">
        <f t="shared" si="0"/>
        <v>1337.7</v>
      </c>
      <c r="E13" s="69">
        <f t="shared" si="1"/>
        <v>936.39</v>
      </c>
      <c r="F13" s="69">
        <f t="shared" si="2"/>
        <v>267.54000000000002</v>
      </c>
      <c r="G13" s="69">
        <f t="shared" si="3"/>
        <v>321.048</v>
      </c>
      <c r="H13" s="70" t="str">
        <f t="shared" si="4"/>
        <v>5</v>
      </c>
      <c r="I13" s="69">
        <f t="shared" si="5"/>
        <v>133.77000000000001</v>
      </c>
      <c r="J13" s="69">
        <f t="shared" si="6"/>
        <v>4227.1320000000005</v>
      </c>
    </row>
    <row r="14" spans="1:10" ht="15" x14ac:dyDescent="0.3">
      <c r="A14" s="71">
        <v>11</v>
      </c>
      <c r="B14" s="72" t="s">
        <v>145</v>
      </c>
      <c r="C14" s="73">
        <v>2009</v>
      </c>
      <c r="D14" s="69">
        <f t="shared" si="0"/>
        <v>1004.5</v>
      </c>
      <c r="E14" s="69">
        <f t="shared" si="1"/>
        <v>703.15</v>
      </c>
      <c r="F14" s="69">
        <f t="shared" si="2"/>
        <v>200.9</v>
      </c>
      <c r="G14" s="69">
        <f t="shared" si="3"/>
        <v>241.07999999999998</v>
      </c>
      <c r="H14" s="70" t="str">
        <f t="shared" si="4"/>
        <v>5</v>
      </c>
      <c r="I14" s="69">
        <f t="shared" si="5"/>
        <v>100.45</v>
      </c>
      <c r="J14" s="69">
        <f t="shared" si="6"/>
        <v>3174.2200000000003</v>
      </c>
    </row>
    <row r="15" spans="1:10" ht="15" x14ac:dyDescent="0.3">
      <c r="A15" s="71">
        <v>12</v>
      </c>
      <c r="B15" s="72" t="s">
        <v>146</v>
      </c>
      <c r="C15" s="73">
        <f>ABS(-1176)</f>
        <v>1176</v>
      </c>
      <c r="D15" s="69">
        <f t="shared" si="0"/>
        <v>588</v>
      </c>
      <c r="E15" s="69">
        <f t="shared" si="1"/>
        <v>411.59999999999997</v>
      </c>
      <c r="F15" s="69">
        <f t="shared" si="2"/>
        <v>117.60000000000001</v>
      </c>
      <c r="G15" s="69">
        <f t="shared" si="3"/>
        <v>141.12</v>
      </c>
      <c r="H15" s="70" t="str">
        <f t="shared" si="4"/>
        <v>0</v>
      </c>
      <c r="I15" s="69">
        <f t="shared" si="5"/>
        <v>0</v>
      </c>
      <c r="J15" s="69">
        <f t="shared" si="6"/>
        <v>1916.8799999999999</v>
      </c>
    </row>
    <row r="16" spans="1:10" ht="15" x14ac:dyDescent="0.3">
      <c r="A16" s="71">
        <v>13</v>
      </c>
      <c r="B16" s="72" t="s">
        <v>147</v>
      </c>
      <c r="C16" s="73">
        <v>1200.5</v>
      </c>
      <c r="D16" s="69">
        <f t="shared" si="0"/>
        <v>600.25</v>
      </c>
      <c r="E16" s="69">
        <f t="shared" si="1"/>
        <v>420.17499999999995</v>
      </c>
      <c r="F16" s="69">
        <f t="shared" si="2"/>
        <v>120.05000000000001</v>
      </c>
      <c r="G16" s="69">
        <f t="shared" si="3"/>
        <v>144.06</v>
      </c>
      <c r="H16" s="70" t="str">
        <f t="shared" si="4"/>
        <v>0</v>
      </c>
      <c r="I16" s="69">
        <f t="shared" si="5"/>
        <v>0</v>
      </c>
      <c r="J16" s="69">
        <f t="shared" si="6"/>
        <v>1956.8150000000001</v>
      </c>
    </row>
    <row r="17" spans="1:10" ht="15" x14ac:dyDescent="0.3">
      <c r="A17" s="71">
        <v>14</v>
      </c>
      <c r="B17" s="72" t="s">
        <v>148</v>
      </c>
      <c r="C17" s="73">
        <v>1057.42</v>
      </c>
      <c r="D17" s="69">
        <f t="shared" si="0"/>
        <v>528.71</v>
      </c>
      <c r="E17" s="69">
        <f t="shared" si="1"/>
        <v>370.09699999999998</v>
      </c>
      <c r="F17" s="69">
        <f t="shared" si="2"/>
        <v>105.74200000000002</v>
      </c>
      <c r="G17" s="69">
        <f t="shared" si="3"/>
        <v>126.8904</v>
      </c>
      <c r="H17" s="70" t="str">
        <f t="shared" si="4"/>
        <v>0</v>
      </c>
      <c r="I17" s="69">
        <f t="shared" si="5"/>
        <v>0</v>
      </c>
      <c r="J17" s="69">
        <f t="shared" si="6"/>
        <v>1723.5946000000001</v>
      </c>
    </row>
    <row r="18" spans="1:10" ht="15" x14ac:dyDescent="0.3">
      <c r="A18" s="71">
        <v>15</v>
      </c>
      <c r="B18" s="72" t="s">
        <v>149</v>
      </c>
      <c r="C18" s="73">
        <v>1060.3599999999999</v>
      </c>
      <c r="D18" s="69">
        <f t="shared" si="0"/>
        <v>530.17999999999995</v>
      </c>
      <c r="E18" s="69">
        <f t="shared" si="1"/>
        <v>371.12599999999992</v>
      </c>
      <c r="F18" s="69">
        <f t="shared" si="2"/>
        <v>106.036</v>
      </c>
      <c r="G18" s="69">
        <f t="shared" si="3"/>
        <v>127.24319999999999</v>
      </c>
      <c r="H18" s="70" t="str">
        <f t="shared" si="4"/>
        <v>0</v>
      </c>
      <c r="I18" s="69">
        <f t="shared" si="5"/>
        <v>0</v>
      </c>
      <c r="J18" s="69">
        <f t="shared" si="6"/>
        <v>1728.3868</v>
      </c>
    </row>
    <row r="19" spans="1:10" ht="15" x14ac:dyDescent="0.3">
      <c r="A19" s="71">
        <v>16</v>
      </c>
      <c r="B19" s="72" t="s">
        <v>150</v>
      </c>
      <c r="C19" s="73">
        <v>1065.26</v>
      </c>
      <c r="D19" s="69">
        <f t="shared" si="0"/>
        <v>532.63</v>
      </c>
      <c r="E19" s="69">
        <f t="shared" si="1"/>
        <v>372.84099999999995</v>
      </c>
      <c r="F19" s="69">
        <f t="shared" si="2"/>
        <v>106.52600000000001</v>
      </c>
      <c r="G19" s="69">
        <f t="shared" si="3"/>
        <v>127.8312</v>
      </c>
      <c r="H19" s="70" t="str">
        <f t="shared" si="4"/>
        <v>0</v>
      </c>
      <c r="I19" s="69">
        <f t="shared" si="5"/>
        <v>0</v>
      </c>
      <c r="J19" s="69">
        <f t="shared" si="6"/>
        <v>1736.3737999999998</v>
      </c>
    </row>
    <row r="20" spans="1:10" ht="15" x14ac:dyDescent="0.3">
      <c r="A20" s="71">
        <v>17</v>
      </c>
      <c r="B20" s="72" t="s">
        <v>151</v>
      </c>
      <c r="C20" s="73">
        <v>1248.52</v>
      </c>
      <c r="D20" s="69">
        <f t="shared" si="0"/>
        <v>624.26</v>
      </c>
      <c r="E20" s="69">
        <f t="shared" si="1"/>
        <v>436.98199999999997</v>
      </c>
      <c r="F20" s="69">
        <f t="shared" si="2"/>
        <v>124.852</v>
      </c>
      <c r="G20" s="69">
        <f t="shared" si="3"/>
        <v>149.82239999999999</v>
      </c>
      <c r="H20" s="70" t="str">
        <f t="shared" si="4"/>
        <v>0</v>
      </c>
      <c r="I20" s="69">
        <f t="shared" si="5"/>
        <v>0</v>
      </c>
      <c r="J20" s="69">
        <f t="shared" si="6"/>
        <v>2035.0875999999998</v>
      </c>
    </row>
    <row r="21" spans="1:10" ht="15" x14ac:dyDescent="0.3">
      <c r="A21" s="71">
        <v>18</v>
      </c>
      <c r="B21" s="72" t="s">
        <v>152</v>
      </c>
      <c r="C21" s="73">
        <v>1221.08</v>
      </c>
      <c r="D21" s="69">
        <f t="shared" si="0"/>
        <v>610.54</v>
      </c>
      <c r="E21" s="69">
        <f t="shared" si="1"/>
        <v>427.37799999999993</v>
      </c>
      <c r="F21" s="69">
        <f t="shared" si="2"/>
        <v>122.108</v>
      </c>
      <c r="G21" s="69">
        <f t="shared" si="3"/>
        <v>146.52959999999999</v>
      </c>
      <c r="H21" s="70" t="str">
        <f t="shared" si="4"/>
        <v>0</v>
      </c>
      <c r="I21" s="69">
        <f t="shared" si="5"/>
        <v>0</v>
      </c>
      <c r="J21" s="69">
        <f t="shared" si="6"/>
        <v>1990.3603999999996</v>
      </c>
    </row>
    <row r="22" spans="1:10" ht="15" x14ac:dyDescent="0.3">
      <c r="A22" s="71">
        <v>19</v>
      </c>
      <c r="B22" s="72" t="s">
        <v>153</v>
      </c>
      <c r="C22" s="73">
        <v>1134.8399999999999</v>
      </c>
      <c r="D22" s="69">
        <f t="shared" si="0"/>
        <v>567.41999999999996</v>
      </c>
      <c r="E22" s="69">
        <f t="shared" si="1"/>
        <v>397.19399999999996</v>
      </c>
      <c r="F22" s="69">
        <f t="shared" si="2"/>
        <v>113.48399999999999</v>
      </c>
      <c r="G22" s="69">
        <f t="shared" si="3"/>
        <v>136.18079999999998</v>
      </c>
      <c r="H22" s="70" t="str">
        <f t="shared" si="4"/>
        <v>0</v>
      </c>
      <c r="I22" s="69">
        <f t="shared" si="5"/>
        <v>0</v>
      </c>
      <c r="J22" s="69">
        <f t="shared" si="6"/>
        <v>1849.7891999999997</v>
      </c>
    </row>
    <row r="23" spans="1:10" ht="15" x14ac:dyDescent="0.3">
      <c r="A23" s="71">
        <v>20</v>
      </c>
      <c r="B23" s="72" t="s">
        <v>154</v>
      </c>
      <c r="C23" s="73">
        <v>1942.36</v>
      </c>
      <c r="D23" s="69">
        <f t="shared" si="0"/>
        <v>971.18</v>
      </c>
      <c r="E23" s="69">
        <f t="shared" si="1"/>
        <v>679.82599999999991</v>
      </c>
      <c r="F23" s="69">
        <f t="shared" si="2"/>
        <v>194.23599999999999</v>
      </c>
      <c r="G23" s="69">
        <f t="shared" si="3"/>
        <v>233.08319999999998</v>
      </c>
      <c r="H23" s="70" t="str">
        <f t="shared" si="4"/>
        <v>0</v>
      </c>
      <c r="I23" s="69">
        <f t="shared" si="5"/>
        <v>0</v>
      </c>
      <c r="J23" s="69">
        <f t="shared" si="6"/>
        <v>3166.0468000000001</v>
      </c>
    </row>
    <row r="24" spans="1:10" x14ac:dyDescent="0.2">
      <c r="F24" s="69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Sheet7</vt:lpstr>
    </vt:vector>
  </TitlesOfParts>
  <Company>niit-ksb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upneeta</dc:creator>
  <cp:lastModifiedBy>H.P</cp:lastModifiedBy>
  <dcterms:created xsi:type="dcterms:W3CDTF">2004-09-04T08:51:42Z</dcterms:created>
  <dcterms:modified xsi:type="dcterms:W3CDTF">2019-02-14T17:20:47Z</dcterms:modified>
</cp:coreProperties>
</file>