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446" documentId="8_{BBEECA43-50DD-47B4-99CF-6BCE09381642}" xr6:coauthVersionLast="47" xr6:coauthVersionMax="47" xr10:uidLastSave="{6641138F-3EE4-4DEC-BE53-CF41A8A8C17A}"/>
  <bookViews>
    <workbookView xWindow="38280" yWindow="2655" windowWidth="29040" windowHeight="159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L11" i="1"/>
  <c r="K11" i="1"/>
  <c r="J11" i="1"/>
  <c r="I11" i="1"/>
  <c r="H11" i="1"/>
  <c r="S10" i="1"/>
  <c r="R10" i="1"/>
  <c r="Q10" i="1"/>
  <c r="P10" i="1"/>
  <c r="S9" i="1"/>
  <c r="R9" i="1"/>
  <c r="Q9" i="1"/>
  <c r="P9" i="1"/>
  <c r="S8" i="1"/>
  <c r="R8" i="1"/>
  <c r="Q8" i="1"/>
  <c r="P8" i="1"/>
  <c r="S15" i="1"/>
  <c r="R15" i="1"/>
  <c r="Q15" i="1"/>
  <c r="P15" i="1"/>
  <c r="S14" i="1"/>
  <c r="R14" i="1"/>
  <c r="Q14" i="1"/>
  <c r="P14" i="1"/>
  <c r="S13" i="1"/>
  <c r="R13" i="1"/>
  <c r="Q13" i="1"/>
  <c r="P13" i="1"/>
  <c r="N9" i="1"/>
  <c r="M9" i="1"/>
  <c r="L9" i="1"/>
  <c r="K9" i="1"/>
  <c r="J9" i="1"/>
  <c r="I9" i="1"/>
  <c r="I14" i="1" s="1"/>
  <c r="H9" i="1"/>
  <c r="N8" i="1"/>
  <c r="M8" i="1"/>
  <c r="L8" i="1"/>
  <c r="K8" i="1"/>
  <c r="J8" i="1"/>
  <c r="I8" i="1"/>
  <c r="H8" i="1"/>
  <c r="E72" i="1"/>
  <c r="E71" i="1"/>
  <c r="E70" i="1"/>
  <c r="E69" i="1"/>
  <c r="C67" i="1"/>
  <c r="C66" i="1"/>
  <c r="C65" i="1"/>
  <c r="C64" i="1"/>
  <c r="G64" i="1"/>
  <c r="I69" i="1"/>
  <c r="I67" i="1"/>
  <c r="I66" i="1"/>
  <c r="I65" i="1"/>
  <c r="I64" i="1"/>
  <c r="G67" i="1"/>
  <c r="G66" i="1"/>
  <c r="G65" i="1"/>
  <c r="N10" i="1"/>
  <c r="N15" i="1" s="1"/>
  <c r="N14" i="1"/>
  <c r="M10" i="1"/>
  <c r="M15" i="1" s="1"/>
  <c r="M14" i="1"/>
  <c r="E6" i="1"/>
  <c r="E5" i="1"/>
  <c r="E4" i="1"/>
  <c r="E3" i="1"/>
  <c r="D6" i="1"/>
  <c r="D5" i="1"/>
  <c r="D4" i="1"/>
  <c r="D3" i="1"/>
  <c r="L10" i="1"/>
  <c r="K10" i="1"/>
  <c r="J10" i="1"/>
  <c r="I10" i="1"/>
  <c r="H10" i="1"/>
  <c r="J15" i="1" s="1"/>
  <c r="M13" i="1" l="1"/>
  <c r="H13" i="1"/>
  <c r="N13" i="1"/>
  <c r="J14" i="1"/>
  <c r="K14" i="1"/>
  <c r="I13" i="1"/>
  <c r="K13" i="1"/>
  <c r="H14" i="1"/>
  <c r="K15" i="1"/>
  <c r="H15" i="1"/>
  <c r="I15" i="1"/>
  <c r="L13" i="1"/>
  <c r="L14" i="1"/>
  <c r="J13" i="1"/>
  <c r="L15" i="1"/>
</calcChain>
</file>

<file path=xl/sharedStrings.xml><?xml version="1.0" encoding="utf-8"?>
<sst xmlns="http://schemas.openxmlformats.org/spreadsheetml/2006/main" count="30" uniqueCount="22">
  <si>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</si>
  <si>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</si>
  <si>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</si>
  <si>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</si>
  <si>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</si>
  <si>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</si>
  <si>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</si>
  <si>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</si>
  <si>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</si>
  <si>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</si>
  <si>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</si>
  <si>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</si>
  <si>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Performance</t>
  </si>
  <si>
    <t>Equity</t>
  </si>
  <si>
    <t>EquiBliss</t>
  </si>
  <si>
    <t>EquiBlissPart</t>
  </si>
  <si>
    <t>% Util.</t>
  </si>
  <si>
    <t>Ways</t>
  </si>
  <si>
    <t>UnevenWays</t>
  </si>
  <si>
    <t>IPC alone</t>
  </si>
  <si>
    <t>IPC shared</t>
  </si>
  <si>
    <t>"Fairness"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</si>
</sst>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Slowdown (lower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Sheet1!$H$2:$N$2</c:f>
              <c:strCache>
                <c:ptCount val="7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Equity</c:v>
                </c:pt>
                <c:pt idx="4">
                  <c:v>EquiBliss</c:v>
                </c:pt>
                <c:pt idx="5">
                  <c:v>EquiBlissPart</c:v>
                </c:pt>
                <c:pt idx="6">
                  <c:v>UnevenWays</c:v>
                </c:pt>
              </c:strCache>
            </c:strRef>
          </c:cat>
          <c:val>
            <c:numRef>
              <c:f>Sheet1!$H$13:$N$13</c:f>
              <c:numCache>
                <c:formatCode>General</c:formatCode>
                <c:ptCount val="7"/>
                <c:pt idx="0">
                  <c:v>1</c:v>
                </c:pt>
                <c:pt idx="1">
                  <c:v>3.5048573677236323</c:v>
                </c:pt>
                <c:pt idx="2">
                  <c:v>1.0087940159708135</c:v>
                </c:pt>
                <c:pt idx="3">
                  <c:v>1.0052563821348415</c:v>
                </c:pt>
                <c:pt idx="4">
                  <c:v>0.99420022670766905</c:v>
                </c:pt>
                <c:pt idx="5">
                  <c:v>3.5084706783654402</c:v>
                </c:pt>
                <c:pt idx="6">
                  <c:v>3.7902669640891924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8C5-BC19-8D8D6B74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575759"/>
        <c:axId val="346580751"/>
      </c:barChart>
      <c:catAx>
        <c:axId val="34657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</a:t>
                </a:r>
                <a:r>
                  <a:rPr lang="en-US" baseline="0"/>
                  <a:t>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80751"/>
        <c:crosses val="autoZero"/>
        <c:auto val="1"/>
        <c:lblAlgn val="ctr"/>
        <c:lblOffset val="100"/>
        <c:noMultiLvlLbl val="0"/>
      </c:catAx>
      <c:valAx>
        <c:axId val="3465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Slowdown</a:t>
                </a:r>
                <a:r>
                  <a:rPr lang="en-US" baseline="0"/>
                  <a:t> 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7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Slowdown</a:t>
            </a:r>
            <a:r>
              <a:rPr lang="en-US" baseline="0"/>
              <a:t> (lower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</c:strCache>
            </c:strRef>
          </c:cat>
          <c:val>
            <c:numRef>
              <c:f>Sheet1!$H$13:$J$13</c:f>
              <c:numCache>
                <c:formatCode>General</c:formatCode>
                <c:ptCount val="3"/>
                <c:pt idx="0">
                  <c:v>1</c:v>
                </c:pt>
                <c:pt idx="1">
                  <c:v>3.5048573677236323</c:v>
                </c:pt>
                <c:pt idx="2">
                  <c:v>1.0087940159708135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2-4882-B4B4-069A8B09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255519"/>
        <c:axId val="790261343"/>
      </c:barChart>
      <c:catAx>
        <c:axId val="79025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</a:t>
                </a:r>
                <a:r>
                  <a:rPr lang="en-US" baseline="0"/>
                  <a:t>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61343"/>
        <c:crosses val="autoZero"/>
        <c:auto val="1"/>
        <c:lblAlgn val="ctr"/>
        <c:lblOffset val="100"/>
        <c:noMultiLvlLbl val="0"/>
      </c:catAx>
      <c:valAx>
        <c:axId val="790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Slowdown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Speedup (larger</a:t>
            </a:r>
            <a:r>
              <a:rPr lang="en-US" baseline="0"/>
              <a:t>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</c:strCache>
            </c:strRef>
          </c:cat>
          <c:val>
            <c:numRef>
              <c:f>Sheet1!$H$14:$J$14</c:f>
              <c:numCache>
                <c:formatCode>General</c:formatCode>
                <c:ptCount val="3"/>
                <c:pt idx="0">
                  <c:v>1</c:v>
                </c:pt>
                <c:pt idx="1">
                  <c:v>0.73318739053715876</c:v>
                </c:pt>
                <c:pt idx="2">
                  <c:v>1.0070334232413243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7-473F-ADDF-C9039514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133359"/>
        <c:axId val="874126703"/>
      </c:barChart>
      <c:catAx>
        <c:axId val="87413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26703"/>
        <c:crosses val="autoZero"/>
        <c:auto val="1"/>
        <c:lblAlgn val="ctr"/>
        <c:lblOffset val="100"/>
        <c:noMultiLvlLbl val="0"/>
      </c:catAx>
      <c:valAx>
        <c:axId val="8741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Speedup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Speedup (larger is more fair)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Sheet1!$H$2:$N$2</c:f>
              <c:strCache>
                <c:ptCount val="7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Equity</c:v>
                </c:pt>
                <c:pt idx="4">
                  <c:v>EquiBliss</c:v>
                </c:pt>
                <c:pt idx="5">
                  <c:v>EquiBlissPart</c:v>
                </c:pt>
                <c:pt idx="6">
                  <c:v>UnevenWays</c:v>
                </c:pt>
              </c:strCache>
            </c:strRef>
          </c:cat>
          <c:val>
            <c:numRef>
              <c:f>Sheet1!$H$14:$N$14</c:f>
              <c:numCache>
                <c:formatCode>General</c:formatCode>
                <c:ptCount val="7"/>
                <c:pt idx="0">
                  <c:v>1</c:v>
                </c:pt>
                <c:pt idx="1">
                  <c:v>0.73318739053715876</c:v>
                </c:pt>
                <c:pt idx="2">
                  <c:v>1.0070334232413243</c:v>
                </c:pt>
                <c:pt idx="3">
                  <c:v>0.994273839860637</c:v>
                </c:pt>
                <c:pt idx="4">
                  <c:v>0.99484786487282595</c:v>
                </c:pt>
                <c:pt idx="5">
                  <c:v>0.72930517091196079</c:v>
                </c:pt>
                <c:pt idx="6">
                  <c:v>0.71964550006317274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5-4639-9E72-4F16B967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809615"/>
        <c:axId val="1037830415"/>
      </c:barChart>
      <c:catAx>
        <c:axId val="103780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</a:t>
                </a:r>
                <a:r>
                  <a:rPr lang="en-US" baseline="0"/>
                  <a:t>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0415"/>
        <c:crosses val="autoZero"/>
        <c:auto val="1"/>
        <c:lblAlgn val="ctr"/>
        <c:lblOffset val="100"/>
        <c:noMultiLvlLbl val="0"/>
      </c:catAx>
      <c:valAx>
        <c:axId val="10378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Weighted Speedup </a:t>
                </a:r>
                <a:r>
                  <a:rPr lang="en-US" baseline="0"/>
                  <a:t>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(larger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Sheet1!$H$2:$N$2</c:f>
              <c:strCache>
                <c:ptCount val="7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Equity</c:v>
                </c:pt>
                <c:pt idx="4">
                  <c:v>EquiBliss</c:v>
                </c:pt>
                <c:pt idx="5">
                  <c:v>EquiBlissPart</c:v>
                </c:pt>
                <c:pt idx="6">
                  <c:v>UnevenWays</c:v>
                </c:pt>
              </c:strCache>
            </c:strRef>
          </c:cat>
          <c:val>
            <c:numRef>
              <c:f>Sheet1!$H$15:$N$15</c:f>
              <c:numCache>
                <c:formatCode>General</c:formatCode>
                <c:ptCount val="7"/>
                <c:pt idx="0">
                  <c:v>1</c:v>
                </c:pt>
                <c:pt idx="1">
                  <c:v>0.64107547528092146</c:v>
                </c:pt>
                <c:pt idx="2">
                  <c:v>1.0008054019570121</c:v>
                </c:pt>
                <c:pt idx="3">
                  <c:v>0.99574313098436384</c:v>
                </c:pt>
                <c:pt idx="4">
                  <c:v>0.99804518974090273</c:v>
                </c:pt>
                <c:pt idx="5">
                  <c:v>0.64083924994991359</c:v>
                </c:pt>
                <c:pt idx="6">
                  <c:v>0.62150772490355632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2-4666-9530-75B1863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348719"/>
        <c:axId val="791347471"/>
      </c:barChart>
      <c:catAx>
        <c:axId val="79134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47471"/>
        <c:crosses val="autoZero"/>
        <c:auto val="1"/>
        <c:lblAlgn val="ctr"/>
        <c:lblOffset val="100"/>
        <c:noMultiLvlLbl val="0"/>
      </c:catAx>
      <c:valAx>
        <c:axId val="7913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4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Slowdown (lower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Sheet1!$P$2:$S$2</c:f>
              <c:strCache>
                <c:ptCount val="4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UnevenWays</c:v>
                </c:pt>
              </c:strCache>
            </c:strRef>
          </c:cat>
          <c:val>
            <c:numRef>
              <c:f>Sheet1!$P$13:$S$13</c:f>
              <c:numCache>
                <c:formatCode>General</c:formatCode>
                <c:ptCount val="4"/>
                <c:pt idx="0">
                  <c:v>1</c:v>
                </c:pt>
                <c:pt idx="1">
                  <c:v>3.5048573677236323</c:v>
                </c:pt>
                <c:pt idx="2">
                  <c:v>1.0087940159708135</c:v>
                </c:pt>
                <c:pt idx="3">
                  <c:v>1.0052563821348415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928-8993-2B00E479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59519"/>
        <c:axId val="878359103"/>
      </c:barChart>
      <c:catAx>
        <c:axId val="87835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Scheduling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59103"/>
        <c:crosses val="autoZero"/>
        <c:auto val="1"/>
        <c:lblAlgn val="ctr"/>
        <c:lblOffset val="100"/>
        <c:noMultiLvlLbl val="0"/>
      </c:catAx>
      <c:valAx>
        <c:axId val="8783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Slowdown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5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Speedup (larger</a:t>
            </a:r>
            <a:r>
              <a:rPr lang="en-US" baseline="0"/>
              <a:t>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Sheet1!$P$2:$S$2</c:f>
              <c:strCache>
                <c:ptCount val="4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UnevenWays</c:v>
                </c:pt>
              </c:strCache>
            </c:strRef>
          </c:cat>
          <c:val>
            <c:numRef>
              <c:f>Sheet1!$P$14:$S$14</c:f>
              <c:numCache>
                <c:formatCode>General</c:formatCode>
                <c:ptCount val="4"/>
                <c:pt idx="0">
                  <c:v>1</c:v>
                </c:pt>
                <c:pt idx="1">
                  <c:v>0.73318739053715876</c:v>
                </c:pt>
                <c:pt idx="2">
                  <c:v>1.0070334232413243</c:v>
                </c:pt>
                <c:pt idx="3">
                  <c:v>0.994273839860637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B-4704-B7B2-D7D1A627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206319"/>
        <c:axId val="871200495"/>
      </c:barChart>
      <c:catAx>
        <c:axId val="87120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0495"/>
        <c:crosses val="autoZero"/>
        <c:auto val="1"/>
        <c:lblAlgn val="ctr"/>
        <c:lblOffset val="100"/>
        <c:noMultiLvlLbl val="0"/>
      </c:catAx>
      <c:valAx>
        <c:axId val="8712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Speedup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157655</xdr:colOff>
      <xdr:row>31</xdr:row>
      <xdr:rowOff>109702</xdr:rowOff>
    </xdr:from>
    <xdr:to>
      <xdr:col>7</xdr:col>
      <xdr:colOff>0</xdr:colOff>
      <xdr:row>45</xdr:row>
      <xdr:rowOff>185902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9D4A-945E-6BCE-3799-0A001BC2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131379</xdr:colOff>
      <xdr:row>16</xdr:row>
      <xdr:rowOff>109701</xdr:rowOff>
    </xdr:from>
    <xdr:to>
      <xdr:col>6</xdr:col>
      <xdr:colOff>762000</xdr:colOff>
      <xdr:row>30</xdr:row>
      <xdr:rowOff>185901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74734-C0ED-A8A0-5EDE-8EC82B6A1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68974</xdr:colOff>
      <xdr:row>16</xdr:row>
      <xdr:rowOff>109701</xdr:rowOff>
    </xdr:from>
    <xdr:to>
      <xdr:col>12</xdr:col>
      <xdr:colOff>699595</xdr:colOff>
      <xdr:row>30</xdr:row>
      <xdr:rowOff>185901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9D894-BFC4-71C6-DBA7-744547F41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62405</xdr:colOff>
      <xdr:row>31</xdr:row>
      <xdr:rowOff>129408</xdr:rowOff>
    </xdr:from>
    <xdr:to>
      <xdr:col>12</xdr:col>
      <xdr:colOff>693026</xdr:colOff>
      <xdr:row>46</xdr:row>
      <xdr:rowOff>15108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307D3-5648-F23D-4DC9-BEC45DC0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739009</xdr:colOff>
      <xdr:row>31</xdr:row>
      <xdr:rowOff>135978</xdr:rowOff>
    </xdr:from>
    <xdr:to>
      <xdr:col>18</xdr:col>
      <xdr:colOff>581353</xdr:colOff>
      <xdr:row>46</xdr:row>
      <xdr:rowOff>21678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0EB085-67CC-864A-6BF8-9C595CCE2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154370</xdr:colOff>
      <xdr:row>46</xdr:row>
      <xdr:rowOff>168822</xdr:rowOff>
    </xdr:from>
    <xdr:to>
      <xdr:col>6</xdr:col>
      <xdr:colOff>784991</xdr:colOff>
      <xdr:row>61</xdr:row>
      <xdr:rowOff>54522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66C161-BE85-50C3-2864-E6BC9CBA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95250</xdr:colOff>
      <xdr:row>46</xdr:row>
      <xdr:rowOff>168823</xdr:rowOff>
    </xdr:from>
    <xdr:to>
      <xdr:col>12</xdr:col>
      <xdr:colOff>725871</xdr:colOff>
      <xdr:row>61</xdr:row>
      <xdr:rowOff>54523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C8F3C-95EB-E432-D1F4-673BE86FD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S72"/>
  <sheetViews>
    <sheetView tabSelected="1" zoomScale="145" zoomScaleNormal="145" workbookViewId="0">
      <selection activeCell="L9" sqref="L9"/>
    </sheetView>
  </sheetViews>
  <sheetFormatPr defaultColWidth="11.85546875" defaultRowHeight="15" x14ac:dyDescent="0.25"/>
  <sheetData>
    <row r="1" spans="2:19" x14ac:dyDescent="0.25">
      <c r="G1" s="1"/>
      <c r="H1" s="1" t="s">
        <v>5</v>
      </c>
      <c r="I1" s="2"/>
      <c r="J1" s="2"/>
    </row>
    <row r="2" spans="2:19" x14ac:dyDescent="0.25">
      <c r="C2" s="1" t="s">
        <v>0</v>
      </c>
      <c r="D2" t="s">
        <v>16</v>
      </c>
      <c r="E2" t="s">
        <v>17</v>
      </c>
      <c r="F2" s="1"/>
      <c r="G2" t="s">
        <v>6</v>
      </c>
      <c r="H2" s="1" t="s">
        <v>0</v>
      </c>
      <c r="I2" s="1" t="s">
        <v>10</v>
      </c>
      <c r="J2" s="1" t="s">
        <v>11</v>
      </c>
      <c r="K2" s="1" t="s">
        <v>13</v>
      </c>
      <c r="L2" s="1" t="s">
        <v>14</v>
      </c>
      <c r="M2" s="1" t="s">
        <v>15</v>
      </c>
      <c r="N2" s="1" t="s">
        <v>18</v>
      </c>
      <c r="P2" s="1" t="s">
        <v>0</v>
      </c>
      <c r="Q2" s="1" t="s">
        <v>10</v>
      </c>
      <c r="R2" s="1" t="s">
        <v>11</v>
      </c>
      <c r="S2" s="1" t="s">
        <v>18</v>
      </c>
    </row>
    <row r="3" spans="2:19" x14ac:dyDescent="0.25">
      <c r="B3" t="s">
        <v>1</v>
      </c>
      <c r="C3">
        <v>1320979</v>
      </c>
      <c r="D3">
        <f>C3/SUM($C$3:$C$6)</f>
        <v>5.707554186872961E-2</v>
      </c>
      <c r="E3">
        <f>D3*8</f>
        <v>0.45660433494983688</v>
      </c>
      <c r="G3">
        <v>0</v>
      </c>
      <c r="H3">
        <v>1603947</v>
      </c>
      <c r="I3">
        <v>1750297</v>
      </c>
      <c r="J3">
        <v>1612398</v>
      </c>
      <c r="K3">
        <v>1609951</v>
      </c>
      <c r="L3">
        <v>1596370</v>
      </c>
      <c r="M3">
        <v>1768461</v>
      </c>
      <c r="N3">
        <v>1773793</v>
      </c>
      <c r="P3">
        <v>1603947</v>
      </c>
      <c r="Q3">
        <v>1750297</v>
      </c>
      <c r="R3">
        <v>1612398</v>
      </c>
      <c r="S3">
        <v>1773793</v>
      </c>
    </row>
    <row r="4" spans="2:19" x14ac:dyDescent="0.25">
      <c r="B4" t="s">
        <v>2</v>
      </c>
      <c r="C4">
        <v>13704031</v>
      </c>
      <c r="D4">
        <f>C4/SUM($C$3:$C$6)</f>
        <v>0.59211009040330587</v>
      </c>
      <c r="E4">
        <f>D4*8</f>
        <v>4.7368807232264469</v>
      </c>
      <c r="G4">
        <v>1</v>
      </c>
      <c r="H4">
        <v>25245509</v>
      </c>
      <c r="I4">
        <v>33867573</v>
      </c>
      <c r="J4">
        <v>25252468</v>
      </c>
      <c r="K4">
        <v>25259910</v>
      </c>
      <c r="L4">
        <v>25285203</v>
      </c>
      <c r="M4">
        <v>33845279</v>
      </c>
      <c r="N4">
        <v>34505290</v>
      </c>
      <c r="P4">
        <v>25245509</v>
      </c>
      <c r="Q4">
        <v>33867573</v>
      </c>
      <c r="R4">
        <v>25252468</v>
      </c>
      <c r="S4">
        <v>34505290</v>
      </c>
    </row>
    <row r="5" spans="2:19" x14ac:dyDescent="0.25">
      <c r="B5" t="s">
        <v>3</v>
      </c>
      <c r="C5">
        <v>6609855</v>
      </c>
      <c r="D5">
        <f>C5/SUM($C$3:$C$6)</f>
        <v>0.28559201607196766</v>
      </c>
      <c r="E5">
        <f>D5*8</f>
        <v>2.2847361285757413</v>
      </c>
      <c r="G5">
        <v>2</v>
      </c>
      <c r="H5">
        <v>23697478</v>
      </c>
      <c r="I5">
        <v>31353825</v>
      </c>
      <c r="J5">
        <v>23905874</v>
      </c>
      <c r="K5">
        <v>23822041</v>
      </c>
      <c r="L5">
        <v>23560038</v>
      </c>
      <c r="M5">
        <v>31370079</v>
      </c>
      <c r="N5">
        <v>31853749</v>
      </c>
      <c r="P5">
        <v>23697478</v>
      </c>
      <c r="Q5">
        <v>31353825</v>
      </c>
      <c r="R5">
        <v>23905874</v>
      </c>
      <c r="S5">
        <v>31853749</v>
      </c>
    </row>
    <row r="6" spans="2:19" x14ac:dyDescent="0.25">
      <c r="B6" t="s">
        <v>4</v>
      </c>
      <c r="C6">
        <v>1509532</v>
      </c>
      <c r="D6">
        <f>C6/SUM($C$3:$C$6)</f>
        <v>6.5222351655996907E-2</v>
      </c>
      <c r="E6">
        <f>D6*8</f>
        <v>0.52177881324797526</v>
      </c>
      <c r="G6">
        <v>3</v>
      </c>
      <c r="H6">
        <v>4546934</v>
      </c>
      <c r="I6">
        <v>18968058</v>
      </c>
      <c r="J6">
        <v>4278791</v>
      </c>
      <c r="K6">
        <v>4637496</v>
      </c>
      <c r="L6">
        <v>4760166</v>
      </c>
      <c r="M6">
        <v>18987613</v>
      </c>
      <c r="N6">
        <v>20512676</v>
      </c>
      <c r="P6">
        <v>4546934</v>
      </c>
      <c r="Q6">
        <v>18968058</v>
      </c>
      <c r="R6">
        <v>4278791</v>
      </c>
      <c r="S6">
        <v>20512676</v>
      </c>
    </row>
    <row r="8" spans="2:19" x14ac:dyDescent="0.25">
      <c r="G8" s="1" t="s">
        <v>7</v>
      </c>
      <c r="H8">
        <f>MAX((H3/$C$3), (H4/$C$4), (H5/$C$5), (H6/$C$6))</f>
        <v>3.5851736535824159</v>
      </c>
      <c r="I8">
        <f>MAX((I3/$C$3), (I4/$C$4), (I5/$C$5), (I6/$C$6))</f>
        <v>12.565522294326984</v>
      </c>
      <c r="J8">
        <f>MAX((J3/$C$3), (J4/$C$4), (J5/$C$5), (J6/$C$6))</f>
        <v>3.6167017279501592</v>
      </c>
      <c r="K8">
        <f>MAX((K3/$C$3), (K4/$C$4), (K5/$C$5), (K6/$C$6))</f>
        <v>3.6040186963254111</v>
      </c>
      <c r="L8">
        <f>MAX((L3/$C$3), (L4/$C$4), (L5/$C$5), (L6/$C$6))</f>
        <v>3.5643804591779999</v>
      </c>
      <c r="M8">
        <f>MAX((M3/$C$3), (M4/$C$4), (M5/$C$5), (M6/$C$6))</f>
        <v>12.578476640442203</v>
      </c>
      <c r="N8">
        <f>MAX((N3/$C$3), (N4/$C$4), (N5/$C$5), (N6/$C$6))</f>
        <v>13.588765259696382</v>
      </c>
      <c r="P8">
        <f>H8</f>
        <v>3.5851736535824159</v>
      </c>
      <c r="Q8">
        <f>I8</f>
        <v>12.565522294326984</v>
      </c>
      <c r="R8">
        <f>J8</f>
        <v>3.6167017279501592</v>
      </c>
      <c r="S8">
        <f>K8</f>
        <v>3.6040186963254111</v>
      </c>
    </row>
    <row r="9" spans="2:19" x14ac:dyDescent="0.25">
      <c r="G9" s="1" t="s">
        <v>8</v>
      </c>
      <c r="H9">
        <f>($C$3/H3)+($C$4/H4)+($C$5/H5)+($C$6/H6)</f>
        <v>1.9773261563626126</v>
      </c>
      <c r="I9">
        <f>($C$3/I3)+($C$4/I4)+($C$5/I5)+($C$6/I6)</f>
        <v>1.4497506048243738</v>
      </c>
      <c r="J9">
        <f>($C$3/J3)+($C$4/J4)+($C$5/J5)+($C$6/J6)</f>
        <v>1.9912335281064517</v>
      </c>
      <c r="K9">
        <f>($C$3/K3)+($C$4/K4)+($C$5/K5)+($C$6/K6)</f>
        <v>1.9660036701435291</v>
      </c>
      <c r="L9">
        <f>($C$3/L3)+($C$4/L4)+($C$5/L5)+($C$6/L6)</f>
        <v>1.9671387048145368</v>
      </c>
      <c r="M9">
        <f>($C$3/M3)+($C$4/M4)+($C$5/M5)+($C$6/M6)</f>
        <v>1.4420741904147256</v>
      </c>
      <c r="N9">
        <f>($C$3/N3)+($C$4/N4)+($C$5/N5)+($C$6/N6)</f>
        <v>1.4229738705835635</v>
      </c>
      <c r="P9">
        <f>H9</f>
        <v>1.9773261563626126</v>
      </c>
      <c r="Q9">
        <f>I9</f>
        <v>1.4497506048243738</v>
      </c>
      <c r="R9">
        <f>J9</f>
        <v>1.9912335281064517</v>
      </c>
      <c r="S9">
        <f>K9</f>
        <v>1.9660036701435291</v>
      </c>
    </row>
    <row r="10" spans="2:19" x14ac:dyDescent="0.25">
      <c r="G10" s="1" t="s">
        <v>12</v>
      </c>
      <c r="H10">
        <f t="shared" ref="H10:N10" si="0">AVERAGE(H3:H6)</f>
        <v>13773467</v>
      </c>
      <c r="I10">
        <f t="shared" si="0"/>
        <v>21484938.25</v>
      </c>
      <c r="J10">
        <f t="shared" si="0"/>
        <v>13762382.75</v>
      </c>
      <c r="K10">
        <f t="shared" si="0"/>
        <v>13832349.5</v>
      </c>
      <c r="L10">
        <f t="shared" si="0"/>
        <v>13800444.25</v>
      </c>
      <c r="M10">
        <f t="shared" si="0"/>
        <v>21492858</v>
      </c>
      <c r="N10">
        <f t="shared" si="0"/>
        <v>22161377</v>
      </c>
      <c r="P10">
        <f>H10</f>
        <v>13773467</v>
      </c>
      <c r="Q10">
        <f>I10</f>
        <v>21484938.25</v>
      </c>
      <c r="R10">
        <f>J10</f>
        <v>13762382.75</v>
      </c>
      <c r="S10">
        <f>K10</f>
        <v>13832349.5</v>
      </c>
    </row>
    <row r="11" spans="2:19" x14ac:dyDescent="0.25">
      <c r="G11" s="1" t="s">
        <v>21</v>
      </c>
      <c r="H11">
        <f>H9/H8</f>
        <v>0.55152869774851976</v>
      </c>
      <c r="I11">
        <f>I9/I8</f>
        <v>0.11537527616173182</v>
      </c>
      <c r="J11">
        <f>J9/J8</f>
        <v>0.55056614503707624</v>
      </c>
      <c r="K11">
        <f>K9/K8</f>
        <v>0.54550318291856503</v>
      </c>
      <c r="L11">
        <f>L9/L8</f>
        <v>0.551887972494437</v>
      </c>
      <c r="M11">
        <f>M9/M8</f>
        <v>0.11464617152272494</v>
      </c>
      <c r="N11">
        <f>N9/N8</f>
        <v>0.10471693663029377</v>
      </c>
    </row>
    <row r="13" spans="2:19" x14ac:dyDescent="0.25">
      <c r="F13" s="1" t="s">
        <v>9</v>
      </c>
      <c r="G13" t="s">
        <v>7</v>
      </c>
      <c r="H13">
        <f>H8/$H$8</f>
        <v>1</v>
      </c>
      <c r="I13">
        <f>I8/$H$8</f>
        <v>3.5048573677236323</v>
      </c>
      <c r="J13">
        <f>J8/$H$8</f>
        <v>1.0087940159708135</v>
      </c>
      <c r="K13">
        <f>K8/$H$8</f>
        <v>1.0052563821348415</v>
      </c>
      <c r="L13">
        <f>L8/$H$8</f>
        <v>0.99420022670766905</v>
      </c>
      <c r="M13">
        <f>M8/$H$8</f>
        <v>3.5084706783654402</v>
      </c>
      <c r="N13">
        <f>N8/$H$8</f>
        <v>3.7902669640891924</v>
      </c>
      <c r="P13">
        <f>H13</f>
        <v>1</v>
      </c>
      <c r="Q13">
        <f>I13</f>
        <v>3.5048573677236323</v>
      </c>
      <c r="R13">
        <f>J13</f>
        <v>1.0087940159708135</v>
      </c>
      <c r="S13">
        <f>K13</f>
        <v>1.0052563821348415</v>
      </c>
    </row>
    <row r="14" spans="2:19" x14ac:dyDescent="0.25">
      <c r="G14" t="s">
        <v>8</v>
      </c>
      <c r="H14">
        <f>H9/$H$9</f>
        <v>1</v>
      </c>
      <c r="I14">
        <f>I9/$H$9</f>
        <v>0.73318739053715876</v>
      </c>
      <c r="J14">
        <f>J9/$H$9</f>
        <v>1.0070334232413243</v>
      </c>
      <c r="K14">
        <f>K9/$H$9</f>
        <v>0.994273839860637</v>
      </c>
      <c r="L14">
        <f>L9/$H$9</f>
        <v>0.99484786487282595</v>
      </c>
      <c r="M14">
        <f>M9/$H$9</f>
        <v>0.72930517091196079</v>
      </c>
      <c r="N14">
        <f>N9/$H$9</f>
        <v>0.71964550006317274</v>
      </c>
      <c r="P14">
        <f>H14</f>
        <v>1</v>
      </c>
      <c r="Q14">
        <f>I14</f>
        <v>0.73318739053715876</v>
      </c>
      <c r="R14">
        <f>J14</f>
        <v>1.0070334232413243</v>
      </c>
      <c r="S14">
        <f>K14</f>
        <v>0.994273839860637</v>
      </c>
    </row>
    <row r="15" spans="2:19" x14ac:dyDescent="0.25">
      <c r="G15" s="1" t="s">
        <v>12</v>
      </c>
      <c r="H15">
        <f>$H$10/H10</f>
        <v>1</v>
      </c>
      <c r="I15">
        <f>$H$10/I10</f>
        <v>0.64107547528092146</v>
      </c>
      <c r="J15">
        <f>$H$10/J10</f>
        <v>1.0008054019570121</v>
      </c>
      <c r="K15">
        <f>$H$10/K10</f>
        <v>0.99574313098436384</v>
      </c>
      <c r="L15">
        <f>$H$10/L10</f>
        <v>0.99804518974090273</v>
      </c>
      <c r="M15">
        <f>$H$10/M10</f>
        <v>0.64083924994991359</v>
      </c>
      <c r="N15">
        <f>$H$10/N10</f>
        <v>0.62150772490355632</v>
      </c>
      <c r="P15">
        <f>H15</f>
        <v>1</v>
      </c>
      <c r="Q15">
        <f>I15</f>
        <v>0.64107547528092146</v>
      </c>
      <c r="R15">
        <f>J15</f>
        <v>1.0008054019570121</v>
      </c>
      <c r="S15">
        <f>K15</f>
        <v>0.99574313098436384</v>
      </c>
    </row>
    <row r="63" spans="2:9" x14ac:dyDescent="0.25">
      <c r="C63" t="s">
        <v>19</v>
      </c>
      <c r="G63" t="s">
        <v>20</v>
      </c>
    </row>
    <row r="64" spans="2:9" x14ac:dyDescent="0.25">
      <c r="B64">
        <v>1320979</v>
      </c>
      <c r="C64">
        <f>$F$64/B64</f>
        <v>3.7850715264966364</v>
      </c>
      <c r="E64">
        <v>1750297</v>
      </c>
      <c r="F64">
        <v>5000000</v>
      </c>
      <c r="G64">
        <f>F64/E64</f>
        <v>2.8566580414638203</v>
      </c>
      <c r="I64">
        <f>C64/G64</f>
        <v>1.3249998675224965</v>
      </c>
    </row>
    <row r="65" spans="2:9" x14ac:dyDescent="0.25">
      <c r="B65">
        <v>13704031</v>
      </c>
      <c r="C65">
        <f>$F$64/B65</f>
        <v>0.36485615071944888</v>
      </c>
      <c r="E65">
        <v>33867573</v>
      </c>
      <c r="F65">
        <v>5000000</v>
      </c>
      <c r="G65">
        <f>F65/E65</f>
        <v>0.147633844326548</v>
      </c>
      <c r="I65">
        <f>C65/G65</f>
        <v>2.4713584637979875</v>
      </c>
    </row>
    <row r="66" spans="2:9" x14ac:dyDescent="0.25">
      <c r="B66">
        <v>6609855</v>
      </c>
      <c r="C66">
        <f>$F$64/B66</f>
        <v>0.75644624579510444</v>
      </c>
      <c r="E66">
        <v>31353825</v>
      </c>
      <c r="F66">
        <v>5000000</v>
      </c>
      <c r="G66">
        <f>F66/E66</f>
        <v>0.15947017628630639</v>
      </c>
      <c r="I66">
        <f>C66/G66</f>
        <v>4.743496642513338</v>
      </c>
    </row>
    <row r="67" spans="2:9" x14ac:dyDescent="0.25">
      <c r="B67">
        <v>1509532</v>
      </c>
      <c r="C67">
        <f>$F$64/B67</f>
        <v>3.3122848670978819</v>
      </c>
      <c r="E67">
        <v>18968058</v>
      </c>
      <c r="F67">
        <v>5000000</v>
      </c>
      <c r="G67">
        <f>F67/E67</f>
        <v>0.26360104972264425</v>
      </c>
      <c r="I67">
        <f>C67/G67</f>
        <v>12.565522294326984</v>
      </c>
    </row>
    <row r="69" spans="2:9" x14ac:dyDescent="0.25">
      <c r="E69">
        <f>E64/B64</f>
        <v>1.3249998675224965</v>
      </c>
      <c r="I69">
        <f>MAX(I64:I67)</f>
        <v>12.565522294326984</v>
      </c>
    </row>
    <row r="70" spans="2:9" x14ac:dyDescent="0.25">
      <c r="E70">
        <f>E65/B65</f>
        <v>2.4713584637979875</v>
      </c>
    </row>
    <row r="71" spans="2:9" x14ac:dyDescent="0.25">
      <c r="E71">
        <f>E66/B66</f>
        <v>4.743496642513338</v>
      </c>
    </row>
    <row r="72" spans="2:9" x14ac:dyDescent="0.25">
      <c r="E72">
        <f>E67/B67</f>
        <v>12.565522294326984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2022-10-28T02:58:17Z</dcterms:modified>
</cp:coreProperties>
</file>