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515268fc70c247/Schoool/18740 Arch/Labs/18740-Lab-03/reports/"/>
    </mc:Choice>
  </mc:AlternateContent>
  <xr:revisionPtr revIDLastSave="336" documentId="8_{BBEECA43-50DD-47B4-99CF-6BCE09381642}" xr6:coauthVersionLast="47" xr6:coauthVersionMax="47" xr10:uidLastSave="{ECC19931-025A-42E2-AFAF-6F4184D42EE2}"/>
  <bookViews>
    <workbookView xWindow="38280" yWindow="2655" windowWidth="29040" windowHeight="15990" xr2:uid="{A2E14093-FC62-4381-A691-F0449D9C4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0" i="1" l="1"/>
  <c r="R14" i="1" s="1"/>
  <c r="R9" i="1"/>
  <c r="R13" i="1" s="1"/>
  <c r="R8" i="1"/>
  <c r="R12" i="1" s="1"/>
  <c r="S10" i="1"/>
  <c r="S14" i="1" s="1"/>
  <c r="S9" i="1"/>
  <c r="S13" i="1" s="1"/>
  <c r="S8" i="1"/>
  <c r="S12" i="1" s="1"/>
  <c r="Q10" i="1"/>
  <c r="Q14" i="1" s="1"/>
  <c r="P10" i="1"/>
  <c r="P14" i="1" s="1"/>
  <c r="Q9" i="1"/>
  <c r="Q13" i="1" s="1"/>
  <c r="P9" i="1"/>
  <c r="P13" i="1" s="1"/>
  <c r="Q8" i="1"/>
  <c r="Q12" i="1" s="1"/>
  <c r="P8" i="1"/>
  <c r="P12" i="1" s="1"/>
  <c r="N10" i="1"/>
  <c r="N14" i="1" s="1"/>
  <c r="N9" i="1"/>
  <c r="N13" i="1" s="1"/>
  <c r="N8" i="1"/>
  <c r="N12" i="1" s="1"/>
  <c r="M8" i="1"/>
  <c r="M12" i="1" s="1"/>
  <c r="M10" i="1"/>
  <c r="M14" i="1" s="1"/>
  <c r="M9" i="1"/>
  <c r="M13" i="1" s="1"/>
  <c r="E6" i="1"/>
  <c r="E5" i="1"/>
  <c r="E4" i="1"/>
  <c r="E3" i="1"/>
  <c r="D6" i="1"/>
  <c r="D5" i="1"/>
  <c r="D4" i="1"/>
  <c r="D3" i="1"/>
  <c r="I9" i="1"/>
  <c r="L10" i="1"/>
  <c r="L9" i="1"/>
  <c r="L8" i="1"/>
  <c r="K10" i="1"/>
  <c r="J10" i="1"/>
  <c r="I10" i="1"/>
  <c r="H10" i="1"/>
  <c r="J14" i="1" s="1"/>
  <c r="I8" i="1"/>
  <c r="K9" i="1"/>
  <c r="K8" i="1"/>
  <c r="J9" i="1"/>
  <c r="J8" i="1"/>
  <c r="H9" i="1"/>
  <c r="I13" i="1" s="1"/>
  <c r="H8" i="1"/>
  <c r="H12" i="1" s="1"/>
  <c r="J13" i="1" l="1"/>
  <c r="K13" i="1"/>
  <c r="I12" i="1"/>
  <c r="K12" i="1"/>
  <c r="H13" i="1"/>
  <c r="K14" i="1"/>
  <c r="H14" i="1"/>
  <c r="I14" i="1"/>
  <c r="L12" i="1"/>
  <c r="L13" i="1"/>
  <c r="J12" i="1"/>
  <c r="L14" i="1"/>
</calcChain>
</file>

<file path=xl/sharedStrings.xml><?xml version="1.0" encoding="utf-8"?>
<sst xmlns="http://schemas.openxmlformats.org/spreadsheetml/2006/main" count="27" uniqueCount="19">
  <si>
    <t>Baseline</t>
  </si>
  <si>
    <t>gcc</t>
  </si>
  <si>
    <t>mcf</t>
  </si>
  <si>
    <t>milc</t>
  </si>
  <si>
    <t>omnetpp</t>
  </si>
  <si>
    <t>Shared</t>
  </si>
  <si>
    <t>CPU #</t>
  </si>
  <si>
    <t>Max Slow</t>
  </si>
  <si>
    <t>Wght Speed</t>
  </si>
  <si>
    <t>NORM</t>
  </si>
  <si>
    <t>Waypart</t>
  </si>
  <si>
    <t>BLISS</t>
  </si>
  <si>
    <t>Performance</t>
  </si>
  <si>
    <t>Equity</t>
  </si>
  <si>
    <t>EquiBliss</t>
  </si>
  <si>
    <t>EquiBlissPart</t>
  </si>
  <si>
    <t>% Util.</t>
  </si>
  <si>
    <t>Ways</t>
  </si>
  <si>
    <t>UnevenWays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</si>
</sst>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</a:t>
            </a:r>
            <a:r>
              <a:rPr lang="en-US" baseline="0"/>
              <a:t> Slowdown (lower is more fair)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Sheet1!$H$2:$N$2</c:f>
              <c:strCache>
                <c:ptCount val="7"/>
                <c:pt idx="0">
                  <c:v>Baseline</c:v>
                </c:pt>
                <c:pt idx="1">
                  <c:v>Waypart</c:v>
                </c:pt>
                <c:pt idx="2">
                  <c:v>BLISS</c:v>
                </c:pt>
                <c:pt idx="3">
                  <c:v>Equity</c:v>
                </c:pt>
                <c:pt idx="4">
                  <c:v>EquiBliss</c:v>
                </c:pt>
                <c:pt idx="5">
                  <c:v>EquiBlissPart</c:v>
                </c:pt>
                <c:pt idx="6">
                  <c:v>UnevenWays</c:v>
                </c:pt>
              </c:strCache>
            </c:strRef>
          </c:cat>
          <c:val>
            <c:numRef>
              <c:f>Sheet1!$H$12:$N$12</c:f>
              <c:numCache>
                <c:formatCode>General</c:formatCode>
                <c:ptCount val="7"/>
                <c:pt idx="0">
                  <c:v>1</c:v>
                </c:pt>
                <c:pt idx="1">
                  <c:v>0.91638561912635397</c:v>
                </c:pt>
                <c:pt idx="2">
                  <c:v>0.99475873822716232</c:v>
                </c:pt>
                <c:pt idx="3">
                  <c:v>0.99627069395279733</c:v>
                </c:pt>
                <c:pt idx="4">
                  <c:v>1.004746393379981</c:v>
                </c:pt>
                <c:pt idx="5">
                  <c:v>0.90697335140554414</c:v>
                </c:pt>
                <c:pt idx="6">
                  <c:v>0.90424700063648922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3D-48C5-BC19-8D8D6B743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6575759"/>
        <c:axId val="346580751"/>
      </c:barChart>
      <c:catAx>
        <c:axId val="346575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Scheduling</a:t>
                </a:r>
                <a:r>
                  <a:rPr lang="en-US" baseline="0"/>
                  <a:t> Policy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80751"/>
        <c:crosses val="autoZero"/>
        <c:auto val="1"/>
        <c:lblAlgn val="ctr"/>
        <c:lblOffset val="100"/>
        <c:noMultiLvlLbl val="0"/>
      </c:catAx>
      <c:valAx>
        <c:axId val="34658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Maximal Slowdown</a:t>
                </a:r>
                <a:r>
                  <a:rPr lang="en-US" baseline="0"/>
                  <a:t> (normalized)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75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 Slowdown</a:t>
            </a:r>
            <a:r>
              <a:rPr lang="en-US" baseline="0"/>
              <a:t> (lower is more fair)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Sheet1!$H$2:$J$2</c:f>
              <c:strCache>
                <c:ptCount val="3"/>
                <c:pt idx="0">
                  <c:v>Baseline</c:v>
                </c:pt>
                <c:pt idx="1">
                  <c:v>Waypart</c:v>
                </c:pt>
                <c:pt idx="2">
                  <c:v>BLISS</c:v>
                </c:pt>
              </c:strCache>
            </c:strRef>
          </c:cat>
          <c:val>
            <c:numRef>
              <c:f>Sheet1!$H$12:$J$12</c:f>
              <c:numCache>
                <c:formatCode>General</c:formatCode>
                <c:ptCount val="3"/>
                <c:pt idx="0">
                  <c:v>1</c:v>
                </c:pt>
                <c:pt idx="1">
                  <c:v>0.91638561912635397</c:v>
                </c:pt>
                <c:pt idx="2">
                  <c:v>0.99475873822716232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E2-4882-B4B4-069A8B094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255519"/>
        <c:axId val="790261343"/>
      </c:barChart>
      <c:catAx>
        <c:axId val="790255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Scheduling</a:t>
                </a:r>
                <a:r>
                  <a:rPr lang="en-US" baseline="0"/>
                  <a:t> Policy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261343"/>
        <c:crosses val="autoZero"/>
        <c:auto val="1"/>
        <c:lblAlgn val="ctr"/>
        <c:lblOffset val="100"/>
        <c:noMultiLvlLbl val="0"/>
      </c:catAx>
      <c:valAx>
        <c:axId val="79026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Maximal Slowdown (normalized)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255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Weighted Speedup (larger</a:t>
            </a:r>
            <a:r>
              <a:rPr lang="en-US" baseline="0"/>
              <a:t> is more fair)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Sheet1!$H$2:$J$2</c:f>
              <c:strCache>
                <c:ptCount val="3"/>
                <c:pt idx="0">
                  <c:v>Baseline</c:v>
                </c:pt>
                <c:pt idx="1">
                  <c:v>Waypart</c:v>
                </c:pt>
                <c:pt idx="2">
                  <c:v>BLISS</c:v>
                </c:pt>
              </c:strCache>
            </c:strRef>
          </c:cat>
          <c:val>
            <c:numRef>
              <c:f>Sheet1!$H$13:$J$13</c:f>
              <c:numCache>
                <c:formatCode>General</c:formatCode>
                <c:ptCount val="3"/>
                <c:pt idx="0">
                  <c:v>1</c:v>
                </c:pt>
                <c:pt idx="1">
                  <c:v>2.186241031511357</c:v>
                </c:pt>
                <c:pt idx="2">
                  <c:v>0.98558072233584337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87-473F-ADDF-C90395141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4133359"/>
        <c:axId val="874126703"/>
      </c:barChart>
      <c:catAx>
        <c:axId val="874133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Scheduling Policy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126703"/>
        <c:crosses val="autoZero"/>
        <c:auto val="1"/>
        <c:lblAlgn val="ctr"/>
        <c:lblOffset val="100"/>
        <c:noMultiLvlLbl val="0"/>
      </c:catAx>
      <c:valAx>
        <c:axId val="87412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Weighted Speedup (normalized)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133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Weighted Speedup (larger is more fair)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Sheet1!$H$2:$N$2</c:f>
              <c:strCache>
                <c:ptCount val="7"/>
                <c:pt idx="0">
                  <c:v>Baseline</c:v>
                </c:pt>
                <c:pt idx="1">
                  <c:v>Waypart</c:v>
                </c:pt>
                <c:pt idx="2">
                  <c:v>BLISS</c:v>
                </c:pt>
                <c:pt idx="3">
                  <c:v>Equity</c:v>
                </c:pt>
                <c:pt idx="4">
                  <c:v>EquiBliss</c:v>
                </c:pt>
                <c:pt idx="5">
                  <c:v>EquiBlissPart</c:v>
                </c:pt>
                <c:pt idx="6">
                  <c:v>UnevenWays</c:v>
                </c:pt>
              </c:strCache>
            </c:strRef>
          </c:cat>
          <c:val>
            <c:numRef>
              <c:f>Sheet1!$H$13:$N$13</c:f>
              <c:numCache>
                <c:formatCode>General</c:formatCode>
                <c:ptCount val="7"/>
                <c:pt idx="0">
                  <c:v>1</c:v>
                </c:pt>
                <c:pt idx="1">
                  <c:v>2.186241031511357</c:v>
                </c:pt>
                <c:pt idx="2">
                  <c:v>0.98558072233584337</c:v>
                </c:pt>
                <c:pt idx="3">
                  <c:v>1.0087463039888298</c:v>
                </c:pt>
                <c:pt idx="4">
                  <c:v>1.0121843548890965</c:v>
                </c:pt>
                <c:pt idx="5">
                  <c:v>2.1890935033743655</c:v>
                </c:pt>
                <c:pt idx="6">
                  <c:v>2.3067331189753082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05-4639-9E72-4F16B967A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7809615"/>
        <c:axId val="1037830415"/>
      </c:barChart>
      <c:catAx>
        <c:axId val="103780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Scheduling</a:t>
                </a:r>
                <a:r>
                  <a:rPr lang="en-US" baseline="0"/>
                  <a:t> Policy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830415"/>
        <c:crosses val="autoZero"/>
        <c:auto val="1"/>
        <c:lblAlgn val="ctr"/>
        <c:lblOffset val="100"/>
        <c:noMultiLvlLbl val="0"/>
      </c:catAx>
      <c:valAx>
        <c:axId val="103783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Weighted Speedup </a:t>
                </a:r>
                <a:r>
                  <a:rPr lang="en-US" baseline="0"/>
                  <a:t>(normalized)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809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(larger is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Sheet1!$H$2:$N$2</c:f>
              <c:strCache>
                <c:ptCount val="7"/>
                <c:pt idx="0">
                  <c:v>Baseline</c:v>
                </c:pt>
                <c:pt idx="1">
                  <c:v>Waypart</c:v>
                </c:pt>
                <c:pt idx="2">
                  <c:v>BLISS</c:v>
                </c:pt>
                <c:pt idx="3">
                  <c:v>Equity</c:v>
                </c:pt>
                <c:pt idx="4">
                  <c:v>EquiBliss</c:v>
                </c:pt>
                <c:pt idx="5">
                  <c:v>EquiBlissPart</c:v>
                </c:pt>
                <c:pt idx="6">
                  <c:v>UnevenWays</c:v>
                </c:pt>
              </c:strCache>
            </c:strRef>
          </c:cat>
          <c:val>
            <c:numRef>
              <c:f>Sheet1!$H$14:$N$14</c:f>
              <c:numCache>
                <c:formatCode>General</c:formatCode>
                <c:ptCount val="7"/>
                <c:pt idx="0">
                  <c:v>1</c:v>
                </c:pt>
                <c:pt idx="1">
                  <c:v>0.64107547528092146</c:v>
                </c:pt>
                <c:pt idx="2">
                  <c:v>1.0008054019570121</c:v>
                </c:pt>
                <c:pt idx="3">
                  <c:v>0.99574313098436384</c:v>
                </c:pt>
                <c:pt idx="4">
                  <c:v>0.99804518974090273</c:v>
                </c:pt>
                <c:pt idx="5">
                  <c:v>0.64083924994991359</c:v>
                </c:pt>
                <c:pt idx="6">
                  <c:v>0.62150772490355632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A2-4666-9530-75B18631B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348719"/>
        <c:axId val="791347471"/>
      </c:barChart>
      <c:catAx>
        <c:axId val="791348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Scheduling Policy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347471"/>
        <c:crosses val="autoZero"/>
        <c:auto val="1"/>
        <c:lblAlgn val="ctr"/>
        <c:lblOffset val="100"/>
        <c:noMultiLvlLbl val="0"/>
      </c:catAx>
      <c:valAx>
        <c:axId val="79134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 (normalized)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348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</a:t>
            </a:r>
            <a:r>
              <a:rPr lang="en-US" baseline="0"/>
              <a:t> Slowdown (lower is more fair)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Sheet1!$P$2:$S$2</c:f>
              <c:strCache>
                <c:ptCount val="4"/>
                <c:pt idx="0">
                  <c:v>Baseline</c:v>
                </c:pt>
                <c:pt idx="1">
                  <c:v>Waypart</c:v>
                </c:pt>
                <c:pt idx="2">
                  <c:v>BLISS</c:v>
                </c:pt>
                <c:pt idx="3">
                  <c:v>UnevenWays</c:v>
                </c:pt>
              </c:strCache>
            </c:strRef>
          </c:cat>
          <c:val>
            <c:numRef>
              <c:f>Sheet1!$P$12:$S$12</c:f>
              <c:numCache>
                <c:formatCode>General</c:formatCode>
                <c:ptCount val="4"/>
                <c:pt idx="0">
                  <c:v>1</c:v>
                </c:pt>
                <c:pt idx="1">
                  <c:v>0.91638561912635397</c:v>
                </c:pt>
                <c:pt idx="2">
                  <c:v>0.99475873822716232</c:v>
                </c:pt>
                <c:pt idx="3">
                  <c:v>0.90424700063648922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0C-4928-8993-2B00E4792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8359519"/>
        <c:axId val="878359103"/>
      </c:barChart>
      <c:catAx>
        <c:axId val="878359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Scheduling Policy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359103"/>
        <c:crosses val="autoZero"/>
        <c:auto val="1"/>
        <c:lblAlgn val="ctr"/>
        <c:lblOffset val="100"/>
        <c:noMultiLvlLbl val="0"/>
      </c:catAx>
      <c:valAx>
        <c:axId val="87835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Maximal Slowdown (normalized)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359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Weighted Speedup (larger</a:t>
            </a:r>
            <a:r>
              <a:rPr lang="en-US" baseline="0"/>
              <a:t> is more fair)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Sheet1!$P$2:$S$2</c:f>
              <c:strCache>
                <c:ptCount val="4"/>
                <c:pt idx="0">
                  <c:v>Baseline</c:v>
                </c:pt>
                <c:pt idx="1">
                  <c:v>Waypart</c:v>
                </c:pt>
                <c:pt idx="2">
                  <c:v>BLISS</c:v>
                </c:pt>
                <c:pt idx="3">
                  <c:v>UnevenWays</c:v>
                </c:pt>
              </c:strCache>
            </c:strRef>
          </c:cat>
          <c:val>
            <c:numRef>
              <c:f>Sheet1!$P$13:$S$13</c:f>
              <c:numCache>
                <c:formatCode>General</c:formatCode>
                <c:ptCount val="4"/>
                <c:pt idx="0">
                  <c:v>1</c:v>
                </c:pt>
                <c:pt idx="1">
                  <c:v>2.186241031511357</c:v>
                </c:pt>
                <c:pt idx="2">
                  <c:v>0.98558072233584337</c:v>
                </c:pt>
                <c:pt idx="3">
                  <c:v>2.3067331189753082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3B-4704-B7B2-D7D1A6279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1206319"/>
        <c:axId val="871200495"/>
      </c:barChart>
      <c:catAx>
        <c:axId val="871206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Scheduling Policy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200495"/>
        <c:crosses val="autoZero"/>
        <c:auto val="1"/>
        <c:lblAlgn val="ctr"/>
        <c:lblOffset val="100"/>
        <c:noMultiLvlLbl val="0"/>
      </c:catAx>
      <c:valAx>
        <c:axId val="87120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Weighted Speedup (normalized)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206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157655</xdr:colOff>
      <xdr:row>31</xdr:row>
      <xdr:rowOff>109702</xdr:rowOff>
    </xdr:from>
    <xdr:to>
      <xdr:col>7</xdr:col>
      <xdr:colOff>0</xdr:colOff>
      <xdr:row>45</xdr:row>
      <xdr:rowOff>185902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A19D4A-945E-6BCE-3799-0A001BC27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131379</xdr:colOff>
      <xdr:row>16</xdr:row>
      <xdr:rowOff>109701</xdr:rowOff>
    </xdr:from>
    <xdr:to>
      <xdr:col>6</xdr:col>
      <xdr:colOff>762000</xdr:colOff>
      <xdr:row>30</xdr:row>
      <xdr:rowOff>185901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074734-C0ED-A8A0-5EDE-8EC82B6A1F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68974</xdr:colOff>
      <xdr:row>16</xdr:row>
      <xdr:rowOff>109701</xdr:rowOff>
    </xdr:from>
    <xdr:to>
      <xdr:col>12</xdr:col>
      <xdr:colOff>699595</xdr:colOff>
      <xdr:row>30</xdr:row>
      <xdr:rowOff>185901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E9D894-BFC4-71C6-DBA7-744547F415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62405</xdr:colOff>
      <xdr:row>31</xdr:row>
      <xdr:rowOff>129408</xdr:rowOff>
    </xdr:from>
    <xdr:to>
      <xdr:col>12</xdr:col>
      <xdr:colOff>693026</xdr:colOff>
      <xdr:row>46</xdr:row>
      <xdr:rowOff>15108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68307D3-5648-F23D-4DC9-BEC45DC077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739009</xdr:colOff>
      <xdr:row>31</xdr:row>
      <xdr:rowOff>135978</xdr:rowOff>
    </xdr:from>
    <xdr:to>
      <xdr:col>18</xdr:col>
      <xdr:colOff>581353</xdr:colOff>
      <xdr:row>46</xdr:row>
      <xdr:rowOff>21678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50EB085-67CC-864A-6BF8-9C595CCE24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154370</xdr:colOff>
      <xdr:row>46</xdr:row>
      <xdr:rowOff>168822</xdr:rowOff>
    </xdr:from>
    <xdr:to>
      <xdr:col>6</xdr:col>
      <xdr:colOff>784991</xdr:colOff>
      <xdr:row>61</xdr:row>
      <xdr:rowOff>54522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166C161-BE85-50C3-2864-E6BC9CBA14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95250</xdr:colOff>
      <xdr:row>46</xdr:row>
      <xdr:rowOff>168823</xdr:rowOff>
    </xdr:from>
    <xdr:to>
      <xdr:col>12</xdr:col>
      <xdr:colOff>725871</xdr:colOff>
      <xdr:row>61</xdr:row>
      <xdr:rowOff>54523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B3C8F3C-95EB-E432-D1F4-673BE86FD1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40C7-3189-4A3F-9794-1B1343239755}">
  <dimension ref="B1:S14"/>
  <sheetViews>
    <sheetView tabSelected="1" topLeftCell="B4" zoomScale="145" zoomScaleNormal="145" workbookViewId="0">
      <selection activeCell="I66" sqref="I66"/>
    </sheetView>
  </sheetViews>
  <sheetFormatPr defaultColWidth="11.85546875" defaultRowHeight="15" x14ac:dyDescent="0.25"/>
  <sheetData>
    <row r="1" spans="2:19" x14ac:dyDescent="0.25">
      <c r="G1" s="1"/>
      <c r="H1" s="1" t="s">
        <v>5</v>
      </c>
      <c r="I1" s="2"/>
      <c r="J1" s="2"/>
    </row>
    <row r="2" spans="2:19" x14ac:dyDescent="0.25">
      <c r="C2" s="1" t="s">
        <v>0</v>
      </c>
      <c r="D2" t="s">
        <v>16</v>
      </c>
      <c r="E2" t="s">
        <v>17</v>
      </c>
      <c r="F2" s="1"/>
      <c r="G2" t="s">
        <v>6</v>
      </c>
      <c r="H2" s="1" t="s">
        <v>0</v>
      </c>
      <c r="I2" s="1" t="s">
        <v>10</v>
      </c>
      <c r="J2" s="1" t="s">
        <v>11</v>
      </c>
      <c r="K2" s="1" t="s">
        <v>13</v>
      </c>
      <c r="L2" s="1" t="s">
        <v>14</v>
      </c>
      <c r="M2" s="1" t="s">
        <v>15</v>
      </c>
      <c r="N2" s="1" t="s">
        <v>18</v>
      </c>
      <c r="P2" s="1" t="s">
        <v>0</v>
      </c>
      <c r="Q2" s="1" t="s">
        <v>10</v>
      </c>
      <c r="R2" s="1" t="s">
        <v>11</v>
      </c>
      <c r="S2" s="1" t="s">
        <v>18</v>
      </c>
    </row>
    <row r="3" spans="2:19" x14ac:dyDescent="0.25">
      <c r="B3" t="s">
        <v>1</v>
      </c>
      <c r="C3">
        <v>1320979</v>
      </c>
      <c r="D3">
        <f>C3/SUM($C$3:$C$6)</f>
        <v>5.707554186872961E-2</v>
      </c>
      <c r="E3">
        <f>D3*8</f>
        <v>0.45660433494983688</v>
      </c>
      <c r="G3">
        <v>0</v>
      </c>
      <c r="H3">
        <v>1603947</v>
      </c>
      <c r="I3">
        <v>1750297</v>
      </c>
      <c r="J3">
        <v>1612398</v>
      </c>
      <c r="K3">
        <v>1609951</v>
      </c>
      <c r="L3">
        <v>1596370</v>
      </c>
      <c r="M3">
        <v>1768461</v>
      </c>
      <c r="N3">
        <v>1773793</v>
      </c>
      <c r="P3">
        <v>1603947</v>
      </c>
      <c r="Q3">
        <v>1750297</v>
      </c>
      <c r="R3">
        <v>1612398</v>
      </c>
      <c r="S3">
        <v>1773793</v>
      </c>
    </row>
    <row r="4" spans="2:19" x14ac:dyDescent="0.25">
      <c r="B4" t="s">
        <v>2</v>
      </c>
      <c r="C4">
        <v>13704031</v>
      </c>
      <c r="D4">
        <f>C4/SUM($C$3:$C$6)</f>
        <v>0.59211009040330587</v>
      </c>
      <c r="E4">
        <f>D4*8</f>
        <v>4.7368807232264469</v>
      </c>
      <c r="G4">
        <v>1</v>
      </c>
      <c r="H4">
        <v>25245509</v>
      </c>
      <c r="I4">
        <v>33867573</v>
      </c>
      <c r="J4">
        <v>25252468</v>
      </c>
      <c r="K4">
        <v>25259910</v>
      </c>
      <c r="L4">
        <v>25285203</v>
      </c>
      <c r="M4">
        <v>33845279</v>
      </c>
      <c r="N4">
        <v>34505290</v>
      </c>
      <c r="P4">
        <v>25245509</v>
      </c>
      <c r="Q4">
        <v>33867573</v>
      </c>
      <c r="R4">
        <v>25252468</v>
      </c>
      <c r="S4">
        <v>34505290</v>
      </c>
    </row>
    <row r="5" spans="2:19" x14ac:dyDescent="0.25">
      <c r="B5" t="s">
        <v>3</v>
      </c>
      <c r="C5">
        <v>6609855</v>
      </c>
      <c r="D5">
        <f>C5/SUM($C$3:$C$6)</f>
        <v>0.28559201607196766</v>
      </c>
      <c r="E5">
        <f>D5*8</f>
        <v>2.2847361285757413</v>
      </c>
      <c r="G5">
        <v>2</v>
      </c>
      <c r="H5">
        <v>23697478</v>
      </c>
      <c r="I5">
        <v>31353825</v>
      </c>
      <c r="J5">
        <v>23905874</v>
      </c>
      <c r="K5">
        <v>23822041</v>
      </c>
      <c r="L5">
        <v>23560038</v>
      </c>
      <c r="M5">
        <v>31370079</v>
      </c>
      <c r="N5">
        <v>31853749</v>
      </c>
      <c r="P5">
        <v>23697478</v>
      </c>
      <c r="Q5">
        <v>31353825</v>
      </c>
      <c r="R5">
        <v>23905874</v>
      </c>
      <c r="S5">
        <v>31853749</v>
      </c>
    </row>
    <row r="6" spans="2:19" x14ac:dyDescent="0.25">
      <c r="B6" t="s">
        <v>4</v>
      </c>
      <c r="C6">
        <v>1509532</v>
      </c>
      <c r="D6">
        <f>C6/SUM($C$3:$C$6)</f>
        <v>6.5222351655996907E-2</v>
      </c>
      <c r="E6">
        <f>D6*8</f>
        <v>0.52177881324797526</v>
      </c>
      <c r="G6">
        <v>3</v>
      </c>
      <c r="H6">
        <v>4546934</v>
      </c>
      <c r="I6">
        <v>18968058</v>
      </c>
      <c r="J6">
        <v>4278791</v>
      </c>
      <c r="K6">
        <v>4637496</v>
      </c>
      <c r="L6">
        <v>4760166</v>
      </c>
      <c r="M6">
        <v>18987613</v>
      </c>
      <c r="N6">
        <v>20512676</v>
      </c>
      <c r="P6">
        <v>4546934</v>
      </c>
      <c r="Q6">
        <v>18968058</v>
      </c>
      <c r="R6">
        <v>4278791</v>
      </c>
      <c r="S6">
        <v>20512676</v>
      </c>
    </row>
    <row r="8" spans="2:19" x14ac:dyDescent="0.25">
      <c r="G8" s="1" t="s">
        <v>7</v>
      </c>
      <c r="H8">
        <f t="shared" ref="H8:N8" si="0">MAX(($C$3/H3), ($C$4/H4), ($C$5/H5), ($C$6/H6))</f>
        <v>0.82358020558035894</v>
      </c>
      <c r="I8">
        <f t="shared" si="0"/>
        <v>0.75471705659096711</v>
      </c>
      <c r="J8">
        <f t="shared" si="0"/>
        <v>0.81926360613198479</v>
      </c>
      <c r="K8">
        <f t="shared" si="0"/>
        <v>0.82050882293933169</v>
      </c>
      <c r="L8">
        <f t="shared" si="0"/>
        <v>0.82748924121600886</v>
      </c>
      <c r="M8">
        <f t="shared" si="0"/>
        <v>0.74696529920648513</v>
      </c>
      <c r="N8">
        <f t="shared" si="0"/>
        <v>0.74471993067962272</v>
      </c>
      <c r="P8">
        <f t="shared" ref="P8:R8" si="1">MAX(($C$3/P3), ($C$4/P4), ($C$5/P5), ($C$6/P6))</f>
        <v>0.82358020558035894</v>
      </c>
      <c r="Q8">
        <f t="shared" si="1"/>
        <v>0.75471705659096711</v>
      </c>
      <c r="R8">
        <f t="shared" si="1"/>
        <v>0.81926360613198479</v>
      </c>
      <c r="S8">
        <f>MAX(($C$3/S3), ($C$4/S4), ($C$5/S5), ($C$6/S6))</f>
        <v>0.74471993067962272</v>
      </c>
    </row>
    <row r="9" spans="2:19" x14ac:dyDescent="0.25">
      <c r="G9" s="1" t="s">
        <v>8</v>
      </c>
      <c r="H9">
        <f t="shared" ref="H9:N9" si="2">(H3/$C$3)+(H4/$C$4)+(H5/$C$5)+(H6/$C$6)</f>
        <v>9.653728460841565</v>
      </c>
      <c r="I9">
        <f t="shared" si="2"/>
        <v>21.105377268160808</v>
      </c>
      <c r="J9">
        <f t="shared" si="2"/>
        <v>9.5145286696703195</v>
      </c>
      <c r="K9">
        <f t="shared" si="2"/>
        <v>9.7381629045857032</v>
      </c>
      <c r="L9">
        <f t="shared" si="2"/>
        <v>9.7713529144114304</v>
      </c>
      <c r="M9">
        <f t="shared" si="2"/>
        <v>21.132914256968483</v>
      </c>
      <c r="N9">
        <f t="shared" si="2"/>
        <v>22.268575162217765</v>
      </c>
      <c r="P9">
        <f t="shared" ref="P9:R9" si="3">(P3/$C$3)+(P4/$C$4)+(P5/$C$5)+(P6/$C$6)</f>
        <v>9.653728460841565</v>
      </c>
      <c r="Q9">
        <f t="shared" si="3"/>
        <v>21.105377268160808</v>
      </c>
      <c r="R9">
        <f t="shared" si="3"/>
        <v>9.5145286696703195</v>
      </c>
      <c r="S9">
        <f>(S3/$C$3)+(S4/$C$4)+(S5/$C$5)+(S6/$C$6)</f>
        <v>22.268575162217765</v>
      </c>
    </row>
    <row r="10" spans="2:19" x14ac:dyDescent="0.25">
      <c r="G10" s="1" t="s">
        <v>12</v>
      </c>
      <c r="H10">
        <f t="shared" ref="H10:N10" si="4">AVERAGE(H3:H6)</f>
        <v>13773467</v>
      </c>
      <c r="I10">
        <f t="shared" si="4"/>
        <v>21484938.25</v>
      </c>
      <c r="J10">
        <f t="shared" si="4"/>
        <v>13762382.75</v>
      </c>
      <c r="K10">
        <f t="shared" si="4"/>
        <v>13832349.5</v>
      </c>
      <c r="L10">
        <f t="shared" si="4"/>
        <v>13800444.25</v>
      </c>
      <c r="M10">
        <f t="shared" si="4"/>
        <v>21492858</v>
      </c>
      <c r="N10">
        <f t="shared" si="4"/>
        <v>22161377</v>
      </c>
      <c r="P10">
        <f t="shared" ref="P10:R10" si="5">AVERAGE(P3:P6)</f>
        <v>13773467</v>
      </c>
      <c r="Q10">
        <f t="shared" si="5"/>
        <v>21484938.25</v>
      </c>
      <c r="R10">
        <f t="shared" si="5"/>
        <v>13762382.75</v>
      </c>
      <c r="S10">
        <f>AVERAGE(S3:S6)</f>
        <v>22161377</v>
      </c>
    </row>
    <row r="12" spans="2:19" x14ac:dyDescent="0.25">
      <c r="F12" s="1" t="s">
        <v>9</v>
      </c>
      <c r="G12" t="s">
        <v>7</v>
      </c>
      <c r="H12">
        <f t="shared" ref="H12:N12" si="6">H8/$H$8</f>
        <v>1</v>
      </c>
      <c r="I12">
        <f t="shared" si="6"/>
        <v>0.91638561912635397</v>
      </c>
      <c r="J12">
        <f t="shared" si="6"/>
        <v>0.99475873822716232</v>
      </c>
      <c r="K12">
        <f t="shared" si="6"/>
        <v>0.99627069395279733</v>
      </c>
      <c r="L12">
        <f t="shared" si="6"/>
        <v>1.004746393379981</v>
      </c>
      <c r="M12">
        <f t="shared" si="6"/>
        <v>0.90697335140554414</v>
      </c>
      <c r="N12">
        <f t="shared" si="6"/>
        <v>0.90424700063648922</v>
      </c>
      <c r="P12">
        <f t="shared" ref="P12:R12" si="7">P8/$H$8</f>
        <v>1</v>
      </c>
      <c r="Q12">
        <f t="shared" si="7"/>
        <v>0.91638561912635397</v>
      </c>
      <c r="R12">
        <f t="shared" si="7"/>
        <v>0.99475873822716232</v>
      </c>
      <c r="S12">
        <f>S8/$H$8</f>
        <v>0.90424700063648922</v>
      </c>
    </row>
    <row r="13" spans="2:19" x14ac:dyDescent="0.25">
      <c r="G13" t="s">
        <v>8</v>
      </c>
      <c r="H13">
        <f t="shared" ref="H13:N13" si="8">H9/$H$9</f>
        <v>1</v>
      </c>
      <c r="I13">
        <f t="shared" si="8"/>
        <v>2.186241031511357</v>
      </c>
      <c r="J13">
        <f t="shared" si="8"/>
        <v>0.98558072233584337</v>
      </c>
      <c r="K13">
        <f t="shared" si="8"/>
        <v>1.0087463039888298</v>
      </c>
      <c r="L13">
        <f t="shared" si="8"/>
        <v>1.0121843548890965</v>
      </c>
      <c r="M13">
        <f t="shared" si="8"/>
        <v>2.1890935033743655</v>
      </c>
      <c r="N13">
        <f t="shared" si="8"/>
        <v>2.3067331189753082</v>
      </c>
      <c r="P13">
        <f t="shared" ref="P13:R13" si="9">P9/$H$9</f>
        <v>1</v>
      </c>
      <c r="Q13">
        <f t="shared" si="9"/>
        <v>2.186241031511357</v>
      </c>
      <c r="R13">
        <f t="shared" si="9"/>
        <v>0.98558072233584337</v>
      </c>
      <c r="S13">
        <f>S9/$H$9</f>
        <v>2.3067331189753082</v>
      </c>
    </row>
    <row r="14" spans="2:19" x14ac:dyDescent="0.25">
      <c r="G14" s="1" t="s">
        <v>12</v>
      </c>
      <c r="H14">
        <f t="shared" ref="H14:N14" si="10">$H$10/H10</f>
        <v>1</v>
      </c>
      <c r="I14">
        <f t="shared" si="10"/>
        <v>0.64107547528092146</v>
      </c>
      <c r="J14">
        <f t="shared" si="10"/>
        <v>1.0008054019570121</v>
      </c>
      <c r="K14">
        <f t="shared" si="10"/>
        <v>0.99574313098436384</v>
      </c>
      <c r="L14">
        <f t="shared" si="10"/>
        <v>0.99804518974090273</v>
      </c>
      <c r="M14">
        <f t="shared" si="10"/>
        <v>0.64083924994991359</v>
      </c>
      <c r="N14">
        <f t="shared" si="10"/>
        <v>0.62150772490355632</v>
      </c>
      <c r="P14">
        <f t="shared" ref="P14:R14" si="11">$H$10/P10</f>
        <v>1</v>
      </c>
      <c r="Q14">
        <f t="shared" si="11"/>
        <v>0.64107547528092146</v>
      </c>
      <c r="R14">
        <f t="shared" si="11"/>
        <v>1.0008054019570121</v>
      </c>
      <c r="S14">
        <f>$H$10/S10</f>
        <v>0.62150772490355632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Vins Sharma</dc:creator>
  <cp:lastModifiedBy>Vins Sharma</cp:lastModifiedBy>
  <dcterms:created xsi:type="dcterms:W3CDTF">2022-10-23T20:26:17Z</dcterms:created>
  <dcterms:modified xsi:type="dcterms:W3CDTF">2022-10-28T02:08:28Z</dcterms:modified>
</cp:coreProperties>
</file>